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data\DISK-G\_Uzivatelske_slozky\Voracek\dokumenty\1 Akce\MŠ Tychonova 8\1 Rekce\4 Stavba\1 VR\6 Dotazy uchazečů\Dotaz 5_Proxima\"/>
    </mc:Choice>
  </mc:AlternateContent>
  <bookViews>
    <workbookView xWindow="0" yWindow="0" windowWidth="28800" windowHeight="12330"/>
  </bookViews>
  <sheets>
    <sheet name="Rekapitulace stavby" sheetId="1" r:id="rId1"/>
    <sheet name="SO 01-A - MŠ Tychonova - ..." sheetId="2" r:id="rId2"/>
    <sheet name="SO 01-A_01 - Dveře" sheetId="3" r:id="rId3"/>
    <sheet name="SO 01-A_02 - Okna" sheetId="4" r:id="rId4"/>
    <sheet name="SO 01-A_03 - Zámečnické v..." sheetId="5" r:id="rId5"/>
    <sheet name="SO 01-A_04 - Truhlářské v..." sheetId="6" r:id="rId6"/>
    <sheet name="SO 01-A_05 - Klempířské v..." sheetId="7" r:id="rId7"/>
    <sheet name="SO 01-A_06 - Kamenické vý..." sheetId="8" r:id="rId8"/>
    <sheet name="SO 01-A_07 - Ostatní výrobky" sheetId="9" r:id="rId9"/>
    <sheet name="SO 01-A_08 - Herní prvky" sheetId="10" r:id="rId10"/>
    <sheet name="SO 01-B - MŠ Tychonova - ..." sheetId="11" r:id="rId11"/>
    <sheet name="SO 02 - Oprava oplocení" sheetId="12" r:id="rId12"/>
    <sheet name="SO 101 - Zpevněné plochy,..." sheetId="13" r:id="rId13"/>
    <sheet name="01 - Zařizovací předměty" sheetId="14" r:id="rId14"/>
    <sheet name="02 - Kanalizace" sheetId="15" r:id="rId15"/>
    <sheet name="03 - Vodovod" sheetId="16" r:id="rId16"/>
    <sheet name="SO 202 - Vytápění" sheetId="17" r:id="rId17"/>
    <sheet name="SO 203 - OPZ" sheetId="18" r:id="rId18"/>
    <sheet name="SO 204 - VZT" sheetId="19" r:id="rId19"/>
    <sheet name="SO 205 - Silnoproud" sheetId="20" r:id="rId20"/>
    <sheet name="SO 206 - Slaboproud" sheetId="21" r:id="rId21"/>
    <sheet name="SO 207 - MaR" sheetId="22" r:id="rId22"/>
    <sheet name="SO 208 - Hospodaření s de..." sheetId="23" r:id="rId23"/>
    <sheet name="SO 209 - Přípojky" sheetId="24" r:id="rId24"/>
    <sheet name="SO 210 - Gastro" sheetId="25" r:id="rId25"/>
    <sheet name="SO 900 - VRN" sheetId="26" r:id="rId26"/>
  </sheets>
  <definedNames>
    <definedName name="_xlnm._FilterDatabase" localSheetId="13" hidden="1">'01 - Zařizovací předměty'!$C$120:$K$202</definedName>
    <definedName name="_xlnm._FilterDatabase" localSheetId="14" hidden="1">'02 - Kanalizace'!$C$131:$K$206</definedName>
    <definedName name="_xlnm._FilterDatabase" localSheetId="15" hidden="1">'03 - Vodovod'!$C$131:$K$242</definedName>
    <definedName name="_xlnm._FilterDatabase" localSheetId="1" hidden="1">'SO 01-A - MŠ Tychonova - ...'!$C$149:$K$1420</definedName>
    <definedName name="_xlnm._FilterDatabase" localSheetId="2" hidden="1">'SO 01-A_01 - Dveře'!$C$120:$K$159</definedName>
    <definedName name="_xlnm._FilterDatabase" localSheetId="3" hidden="1">'SO 01-A_02 - Okna'!$C$120:$K$124</definedName>
    <definedName name="_xlnm._FilterDatabase" localSheetId="4" hidden="1">'SO 01-A_03 - Zámečnické v...'!$C$120:$K$205</definedName>
    <definedName name="_xlnm._FilterDatabase" localSheetId="5" hidden="1">'SO 01-A_04 - Truhlářské v...'!$C$120:$K$183</definedName>
    <definedName name="_xlnm._FilterDatabase" localSheetId="6" hidden="1">'SO 01-A_05 - Klempířské v...'!$C$120:$K$158</definedName>
    <definedName name="_xlnm._FilterDatabase" localSheetId="7" hidden="1">'SO 01-A_06 - Kamenické vý...'!$C$120:$K$125</definedName>
    <definedName name="_xlnm._FilterDatabase" localSheetId="8" hidden="1">'SO 01-A_07 - Ostatní výrobky'!$C$120:$K$144</definedName>
    <definedName name="_xlnm._FilterDatabase" localSheetId="9" hidden="1">'SO 01-A_08 - Herní prvky'!$C$120:$K$134</definedName>
    <definedName name="_xlnm._FilterDatabase" localSheetId="10" hidden="1">'SO 01-B - MŠ Tychonova - ...'!$C$128:$K$264</definedName>
    <definedName name="_xlnm._FilterDatabase" localSheetId="11" hidden="1">'SO 02 - Oprava oplocení'!$C$128:$K$233</definedName>
    <definedName name="_xlnm._FilterDatabase" localSheetId="12" hidden="1">'SO 101 - Zpevněné plochy,...'!$C$122:$K$222</definedName>
    <definedName name="_xlnm._FilterDatabase" localSheetId="16" hidden="1">'SO 202 - Vytápění'!$C$119:$K$349</definedName>
    <definedName name="_xlnm._FilterDatabase" localSheetId="17" hidden="1">'SO 203 - OPZ'!$C$121:$K$163</definedName>
    <definedName name="_xlnm._FilterDatabase" localSheetId="18" hidden="1">'SO 204 - VZT'!$C$122:$K$260</definedName>
    <definedName name="_xlnm._FilterDatabase" localSheetId="19" hidden="1">'SO 205 - Silnoproud'!$C$123:$K$311</definedName>
    <definedName name="_xlnm._FilterDatabase" localSheetId="20" hidden="1">'SO 206 - Slaboproud'!$C$125:$K$360</definedName>
    <definedName name="_xlnm._FilterDatabase" localSheetId="21" hidden="1">'SO 207 - MaR'!$C$120:$K$199</definedName>
    <definedName name="_xlnm._FilterDatabase" localSheetId="22" hidden="1">'SO 208 - Hospodaření s de...'!$C$117:$K$135</definedName>
    <definedName name="_xlnm._FilterDatabase" localSheetId="23" hidden="1">'SO 209 - Přípojky'!$C$119:$K$171</definedName>
    <definedName name="_xlnm._FilterDatabase" localSheetId="24" hidden="1">'SO 210 - Gastro'!$C$129:$K$219</definedName>
    <definedName name="_xlnm._FilterDatabase" localSheetId="25" hidden="1">'SO 900 - VRN'!$C$121:$K$137</definedName>
    <definedName name="_xlnm.Print_Titles" localSheetId="13">'01 - Zařizovací předměty'!$120:$120</definedName>
    <definedName name="_xlnm.Print_Titles" localSheetId="14">'02 - Kanalizace'!$131:$131</definedName>
    <definedName name="_xlnm.Print_Titles" localSheetId="15">'03 - Vodovod'!$131:$131</definedName>
    <definedName name="_xlnm.Print_Titles" localSheetId="0">'Rekapitulace stavby'!$92:$92</definedName>
    <definedName name="_xlnm.Print_Titles" localSheetId="1">'SO 01-A - MŠ Tychonova - ...'!$149:$149</definedName>
    <definedName name="_xlnm.Print_Titles" localSheetId="2">'SO 01-A_01 - Dveře'!$120:$120</definedName>
    <definedName name="_xlnm.Print_Titles" localSheetId="3">'SO 01-A_02 - Okna'!$120:$120</definedName>
    <definedName name="_xlnm.Print_Titles" localSheetId="4">'SO 01-A_03 - Zámečnické v...'!$120:$120</definedName>
    <definedName name="_xlnm.Print_Titles" localSheetId="5">'SO 01-A_04 - Truhlářské v...'!$120:$120</definedName>
    <definedName name="_xlnm.Print_Titles" localSheetId="6">'SO 01-A_05 - Klempířské v...'!$120:$120</definedName>
    <definedName name="_xlnm.Print_Titles" localSheetId="7">'SO 01-A_06 - Kamenické vý...'!$120:$120</definedName>
    <definedName name="_xlnm.Print_Titles" localSheetId="8">'SO 01-A_07 - Ostatní výrobky'!$120:$120</definedName>
    <definedName name="_xlnm.Print_Titles" localSheetId="9">'SO 01-A_08 - Herní prvky'!$120:$120</definedName>
    <definedName name="_xlnm.Print_Titles" localSheetId="10">'SO 01-B - MŠ Tychonova - ...'!$128:$128</definedName>
    <definedName name="_xlnm.Print_Titles" localSheetId="11">'SO 02 - Oprava oplocení'!$128:$128</definedName>
    <definedName name="_xlnm.Print_Titles" localSheetId="12">'SO 101 - Zpevněné plochy,...'!$122:$122</definedName>
    <definedName name="_xlnm.Print_Titles" localSheetId="16">'SO 202 - Vytápění'!$119:$119</definedName>
    <definedName name="_xlnm.Print_Titles" localSheetId="17">'SO 203 - OPZ'!$121:$121</definedName>
    <definedName name="_xlnm.Print_Titles" localSheetId="18">'SO 204 - VZT'!$122:$122</definedName>
    <definedName name="_xlnm.Print_Titles" localSheetId="19">'SO 205 - Silnoproud'!$123:$123</definedName>
    <definedName name="_xlnm.Print_Titles" localSheetId="20">'SO 206 - Slaboproud'!$125:$125</definedName>
    <definedName name="_xlnm.Print_Titles" localSheetId="21">'SO 207 - MaR'!$120:$120</definedName>
    <definedName name="_xlnm.Print_Titles" localSheetId="22">'SO 208 - Hospodaření s de...'!$117:$117</definedName>
    <definedName name="_xlnm.Print_Titles" localSheetId="23">'SO 209 - Přípojky'!$119:$119</definedName>
    <definedName name="_xlnm.Print_Titles" localSheetId="24">'SO 210 - Gastro'!$129:$129</definedName>
    <definedName name="_xlnm.Print_Titles" localSheetId="25">'SO 900 - VRN'!$121:$121</definedName>
    <definedName name="_xlnm.Print_Area" localSheetId="13">'01 - Zařizovací předměty'!$C$4:$J$41,'01 - Zařizovací předměty'!$C$50:$J$76,'01 - Zařizovací předměty'!$C$82:$J$100,'01 - Zařizovací předměty'!$C$106:$K$202</definedName>
    <definedName name="_xlnm.Print_Area" localSheetId="14">'02 - Kanalizace'!$C$4:$J$41,'02 - Kanalizace'!$C$50:$J$76,'02 - Kanalizace'!$C$82:$J$111,'02 - Kanalizace'!$C$117:$K$206</definedName>
    <definedName name="_xlnm.Print_Area" localSheetId="15">'03 - Vodovod'!$C$4:$J$41,'03 - Vodovod'!$C$50:$J$76,'03 - Vodovod'!$C$82:$J$111,'03 - Vodovod'!$C$117:$K$242</definedName>
    <definedName name="_xlnm.Print_Area" localSheetId="0">'Rekapitulace stavby'!$D$4:$AO$76,'Rekapitulace stavby'!$C$82:$AQ$122</definedName>
    <definedName name="_xlnm.Print_Area" localSheetId="1">'SO 01-A - MŠ Tychonova - ...'!$C$4:$J$39,'SO 01-A - MŠ Tychonova - ...'!$C$50:$J$76,'SO 01-A - MŠ Tychonova - ...'!$C$82:$J$131,'SO 01-A - MŠ Tychonova - ...'!$C$137:$K$1420</definedName>
    <definedName name="_xlnm.Print_Area" localSheetId="2">'SO 01-A_01 - Dveře'!$C$4:$J$41,'SO 01-A_01 - Dveře'!$C$50:$J$76,'SO 01-A_01 - Dveře'!$C$82:$J$100,'SO 01-A_01 - Dveře'!$C$106:$K$159</definedName>
    <definedName name="_xlnm.Print_Area" localSheetId="3">'SO 01-A_02 - Okna'!$C$4:$J$41,'SO 01-A_02 - Okna'!$C$50:$J$76,'SO 01-A_02 - Okna'!$C$82:$J$100,'SO 01-A_02 - Okna'!$C$106:$K$124</definedName>
    <definedName name="_xlnm.Print_Area" localSheetId="4">'SO 01-A_03 - Zámečnické v...'!$C$4:$J$41,'SO 01-A_03 - Zámečnické v...'!$C$50:$J$76,'SO 01-A_03 - Zámečnické v...'!$C$82:$J$100,'SO 01-A_03 - Zámečnické v...'!$C$106:$K$205</definedName>
    <definedName name="_xlnm.Print_Area" localSheetId="5">'SO 01-A_04 - Truhlářské v...'!$C$4:$J$41,'SO 01-A_04 - Truhlářské v...'!$C$50:$J$76,'SO 01-A_04 - Truhlářské v...'!$C$82:$J$100,'SO 01-A_04 - Truhlářské v...'!$C$106:$K$183</definedName>
    <definedName name="_xlnm.Print_Area" localSheetId="6">'SO 01-A_05 - Klempířské v...'!$C$4:$J$41,'SO 01-A_05 - Klempířské v...'!$C$50:$J$76,'SO 01-A_05 - Klempířské v...'!$C$82:$J$100,'SO 01-A_05 - Klempířské v...'!$C$106:$K$158</definedName>
    <definedName name="_xlnm.Print_Area" localSheetId="7">'SO 01-A_06 - Kamenické vý...'!$C$4:$J$41,'SO 01-A_06 - Kamenické vý...'!$C$50:$J$76,'SO 01-A_06 - Kamenické vý...'!$C$82:$J$100,'SO 01-A_06 - Kamenické vý...'!$C$106:$K$125</definedName>
    <definedName name="_xlnm.Print_Area" localSheetId="8">'SO 01-A_07 - Ostatní výrobky'!$C$4:$J$41,'SO 01-A_07 - Ostatní výrobky'!$C$50:$J$76,'SO 01-A_07 - Ostatní výrobky'!$C$82:$J$100,'SO 01-A_07 - Ostatní výrobky'!$C$106:$K$144</definedName>
    <definedName name="_xlnm.Print_Area" localSheetId="9">'SO 01-A_08 - Herní prvky'!$C$4:$J$41,'SO 01-A_08 - Herní prvky'!$C$50:$J$76,'SO 01-A_08 - Herní prvky'!$C$82:$J$100,'SO 01-A_08 - Herní prvky'!$C$106:$K$134</definedName>
    <definedName name="_xlnm.Print_Area" localSheetId="10">'SO 01-B - MŠ Tychonova - ...'!$C$4:$J$39,'SO 01-B - MŠ Tychonova - ...'!$C$50:$J$76,'SO 01-B - MŠ Tychonova - ...'!$C$82:$J$110,'SO 01-B - MŠ Tychonova - ...'!$C$116:$K$264</definedName>
    <definedName name="_xlnm.Print_Area" localSheetId="11">'SO 02 - Oprava oplocení'!$C$4:$J$39,'SO 02 - Oprava oplocení'!$C$50:$J$76,'SO 02 - Oprava oplocení'!$C$82:$J$110,'SO 02 - Oprava oplocení'!$C$116:$K$233</definedName>
    <definedName name="_xlnm.Print_Area" localSheetId="12">'SO 101 - Zpevněné plochy,...'!$C$4:$J$39,'SO 101 - Zpevněné plochy,...'!$C$50:$J$76,'SO 101 - Zpevněné plochy,...'!$C$82:$J$104,'SO 101 - Zpevněné plochy,...'!$C$110:$K$222</definedName>
    <definedName name="_xlnm.Print_Area" localSheetId="16">'SO 202 - Vytápění'!$C$4:$J$39,'SO 202 - Vytápění'!$C$50:$J$76,'SO 202 - Vytápění'!$C$82:$J$101,'SO 202 - Vytápění'!$C$107:$K$349</definedName>
    <definedName name="_xlnm.Print_Area" localSheetId="17">'SO 203 - OPZ'!$C$4:$J$39,'SO 203 - OPZ'!$C$50:$J$76,'SO 203 - OPZ'!$C$82:$J$103,'SO 203 - OPZ'!$C$109:$K$163</definedName>
    <definedName name="_xlnm.Print_Area" localSheetId="18">'SO 204 - VZT'!$C$4:$J$39,'SO 204 - VZT'!$C$50:$J$76,'SO 204 - VZT'!$C$82:$J$104,'SO 204 - VZT'!$C$110:$K$260</definedName>
    <definedName name="_xlnm.Print_Area" localSheetId="19">'SO 205 - Silnoproud'!$C$4:$J$39,'SO 205 - Silnoproud'!$C$50:$J$76,'SO 205 - Silnoproud'!$C$82:$J$105,'SO 205 - Silnoproud'!$C$111:$K$311</definedName>
    <definedName name="_xlnm.Print_Area" localSheetId="20">'SO 206 - Slaboproud'!$C$4:$J$39,'SO 206 - Slaboproud'!$C$50:$J$76,'SO 206 - Slaboproud'!$C$82:$J$107,'SO 206 - Slaboproud'!$C$113:$K$360</definedName>
    <definedName name="_xlnm.Print_Area" localSheetId="21">'SO 207 - MaR'!$C$4:$J$39,'SO 207 - MaR'!$C$50:$J$76,'SO 207 - MaR'!$C$82:$J$102,'SO 207 - MaR'!$C$108:$K$199</definedName>
    <definedName name="_xlnm.Print_Area" localSheetId="22">'SO 208 - Hospodaření s de...'!$C$4:$J$39,'SO 208 - Hospodaření s de...'!$C$50:$J$76,'SO 208 - Hospodaření s de...'!$C$82:$J$99,'SO 208 - Hospodaření s de...'!$C$105:$K$135</definedName>
    <definedName name="_xlnm.Print_Area" localSheetId="23">'SO 209 - Přípojky'!$C$4:$J$39,'SO 209 - Přípojky'!$C$50:$J$76,'SO 209 - Přípojky'!$C$82:$J$101,'SO 209 - Přípojky'!$C$107:$K$171</definedName>
    <definedName name="_xlnm.Print_Area" localSheetId="24">'SO 210 - Gastro'!$C$4:$J$39,'SO 210 - Gastro'!$C$50:$J$76,'SO 210 - Gastro'!$C$82:$J$111,'SO 210 - Gastro'!$C$117:$K$219</definedName>
    <definedName name="_xlnm.Print_Area" localSheetId="25">'SO 900 - VRN'!$C$4:$J$39,'SO 900 - VRN'!$C$50:$J$76,'SO 900 - VRN'!$C$82:$J$103,'SO 900 - VRN'!$C$109:$K$137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56" i="21" l="1"/>
  <c r="J155" i="21"/>
  <c r="J154" i="21"/>
  <c r="J153" i="21"/>
  <c r="J152" i="21"/>
  <c r="J151" i="21" l="1"/>
  <c r="C138" i="24"/>
  <c r="C133" i="23"/>
  <c r="C154" i="18"/>
  <c r="C236" i="16"/>
  <c r="BK194" i="13" l="1"/>
  <c r="BI194" i="13"/>
  <c r="BH194" i="13"/>
  <c r="BG194" i="13"/>
  <c r="BF194" i="13"/>
  <c r="T194" i="13"/>
  <c r="R194" i="13"/>
  <c r="P194" i="13"/>
  <c r="J194" i="13"/>
  <c r="BE194" i="13" s="1"/>
  <c r="BK193" i="13"/>
  <c r="BI193" i="13"/>
  <c r="BH193" i="13"/>
  <c r="BG193" i="13"/>
  <c r="BF193" i="13"/>
  <c r="T193" i="13"/>
  <c r="R193" i="13"/>
  <c r="P193" i="13"/>
  <c r="J193" i="13"/>
  <c r="BE193" i="13" s="1"/>
  <c r="BK191" i="13"/>
  <c r="BI191" i="13"/>
  <c r="BH191" i="13"/>
  <c r="BG191" i="13"/>
  <c r="BF191" i="13"/>
  <c r="T191" i="13"/>
  <c r="R191" i="13"/>
  <c r="P191" i="13"/>
  <c r="J191" i="13"/>
  <c r="BE191" i="13" s="1"/>
  <c r="BK190" i="13"/>
  <c r="BI190" i="13"/>
  <c r="BH190" i="13"/>
  <c r="BG190" i="13"/>
  <c r="BF190" i="13"/>
  <c r="T190" i="13"/>
  <c r="R190" i="13"/>
  <c r="P190" i="13"/>
  <c r="J190" i="13"/>
  <c r="BE190" i="13" s="1"/>
  <c r="BK188" i="13"/>
  <c r="BI188" i="13"/>
  <c r="BH188" i="13"/>
  <c r="BG188" i="13"/>
  <c r="BF188" i="13"/>
  <c r="T188" i="13"/>
  <c r="R188" i="13"/>
  <c r="P188" i="13"/>
  <c r="J188" i="13"/>
  <c r="BE188" i="13" s="1"/>
  <c r="BK183" i="13"/>
  <c r="BI183" i="13"/>
  <c r="BH183" i="13"/>
  <c r="BG183" i="13"/>
  <c r="BF183" i="13"/>
  <c r="T183" i="13"/>
  <c r="R183" i="13"/>
  <c r="P183" i="13"/>
  <c r="J183" i="13"/>
  <c r="BE183" i="13" s="1"/>
  <c r="BK178" i="13"/>
  <c r="BI178" i="13"/>
  <c r="BH178" i="13"/>
  <c r="BG178" i="13"/>
  <c r="BF178" i="13"/>
  <c r="T178" i="13"/>
  <c r="R178" i="13"/>
  <c r="P178" i="13"/>
  <c r="J178" i="13"/>
  <c r="BE178" i="13" s="1"/>
  <c r="BK175" i="13"/>
  <c r="BI175" i="13"/>
  <c r="BH175" i="13"/>
  <c r="BG175" i="13"/>
  <c r="BF175" i="13"/>
  <c r="T175" i="13"/>
  <c r="R175" i="13"/>
  <c r="P175" i="13"/>
  <c r="J175" i="13"/>
  <c r="BE175" i="13" s="1"/>
  <c r="C192" i="14" l="1"/>
  <c r="C193" i="14"/>
  <c r="C194" i="14"/>
  <c r="C195" i="14" s="1"/>
  <c r="C196" i="14" s="1"/>
  <c r="C197" i="14" s="1"/>
  <c r="C198" i="14" s="1"/>
  <c r="C199" i="14" s="1"/>
  <c r="C200" i="14" s="1"/>
  <c r="C201" i="14" s="1"/>
  <c r="C202" i="14" s="1"/>
  <c r="BK196" i="14"/>
  <c r="BI196" i="14"/>
  <c r="BH196" i="14"/>
  <c r="BG196" i="14"/>
  <c r="BF196" i="14"/>
  <c r="BE196" i="14"/>
  <c r="T196" i="14"/>
  <c r="R196" i="14"/>
  <c r="P196" i="14"/>
  <c r="J196" i="14"/>
  <c r="BK195" i="14"/>
  <c r="BI195" i="14"/>
  <c r="BH195" i="14"/>
  <c r="BG195" i="14"/>
  <c r="BF195" i="14"/>
  <c r="T195" i="14"/>
  <c r="R195" i="14"/>
  <c r="P195" i="14"/>
  <c r="J195" i="14"/>
  <c r="BE195" i="14" s="1"/>
  <c r="BK194" i="14"/>
  <c r="BI194" i="14"/>
  <c r="BH194" i="14"/>
  <c r="BG194" i="14"/>
  <c r="BF194" i="14"/>
  <c r="T194" i="14"/>
  <c r="R194" i="14"/>
  <c r="P194" i="14"/>
  <c r="J194" i="14"/>
  <c r="BE194" i="14" s="1"/>
  <c r="BK193" i="14"/>
  <c r="BI193" i="14"/>
  <c r="BH193" i="14"/>
  <c r="BG193" i="14"/>
  <c r="BF193" i="14"/>
  <c r="T193" i="14"/>
  <c r="R193" i="14"/>
  <c r="P193" i="14"/>
  <c r="J193" i="14"/>
  <c r="BE193" i="14" s="1"/>
  <c r="BK192" i="14"/>
  <c r="BI192" i="14"/>
  <c r="BH192" i="14"/>
  <c r="BG192" i="14"/>
  <c r="BF192" i="14"/>
  <c r="T192" i="14"/>
  <c r="R192" i="14"/>
  <c r="P192" i="14"/>
  <c r="J192" i="14"/>
  <c r="BE192" i="14" s="1"/>
  <c r="BK1151" i="2"/>
  <c r="BI1151" i="2"/>
  <c r="BH1151" i="2"/>
  <c r="BG1151" i="2"/>
  <c r="BF1151" i="2"/>
  <c r="T1151" i="2"/>
  <c r="R1151" i="2"/>
  <c r="P1151" i="2"/>
  <c r="J1151" i="2"/>
  <c r="BE1151" i="2" s="1"/>
  <c r="BK1150" i="2"/>
  <c r="BI1150" i="2"/>
  <c r="BH1150" i="2"/>
  <c r="BG1150" i="2"/>
  <c r="BF1150" i="2"/>
  <c r="T1150" i="2"/>
  <c r="R1150" i="2"/>
  <c r="P1150" i="2"/>
  <c r="J1150" i="2"/>
  <c r="BE1150" i="2" s="1"/>
  <c r="BK1116" i="2"/>
  <c r="BI1116" i="2"/>
  <c r="BH1116" i="2"/>
  <c r="BG1116" i="2"/>
  <c r="BF1116" i="2"/>
  <c r="T1116" i="2"/>
  <c r="R1116" i="2"/>
  <c r="P1116" i="2"/>
  <c r="J1116" i="2"/>
  <c r="BE1116" i="2" s="1"/>
  <c r="BK1113" i="2"/>
  <c r="BI1113" i="2"/>
  <c r="BH1113" i="2"/>
  <c r="BG1113" i="2"/>
  <c r="BF1113" i="2"/>
  <c r="T1113" i="2"/>
  <c r="R1113" i="2"/>
  <c r="P1113" i="2"/>
  <c r="J1113" i="2"/>
  <c r="BE1113" i="2" s="1"/>
  <c r="J837" i="2"/>
  <c r="BE837" i="2" s="1"/>
  <c r="BK837" i="2"/>
  <c r="BI837" i="2"/>
  <c r="BH837" i="2"/>
  <c r="BG837" i="2"/>
  <c r="BF837" i="2"/>
  <c r="T837" i="2"/>
  <c r="R837" i="2"/>
  <c r="P837" i="2"/>
  <c r="J527" i="2"/>
  <c r="J525" i="2"/>
  <c r="BE525" i="2" s="1"/>
  <c r="BK525" i="2"/>
  <c r="BI525" i="2"/>
  <c r="BH525" i="2"/>
  <c r="BG525" i="2"/>
  <c r="BF525" i="2"/>
  <c r="T525" i="2"/>
  <c r="R525" i="2"/>
  <c r="P525" i="2"/>
  <c r="BK133" i="10" l="1"/>
  <c r="J134" i="10"/>
  <c r="C132" i="10"/>
  <c r="C133" i="10"/>
  <c r="J133" i="10"/>
  <c r="J12" i="2" l="1"/>
  <c r="J144" i="2" s="1"/>
  <c r="E18" i="2"/>
  <c r="J15" i="2"/>
  <c r="J17" i="2"/>
  <c r="J18" i="2"/>
  <c r="J20" i="2"/>
  <c r="J21" i="2"/>
  <c r="J14" i="2"/>
  <c r="BK1442" i="2"/>
  <c r="BK1441" i="2" s="1"/>
  <c r="BI1442" i="2"/>
  <c r="BH1442" i="2"/>
  <c r="BG1442" i="2"/>
  <c r="BF1442" i="2"/>
  <c r="T1442" i="2"/>
  <c r="R1442" i="2"/>
  <c r="R1441" i="2" s="1"/>
  <c r="P1442" i="2"/>
  <c r="P1441" i="2" s="1"/>
  <c r="P1440" i="2" s="1"/>
  <c r="J1442" i="2"/>
  <c r="BE1442" i="2" s="1"/>
  <c r="T1441" i="2"/>
  <c r="T1440" i="2" s="1"/>
  <c r="R1440" i="2"/>
  <c r="BK1438" i="2"/>
  <c r="BI1438" i="2"/>
  <c r="BH1438" i="2"/>
  <c r="BG1438" i="2"/>
  <c r="BF1438" i="2"/>
  <c r="T1438" i="2"/>
  <c r="R1438" i="2"/>
  <c r="P1438" i="2"/>
  <c r="J1438" i="2"/>
  <c r="BE1438" i="2" s="1"/>
  <c r="BK1435" i="2"/>
  <c r="BI1435" i="2"/>
  <c r="BH1435" i="2"/>
  <c r="BG1435" i="2"/>
  <c r="BF1435" i="2"/>
  <c r="T1435" i="2"/>
  <c r="R1435" i="2"/>
  <c r="P1435" i="2"/>
  <c r="J1435" i="2"/>
  <c r="BE1435" i="2" s="1"/>
  <c r="BK1432" i="2"/>
  <c r="BI1432" i="2"/>
  <c r="BH1432" i="2"/>
  <c r="BG1432" i="2"/>
  <c r="BF1432" i="2"/>
  <c r="T1432" i="2"/>
  <c r="R1432" i="2"/>
  <c r="P1432" i="2"/>
  <c r="J1432" i="2"/>
  <c r="BE1432" i="2" s="1"/>
  <c r="BK1430" i="2"/>
  <c r="BI1430" i="2"/>
  <c r="BH1430" i="2"/>
  <c r="BG1430" i="2"/>
  <c r="BF1430" i="2"/>
  <c r="T1430" i="2"/>
  <c r="T1427" i="2" s="1"/>
  <c r="R1430" i="2"/>
  <c r="P1430" i="2"/>
  <c r="J1430" i="2"/>
  <c r="BE1430" i="2" s="1"/>
  <c r="BK1428" i="2"/>
  <c r="BI1428" i="2"/>
  <c r="BH1428" i="2"/>
  <c r="BG1428" i="2"/>
  <c r="BF1428" i="2"/>
  <c r="T1428" i="2"/>
  <c r="R1428" i="2"/>
  <c r="P1428" i="2"/>
  <c r="J1428" i="2"/>
  <c r="BE1428" i="2" s="1"/>
  <c r="P1427" i="2"/>
  <c r="BK1425" i="2"/>
  <c r="BI1425" i="2"/>
  <c r="BH1425" i="2"/>
  <c r="BG1425" i="2"/>
  <c r="BF1425" i="2"/>
  <c r="T1425" i="2"/>
  <c r="R1425" i="2"/>
  <c r="P1425" i="2"/>
  <c r="J1425" i="2"/>
  <c r="BE1425" i="2" s="1"/>
  <c r="BK1423" i="2"/>
  <c r="BI1423" i="2"/>
  <c r="BH1423" i="2"/>
  <c r="BG1423" i="2"/>
  <c r="BF1423" i="2"/>
  <c r="T1423" i="2"/>
  <c r="T1422" i="2" s="1"/>
  <c r="R1423" i="2"/>
  <c r="R1422" i="2" s="1"/>
  <c r="P1423" i="2"/>
  <c r="J1423" i="2"/>
  <c r="BE1423" i="2" s="1"/>
  <c r="BK1420" i="2"/>
  <c r="BI1420" i="2"/>
  <c r="BH1420" i="2"/>
  <c r="BG1420" i="2"/>
  <c r="BF1420" i="2"/>
  <c r="T1420" i="2"/>
  <c r="R1420" i="2"/>
  <c r="P1420" i="2"/>
  <c r="J1420" i="2"/>
  <c r="BE1420" i="2" s="1"/>
  <c r="BK1414" i="2"/>
  <c r="BI1414" i="2"/>
  <c r="BH1414" i="2"/>
  <c r="BG1414" i="2"/>
  <c r="BF1414" i="2"/>
  <c r="T1414" i="2"/>
  <c r="R1414" i="2"/>
  <c r="P1414" i="2"/>
  <c r="J1414" i="2"/>
  <c r="BE1414" i="2" s="1"/>
  <c r="BK1412" i="2"/>
  <c r="BI1412" i="2"/>
  <c r="BH1412" i="2"/>
  <c r="BG1412" i="2"/>
  <c r="BF1412" i="2"/>
  <c r="T1412" i="2"/>
  <c r="R1412" i="2"/>
  <c r="P1412" i="2"/>
  <c r="J1412" i="2"/>
  <c r="BE1412" i="2" s="1"/>
  <c r="BK1406" i="2"/>
  <c r="BI1406" i="2"/>
  <c r="BH1406" i="2"/>
  <c r="BG1406" i="2"/>
  <c r="BF1406" i="2"/>
  <c r="T1406" i="2"/>
  <c r="R1406" i="2"/>
  <c r="P1406" i="2"/>
  <c r="J1406" i="2"/>
  <c r="BE1406" i="2" s="1"/>
  <c r="BK1404" i="2"/>
  <c r="BI1404" i="2"/>
  <c r="BH1404" i="2"/>
  <c r="BG1404" i="2"/>
  <c r="BF1404" i="2"/>
  <c r="T1404" i="2"/>
  <c r="R1404" i="2"/>
  <c r="P1404" i="2"/>
  <c r="P1403" i="2" s="1"/>
  <c r="J1404" i="2"/>
  <c r="BE1404" i="2" s="1"/>
  <c r="T1403" i="2"/>
  <c r="BK1401" i="2"/>
  <c r="BI1401" i="2"/>
  <c r="BH1401" i="2"/>
  <c r="BG1401" i="2"/>
  <c r="BF1401" i="2"/>
  <c r="T1401" i="2"/>
  <c r="R1401" i="2"/>
  <c r="P1401" i="2"/>
  <c r="J1401" i="2"/>
  <c r="BE1401" i="2" s="1"/>
  <c r="BK1400" i="2"/>
  <c r="BI1400" i="2"/>
  <c r="BH1400" i="2"/>
  <c r="BG1400" i="2"/>
  <c r="BF1400" i="2"/>
  <c r="T1400" i="2"/>
  <c r="R1400" i="2"/>
  <c r="P1400" i="2"/>
  <c r="J1400" i="2"/>
  <c r="BE1400" i="2" s="1"/>
  <c r="BK1399" i="2"/>
  <c r="BI1399" i="2"/>
  <c r="BH1399" i="2"/>
  <c r="BG1399" i="2"/>
  <c r="BF1399" i="2"/>
  <c r="T1399" i="2"/>
  <c r="R1399" i="2"/>
  <c r="P1399" i="2"/>
  <c r="J1399" i="2"/>
  <c r="BE1399" i="2" s="1"/>
  <c r="BK1397" i="2"/>
  <c r="BI1397" i="2"/>
  <c r="BH1397" i="2"/>
  <c r="BG1397" i="2"/>
  <c r="BF1397" i="2"/>
  <c r="T1397" i="2"/>
  <c r="R1397" i="2"/>
  <c r="P1397" i="2"/>
  <c r="J1397" i="2"/>
  <c r="BE1397" i="2" s="1"/>
  <c r="BK1395" i="2"/>
  <c r="BI1395" i="2"/>
  <c r="BH1395" i="2"/>
  <c r="BG1395" i="2"/>
  <c r="BF1395" i="2"/>
  <c r="T1395" i="2"/>
  <c r="R1395" i="2"/>
  <c r="P1395" i="2"/>
  <c r="J1395" i="2"/>
  <c r="BE1395" i="2" s="1"/>
  <c r="BK1382" i="2"/>
  <c r="BI1382" i="2"/>
  <c r="BH1382" i="2"/>
  <c r="BG1382" i="2"/>
  <c r="BF1382" i="2"/>
  <c r="T1382" i="2"/>
  <c r="R1382" i="2"/>
  <c r="R1381" i="2" s="1"/>
  <c r="P1382" i="2"/>
  <c r="J1382" i="2"/>
  <c r="BE1382" i="2" s="1"/>
  <c r="BK1380" i="2"/>
  <c r="BI1380" i="2"/>
  <c r="BH1380" i="2"/>
  <c r="BG1380" i="2"/>
  <c r="BF1380" i="2"/>
  <c r="T1380" i="2"/>
  <c r="R1380" i="2"/>
  <c r="P1380" i="2"/>
  <c r="J1380" i="2"/>
  <c r="BE1380" i="2" s="1"/>
  <c r="BK1378" i="2"/>
  <c r="BI1378" i="2"/>
  <c r="BH1378" i="2"/>
  <c r="BG1378" i="2"/>
  <c r="BF1378" i="2"/>
  <c r="T1378" i="2"/>
  <c r="R1378" i="2"/>
  <c r="P1378" i="2"/>
  <c r="J1378" i="2"/>
  <c r="BE1378" i="2" s="1"/>
  <c r="BK1371" i="2"/>
  <c r="BI1371" i="2"/>
  <c r="BH1371" i="2"/>
  <c r="BG1371" i="2"/>
  <c r="BF1371" i="2"/>
  <c r="T1371" i="2"/>
  <c r="R1371" i="2"/>
  <c r="P1371" i="2"/>
  <c r="J1371" i="2"/>
  <c r="BE1371" i="2" s="1"/>
  <c r="BK1363" i="2"/>
  <c r="BI1363" i="2"/>
  <c r="BH1363" i="2"/>
  <c r="BG1363" i="2"/>
  <c r="BF1363" i="2"/>
  <c r="T1363" i="2"/>
  <c r="R1363" i="2"/>
  <c r="P1363" i="2"/>
  <c r="J1363" i="2"/>
  <c r="BE1363" i="2" s="1"/>
  <c r="BK1356" i="2"/>
  <c r="BI1356" i="2"/>
  <c r="BH1356" i="2"/>
  <c r="BG1356" i="2"/>
  <c r="BF1356" i="2"/>
  <c r="T1356" i="2"/>
  <c r="R1356" i="2"/>
  <c r="P1356" i="2"/>
  <c r="J1356" i="2"/>
  <c r="BE1356" i="2" s="1"/>
  <c r="BK1350" i="2"/>
  <c r="BI1350" i="2"/>
  <c r="BH1350" i="2"/>
  <c r="BG1350" i="2"/>
  <c r="BF1350" i="2"/>
  <c r="T1350" i="2"/>
  <c r="R1350" i="2"/>
  <c r="P1350" i="2"/>
  <c r="J1350" i="2"/>
  <c r="BE1350" i="2" s="1"/>
  <c r="BK1343" i="2"/>
  <c r="BI1343" i="2"/>
  <c r="BH1343" i="2"/>
  <c r="BG1343" i="2"/>
  <c r="BF1343" i="2"/>
  <c r="T1343" i="2"/>
  <c r="T1335" i="2" s="1"/>
  <c r="R1343" i="2"/>
  <c r="P1343" i="2"/>
  <c r="J1343" i="2"/>
  <c r="BE1343" i="2" s="1"/>
  <c r="BK1336" i="2"/>
  <c r="BI1336" i="2"/>
  <c r="BH1336" i="2"/>
  <c r="BG1336" i="2"/>
  <c r="BF1336" i="2"/>
  <c r="T1336" i="2"/>
  <c r="R1336" i="2"/>
  <c r="P1336" i="2"/>
  <c r="J1336" i="2"/>
  <c r="BE1336" i="2" s="1"/>
  <c r="P1335" i="2"/>
  <c r="BK1334" i="2"/>
  <c r="BI1334" i="2"/>
  <c r="BH1334" i="2"/>
  <c r="BG1334" i="2"/>
  <c r="BF1334" i="2"/>
  <c r="T1334" i="2"/>
  <c r="R1334" i="2"/>
  <c r="P1334" i="2"/>
  <c r="J1334" i="2"/>
  <c r="BE1334" i="2" s="1"/>
  <c r="BK1327" i="2"/>
  <c r="BI1327" i="2"/>
  <c r="BH1327" i="2"/>
  <c r="BG1327" i="2"/>
  <c r="BF1327" i="2"/>
  <c r="T1327" i="2"/>
  <c r="R1327" i="2"/>
  <c r="P1327" i="2"/>
  <c r="J1327" i="2"/>
  <c r="BE1327" i="2" s="1"/>
  <c r="BK1324" i="2"/>
  <c r="BI1324" i="2"/>
  <c r="BH1324" i="2"/>
  <c r="BG1324" i="2"/>
  <c r="BF1324" i="2"/>
  <c r="T1324" i="2"/>
  <c r="R1324" i="2"/>
  <c r="P1324" i="2"/>
  <c r="J1324" i="2"/>
  <c r="BE1324" i="2" s="1"/>
  <c r="BK1322" i="2"/>
  <c r="BI1322" i="2"/>
  <c r="BH1322" i="2"/>
  <c r="BG1322" i="2"/>
  <c r="BF1322" i="2"/>
  <c r="T1322" i="2"/>
  <c r="R1322" i="2"/>
  <c r="P1322" i="2"/>
  <c r="J1322" i="2"/>
  <c r="BE1322" i="2" s="1"/>
  <c r="BK1320" i="2"/>
  <c r="BI1320" i="2"/>
  <c r="BH1320" i="2"/>
  <c r="BG1320" i="2"/>
  <c r="BF1320" i="2"/>
  <c r="T1320" i="2"/>
  <c r="R1320" i="2"/>
  <c r="P1320" i="2"/>
  <c r="J1320" i="2"/>
  <c r="BE1320" i="2" s="1"/>
  <c r="BK1317" i="2"/>
  <c r="BI1317" i="2"/>
  <c r="BH1317" i="2"/>
  <c r="BG1317" i="2"/>
  <c r="BF1317" i="2"/>
  <c r="T1317" i="2"/>
  <c r="R1317" i="2"/>
  <c r="P1317" i="2"/>
  <c r="J1317" i="2"/>
  <c r="BE1317" i="2" s="1"/>
  <c r="BK1315" i="2"/>
  <c r="BI1315" i="2"/>
  <c r="BH1315" i="2"/>
  <c r="BG1315" i="2"/>
  <c r="BF1315" i="2"/>
  <c r="T1315" i="2"/>
  <c r="R1315" i="2"/>
  <c r="P1315" i="2"/>
  <c r="J1315" i="2"/>
  <c r="BE1315" i="2" s="1"/>
  <c r="BK1309" i="2"/>
  <c r="BI1309" i="2"/>
  <c r="BH1309" i="2"/>
  <c r="BG1309" i="2"/>
  <c r="BF1309" i="2"/>
  <c r="T1309" i="2"/>
  <c r="R1309" i="2"/>
  <c r="P1309" i="2"/>
  <c r="J1309" i="2"/>
  <c r="BE1309" i="2" s="1"/>
  <c r="BK1307" i="2"/>
  <c r="BI1307" i="2"/>
  <c r="BH1307" i="2"/>
  <c r="BG1307" i="2"/>
  <c r="BF1307" i="2"/>
  <c r="T1307" i="2"/>
  <c r="R1307" i="2"/>
  <c r="P1307" i="2"/>
  <c r="J1307" i="2"/>
  <c r="BE1307" i="2" s="1"/>
  <c r="BK1305" i="2"/>
  <c r="BI1305" i="2"/>
  <c r="BH1305" i="2"/>
  <c r="BG1305" i="2"/>
  <c r="BF1305" i="2"/>
  <c r="T1305" i="2"/>
  <c r="R1305" i="2"/>
  <c r="P1305" i="2"/>
  <c r="J1305" i="2"/>
  <c r="BE1305" i="2" s="1"/>
  <c r="BK1300" i="2"/>
  <c r="BI1300" i="2"/>
  <c r="BH1300" i="2"/>
  <c r="BG1300" i="2"/>
  <c r="BF1300" i="2"/>
  <c r="T1300" i="2"/>
  <c r="R1300" i="2"/>
  <c r="P1300" i="2"/>
  <c r="J1300" i="2"/>
  <c r="BE1300" i="2" s="1"/>
  <c r="BK1298" i="2"/>
  <c r="BI1298" i="2"/>
  <c r="BH1298" i="2"/>
  <c r="BG1298" i="2"/>
  <c r="BF1298" i="2"/>
  <c r="T1298" i="2"/>
  <c r="R1298" i="2"/>
  <c r="P1298" i="2"/>
  <c r="J1298" i="2"/>
  <c r="BE1298" i="2" s="1"/>
  <c r="BK1296" i="2"/>
  <c r="BI1296" i="2"/>
  <c r="BH1296" i="2"/>
  <c r="BG1296" i="2"/>
  <c r="BF1296" i="2"/>
  <c r="T1296" i="2"/>
  <c r="R1296" i="2"/>
  <c r="P1296" i="2"/>
  <c r="J1296" i="2"/>
  <c r="BE1296" i="2" s="1"/>
  <c r="BK1293" i="2"/>
  <c r="BI1293" i="2"/>
  <c r="BH1293" i="2"/>
  <c r="BG1293" i="2"/>
  <c r="BF1293" i="2"/>
  <c r="T1293" i="2"/>
  <c r="R1293" i="2"/>
  <c r="P1293" i="2"/>
  <c r="J1293" i="2"/>
  <c r="BE1293" i="2" s="1"/>
  <c r="BK1289" i="2"/>
  <c r="BI1289" i="2"/>
  <c r="BH1289" i="2"/>
  <c r="BG1289" i="2"/>
  <c r="BF1289" i="2"/>
  <c r="T1289" i="2"/>
  <c r="R1289" i="2"/>
  <c r="P1289" i="2"/>
  <c r="J1289" i="2"/>
  <c r="BE1289" i="2" s="1"/>
  <c r="BK1287" i="2"/>
  <c r="BI1287" i="2"/>
  <c r="BH1287" i="2"/>
  <c r="BG1287" i="2"/>
  <c r="BF1287" i="2"/>
  <c r="T1287" i="2"/>
  <c r="R1287" i="2"/>
  <c r="P1287" i="2"/>
  <c r="J1287" i="2"/>
  <c r="BE1287" i="2" s="1"/>
  <c r="BK1282" i="2"/>
  <c r="BI1282" i="2"/>
  <c r="BH1282" i="2"/>
  <c r="BG1282" i="2"/>
  <c r="BF1282" i="2"/>
  <c r="T1282" i="2"/>
  <c r="R1282" i="2"/>
  <c r="P1282" i="2"/>
  <c r="J1282" i="2"/>
  <c r="BE1282" i="2" s="1"/>
  <c r="BK1277" i="2"/>
  <c r="BI1277" i="2"/>
  <c r="BH1277" i="2"/>
  <c r="BG1277" i="2"/>
  <c r="BF1277" i="2"/>
  <c r="T1277" i="2"/>
  <c r="R1277" i="2"/>
  <c r="P1277" i="2"/>
  <c r="J1277" i="2"/>
  <c r="BE1277" i="2" s="1"/>
  <c r="BK1271" i="2"/>
  <c r="BI1271" i="2"/>
  <c r="BH1271" i="2"/>
  <c r="BG1271" i="2"/>
  <c r="BF1271" i="2"/>
  <c r="T1271" i="2"/>
  <c r="R1271" i="2"/>
  <c r="P1271" i="2"/>
  <c r="J1271" i="2"/>
  <c r="BE1271" i="2" s="1"/>
  <c r="BK1266" i="2"/>
  <c r="BI1266" i="2"/>
  <c r="BH1266" i="2"/>
  <c r="BG1266" i="2"/>
  <c r="BF1266" i="2"/>
  <c r="T1266" i="2"/>
  <c r="R1266" i="2"/>
  <c r="P1266" i="2"/>
  <c r="J1266" i="2"/>
  <c r="BE1266" i="2" s="1"/>
  <c r="BK1258" i="2"/>
  <c r="BI1258" i="2"/>
  <c r="BH1258" i="2"/>
  <c r="BG1258" i="2"/>
  <c r="BF1258" i="2"/>
  <c r="T1258" i="2"/>
  <c r="R1258" i="2"/>
  <c r="P1258" i="2"/>
  <c r="J1258" i="2"/>
  <c r="BE1258" i="2" s="1"/>
  <c r="BK1247" i="2"/>
  <c r="BI1247" i="2"/>
  <c r="BH1247" i="2"/>
  <c r="BG1247" i="2"/>
  <c r="BF1247" i="2"/>
  <c r="T1247" i="2"/>
  <c r="R1247" i="2"/>
  <c r="R1246" i="2" s="1"/>
  <c r="P1247" i="2"/>
  <c r="J1247" i="2"/>
  <c r="BE1247" i="2" s="1"/>
  <c r="BK1245" i="2"/>
  <c r="BI1245" i="2"/>
  <c r="BH1245" i="2"/>
  <c r="BG1245" i="2"/>
  <c r="BF1245" i="2"/>
  <c r="T1245" i="2"/>
  <c r="R1245" i="2"/>
  <c r="P1245" i="2"/>
  <c r="J1245" i="2"/>
  <c r="BE1245" i="2" s="1"/>
  <c r="BK1243" i="2"/>
  <c r="BI1243" i="2"/>
  <c r="BH1243" i="2"/>
  <c r="BG1243" i="2"/>
  <c r="BF1243" i="2"/>
  <c r="T1243" i="2"/>
  <c r="T1240" i="2" s="1"/>
  <c r="R1243" i="2"/>
  <c r="P1243" i="2"/>
  <c r="J1243" i="2"/>
  <c r="BE1243" i="2" s="1"/>
  <c r="BK1241" i="2"/>
  <c r="BI1241" i="2"/>
  <c r="BH1241" i="2"/>
  <c r="BG1241" i="2"/>
  <c r="BF1241" i="2"/>
  <c r="T1241" i="2"/>
  <c r="R1241" i="2"/>
  <c r="R1240" i="2" s="1"/>
  <c r="P1241" i="2"/>
  <c r="P1240" i="2" s="1"/>
  <c r="J1241" i="2"/>
  <c r="BE1241" i="2" s="1"/>
  <c r="BK1239" i="2"/>
  <c r="BI1239" i="2"/>
  <c r="BH1239" i="2"/>
  <c r="BG1239" i="2"/>
  <c r="BF1239" i="2"/>
  <c r="T1239" i="2"/>
  <c r="R1239" i="2"/>
  <c r="P1239" i="2"/>
  <c r="J1239" i="2"/>
  <c r="BE1239" i="2" s="1"/>
  <c r="BK1237" i="2"/>
  <c r="BI1237" i="2"/>
  <c r="BH1237" i="2"/>
  <c r="BG1237" i="2"/>
  <c r="BF1237" i="2"/>
  <c r="T1237" i="2"/>
  <c r="R1237" i="2"/>
  <c r="P1237" i="2"/>
  <c r="J1237" i="2"/>
  <c r="BE1237" i="2" s="1"/>
  <c r="BK1229" i="2"/>
  <c r="BI1229" i="2"/>
  <c r="BH1229" i="2"/>
  <c r="BG1229" i="2"/>
  <c r="BF1229" i="2"/>
  <c r="T1229" i="2"/>
  <c r="R1229" i="2"/>
  <c r="P1229" i="2"/>
  <c r="J1229" i="2"/>
  <c r="BE1229" i="2" s="1"/>
  <c r="BK1220" i="2"/>
  <c r="BI1220" i="2"/>
  <c r="BH1220" i="2"/>
  <c r="BG1220" i="2"/>
  <c r="BF1220" i="2"/>
  <c r="T1220" i="2"/>
  <c r="R1220" i="2"/>
  <c r="P1220" i="2"/>
  <c r="J1220" i="2"/>
  <c r="BE1220" i="2" s="1"/>
  <c r="BK1214" i="2"/>
  <c r="BI1214" i="2"/>
  <c r="BH1214" i="2"/>
  <c r="BG1214" i="2"/>
  <c r="BF1214" i="2"/>
  <c r="T1214" i="2"/>
  <c r="R1214" i="2"/>
  <c r="P1214" i="2"/>
  <c r="J1214" i="2"/>
  <c r="BE1214" i="2" s="1"/>
  <c r="BK1212" i="2"/>
  <c r="BI1212" i="2"/>
  <c r="BH1212" i="2"/>
  <c r="BG1212" i="2"/>
  <c r="BF1212" i="2"/>
  <c r="T1212" i="2"/>
  <c r="R1212" i="2"/>
  <c r="P1212" i="2"/>
  <c r="J1212" i="2"/>
  <c r="BE1212" i="2" s="1"/>
  <c r="BK1206" i="2"/>
  <c r="BI1206" i="2"/>
  <c r="BH1206" i="2"/>
  <c r="BG1206" i="2"/>
  <c r="BF1206" i="2"/>
  <c r="T1206" i="2"/>
  <c r="R1206" i="2"/>
  <c r="P1206" i="2"/>
  <c r="J1206" i="2"/>
  <c r="BE1206" i="2" s="1"/>
  <c r="BK1201" i="2"/>
  <c r="BI1201" i="2"/>
  <c r="BH1201" i="2"/>
  <c r="BG1201" i="2"/>
  <c r="BF1201" i="2"/>
  <c r="T1201" i="2"/>
  <c r="R1201" i="2"/>
  <c r="P1201" i="2"/>
  <c r="J1201" i="2"/>
  <c r="BE1201" i="2" s="1"/>
  <c r="BK1197" i="2"/>
  <c r="BI1197" i="2"/>
  <c r="BH1197" i="2"/>
  <c r="BG1197" i="2"/>
  <c r="BF1197" i="2"/>
  <c r="T1197" i="2"/>
  <c r="R1197" i="2"/>
  <c r="P1197" i="2"/>
  <c r="J1197" i="2"/>
  <c r="BE1197" i="2" s="1"/>
  <c r="BK1195" i="2"/>
  <c r="BI1195" i="2"/>
  <c r="BH1195" i="2"/>
  <c r="BG1195" i="2"/>
  <c r="BF1195" i="2"/>
  <c r="T1195" i="2"/>
  <c r="R1195" i="2"/>
  <c r="P1195" i="2"/>
  <c r="J1195" i="2"/>
  <c r="BE1195" i="2" s="1"/>
  <c r="BK1191" i="2"/>
  <c r="BI1191" i="2"/>
  <c r="BH1191" i="2"/>
  <c r="BG1191" i="2"/>
  <c r="BF1191" i="2"/>
  <c r="T1191" i="2"/>
  <c r="R1191" i="2"/>
  <c r="P1191" i="2"/>
  <c r="J1191" i="2"/>
  <c r="BE1191" i="2" s="1"/>
  <c r="BK1187" i="2"/>
  <c r="BI1187" i="2"/>
  <c r="BH1187" i="2"/>
  <c r="BG1187" i="2"/>
  <c r="BF1187" i="2"/>
  <c r="T1187" i="2"/>
  <c r="R1187" i="2"/>
  <c r="P1187" i="2"/>
  <c r="J1187" i="2"/>
  <c r="BE1187" i="2" s="1"/>
  <c r="BK1184" i="2"/>
  <c r="BI1184" i="2"/>
  <c r="BH1184" i="2"/>
  <c r="BG1184" i="2"/>
  <c r="BF1184" i="2"/>
  <c r="T1184" i="2"/>
  <c r="R1184" i="2"/>
  <c r="P1184" i="2"/>
  <c r="J1184" i="2"/>
  <c r="BE1184" i="2" s="1"/>
  <c r="BK1182" i="2"/>
  <c r="BI1182" i="2"/>
  <c r="BH1182" i="2"/>
  <c r="BG1182" i="2"/>
  <c r="BF1182" i="2"/>
  <c r="T1182" i="2"/>
  <c r="R1182" i="2"/>
  <c r="P1182" i="2"/>
  <c r="J1182" i="2"/>
  <c r="BE1182" i="2" s="1"/>
  <c r="BK1179" i="2"/>
  <c r="BI1179" i="2"/>
  <c r="BH1179" i="2"/>
  <c r="BG1179" i="2"/>
  <c r="BF1179" i="2"/>
  <c r="T1179" i="2"/>
  <c r="R1179" i="2"/>
  <c r="P1179" i="2"/>
  <c r="J1179" i="2"/>
  <c r="BE1179" i="2" s="1"/>
  <c r="BK1177" i="2"/>
  <c r="BI1177" i="2"/>
  <c r="BH1177" i="2"/>
  <c r="BG1177" i="2"/>
  <c r="BF1177" i="2"/>
  <c r="T1177" i="2"/>
  <c r="R1177" i="2"/>
  <c r="P1177" i="2"/>
  <c r="J1177" i="2"/>
  <c r="BE1177" i="2" s="1"/>
  <c r="BK1174" i="2"/>
  <c r="BI1174" i="2"/>
  <c r="BH1174" i="2"/>
  <c r="BG1174" i="2"/>
  <c r="BF1174" i="2"/>
  <c r="T1174" i="2"/>
  <c r="R1174" i="2"/>
  <c r="P1174" i="2"/>
  <c r="J1174" i="2"/>
  <c r="BE1174" i="2" s="1"/>
  <c r="BK1172" i="2"/>
  <c r="BI1172" i="2"/>
  <c r="BH1172" i="2"/>
  <c r="BG1172" i="2"/>
  <c r="BF1172" i="2"/>
  <c r="T1172" i="2"/>
  <c r="R1172" i="2"/>
  <c r="P1172" i="2"/>
  <c r="J1172" i="2"/>
  <c r="BE1172" i="2" s="1"/>
  <c r="BK1169" i="2"/>
  <c r="BI1169" i="2"/>
  <c r="BH1169" i="2"/>
  <c r="BG1169" i="2"/>
  <c r="BF1169" i="2"/>
  <c r="T1169" i="2"/>
  <c r="R1169" i="2"/>
  <c r="P1169" i="2"/>
  <c r="J1169" i="2"/>
  <c r="BE1169" i="2" s="1"/>
  <c r="BK1167" i="2"/>
  <c r="BI1167" i="2"/>
  <c r="BH1167" i="2"/>
  <c r="BG1167" i="2"/>
  <c r="BF1167" i="2"/>
  <c r="T1167" i="2"/>
  <c r="R1167" i="2"/>
  <c r="P1167" i="2"/>
  <c r="J1167" i="2"/>
  <c r="BE1167" i="2" s="1"/>
  <c r="BK1165" i="2"/>
  <c r="BI1165" i="2"/>
  <c r="BH1165" i="2"/>
  <c r="BG1165" i="2"/>
  <c r="BF1165" i="2"/>
  <c r="T1165" i="2"/>
  <c r="R1165" i="2"/>
  <c r="P1165" i="2"/>
  <c r="J1165" i="2"/>
  <c r="BE1165" i="2" s="1"/>
  <c r="BK1156" i="2"/>
  <c r="BI1156" i="2"/>
  <c r="BH1156" i="2"/>
  <c r="BG1156" i="2"/>
  <c r="BF1156" i="2"/>
  <c r="T1156" i="2"/>
  <c r="R1156" i="2"/>
  <c r="P1156" i="2"/>
  <c r="J1156" i="2"/>
  <c r="BE1156" i="2" s="1"/>
  <c r="BK1154" i="2"/>
  <c r="BI1154" i="2"/>
  <c r="BH1154" i="2"/>
  <c r="BG1154" i="2"/>
  <c r="BF1154" i="2"/>
  <c r="T1154" i="2"/>
  <c r="R1154" i="2"/>
  <c r="P1154" i="2"/>
  <c r="J1154" i="2"/>
  <c r="BE1154" i="2" s="1"/>
  <c r="BK1152" i="2"/>
  <c r="BI1152" i="2"/>
  <c r="BH1152" i="2"/>
  <c r="BG1152" i="2"/>
  <c r="BF1152" i="2"/>
  <c r="T1152" i="2"/>
  <c r="R1152" i="2"/>
  <c r="P1152" i="2"/>
  <c r="J1152" i="2"/>
  <c r="BE1152" i="2" s="1"/>
  <c r="BK1149" i="2"/>
  <c r="BI1149" i="2"/>
  <c r="BH1149" i="2"/>
  <c r="BG1149" i="2"/>
  <c r="BF1149" i="2"/>
  <c r="T1149" i="2"/>
  <c r="R1149" i="2"/>
  <c r="P1149" i="2"/>
  <c r="J1149" i="2"/>
  <c r="BE1149" i="2" s="1"/>
  <c r="BK1148" i="2"/>
  <c r="BI1148" i="2"/>
  <c r="BH1148" i="2"/>
  <c r="BG1148" i="2"/>
  <c r="BF1148" i="2"/>
  <c r="T1148" i="2"/>
  <c r="R1148" i="2"/>
  <c r="P1148" i="2"/>
  <c r="J1148" i="2"/>
  <c r="BE1148" i="2" s="1"/>
  <c r="BK1146" i="2"/>
  <c r="BI1146" i="2"/>
  <c r="BH1146" i="2"/>
  <c r="BG1146" i="2"/>
  <c r="BF1146" i="2"/>
  <c r="T1146" i="2"/>
  <c r="T1145" i="2" s="1"/>
  <c r="R1146" i="2"/>
  <c r="P1146" i="2"/>
  <c r="P1145" i="2" s="1"/>
  <c r="J1146" i="2"/>
  <c r="BE1146" i="2" s="1"/>
  <c r="BK1144" i="2"/>
  <c r="BI1144" i="2"/>
  <c r="BH1144" i="2"/>
  <c r="BG1144" i="2"/>
  <c r="BF1144" i="2"/>
  <c r="T1144" i="2"/>
  <c r="R1144" i="2"/>
  <c r="P1144" i="2"/>
  <c r="J1144" i="2"/>
  <c r="BE1144" i="2" s="1"/>
  <c r="BK1140" i="2"/>
  <c r="BI1140" i="2"/>
  <c r="BH1140" i="2"/>
  <c r="BG1140" i="2"/>
  <c r="BF1140" i="2"/>
  <c r="T1140" i="2"/>
  <c r="R1140" i="2"/>
  <c r="P1140" i="2"/>
  <c r="J1140" i="2"/>
  <c r="BE1140" i="2" s="1"/>
  <c r="BK1139" i="2"/>
  <c r="BI1139" i="2"/>
  <c r="BH1139" i="2"/>
  <c r="BG1139" i="2"/>
  <c r="BF1139" i="2"/>
  <c r="T1139" i="2"/>
  <c r="R1139" i="2"/>
  <c r="P1139" i="2"/>
  <c r="J1139" i="2"/>
  <c r="BE1139" i="2" s="1"/>
  <c r="BK1138" i="2"/>
  <c r="BI1138" i="2"/>
  <c r="BH1138" i="2"/>
  <c r="BG1138" i="2"/>
  <c r="BF1138" i="2"/>
  <c r="T1138" i="2"/>
  <c r="R1138" i="2"/>
  <c r="P1138" i="2"/>
  <c r="J1138" i="2"/>
  <c r="BE1138" i="2" s="1"/>
  <c r="BK1137" i="2"/>
  <c r="BI1137" i="2"/>
  <c r="BH1137" i="2"/>
  <c r="BG1137" i="2"/>
  <c r="BF1137" i="2"/>
  <c r="T1137" i="2"/>
  <c r="R1137" i="2"/>
  <c r="P1137" i="2"/>
  <c r="J1137" i="2"/>
  <c r="BE1137" i="2" s="1"/>
  <c r="BK1135" i="2"/>
  <c r="BI1135" i="2"/>
  <c r="BH1135" i="2"/>
  <c r="BG1135" i="2"/>
  <c r="BF1135" i="2"/>
  <c r="T1135" i="2"/>
  <c r="R1135" i="2"/>
  <c r="P1135" i="2"/>
  <c r="J1135" i="2"/>
  <c r="BE1135" i="2" s="1"/>
  <c r="BK1132" i="2"/>
  <c r="BI1132" i="2"/>
  <c r="BH1132" i="2"/>
  <c r="BG1132" i="2"/>
  <c r="BF1132" i="2"/>
  <c r="T1132" i="2"/>
  <c r="R1132" i="2"/>
  <c r="P1132" i="2"/>
  <c r="J1132" i="2"/>
  <c r="BE1132" i="2" s="1"/>
  <c r="BK1130" i="2"/>
  <c r="BI1130" i="2"/>
  <c r="BH1130" i="2"/>
  <c r="BG1130" i="2"/>
  <c r="BF1130" i="2"/>
  <c r="T1130" i="2"/>
  <c r="R1130" i="2"/>
  <c r="R1107" i="2" s="1"/>
  <c r="P1130" i="2"/>
  <c r="J1130" i="2"/>
  <c r="BE1130" i="2" s="1"/>
  <c r="BK1128" i="2"/>
  <c r="BI1128" i="2"/>
  <c r="BH1128" i="2"/>
  <c r="BG1128" i="2"/>
  <c r="BF1128" i="2"/>
  <c r="T1128" i="2"/>
  <c r="R1128" i="2"/>
  <c r="P1128" i="2"/>
  <c r="J1128" i="2"/>
  <c r="BE1128" i="2" s="1"/>
  <c r="BK1125" i="2"/>
  <c r="BI1125" i="2"/>
  <c r="BH1125" i="2"/>
  <c r="BG1125" i="2"/>
  <c r="BF1125" i="2"/>
  <c r="T1125" i="2"/>
  <c r="R1125" i="2"/>
  <c r="P1125" i="2"/>
  <c r="J1125" i="2"/>
  <c r="BE1125" i="2" s="1"/>
  <c r="BK1123" i="2"/>
  <c r="BI1123" i="2"/>
  <c r="BH1123" i="2"/>
  <c r="BG1123" i="2"/>
  <c r="BF1123" i="2"/>
  <c r="T1123" i="2"/>
  <c r="R1123" i="2"/>
  <c r="P1123" i="2"/>
  <c r="J1123" i="2"/>
  <c r="BE1123" i="2" s="1"/>
  <c r="BK1121" i="2"/>
  <c r="BI1121" i="2"/>
  <c r="BH1121" i="2"/>
  <c r="BG1121" i="2"/>
  <c r="BF1121" i="2"/>
  <c r="T1121" i="2"/>
  <c r="R1121" i="2"/>
  <c r="P1121" i="2"/>
  <c r="J1121" i="2"/>
  <c r="BE1121" i="2" s="1"/>
  <c r="BK1120" i="2"/>
  <c r="BI1120" i="2"/>
  <c r="BH1120" i="2"/>
  <c r="BG1120" i="2"/>
  <c r="BF1120" i="2"/>
  <c r="T1120" i="2"/>
  <c r="R1120" i="2"/>
  <c r="P1120" i="2"/>
  <c r="J1120" i="2"/>
  <c r="BE1120" i="2" s="1"/>
  <c r="BK1119" i="2"/>
  <c r="BI1119" i="2"/>
  <c r="BH1119" i="2"/>
  <c r="BG1119" i="2"/>
  <c r="BF1119" i="2"/>
  <c r="T1119" i="2"/>
  <c r="R1119" i="2"/>
  <c r="P1119" i="2"/>
  <c r="J1119" i="2"/>
  <c r="BE1119" i="2" s="1"/>
  <c r="BK1112" i="2"/>
  <c r="BI1112" i="2"/>
  <c r="BH1112" i="2"/>
  <c r="BG1112" i="2"/>
  <c r="BF1112" i="2"/>
  <c r="T1112" i="2"/>
  <c r="R1112" i="2"/>
  <c r="P1112" i="2"/>
  <c r="J1112" i="2"/>
  <c r="BE1112" i="2" s="1"/>
  <c r="BK1108" i="2"/>
  <c r="BI1108" i="2"/>
  <c r="BH1108" i="2"/>
  <c r="BG1108" i="2"/>
  <c r="BF1108" i="2"/>
  <c r="T1108" i="2"/>
  <c r="T1107" i="2" s="1"/>
  <c r="R1108" i="2"/>
  <c r="P1108" i="2"/>
  <c r="J1108" i="2"/>
  <c r="BE1108" i="2" s="1"/>
  <c r="BK1106" i="2"/>
  <c r="BI1106" i="2"/>
  <c r="BH1106" i="2"/>
  <c r="BG1106" i="2"/>
  <c r="BF1106" i="2"/>
  <c r="T1106" i="2"/>
  <c r="R1106" i="2"/>
  <c r="P1106" i="2"/>
  <c r="J1106" i="2"/>
  <c r="BE1106" i="2" s="1"/>
  <c r="BK1104" i="2"/>
  <c r="BI1104" i="2"/>
  <c r="BH1104" i="2"/>
  <c r="BG1104" i="2"/>
  <c r="BF1104" i="2"/>
  <c r="T1104" i="2"/>
  <c r="R1104" i="2"/>
  <c r="P1104" i="2"/>
  <c r="J1104" i="2"/>
  <c r="BE1104" i="2" s="1"/>
  <c r="BK1103" i="2"/>
  <c r="BI1103" i="2"/>
  <c r="BH1103" i="2"/>
  <c r="BG1103" i="2"/>
  <c r="BF1103" i="2"/>
  <c r="T1103" i="2"/>
  <c r="R1103" i="2"/>
  <c r="P1103" i="2"/>
  <c r="J1103" i="2"/>
  <c r="BE1103" i="2" s="1"/>
  <c r="BK1101" i="2"/>
  <c r="BI1101" i="2"/>
  <c r="BH1101" i="2"/>
  <c r="BG1101" i="2"/>
  <c r="BF1101" i="2"/>
  <c r="T1101" i="2"/>
  <c r="R1101" i="2"/>
  <c r="P1101" i="2"/>
  <c r="J1101" i="2"/>
  <c r="BE1101" i="2" s="1"/>
  <c r="BK1099" i="2"/>
  <c r="BI1099" i="2"/>
  <c r="BH1099" i="2"/>
  <c r="BG1099" i="2"/>
  <c r="BF1099" i="2"/>
  <c r="T1099" i="2"/>
  <c r="R1099" i="2"/>
  <c r="P1099" i="2"/>
  <c r="J1099" i="2"/>
  <c r="BE1099" i="2" s="1"/>
  <c r="BK1097" i="2"/>
  <c r="BI1097" i="2"/>
  <c r="BH1097" i="2"/>
  <c r="BG1097" i="2"/>
  <c r="BF1097" i="2"/>
  <c r="T1097" i="2"/>
  <c r="R1097" i="2"/>
  <c r="P1097" i="2"/>
  <c r="J1097" i="2"/>
  <c r="BE1097" i="2" s="1"/>
  <c r="BK1095" i="2"/>
  <c r="BI1095" i="2"/>
  <c r="BH1095" i="2"/>
  <c r="BG1095" i="2"/>
  <c r="BF1095" i="2"/>
  <c r="T1095" i="2"/>
  <c r="R1095" i="2"/>
  <c r="P1095" i="2"/>
  <c r="J1095" i="2"/>
  <c r="BE1095" i="2" s="1"/>
  <c r="BK1094" i="2"/>
  <c r="BI1094" i="2"/>
  <c r="BH1094" i="2"/>
  <c r="BG1094" i="2"/>
  <c r="BF1094" i="2"/>
  <c r="T1094" i="2"/>
  <c r="R1094" i="2"/>
  <c r="P1094" i="2"/>
  <c r="J1094" i="2"/>
  <c r="BE1094" i="2" s="1"/>
  <c r="BK1093" i="2"/>
  <c r="BI1093" i="2"/>
  <c r="BH1093" i="2"/>
  <c r="BG1093" i="2"/>
  <c r="BF1093" i="2"/>
  <c r="T1093" i="2"/>
  <c r="R1093" i="2"/>
  <c r="P1093" i="2"/>
  <c r="J1093" i="2"/>
  <c r="BE1093" i="2" s="1"/>
  <c r="BK1091" i="2"/>
  <c r="BI1091" i="2"/>
  <c r="BH1091" i="2"/>
  <c r="BG1091" i="2"/>
  <c r="BF1091" i="2"/>
  <c r="T1091" i="2"/>
  <c r="R1091" i="2"/>
  <c r="P1091" i="2"/>
  <c r="J1091" i="2"/>
  <c r="BE1091" i="2" s="1"/>
  <c r="BK1089" i="2"/>
  <c r="BI1089" i="2"/>
  <c r="BH1089" i="2"/>
  <c r="BG1089" i="2"/>
  <c r="BF1089" i="2"/>
  <c r="T1089" i="2"/>
  <c r="R1089" i="2"/>
  <c r="P1089" i="2"/>
  <c r="J1089" i="2"/>
  <c r="BE1089" i="2" s="1"/>
  <c r="BK1087" i="2"/>
  <c r="BI1087" i="2"/>
  <c r="BH1087" i="2"/>
  <c r="BG1087" i="2"/>
  <c r="BF1087" i="2"/>
  <c r="T1087" i="2"/>
  <c r="R1087" i="2"/>
  <c r="P1087" i="2"/>
  <c r="J1087" i="2"/>
  <c r="BE1087" i="2" s="1"/>
  <c r="BK1085" i="2"/>
  <c r="BI1085" i="2"/>
  <c r="BH1085" i="2"/>
  <c r="BG1085" i="2"/>
  <c r="BF1085" i="2"/>
  <c r="T1085" i="2"/>
  <c r="R1085" i="2"/>
  <c r="P1085" i="2"/>
  <c r="J1085" i="2"/>
  <c r="BE1085" i="2" s="1"/>
  <c r="BK1083" i="2"/>
  <c r="BI1083" i="2"/>
  <c r="BH1083" i="2"/>
  <c r="BG1083" i="2"/>
  <c r="BF1083" i="2"/>
  <c r="T1083" i="2"/>
  <c r="R1083" i="2"/>
  <c r="P1083" i="2"/>
  <c r="J1083" i="2"/>
  <c r="BE1083" i="2" s="1"/>
  <c r="BK1081" i="2"/>
  <c r="BI1081" i="2"/>
  <c r="BH1081" i="2"/>
  <c r="BG1081" i="2"/>
  <c r="BF1081" i="2"/>
  <c r="T1081" i="2"/>
  <c r="R1081" i="2"/>
  <c r="P1081" i="2"/>
  <c r="J1081" i="2"/>
  <c r="BE1081" i="2" s="1"/>
  <c r="BK1079" i="2"/>
  <c r="BI1079" i="2"/>
  <c r="BH1079" i="2"/>
  <c r="BG1079" i="2"/>
  <c r="BF1079" i="2"/>
  <c r="T1079" i="2"/>
  <c r="R1079" i="2"/>
  <c r="P1079" i="2"/>
  <c r="J1079" i="2"/>
  <c r="BE1079" i="2" s="1"/>
  <c r="BK1077" i="2"/>
  <c r="BI1077" i="2"/>
  <c r="BH1077" i="2"/>
  <c r="BG1077" i="2"/>
  <c r="BF1077" i="2"/>
  <c r="T1077" i="2"/>
  <c r="T1074" i="2" s="1"/>
  <c r="R1077" i="2"/>
  <c r="P1077" i="2"/>
  <c r="J1077" i="2"/>
  <c r="BE1077" i="2" s="1"/>
  <c r="BK1075" i="2"/>
  <c r="BI1075" i="2"/>
  <c r="BH1075" i="2"/>
  <c r="BG1075" i="2"/>
  <c r="BF1075" i="2"/>
  <c r="T1075" i="2"/>
  <c r="R1075" i="2"/>
  <c r="P1075" i="2"/>
  <c r="P1074" i="2" s="1"/>
  <c r="J1075" i="2"/>
  <c r="BE1075" i="2" s="1"/>
  <c r="BK1073" i="2"/>
  <c r="BI1073" i="2"/>
  <c r="BH1073" i="2"/>
  <c r="BG1073" i="2"/>
  <c r="BF1073" i="2"/>
  <c r="T1073" i="2"/>
  <c r="R1073" i="2"/>
  <c r="P1073" i="2"/>
  <c r="J1073" i="2"/>
  <c r="BE1073" i="2" s="1"/>
  <c r="BK1072" i="2"/>
  <c r="BI1072" i="2"/>
  <c r="BH1072" i="2"/>
  <c r="BG1072" i="2"/>
  <c r="BF1072" i="2"/>
  <c r="T1072" i="2"/>
  <c r="T1071" i="2" s="1"/>
  <c r="R1072" i="2"/>
  <c r="R1071" i="2" s="1"/>
  <c r="P1072" i="2"/>
  <c r="J1072" i="2"/>
  <c r="BE1072" i="2" s="1"/>
  <c r="BK1070" i="2"/>
  <c r="BI1070" i="2"/>
  <c r="BH1070" i="2"/>
  <c r="BG1070" i="2"/>
  <c r="BF1070" i="2"/>
  <c r="T1070" i="2"/>
  <c r="R1070" i="2"/>
  <c r="P1070" i="2"/>
  <c r="J1070" i="2"/>
  <c r="BE1070" i="2" s="1"/>
  <c r="BK1057" i="2"/>
  <c r="BI1057" i="2"/>
  <c r="BH1057" i="2"/>
  <c r="BG1057" i="2"/>
  <c r="BF1057" i="2"/>
  <c r="T1057" i="2"/>
  <c r="R1057" i="2"/>
  <c r="P1057" i="2"/>
  <c r="J1057" i="2"/>
  <c r="BE1057" i="2" s="1"/>
  <c r="BK1052" i="2"/>
  <c r="BI1052" i="2"/>
  <c r="BH1052" i="2"/>
  <c r="BG1052" i="2"/>
  <c r="BF1052" i="2"/>
  <c r="T1052" i="2"/>
  <c r="R1052" i="2"/>
  <c r="P1052" i="2"/>
  <c r="J1052" i="2"/>
  <c r="BE1052" i="2" s="1"/>
  <c r="BK1047" i="2"/>
  <c r="BI1047" i="2"/>
  <c r="BH1047" i="2"/>
  <c r="BG1047" i="2"/>
  <c r="BF1047" i="2"/>
  <c r="T1047" i="2"/>
  <c r="R1047" i="2"/>
  <c r="P1047" i="2"/>
  <c r="J1047" i="2"/>
  <c r="BE1047" i="2" s="1"/>
  <c r="BK1045" i="2"/>
  <c r="BI1045" i="2"/>
  <c r="BH1045" i="2"/>
  <c r="BG1045" i="2"/>
  <c r="BF1045" i="2"/>
  <c r="T1045" i="2"/>
  <c r="R1045" i="2"/>
  <c r="P1045" i="2"/>
  <c r="J1045" i="2"/>
  <c r="BE1045" i="2" s="1"/>
  <c r="BK1044" i="2"/>
  <c r="BI1044" i="2"/>
  <c r="BH1044" i="2"/>
  <c r="BG1044" i="2"/>
  <c r="BF1044" i="2"/>
  <c r="T1044" i="2"/>
  <c r="R1044" i="2"/>
  <c r="P1044" i="2"/>
  <c r="J1044" i="2"/>
  <c r="BE1044" i="2" s="1"/>
  <c r="BK1043" i="2"/>
  <c r="BI1043" i="2"/>
  <c r="BH1043" i="2"/>
  <c r="BG1043" i="2"/>
  <c r="BF1043" i="2"/>
  <c r="T1043" i="2"/>
  <c r="R1043" i="2"/>
  <c r="P1043" i="2"/>
  <c r="J1043" i="2"/>
  <c r="BE1043" i="2" s="1"/>
  <c r="BK1042" i="2"/>
  <c r="BI1042" i="2"/>
  <c r="BH1042" i="2"/>
  <c r="BG1042" i="2"/>
  <c r="BF1042" i="2"/>
  <c r="T1042" i="2"/>
  <c r="R1042" i="2"/>
  <c r="P1042" i="2"/>
  <c r="J1042" i="2"/>
  <c r="BE1042" i="2" s="1"/>
  <c r="BK1041" i="2"/>
  <c r="BI1041" i="2"/>
  <c r="BH1041" i="2"/>
  <c r="BG1041" i="2"/>
  <c r="BF1041" i="2"/>
  <c r="T1041" i="2"/>
  <c r="R1041" i="2"/>
  <c r="P1041" i="2"/>
  <c r="J1041" i="2"/>
  <c r="BE1041" i="2" s="1"/>
  <c r="BK1040" i="2"/>
  <c r="BI1040" i="2"/>
  <c r="BH1040" i="2"/>
  <c r="BG1040" i="2"/>
  <c r="BF1040" i="2"/>
  <c r="T1040" i="2"/>
  <c r="R1040" i="2"/>
  <c r="P1040" i="2"/>
  <c r="J1040" i="2"/>
  <c r="BE1040" i="2" s="1"/>
  <c r="BK1039" i="2"/>
  <c r="BI1039" i="2"/>
  <c r="BH1039" i="2"/>
  <c r="BG1039" i="2"/>
  <c r="BF1039" i="2"/>
  <c r="T1039" i="2"/>
  <c r="R1039" i="2"/>
  <c r="P1039" i="2"/>
  <c r="J1039" i="2"/>
  <c r="BE1039" i="2" s="1"/>
  <c r="BK1038" i="2"/>
  <c r="BI1038" i="2"/>
  <c r="BH1038" i="2"/>
  <c r="BG1038" i="2"/>
  <c r="BF1038" i="2"/>
  <c r="T1038" i="2"/>
  <c r="R1038" i="2"/>
  <c r="P1038" i="2"/>
  <c r="J1038" i="2"/>
  <c r="BE1038" i="2" s="1"/>
  <c r="BK1037" i="2"/>
  <c r="BI1037" i="2"/>
  <c r="BH1037" i="2"/>
  <c r="BG1037" i="2"/>
  <c r="BF1037" i="2"/>
  <c r="T1037" i="2"/>
  <c r="R1037" i="2"/>
  <c r="P1037" i="2"/>
  <c r="J1037" i="2"/>
  <c r="BE1037" i="2" s="1"/>
  <c r="BK1036" i="2"/>
  <c r="BI1036" i="2"/>
  <c r="BH1036" i="2"/>
  <c r="BG1036" i="2"/>
  <c r="BF1036" i="2"/>
  <c r="T1036" i="2"/>
  <c r="R1036" i="2"/>
  <c r="P1036" i="2"/>
  <c r="J1036" i="2"/>
  <c r="BE1036" i="2" s="1"/>
  <c r="BK1034" i="2"/>
  <c r="BI1034" i="2"/>
  <c r="BH1034" i="2"/>
  <c r="BG1034" i="2"/>
  <c r="BF1034" i="2"/>
  <c r="T1034" i="2"/>
  <c r="R1034" i="2"/>
  <c r="P1034" i="2"/>
  <c r="J1034" i="2"/>
  <c r="BE1034" i="2" s="1"/>
  <c r="BK1030" i="2"/>
  <c r="BI1030" i="2"/>
  <c r="BH1030" i="2"/>
  <c r="BG1030" i="2"/>
  <c r="BF1030" i="2"/>
  <c r="T1030" i="2"/>
  <c r="R1030" i="2"/>
  <c r="P1030" i="2"/>
  <c r="J1030" i="2"/>
  <c r="BE1030" i="2" s="1"/>
  <c r="BK1028" i="2"/>
  <c r="BI1028" i="2"/>
  <c r="BH1028" i="2"/>
  <c r="BG1028" i="2"/>
  <c r="BF1028" i="2"/>
  <c r="T1028" i="2"/>
  <c r="R1028" i="2"/>
  <c r="P1028" i="2"/>
  <c r="J1028" i="2"/>
  <c r="BE1028" i="2" s="1"/>
  <c r="BK1027" i="2"/>
  <c r="BI1027" i="2"/>
  <c r="BH1027" i="2"/>
  <c r="BG1027" i="2"/>
  <c r="BF1027" i="2"/>
  <c r="T1027" i="2"/>
  <c r="R1027" i="2"/>
  <c r="P1027" i="2"/>
  <c r="J1027" i="2"/>
  <c r="BE1027" i="2" s="1"/>
  <c r="BK1025" i="2"/>
  <c r="BI1025" i="2"/>
  <c r="BH1025" i="2"/>
  <c r="BG1025" i="2"/>
  <c r="BF1025" i="2"/>
  <c r="T1025" i="2"/>
  <c r="R1025" i="2"/>
  <c r="P1025" i="2"/>
  <c r="J1025" i="2"/>
  <c r="BE1025" i="2" s="1"/>
  <c r="BK1023" i="2"/>
  <c r="BI1023" i="2"/>
  <c r="BH1023" i="2"/>
  <c r="BG1023" i="2"/>
  <c r="BF1023" i="2"/>
  <c r="T1023" i="2"/>
  <c r="R1023" i="2"/>
  <c r="P1023" i="2"/>
  <c r="J1023" i="2"/>
  <c r="BE1023" i="2" s="1"/>
  <c r="BK1021" i="2"/>
  <c r="BI1021" i="2"/>
  <c r="BH1021" i="2"/>
  <c r="BG1021" i="2"/>
  <c r="BF1021" i="2"/>
  <c r="T1021" i="2"/>
  <c r="R1021" i="2"/>
  <c r="P1021" i="2"/>
  <c r="J1021" i="2"/>
  <c r="BE1021" i="2" s="1"/>
  <c r="BK1017" i="2"/>
  <c r="BI1017" i="2"/>
  <c r="BH1017" i="2"/>
  <c r="BG1017" i="2"/>
  <c r="BF1017" i="2"/>
  <c r="T1017" i="2"/>
  <c r="R1017" i="2"/>
  <c r="P1017" i="2"/>
  <c r="J1017" i="2"/>
  <c r="BE1017" i="2" s="1"/>
  <c r="BK1015" i="2"/>
  <c r="BI1015" i="2"/>
  <c r="BH1015" i="2"/>
  <c r="BG1015" i="2"/>
  <c r="BF1015" i="2"/>
  <c r="T1015" i="2"/>
  <c r="R1015" i="2"/>
  <c r="P1015" i="2"/>
  <c r="J1015" i="2"/>
  <c r="BE1015" i="2" s="1"/>
  <c r="BK1009" i="2"/>
  <c r="BI1009" i="2"/>
  <c r="BH1009" i="2"/>
  <c r="BG1009" i="2"/>
  <c r="BF1009" i="2"/>
  <c r="T1009" i="2"/>
  <c r="R1009" i="2"/>
  <c r="P1009" i="2"/>
  <c r="J1009" i="2"/>
  <c r="BE1009" i="2" s="1"/>
  <c r="BK1008" i="2"/>
  <c r="BI1008" i="2"/>
  <c r="BH1008" i="2"/>
  <c r="BG1008" i="2"/>
  <c r="BF1008" i="2"/>
  <c r="T1008" i="2"/>
  <c r="R1008" i="2"/>
  <c r="P1008" i="2"/>
  <c r="J1008" i="2"/>
  <c r="BE1008" i="2" s="1"/>
  <c r="BK1006" i="2"/>
  <c r="BI1006" i="2"/>
  <c r="BH1006" i="2"/>
  <c r="BG1006" i="2"/>
  <c r="BF1006" i="2"/>
  <c r="T1006" i="2"/>
  <c r="R1006" i="2"/>
  <c r="P1006" i="2"/>
  <c r="J1006" i="2"/>
  <c r="BE1006" i="2" s="1"/>
  <c r="BK1004" i="2"/>
  <c r="BI1004" i="2"/>
  <c r="BH1004" i="2"/>
  <c r="BG1004" i="2"/>
  <c r="BF1004" i="2"/>
  <c r="T1004" i="2"/>
  <c r="R1004" i="2"/>
  <c r="P1004" i="2"/>
  <c r="J1004" i="2"/>
  <c r="BE1004" i="2" s="1"/>
  <c r="BK1002" i="2"/>
  <c r="BI1002" i="2"/>
  <c r="BH1002" i="2"/>
  <c r="BG1002" i="2"/>
  <c r="BF1002" i="2"/>
  <c r="T1002" i="2"/>
  <c r="R1002" i="2"/>
  <c r="P1002" i="2"/>
  <c r="J1002" i="2"/>
  <c r="BE1002" i="2" s="1"/>
  <c r="BK998" i="2"/>
  <c r="BI998" i="2"/>
  <c r="BH998" i="2"/>
  <c r="BG998" i="2"/>
  <c r="BF998" i="2"/>
  <c r="T998" i="2"/>
  <c r="R998" i="2"/>
  <c r="P998" i="2"/>
  <c r="J998" i="2"/>
  <c r="BE998" i="2" s="1"/>
  <c r="BK994" i="2"/>
  <c r="BI994" i="2"/>
  <c r="BH994" i="2"/>
  <c r="BG994" i="2"/>
  <c r="BF994" i="2"/>
  <c r="T994" i="2"/>
  <c r="R994" i="2"/>
  <c r="P994" i="2"/>
  <c r="J994" i="2"/>
  <c r="BE994" i="2" s="1"/>
  <c r="BK992" i="2"/>
  <c r="BI992" i="2"/>
  <c r="BH992" i="2"/>
  <c r="BG992" i="2"/>
  <c r="BF992" i="2"/>
  <c r="T992" i="2"/>
  <c r="R992" i="2"/>
  <c r="P992" i="2"/>
  <c r="J992" i="2"/>
  <c r="BE992" i="2" s="1"/>
  <c r="BK991" i="2"/>
  <c r="BI991" i="2"/>
  <c r="BH991" i="2"/>
  <c r="BG991" i="2"/>
  <c r="BF991" i="2"/>
  <c r="T991" i="2"/>
  <c r="R991" i="2"/>
  <c r="P991" i="2"/>
  <c r="J991" i="2"/>
  <c r="BE991" i="2" s="1"/>
  <c r="BK990" i="2"/>
  <c r="BI990" i="2"/>
  <c r="BH990" i="2"/>
  <c r="BG990" i="2"/>
  <c r="BF990" i="2"/>
  <c r="T990" i="2"/>
  <c r="R990" i="2"/>
  <c r="P990" i="2"/>
  <c r="J990" i="2"/>
  <c r="BE990" i="2" s="1"/>
  <c r="BK989" i="2"/>
  <c r="BI989" i="2"/>
  <c r="BH989" i="2"/>
  <c r="BG989" i="2"/>
  <c r="BF989" i="2"/>
  <c r="T989" i="2"/>
  <c r="R989" i="2"/>
  <c r="P989" i="2"/>
  <c r="J989" i="2"/>
  <c r="BE989" i="2" s="1"/>
  <c r="BK988" i="2"/>
  <c r="BI988" i="2"/>
  <c r="BH988" i="2"/>
  <c r="BG988" i="2"/>
  <c r="BF988" i="2"/>
  <c r="T988" i="2"/>
  <c r="R988" i="2"/>
  <c r="P988" i="2"/>
  <c r="J988" i="2"/>
  <c r="BE988" i="2" s="1"/>
  <c r="BK986" i="2"/>
  <c r="BI986" i="2"/>
  <c r="BH986" i="2"/>
  <c r="BG986" i="2"/>
  <c r="BF986" i="2"/>
  <c r="T986" i="2"/>
  <c r="T985" i="2" s="1"/>
  <c r="R986" i="2"/>
  <c r="P986" i="2"/>
  <c r="P985" i="2" s="1"/>
  <c r="J986" i="2"/>
  <c r="BE986" i="2" s="1"/>
  <c r="BK984" i="2"/>
  <c r="BI984" i="2"/>
  <c r="BH984" i="2"/>
  <c r="BG984" i="2"/>
  <c r="BF984" i="2"/>
  <c r="T984" i="2"/>
  <c r="R984" i="2"/>
  <c r="P984" i="2"/>
  <c r="J984" i="2"/>
  <c r="BE984" i="2" s="1"/>
  <c r="BK982" i="2"/>
  <c r="BI982" i="2"/>
  <c r="BH982" i="2"/>
  <c r="BG982" i="2"/>
  <c r="BF982" i="2"/>
  <c r="T982" i="2"/>
  <c r="R982" i="2"/>
  <c r="P982" i="2"/>
  <c r="J982" i="2"/>
  <c r="BE982" i="2" s="1"/>
  <c r="BK978" i="2"/>
  <c r="BI978" i="2"/>
  <c r="BH978" i="2"/>
  <c r="BG978" i="2"/>
  <c r="BF978" i="2"/>
  <c r="T978" i="2"/>
  <c r="R978" i="2"/>
  <c r="P978" i="2"/>
  <c r="J978" i="2"/>
  <c r="BE978" i="2" s="1"/>
  <c r="BK973" i="2"/>
  <c r="BI973" i="2"/>
  <c r="BH973" i="2"/>
  <c r="BG973" i="2"/>
  <c r="BF973" i="2"/>
  <c r="T973" i="2"/>
  <c r="R973" i="2"/>
  <c r="P973" i="2"/>
  <c r="J973" i="2"/>
  <c r="BE973" i="2" s="1"/>
  <c r="BK971" i="2"/>
  <c r="BI971" i="2"/>
  <c r="BH971" i="2"/>
  <c r="BG971" i="2"/>
  <c r="BF971" i="2"/>
  <c r="T971" i="2"/>
  <c r="R971" i="2"/>
  <c r="P971" i="2"/>
  <c r="J971" i="2"/>
  <c r="BE971" i="2" s="1"/>
  <c r="BK968" i="2"/>
  <c r="BI968" i="2"/>
  <c r="BH968" i="2"/>
  <c r="BG968" i="2"/>
  <c r="BF968" i="2"/>
  <c r="T968" i="2"/>
  <c r="R968" i="2"/>
  <c r="P968" i="2"/>
  <c r="J968" i="2"/>
  <c r="BE968" i="2" s="1"/>
  <c r="BK967" i="2"/>
  <c r="BI967" i="2"/>
  <c r="BH967" i="2"/>
  <c r="BG967" i="2"/>
  <c r="BF967" i="2"/>
  <c r="T967" i="2"/>
  <c r="R967" i="2"/>
  <c r="P967" i="2"/>
  <c r="J967" i="2"/>
  <c r="BE967" i="2" s="1"/>
  <c r="BK962" i="2"/>
  <c r="BI962" i="2"/>
  <c r="BH962" i="2"/>
  <c r="BG962" i="2"/>
  <c r="BF962" i="2"/>
  <c r="T962" i="2"/>
  <c r="R962" i="2"/>
  <c r="P962" i="2"/>
  <c r="J962" i="2"/>
  <c r="BE962" i="2" s="1"/>
  <c r="BK960" i="2"/>
  <c r="BI960" i="2"/>
  <c r="BH960" i="2"/>
  <c r="BG960" i="2"/>
  <c r="BF960" i="2"/>
  <c r="T960" i="2"/>
  <c r="R960" i="2"/>
  <c r="P960" i="2"/>
  <c r="J960" i="2"/>
  <c r="BE960" i="2" s="1"/>
  <c r="BK958" i="2"/>
  <c r="BI958" i="2"/>
  <c r="BH958" i="2"/>
  <c r="BG958" i="2"/>
  <c r="BF958" i="2"/>
  <c r="T958" i="2"/>
  <c r="R958" i="2"/>
  <c r="P958" i="2"/>
  <c r="J958" i="2"/>
  <c r="BE958" i="2" s="1"/>
  <c r="BK956" i="2"/>
  <c r="BI956" i="2"/>
  <c r="BH956" i="2"/>
  <c r="BG956" i="2"/>
  <c r="BF956" i="2"/>
  <c r="T956" i="2"/>
  <c r="R956" i="2"/>
  <c r="P956" i="2"/>
  <c r="J956" i="2"/>
  <c r="BE956" i="2" s="1"/>
  <c r="BK954" i="2"/>
  <c r="BI954" i="2"/>
  <c r="BH954" i="2"/>
  <c r="BG954" i="2"/>
  <c r="BF954" i="2"/>
  <c r="T954" i="2"/>
  <c r="R954" i="2"/>
  <c r="P954" i="2"/>
  <c r="J954" i="2"/>
  <c r="BE954" i="2" s="1"/>
  <c r="BK951" i="2"/>
  <c r="BI951" i="2"/>
  <c r="BH951" i="2"/>
  <c r="BG951" i="2"/>
  <c r="BF951" i="2"/>
  <c r="T951" i="2"/>
  <c r="R951" i="2"/>
  <c r="P951" i="2"/>
  <c r="J951" i="2"/>
  <c r="BE951" i="2" s="1"/>
  <c r="BK949" i="2"/>
  <c r="BI949" i="2"/>
  <c r="BH949" i="2"/>
  <c r="BG949" i="2"/>
  <c r="BF949" i="2"/>
  <c r="T949" i="2"/>
  <c r="R949" i="2"/>
  <c r="P949" i="2"/>
  <c r="J949" i="2"/>
  <c r="BE949" i="2" s="1"/>
  <c r="BK947" i="2"/>
  <c r="BI947" i="2"/>
  <c r="BH947" i="2"/>
  <c r="BG947" i="2"/>
  <c r="BF947" i="2"/>
  <c r="T947" i="2"/>
  <c r="R947" i="2"/>
  <c r="P947" i="2"/>
  <c r="J947" i="2"/>
  <c r="BE947" i="2" s="1"/>
  <c r="BK944" i="2"/>
  <c r="BI944" i="2"/>
  <c r="BH944" i="2"/>
  <c r="BG944" i="2"/>
  <c r="BF944" i="2"/>
  <c r="T944" i="2"/>
  <c r="R944" i="2"/>
  <c r="P944" i="2"/>
  <c r="J944" i="2"/>
  <c r="BE944" i="2" s="1"/>
  <c r="BK943" i="2"/>
  <c r="BI943" i="2"/>
  <c r="BH943" i="2"/>
  <c r="BG943" i="2"/>
  <c r="BF943" i="2"/>
  <c r="T943" i="2"/>
  <c r="R943" i="2"/>
  <c r="P943" i="2"/>
  <c r="J943" i="2"/>
  <c r="BE943" i="2" s="1"/>
  <c r="BK940" i="2"/>
  <c r="BI940" i="2"/>
  <c r="BH940" i="2"/>
  <c r="BG940" i="2"/>
  <c r="BF940" i="2"/>
  <c r="T940" i="2"/>
  <c r="R940" i="2"/>
  <c r="P940" i="2"/>
  <c r="J940" i="2"/>
  <c r="BE940" i="2" s="1"/>
  <c r="BK938" i="2"/>
  <c r="BI938" i="2"/>
  <c r="BH938" i="2"/>
  <c r="BG938" i="2"/>
  <c r="BF938" i="2"/>
  <c r="T938" i="2"/>
  <c r="R938" i="2"/>
  <c r="P938" i="2"/>
  <c r="J938" i="2"/>
  <c r="BE938" i="2" s="1"/>
  <c r="BK935" i="2"/>
  <c r="BI935" i="2"/>
  <c r="BH935" i="2"/>
  <c r="BG935" i="2"/>
  <c r="BF935" i="2"/>
  <c r="T935" i="2"/>
  <c r="R935" i="2"/>
  <c r="P935" i="2"/>
  <c r="J935" i="2"/>
  <c r="BE935" i="2" s="1"/>
  <c r="BK933" i="2"/>
  <c r="BI933" i="2"/>
  <c r="BH933" i="2"/>
  <c r="BG933" i="2"/>
  <c r="BF933" i="2"/>
  <c r="T933" i="2"/>
  <c r="R933" i="2"/>
  <c r="P933" i="2"/>
  <c r="J933" i="2"/>
  <c r="BE933" i="2" s="1"/>
  <c r="BK930" i="2"/>
  <c r="BI930" i="2"/>
  <c r="BH930" i="2"/>
  <c r="BG930" i="2"/>
  <c r="BF930" i="2"/>
  <c r="T930" i="2"/>
  <c r="R930" i="2"/>
  <c r="P930" i="2"/>
  <c r="J930" i="2"/>
  <c r="BE930" i="2" s="1"/>
  <c r="BK928" i="2"/>
  <c r="BI928" i="2"/>
  <c r="BH928" i="2"/>
  <c r="BG928" i="2"/>
  <c r="BF928" i="2"/>
  <c r="T928" i="2"/>
  <c r="R928" i="2"/>
  <c r="P928" i="2"/>
  <c r="J928" i="2"/>
  <c r="BE928" i="2" s="1"/>
  <c r="BK925" i="2"/>
  <c r="BI925" i="2"/>
  <c r="BH925" i="2"/>
  <c r="BG925" i="2"/>
  <c r="BF925" i="2"/>
  <c r="T925" i="2"/>
  <c r="R925" i="2"/>
  <c r="P925" i="2"/>
  <c r="J925" i="2"/>
  <c r="BE925" i="2" s="1"/>
  <c r="BK922" i="2"/>
  <c r="BI922" i="2"/>
  <c r="BH922" i="2"/>
  <c r="BG922" i="2"/>
  <c r="BF922" i="2"/>
  <c r="T922" i="2"/>
  <c r="R922" i="2"/>
  <c r="P922" i="2"/>
  <c r="J922" i="2"/>
  <c r="BE922" i="2" s="1"/>
  <c r="BK919" i="2"/>
  <c r="BI919" i="2"/>
  <c r="BH919" i="2"/>
  <c r="BG919" i="2"/>
  <c r="BF919" i="2"/>
  <c r="T919" i="2"/>
  <c r="R919" i="2"/>
  <c r="P919" i="2"/>
  <c r="J919" i="2"/>
  <c r="BE919" i="2" s="1"/>
  <c r="BK916" i="2"/>
  <c r="BI916" i="2"/>
  <c r="BH916" i="2"/>
  <c r="BG916" i="2"/>
  <c r="BF916" i="2"/>
  <c r="T916" i="2"/>
  <c r="R916" i="2"/>
  <c r="P916" i="2"/>
  <c r="J916" i="2"/>
  <c r="BE916" i="2" s="1"/>
  <c r="BK907" i="2"/>
  <c r="BI907" i="2"/>
  <c r="BH907" i="2"/>
  <c r="BG907" i="2"/>
  <c r="BF907" i="2"/>
  <c r="T907" i="2"/>
  <c r="R907" i="2"/>
  <c r="P907" i="2"/>
  <c r="J907" i="2"/>
  <c r="BE907" i="2" s="1"/>
  <c r="BK900" i="2"/>
  <c r="BI900" i="2"/>
  <c r="BH900" i="2"/>
  <c r="BG900" i="2"/>
  <c r="BF900" i="2"/>
  <c r="T900" i="2"/>
  <c r="R900" i="2"/>
  <c r="P900" i="2"/>
  <c r="J900" i="2"/>
  <c r="BE900" i="2" s="1"/>
  <c r="BK897" i="2"/>
  <c r="BI897" i="2"/>
  <c r="BH897" i="2"/>
  <c r="BG897" i="2"/>
  <c r="BF897" i="2"/>
  <c r="T897" i="2"/>
  <c r="R897" i="2"/>
  <c r="P897" i="2"/>
  <c r="J897" i="2"/>
  <c r="BE897" i="2" s="1"/>
  <c r="BK894" i="2"/>
  <c r="BI894" i="2"/>
  <c r="BH894" i="2"/>
  <c r="BG894" i="2"/>
  <c r="BF894" i="2"/>
  <c r="T894" i="2"/>
  <c r="R894" i="2"/>
  <c r="P894" i="2"/>
  <c r="J894" i="2"/>
  <c r="BE894" i="2" s="1"/>
  <c r="BK892" i="2"/>
  <c r="BI892" i="2"/>
  <c r="BH892" i="2"/>
  <c r="BG892" i="2"/>
  <c r="BF892" i="2"/>
  <c r="T892" i="2"/>
  <c r="R892" i="2"/>
  <c r="P892" i="2"/>
  <c r="J892" i="2"/>
  <c r="BE892" i="2" s="1"/>
  <c r="BK889" i="2"/>
  <c r="BI889" i="2"/>
  <c r="BH889" i="2"/>
  <c r="BG889" i="2"/>
  <c r="BF889" i="2"/>
  <c r="T889" i="2"/>
  <c r="R889" i="2"/>
  <c r="P889" i="2"/>
  <c r="J889" i="2"/>
  <c r="BE889" i="2" s="1"/>
  <c r="BK882" i="2"/>
  <c r="BI882" i="2"/>
  <c r="BH882" i="2"/>
  <c r="BG882" i="2"/>
  <c r="BF882" i="2"/>
  <c r="T882" i="2"/>
  <c r="R882" i="2"/>
  <c r="P882" i="2"/>
  <c r="J882" i="2"/>
  <c r="BE882" i="2" s="1"/>
  <c r="BK879" i="2"/>
  <c r="BI879" i="2"/>
  <c r="BH879" i="2"/>
  <c r="BG879" i="2"/>
  <c r="BF879" i="2"/>
  <c r="T879" i="2"/>
  <c r="R879" i="2"/>
  <c r="P879" i="2"/>
  <c r="J879" i="2"/>
  <c r="BE879" i="2" s="1"/>
  <c r="BK876" i="2"/>
  <c r="BI876" i="2"/>
  <c r="BH876" i="2"/>
  <c r="BG876" i="2"/>
  <c r="BF876" i="2"/>
  <c r="T876" i="2"/>
  <c r="R876" i="2"/>
  <c r="R851" i="2" s="1"/>
  <c r="P876" i="2"/>
  <c r="J876" i="2"/>
  <c r="BE876" i="2" s="1"/>
  <c r="BK873" i="2"/>
  <c r="BI873" i="2"/>
  <c r="BH873" i="2"/>
  <c r="BG873" i="2"/>
  <c r="BF873" i="2"/>
  <c r="T873" i="2"/>
  <c r="R873" i="2"/>
  <c r="P873" i="2"/>
  <c r="J873" i="2"/>
  <c r="BE873" i="2" s="1"/>
  <c r="BK870" i="2"/>
  <c r="BI870" i="2"/>
  <c r="BH870" i="2"/>
  <c r="BG870" i="2"/>
  <c r="BF870" i="2"/>
  <c r="T870" i="2"/>
  <c r="R870" i="2"/>
  <c r="P870" i="2"/>
  <c r="J870" i="2"/>
  <c r="BE870" i="2" s="1"/>
  <c r="BK868" i="2"/>
  <c r="BI868" i="2"/>
  <c r="BH868" i="2"/>
  <c r="BG868" i="2"/>
  <c r="BF868" i="2"/>
  <c r="T868" i="2"/>
  <c r="R868" i="2"/>
  <c r="P868" i="2"/>
  <c r="J868" i="2"/>
  <c r="BE868" i="2" s="1"/>
  <c r="BK854" i="2"/>
  <c r="BI854" i="2"/>
  <c r="BH854" i="2"/>
  <c r="BG854" i="2"/>
  <c r="BF854" i="2"/>
  <c r="T854" i="2"/>
  <c r="R854" i="2"/>
  <c r="P854" i="2"/>
  <c r="J854" i="2"/>
  <c r="BE854" i="2" s="1"/>
  <c r="BK852" i="2"/>
  <c r="BI852" i="2"/>
  <c r="BH852" i="2"/>
  <c r="BG852" i="2"/>
  <c r="BF852" i="2"/>
  <c r="T852" i="2"/>
  <c r="R852" i="2"/>
  <c r="P852" i="2"/>
  <c r="J852" i="2"/>
  <c r="BE852" i="2" s="1"/>
  <c r="BK850" i="2"/>
  <c r="BI850" i="2"/>
  <c r="BH850" i="2"/>
  <c r="BG850" i="2"/>
  <c r="BF850" i="2"/>
  <c r="T850" i="2"/>
  <c r="R850" i="2"/>
  <c r="P850" i="2"/>
  <c r="J850" i="2"/>
  <c r="BE850" i="2" s="1"/>
  <c r="BK849" i="2"/>
  <c r="BI849" i="2"/>
  <c r="BH849" i="2"/>
  <c r="BG849" i="2"/>
  <c r="BF849" i="2"/>
  <c r="T849" i="2"/>
  <c r="R849" i="2"/>
  <c r="P849" i="2"/>
  <c r="J849" i="2"/>
  <c r="BE849" i="2" s="1"/>
  <c r="BK848" i="2"/>
  <c r="BI848" i="2"/>
  <c r="BH848" i="2"/>
  <c r="BG848" i="2"/>
  <c r="BF848" i="2"/>
  <c r="T848" i="2"/>
  <c r="R848" i="2"/>
  <c r="P848" i="2"/>
  <c r="J848" i="2"/>
  <c r="BE848" i="2" s="1"/>
  <c r="BK847" i="2"/>
  <c r="BI847" i="2"/>
  <c r="BH847" i="2"/>
  <c r="BG847" i="2"/>
  <c r="BF847" i="2"/>
  <c r="T847" i="2"/>
  <c r="R847" i="2"/>
  <c r="P847" i="2"/>
  <c r="J847" i="2"/>
  <c r="BE847" i="2" s="1"/>
  <c r="BK846" i="2"/>
  <c r="BI846" i="2"/>
  <c r="BH846" i="2"/>
  <c r="BG846" i="2"/>
  <c r="BF846" i="2"/>
  <c r="T846" i="2"/>
  <c r="R846" i="2"/>
  <c r="P846" i="2"/>
  <c r="J846" i="2"/>
  <c r="BE846" i="2" s="1"/>
  <c r="BK845" i="2"/>
  <c r="BI845" i="2"/>
  <c r="BH845" i="2"/>
  <c r="BG845" i="2"/>
  <c r="BF845" i="2"/>
  <c r="T845" i="2"/>
  <c r="R845" i="2"/>
  <c r="P845" i="2"/>
  <c r="J845" i="2"/>
  <c r="BE845" i="2" s="1"/>
  <c r="BK844" i="2"/>
  <c r="BI844" i="2"/>
  <c r="BH844" i="2"/>
  <c r="BG844" i="2"/>
  <c r="BF844" i="2"/>
  <c r="T844" i="2"/>
  <c r="R844" i="2"/>
  <c r="P844" i="2"/>
  <c r="J844" i="2"/>
  <c r="BE844" i="2" s="1"/>
  <c r="BK843" i="2"/>
  <c r="BI843" i="2"/>
  <c r="BH843" i="2"/>
  <c r="BG843" i="2"/>
  <c r="BF843" i="2"/>
  <c r="T843" i="2"/>
  <c r="R843" i="2"/>
  <c r="P843" i="2"/>
  <c r="J843" i="2"/>
  <c r="BE843" i="2" s="1"/>
  <c r="BK842" i="2"/>
  <c r="BI842" i="2"/>
  <c r="BH842" i="2"/>
  <c r="BG842" i="2"/>
  <c r="BF842" i="2"/>
  <c r="T842" i="2"/>
  <c r="R842" i="2"/>
  <c r="P842" i="2"/>
  <c r="J842" i="2"/>
  <c r="BE842" i="2" s="1"/>
  <c r="BK841" i="2"/>
  <c r="BI841" i="2"/>
  <c r="BH841" i="2"/>
  <c r="BG841" i="2"/>
  <c r="BF841" i="2"/>
  <c r="T841" i="2"/>
  <c r="R841" i="2"/>
  <c r="P841" i="2"/>
  <c r="J841" i="2"/>
  <c r="BE841" i="2" s="1"/>
  <c r="BK840" i="2"/>
  <c r="BI840" i="2"/>
  <c r="BH840" i="2"/>
  <c r="BG840" i="2"/>
  <c r="BF840" i="2"/>
  <c r="T840" i="2"/>
  <c r="R840" i="2"/>
  <c r="P840" i="2"/>
  <c r="J840" i="2"/>
  <c r="BE840" i="2" s="1"/>
  <c r="BK839" i="2"/>
  <c r="BI839" i="2"/>
  <c r="BH839" i="2"/>
  <c r="BG839" i="2"/>
  <c r="BF839" i="2"/>
  <c r="T839" i="2"/>
  <c r="R839" i="2"/>
  <c r="P839" i="2"/>
  <c r="J839" i="2"/>
  <c r="BE839" i="2" s="1"/>
  <c r="BK838" i="2"/>
  <c r="BI838" i="2"/>
  <c r="BH838" i="2"/>
  <c r="BG838" i="2"/>
  <c r="BF838" i="2"/>
  <c r="T838" i="2"/>
  <c r="R838" i="2"/>
  <c r="P838" i="2"/>
  <c r="J838" i="2"/>
  <c r="BE838" i="2" s="1"/>
  <c r="BK836" i="2"/>
  <c r="BI836" i="2"/>
  <c r="BH836" i="2"/>
  <c r="BG836" i="2"/>
  <c r="BF836" i="2"/>
  <c r="T836" i="2"/>
  <c r="R836" i="2"/>
  <c r="P836" i="2"/>
  <c r="J836" i="2"/>
  <c r="BE836" i="2" s="1"/>
  <c r="BK835" i="2"/>
  <c r="BI835" i="2"/>
  <c r="BH835" i="2"/>
  <c r="BG835" i="2"/>
  <c r="BF835" i="2"/>
  <c r="T835" i="2"/>
  <c r="R835" i="2"/>
  <c r="P835" i="2"/>
  <c r="P834" i="2" s="1"/>
  <c r="J835" i="2"/>
  <c r="BE835" i="2" s="1"/>
  <c r="BK833" i="2"/>
  <c r="BI833" i="2"/>
  <c r="BH833" i="2"/>
  <c r="BG833" i="2"/>
  <c r="BF833" i="2"/>
  <c r="T833" i="2"/>
  <c r="R833" i="2"/>
  <c r="P833" i="2"/>
  <c r="J833" i="2"/>
  <c r="BE833" i="2" s="1"/>
  <c r="BK832" i="2"/>
  <c r="BI832" i="2"/>
  <c r="BH832" i="2"/>
  <c r="BG832" i="2"/>
  <c r="BF832" i="2"/>
  <c r="T832" i="2"/>
  <c r="T831" i="2" s="1"/>
  <c r="R832" i="2"/>
  <c r="R831" i="2" s="1"/>
  <c r="P832" i="2"/>
  <c r="P831" i="2" s="1"/>
  <c r="J832" i="2"/>
  <c r="BE832" i="2" s="1"/>
  <c r="BK830" i="2"/>
  <c r="BI830" i="2"/>
  <c r="BH830" i="2"/>
  <c r="BG830" i="2"/>
  <c r="BF830" i="2"/>
  <c r="T830" i="2"/>
  <c r="R830" i="2"/>
  <c r="P830" i="2"/>
  <c r="J830" i="2"/>
  <c r="BE830" i="2" s="1"/>
  <c r="BK828" i="2"/>
  <c r="BI828" i="2"/>
  <c r="BH828" i="2"/>
  <c r="BG828" i="2"/>
  <c r="BF828" i="2"/>
  <c r="T828" i="2"/>
  <c r="R828" i="2"/>
  <c r="P828" i="2"/>
  <c r="J828" i="2"/>
  <c r="BE828" i="2" s="1"/>
  <c r="BK826" i="2"/>
  <c r="BI826" i="2"/>
  <c r="BH826" i="2"/>
  <c r="BG826" i="2"/>
  <c r="BF826" i="2"/>
  <c r="T826" i="2"/>
  <c r="R826" i="2"/>
  <c r="P826" i="2"/>
  <c r="J826" i="2"/>
  <c r="BE826" i="2" s="1"/>
  <c r="BK817" i="2"/>
  <c r="BI817" i="2"/>
  <c r="BH817" i="2"/>
  <c r="BG817" i="2"/>
  <c r="BF817" i="2"/>
  <c r="T817" i="2"/>
  <c r="T816" i="2" s="1"/>
  <c r="R817" i="2"/>
  <c r="P817" i="2"/>
  <c r="P816" i="2" s="1"/>
  <c r="J817" i="2"/>
  <c r="BE817" i="2" s="1"/>
  <c r="BK815" i="2"/>
  <c r="BI815" i="2"/>
  <c r="BH815" i="2"/>
  <c r="BG815" i="2"/>
  <c r="BF815" i="2"/>
  <c r="T815" i="2"/>
  <c r="R815" i="2"/>
  <c r="P815" i="2"/>
  <c r="J815" i="2"/>
  <c r="BE815" i="2" s="1"/>
  <c r="BK813" i="2"/>
  <c r="BI813" i="2"/>
  <c r="BH813" i="2"/>
  <c r="BG813" i="2"/>
  <c r="BF813" i="2"/>
  <c r="T813" i="2"/>
  <c r="R813" i="2"/>
  <c r="P813" i="2"/>
  <c r="J813" i="2"/>
  <c r="BE813" i="2" s="1"/>
  <c r="BK811" i="2"/>
  <c r="BI811" i="2"/>
  <c r="BH811" i="2"/>
  <c r="BG811" i="2"/>
  <c r="BF811" i="2"/>
  <c r="T811" i="2"/>
  <c r="R811" i="2"/>
  <c r="P811" i="2"/>
  <c r="J811" i="2"/>
  <c r="BE811" i="2" s="1"/>
  <c r="BK809" i="2"/>
  <c r="BI809" i="2"/>
  <c r="BH809" i="2"/>
  <c r="BG809" i="2"/>
  <c r="BF809" i="2"/>
  <c r="T809" i="2"/>
  <c r="R809" i="2"/>
  <c r="P809" i="2"/>
  <c r="J809" i="2"/>
  <c r="BE809" i="2" s="1"/>
  <c r="BK807" i="2"/>
  <c r="BI807" i="2"/>
  <c r="BH807" i="2"/>
  <c r="BG807" i="2"/>
  <c r="BF807" i="2"/>
  <c r="T807" i="2"/>
  <c r="R807" i="2"/>
  <c r="P807" i="2"/>
  <c r="J807" i="2"/>
  <c r="BE807" i="2" s="1"/>
  <c r="BK805" i="2"/>
  <c r="BI805" i="2"/>
  <c r="BH805" i="2"/>
  <c r="BG805" i="2"/>
  <c r="BF805" i="2"/>
  <c r="T805" i="2"/>
  <c r="R805" i="2"/>
  <c r="P805" i="2"/>
  <c r="J805" i="2"/>
  <c r="BE805" i="2" s="1"/>
  <c r="BK802" i="2"/>
  <c r="BI802" i="2"/>
  <c r="BH802" i="2"/>
  <c r="BG802" i="2"/>
  <c r="BF802" i="2"/>
  <c r="T802" i="2"/>
  <c r="R802" i="2"/>
  <c r="P802" i="2"/>
  <c r="J802" i="2"/>
  <c r="BE802" i="2" s="1"/>
  <c r="BK799" i="2"/>
  <c r="BI799" i="2"/>
  <c r="BH799" i="2"/>
  <c r="BG799" i="2"/>
  <c r="BF799" i="2"/>
  <c r="T799" i="2"/>
  <c r="R799" i="2"/>
  <c r="P799" i="2"/>
  <c r="J799" i="2"/>
  <c r="BE799" i="2" s="1"/>
  <c r="BK794" i="2"/>
  <c r="BI794" i="2"/>
  <c r="BH794" i="2"/>
  <c r="BG794" i="2"/>
  <c r="BF794" i="2"/>
  <c r="T794" i="2"/>
  <c r="R794" i="2"/>
  <c r="P794" i="2"/>
  <c r="J794" i="2"/>
  <c r="BE794" i="2" s="1"/>
  <c r="BK790" i="2"/>
  <c r="BI790" i="2"/>
  <c r="BH790" i="2"/>
  <c r="BG790" i="2"/>
  <c r="BF790" i="2"/>
  <c r="T790" i="2"/>
  <c r="R790" i="2"/>
  <c r="P790" i="2"/>
  <c r="J790" i="2"/>
  <c r="BE790" i="2" s="1"/>
  <c r="BK788" i="2"/>
  <c r="BI788" i="2"/>
  <c r="BH788" i="2"/>
  <c r="BG788" i="2"/>
  <c r="BF788" i="2"/>
  <c r="T788" i="2"/>
  <c r="R788" i="2"/>
  <c r="P788" i="2"/>
  <c r="J788" i="2"/>
  <c r="BE788" i="2" s="1"/>
  <c r="BK787" i="2"/>
  <c r="BI787" i="2"/>
  <c r="BH787" i="2"/>
  <c r="BG787" i="2"/>
  <c r="BF787" i="2"/>
  <c r="T787" i="2"/>
  <c r="R787" i="2"/>
  <c r="P787" i="2"/>
  <c r="J787" i="2"/>
  <c r="BE787" i="2" s="1"/>
  <c r="BK785" i="2"/>
  <c r="BI785" i="2"/>
  <c r="BH785" i="2"/>
  <c r="BG785" i="2"/>
  <c r="BF785" i="2"/>
  <c r="T785" i="2"/>
  <c r="R785" i="2"/>
  <c r="P785" i="2"/>
  <c r="J785" i="2"/>
  <c r="BE785" i="2" s="1"/>
  <c r="BK781" i="2"/>
  <c r="BI781" i="2"/>
  <c r="BH781" i="2"/>
  <c r="BG781" i="2"/>
  <c r="BF781" i="2"/>
  <c r="T781" i="2"/>
  <c r="R781" i="2"/>
  <c r="P781" i="2"/>
  <c r="J781" i="2"/>
  <c r="BE781" i="2" s="1"/>
  <c r="BK775" i="2"/>
  <c r="BI775" i="2"/>
  <c r="BH775" i="2"/>
  <c r="BG775" i="2"/>
  <c r="BF775" i="2"/>
  <c r="T775" i="2"/>
  <c r="R775" i="2"/>
  <c r="P775" i="2"/>
  <c r="J775" i="2"/>
  <c r="BE775" i="2" s="1"/>
  <c r="BK769" i="2"/>
  <c r="BI769" i="2"/>
  <c r="BH769" i="2"/>
  <c r="BG769" i="2"/>
  <c r="BF769" i="2"/>
  <c r="T769" i="2"/>
  <c r="R769" i="2"/>
  <c r="P769" i="2"/>
  <c r="J769" i="2"/>
  <c r="BE769" i="2" s="1"/>
  <c r="BK765" i="2"/>
  <c r="BI765" i="2"/>
  <c r="BH765" i="2"/>
  <c r="BG765" i="2"/>
  <c r="BF765" i="2"/>
  <c r="T765" i="2"/>
  <c r="R765" i="2"/>
  <c r="P765" i="2"/>
  <c r="J765" i="2"/>
  <c r="BE765" i="2" s="1"/>
  <c r="BK762" i="2"/>
  <c r="BI762" i="2"/>
  <c r="BH762" i="2"/>
  <c r="BG762" i="2"/>
  <c r="BF762" i="2"/>
  <c r="T762" i="2"/>
  <c r="R762" i="2"/>
  <c r="P762" i="2"/>
  <c r="J762" i="2"/>
  <c r="BE762" i="2" s="1"/>
  <c r="BK760" i="2"/>
  <c r="BI760" i="2"/>
  <c r="BH760" i="2"/>
  <c r="BG760" i="2"/>
  <c r="BF760" i="2"/>
  <c r="T760" i="2"/>
  <c r="R760" i="2"/>
  <c r="R759" i="2" s="1"/>
  <c r="P760" i="2"/>
  <c r="J760" i="2"/>
  <c r="BE760" i="2" s="1"/>
  <c r="BK758" i="2"/>
  <c r="BI758" i="2"/>
  <c r="BH758" i="2"/>
  <c r="BG758" i="2"/>
  <c r="BF758" i="2"/>
  <c r="T758" i="2"/>
  <c r="R758" i="2"/>
  <c r="P758" i="2"/>
  <c r="J758" i="2"/>
  <c r="BE758" i="2" s="1"/>
  <c r="BK756" i="2"/>
  <c r="BI756" i="2"/>
  <c r="BH756" i="2"/>
  <c r="BG756" i="2"/>
  <c r="BF756" i="2"/>
  <c r="T756" i="2"/>
  <c r="R756" i="2"/>
  <c r="P756" i="2"/>
  <c r="J756" i="2"/>
  <c r="BE756" i="2" s="1"/>
  <c r="BK754" i="2"/>
  <c r="BI754" i="2"/>
  <c r="BH754" i="2"/>
  <c r="BG754" i="2"/>
  <c r="BF754" i="2"/>
  <c r="T754" i="2"/>
  <c r="R754" i="2"/>
  <c r="P754" i="2"/>
  <c r="J754" i="2"/>
  <c r="BE754" i="2" s="1"/>
  <c r="BK752" i="2"/>
  <c r="BI752" i="2"/>
  <c r="BH752" i="2"/>
  <c r="BG752" i="2"/>
  <c r="BF752" i="2"/>
  <c r="T752" i="2"/>
  <c r="R752" i="2"/>
  <c r="P752" i="2"/>
  <c r="J752" i="2"/>
  <c r="BE752" i="2" s="1"/>
  <c r="BK750" i="2"/>
  <c r="BI750" i="2"/>
  <c r="BH750" i="2"/>
  <c r="BG750" i="2"/>
  <c r="BF750" i="2"/>
  <c r="T750" i="2"/>
  <c r="R750" i="2"/>
  <c r="P750" i="2"/>
  <c r="J750" i="2"/>
  <c r="BE750" i="2" s="1"/>
  <c r="BK748" i="2"/>
  <c r="BI748" i="2"/>
  <c r="BH748" i="2"/>
  <c r="BG748" i="2"/>
  <c r="BF748" i="2"/>
  <c r="T748" i="2"/>
  <c r="R748" i="2"/>
  <c r="P748" i="2"/>
  <c r="J748" i="2"/>
  <c r="BE748" i="2" s="1"/>
  <c r="BK746" i="2"/>
  <c r="BI746" i="2"/>
  <c r="BH746" i="2"/>
  <c r="BG746" i="2"/>
  <c r="BF746" i="2"/>
  <c r="T746" i="2"/>
  <c r="R746" i="2"/>
  <c r="P746" i="2"/>
  <c r="J746" i="2"/>
  <c r="BE746" i="2" s="1"/>
  <c r="BK744" i="2"/>
  <c r="BI744" i="2"/>
  <c r="BH744" i="2"/>
  <c r="BG744" i="2"/>
  <c r="BF744" i="2"/>
  <c r="T744" i="2"/>
  <c r="R744" i="2"/>
  <c r="P744" i="2"/>
  <c r="J744" i="2"/>
  <c r="BE744" i="2" s="1"/>
  <c r="BK742" i="2"/>
  <c r="BI742" i="2"/>
  <c r="BH742" i="2"/>
  <c r="BG742" i="2"/>
  <c r="BF742" i="2"/>
  <c r="T742" i="2"/>
  <c r="T741" i="2" s="1"/>
  <c r="R742" i="2"/>
  <c r="R741" i="2" s="1"/>
  <c r="P742" i="2"/>
  <c r="J742" i="2"/>
  <c r="BE742" i="2" s="1"/>
  <c r="P741" i="2"/>
  <c r="BK740" i="2"/>
  <c r="BI740" i="2"/>
  <c r="BH740" i="2"/>
  <c r="BG740" i="2"/>
  <c r="BF740" i="2"/>
  <c r="T740" i="2"/>
  <c r="R740" i="2"/>
  <c r="P740" i="2"/>
  <c r="J740" i="2"/>
  <c r="BE740" i="2" s="1"/>
  <c r="BK739" i="2"/>
  <c r="BI739" i="2"/>
  <c r="BH739" i="2"/>
  <c r="BG739" i="2"/>
  <c r="BF739" i="2"/>
  <c r="T739" i="2"/>
  <c r="R739" i="2"/>
  <c r="P739" i="2"/>
  <c r="J739" i="2"/>
  <c r="BE739" i="2" s="1"/>
  <c r="BK738" i="2"/>
  <c r="BI738" i="2"/>
  <c r="BH738" i="2"/>
  <c r="BG738" i="2"/>
  <c r="BF738" i="2"/>
  <c r="T738" i="2"/>
  <c r="R738" i="2"/>
  <c r="P738" i="2"/>
  <c r="J738" i="2"/>
  <c r="BE738" i="2" s="1"/>
  <c r="BK736" i="2"/>
  <c r="BI736" i="2"/>
  <c r="BH736" i="2"/>
  <c r="BG736" i="2"/>
  <c r="BF736" i="2"/>
  <c r="T736" i="2"/>
  <c r="R736" i="2"/>
  <c r="P736" i="2"/>
  <c r="J736" i="2"/>
  <c r="BE736" i="2" s="1"/>
  <c r="BK734" i="2"/>
  <c r="BI734" i="2"/>
  <c r="BH734" i="2"/>
  <c r="BG734" i="2"/>
  <c r="BF734" i="2"/>
  <c r="T734" i="2"/>
  <c r="R734" i="2"/>
  <c r="P734" i="2"/>
  <c r="J734" i="2"/>
  <c r="BE734" i="2" s="1"/>
  <c r="BK729" i="2"/>
  <c r="BI729" i="2"/>
  <c r="BH729" i="2"/>
  <c r="BG729" i="2"/>
  <c r="BF729" i="2"/>
  <c r="T729" i="2"/>
  <c r="R729" i="2"/>
  <c r="P729" i="2"/>
  <c r="J729" i="2"/>
  <c r="BE729" i="2" s="1"/>
  <c r="BK725" i="2"/>
  <c r="BI725" i="2"/>
  <c r="BH725" i="2"/>
  <c r="BG725" i="2"/>
  <c r="BF725" i="2"/>
  <c r="T725" i="2"/>
  <c r="R725" i="2"/>
  <c r="P725" i="2"/>
  <c r="J725" i="2"/>
  <c r="BE725" i="2" s="1"/>
  <c r="BK720" i="2"/>
  <c r="BI720" i="2"/>
  <c r="BH720" i="2"/>
  <c r="BG720" i="2"/>
  <c r="BF720" i="2"/>
  <c r="T720" i="2"/>
  <c r="R720" i="2"/>
  <c r="P720" i="2"/>
  <c r="J720" i="2"/>
  <c r="BE720" i="2" s="1"/>
  <c r="BK716" i="2"/>
  <c r="BI716" i="2"/>
  <c r="BH716" i="2"/>
  <c r="BG716" i="2"/>
  <c r="BF716" i="2"/>
  <c r="T716" i="2"/>
  <c r="R716" i="2"/>
  <c r="P716" i="2"/>
  <c r="J716" i="2"/>
  <c r="BE716" i="2" s="1"/>
  <c r="BK714" i="2"/>
  <c r="BI714" i="2"/>
  <c r="BH714" i="2"/>
  <c r="BG714" i="2"/>
  <c r="BF714" i="2"/>
  <c r="T714" i="2"/>
  <c r="R714" i="2"/>
  <c r="P714" i="2"/>
  <c r="J714" i="2"/>
  <c r="BE714" i="2" s="1"/>
  <c r="BK712" i="2"/>
  <c r="BI712" i="2"/>
  <c r="BH712" i="2"/>
  <c r="BG712" i="2"/>
  <c r="BF712" i="2"/>
  <c r="T712" i="2"/>
  <c r="R712" i="2"/>
  <c r="P712" i="2"/>
  <c r="J712" i="2"/>
  <c r="BE712" i="2" s="1"/>
  <c r="BK708" i="2"/>
  <c r="BI708" i="2"/>
  <c r="BH708" i="2"/>
  <c r="BG708" i="2"/>
  <c r="BF708" i="2"/>
  <c r="T708" i="2"/>
  <c r="R708" i="2"/>
  <c r="P708" i="2"/>
  <c r="J708" i="2"/>
  <c r="BE708" i="2" s="1"/>
  <c r="BK703" i="2"/>
  <c r="BI703" i="2"/>
  <c r="BH703" i="2"/>
  <c r="BG703" i="2"/>
  <c r="BF703" i="2"/>
  <c r="T703" i="2"/>
  <c r="R703" i="2"/>
  <c r="P703" i="2"/>
  <c r="J703" i="2"/>
  <c r="BE703" i="2" s="1"/>
  <c r="BK699" i="2"/>
  <c r="BI699" i="2"/>
  <c r="BH699" i="2"/>
  <c r="BG699" i="2"/>
  <c r="BF699" i="2"/>
  <c r="T699" i="2"/>
  <c r="R699" i="2"/>
  <c r="R698" i="2" s="1"/>
  <c r="P699" i="2"/>
  <c r="J699" i="2"/>
  <c r="BE699" i="2" s="1"/>
  <c r="BK696" i="2"/>
  <c r="BK695" i="2" s="1"/>
  <c r="J695" i="2" s="1"/>
  <c r="J107" i="2" s="1"/>
  <c r="BI696" i="2"/>
  <c r="BH696" i="2"/>
  <c r="BG696" i="2"/>
  <c r="BF696" i="2"/>
  <c r="T696" i="2"/>
  <c r="R696" i="2"/>
  <c r="R695" i="2" s="1"/>
  <c r="P696" i="2"/>
  <c r="J696" i="2"/>
  <c r="BE696" i="2" s="1"/>
  <c r="T695" i="2"/>
  <c r="P695" i="2"/>
  <c r="BK694" i="2"/>
  <c r="BI694" i="2"/>
  <c r="BH694" i="2"/>
  <c r="BG694" i="2"/>
  <c r="BF694" i="2"/>
  <c r="T694" i="2"/>
  <c r="R694" i="2"/>
  <c r="P694" i="2"/>
  <c r="J694" i="2"/>
  <c r="BE694" i="2" s="1"/>
  <c r="BK692" i="2"/>
  <c r="BI692" i="2"/>
  <c r="BH692" i="2"/>
  <c r="BG692" i="2"/>
  <c r="BF692" i="2"/>
  <c r="T692" i="2"/>
  <c r="R692" i="2"/>
  <c r="P692" i="2"/>
  <c r="J692" i="2"/>
  <c r="BE692" i="2" s="1"/>
  <c r="BK691" i="2"/>
  <c r="BI691" i="2"/>
  <c r="BH691" i="2"/>
  <c r="BG691" i="2"/>
  <c r="BF691" i="2"/>
  <c r="T691" i="2"/>
  <c r="R691" i="2"/>
  <c r="P691" i="2"/>
  <c r="J691" i="2"/>
  <c r="BE691" i="2" s="1"/>
  <c r="BK690" i="2"/>
  <c r="BI690" i="2"/>
  <c r="BH690" i="2"/>
  <c r="BG690" i="2"/>
  <c r="BF690" i="2"/>
  <c r="T690" i="2"/>
  <c r="R690" i="2"/>
  <c r="P690" i="2"/>
  <c r="J690" i="2"/>
  <c r="BE690" i="2" s="1"/>
  <c r="BK689" i="2"/>
  <c r="BI689" i="2"/>
  <c r="BH689" i="2"/>
  <c r="BG689" i="2"/>
  <c r="BF689" i="2"/>
  <c r="T689" i="2"/>
  <c r="R689" i="2"/>
  <c r="P689" i="2"/>
  <c r="J689" i="2"/>
  <c r="BE689" i="2" s="1"/>
  <c r="T688" i="2"/>
  <c r="P688" i="2"/>
  <c r="BK686" i="2"/>
  <c r="BI686" i="2"/>
  <c r="BH686" i="2"/>
  <c r="BG686" i="2"/>
  <c r="BF686" i="2"/>
  <c r="T686" i="2"/>
  <c r="R686" i="2"/>
  <c r="P686" i="2"/>
  <c r="J686" i="2"/>
  <c r="BE686" i="2" s="1"/>
  <c r="BK682" i="2"/>
  <c r="BI682" i="2"/>
  <c r="BH682" i="2"/>
  <c r="BG682" i="2"/>
  <c r="BF682" i="2"/>
  <c r="T682" i="2"/>
  <c r="R682" i="2"/>
  <c r="P682" i="2"/>
  <c r="J682" i="2"/>
  <c r="BE682" i="2" s="1"/>
  <c r="BK677" i="2"/>
  <c r="BI677" i="2"/>
  <c r="BH677" i="2"/>
  <c r="BG677" i="2"/>
  <c r="BF677" i="2"/>
  <c r="T677" i="2"/>
  <c r="R677" i="2"/>
  <c r="P677" i="2"/>
  <c r="J677" i="2"/>
  <c r="BE677" i="2" s="1"/>
  <c r="BK676" i="2"/>
  <c r="BI676" i="2"/>
  <c r="BH676" i="2"/>
  <c r="BG676" i="2"/>
  <c r="BF676" i="2"/>
  <c r="T676" i="2"/>
  <c r="R676" i="2"/>
  <c r="P676" i="2"/>
  <c r="J676" i="2"/>
  <c r="BE676" i="2" s="1"/>
  <c r="BK669" i="2"/>
  <c r="BI669" i="2"/>
  <c r="BH669" i="2"/>
  <c r="BG669" i="2"/>
  <c r="BF669" i="2"/>
  <c r="T669" i="2"/>
  <c r="R669" i="2"/>
  <c r="P669" i="2"/>
  <c r="J669" i="2"/>
  <c r="BE669" i="2" s="1"/>
  <c r="BK667" i="2"/>
  <c r="BI667" i="2"/>
  <c r="BH667" i="2"/>
  <c r="BG667" i="2"/>
  <c r="BF667" i="2"/>
  <c r="T667" i="2"/>
  <c r="R667" i="2"/>
  <c r="P667" i="2"/>
  <c r="J667" i="2"/>
  <c r="BE667" i="2" s="1"/>
  <c r="BK660" i="2"/>
  <c r="BI660" i="2"/>
  <c r="BH660" i="2"/>
  <c r="BG660" i="2"/>
  <c r="BF660" i="2"/>
  <c r="T660" i="2"/>
  <c r="R660" i="2"/>
  <c r="P660" i="2"/>
  <c r="J660" i="2"/>
  <c r="BE660" i="2" s="1"/>
  <c r="BK651" i="2"/>
  <c r="BI651" i="2"/>
  <c r="BH651" i="2"/>
  <c r="BG651" i="2"/>
  <c r="BF651" i="2"/>
  <c r="T651" i="2"/>
  <c r="R651" i="2"/>
  <c r="P651" i="2"/>
  <c r="J651" i="2"/>
  <c r="BE651" i="2" s="1"/>
  <c r="BK650" i="2"/>
  <c r="BI650" i="2"/>
  <c r="BH650" i="2"/>
  <c r="BG650" i="2"/>
  <c r="BF650" i="2"/>
  <c r="T650" i="2"/>
  <c r="R650" i="2"/>
  <c r="P650" i="2"/>
  <c r="J650" i="2"/>
  <c r="BE650" i="2" s="1"/>
  <c r="BK648" i="2"/>
  <c r="BI648" i="2"/>
  <c r="BH648" i="2"/>
  <c r="BG648" i="2"/>
  <c r="BF648" i="2"/>
  <c r="T648" i="2"/>
  <c r="R648" i="2"/>
  <c r="P648" i="2"/>
  <c r="J648" i="2"/>
  <c r="BE648" i="2" s="1"/>
  <c r="BK646" i="2"/>
  <c r="BI646" i="2"/>
  <c r="BH646" i="2"/>
  <c r="BG646" i="2"/>
  <c r="BF646" i="2"/>
  <c r="T646" i="2"/>
  <c r="R646" i="2"/>
  <c r="P646" i="2"/>
  <c r="J646" i="2"/>
  <c r="BE646" i="2" s="1"/>
  <c r="BK644" i="2"/>
  <c r="BI644" i="2"/>
  <c r="BH644" i="2"/>
  <c r="BG644" i="2"/>
  <c r="BF644" i="2"/>
  <c r="T644" i="2"/>
  <c r="R644" i="2"/>
  <c r="P644" i="2"/>
  <c r="J644" i="2"/>
  <c r="BE644" i="2" s="1"/>
  <c r="BK642" i="2"/>
  <c r="BI642" i="2"/>
  <c r="BH642" i="2"/>
  <c r="BG642" i="2"/>
  <c r="BF642" i="2"/>
  <c r="T642" i="2"/>
  <c r="R642" i="2"/>
  <c r="P642" i="2"/>
  <c r="J642" i="2"/>
  <c r="BE642" i="2" s="1"/>
  <c r="BK640" i="2"/>
  <c r="BI640" i="2"/>
  <c r="BH640" i="2"/>
  <c r="BG640" i="2"/>
  <c r="BF640" i="2"/>
  <c r="T640" i="2"/>
  <c r="R640" i="2"/>
  <c r="P640" i="2"/>
  <c r="J640" i="2"/>
  <c r="BE640" i="2" s="1"/>
  <c r="BK638" i="2"/>
  <c r="BI638" i="2"/>
  <c r="BH638" i="2"/>
  <c r="BG638" i="2"/>
  <c r="BF638" i="2"/>
  <c r="T638" i="2"/>
  <c r="R638" i="2"/>
  <c r="P638" i="2"/>
  <c r="J638" i="2"/>
  <c r="BE638" i="2" s="1"/>
  <c r="BK637" i="2"/>
  <c r="BI637" i="2"/>
  <c r="BH637" i="2"/>
  <c r="BG637" i="2"/>
  <c r="BF637" i="2"/>
  <c r="T637" i="2"/>
  <c r="R637" i="2"/>
  <c r="P637" i="2"/>
  <c r="J637" i="2"/>
  <c r="BE637" i="2" s="1"/>
  <c r="BK635" i="2"/>
  <c r="BI635" i="2"/>
  <c r="BH635" i="2"/>
  <c r="BG635" i="2"/>
  <c r="BF635" i="2"/>
  <c r="T635" i="2"/>
  <c r="R635" i="2"/>
  <c r="P635" i="2"/>
  <c r="J635" i="2"/>
  <c r="BE635" i="2" s="1"/>
  <c r="BK633" i="2"/>
  <c r="BI633" i="2"/>
  <c r="BH633" i="2"/>
  <c r="BG633" i="2"/>
  <c r="BF633" i="2"/>
  <c r="T633" i="2"/>
  <c r="R633" i="2"/>
  <c r="P633" i="2"/>
  <c r="J633" i="2"/>
  <c r="BE633" i="2" s="1"/>
  <c r="BK631" i="2"/>
  <c r="BI631" i="2"/>
  <c r="BH631" i="2"/>
  <c r="BG631" i="2"/>
  <c r="BF631" i="2"/>
  <c r="T631" i="2"/>
  <c r="R631" i="2"/>
  <c r="P631" i="2"/>
  <c r="J631" i="2"/>
  <c r="BE631" i="2" s="1"/>
  <c r="BK629" i="2"/>
  <c r="BI629" i="2"/>
  <c r="BH629" i="2"/>
  <c r="BG629" i="2"/>
  <c r="BF629" i="2"/>
  <c r="T629" i="2"/>
  <c r="R629" i="2"/>
  <c r="P629" i="2"/>
  <c r="J629" i="2"/>
  <c r="BE629" i="2" s="1"/>
  <c r="BK627" i="2"/>
  <c r="BI627" i="2"/>
  <c r="BH627" i="2"/>
  <c r="BG627" i="2"/>
  <c r="BF627" i="2"/>
  <c r="T627" i="2"/>
  <c r="R627" i="2"/>
  <c r="P627" i="2"/>
  <c r="J627" i="2"/>
  <c r="BE627" i="2" s="1"/>
  <c r="BK625" i="2"/>
  <c r="BI625" i="2"/>
  <c r="BH625" i="2"/>
  <c r="BG625" i="2"/>
  <c r="BF625" i="2"/>
  <c r="T625" i="2"/>
  <c r="R625" i="2"/>
  <c r="P625" i="2"/>
  <c r="J625" i="2"/>
  <c r="BE625" i="2" s="1"/>
  <c r="BK623" i="2"/>
  <c r="BI623" i="2"/>
  <c r="BH623" i="2"/>
  <c r="BG623" i="2"/>
  <c r="BF623" i="2"/>
  <c r="T623" i="2"/>
  <c r="R623" i="2"/>
  <c r="P623" i="2"/>
  <c r="J623" i="2"/>
  <c r="BE623" i="2" s="1"/>
  <c r="BK621" i="2"/>
  <c r="BI621" i="2"/>
  <c r="BH621" i="2"/>
  <c r="BG621" i="2"/>
  <c r="BF621" i="2"/>
  <c r="T621" i="2"/>
  <c r="R621" i="2"/>
  <c r="P621" i="2"/>
  <c r="J621" i="2"/>
  <c r="BE621" i="2" s="1"/>
  <c r="BK619" i="2"/>
  <c r="BI619" i="2"/>
  <c r="BH619" i="2"/>
  <c r="BG619" i="2"/>
  <c r="BF619" i="2"/>
  <c r="T619" i="2"/>
  <c r="R619" i="2"/>
  <c r="P619" i="2"/>
  <c r="J619" i="2"/>
  <c r="BE619" i="2" s="1"/>
  <c r="BK615" i="2"/>
  <c r="BI615" i="2"/>
  <c r="BH615" i="2"/>
  <c r="BG615" i="2"/>
  <c r="BF615" i="2"/>
  <c r="T615" i="2"/>
  <c r="R615" i="2"/>
  <c r="P615" i="2"/>
  <c r="J615" i="2"/>
  <c r="BE615" i="2" s="1"/>
  <c r="BK613" i="2"/>
  <c r="BI613" i="2"/>
  <c r="BH613" i="2"/>
  <c r="BG613" i="2"/>
  <c r="BF613" i="2"/>
  <c r="T613" i="2"/>
  <c r="R613" i="2"/>
  <c r="P613" i="2"/>
  <c r="J613" i="2"/>
  <c r="BE613" i="2" s="1"/>
  <c r="BK611" i="2"/>
  <c r="BI611" i="2"/>
  <c r="BH611" i="2"/>
  <c r="BG611" i="2"/>
  <c r="BF611" i="2"/>
  <c r="T611" i="2"/>
  <c r="R611" i="2"/>
  <c r="P611" i="2"/>
  <c r="J611" i="2"/>
  <c r="BE611" i="2" s="1"/>
  <c r="BK609" i="2"/>
  <c r="BI609" i="2"/>
  <c r="BH609" i="2"/>
  <c r="BG609" i="2"/>
  <c r="BF609" i="2"/>
  <c r="T609" i="2"/>
  <c r="R609" i="2"/>
  <c r="P609" i="2"/>
  <c r="J609" i="2"/>
  <c r="BE609" i="2" s="1"/>
  <c r="BK607" i="2"/>
  <c r="BI607" i="2"/>
  <c r="BH607" i="2"/>
  <c r="BG607" i="2"/>
  <c r="BF607" i="2"/>
  <c r="T607" i="2"/>
  <c r="R607" i="2"/>
  <c r="P607" i="2"/>
  <c r="J607" i="2"/>
  <c r="BE607" i="2" s="1"/>
  <c r="BK605" i="2"/>
  <c r="BI605" i="2"/>
  <c r="BH605" i="2"/>
  <c r="BG605" i="2"/>
  <c r="BF605" i="2"/>
  <c r="T605" i="2"/>
  <c r="R605" i="2"/>
  <c r="P605" i="2"/>
  <c r="J605" i="2"/>
  <c r="BE605" i="2" s="1"/>
  <c r="BK603" i="2"/>
  <c r="BI603" i="2"/>
  <c r="BH603" i="2"/>
  <c r="BG603" i="2"/>
  <c r="BF603" i="2"/>
  <c r="T603" i="2"/>
  <c r="R603" i="2"/>
  <c r="P603" i="2"/>
  <c r="J603" i="2"/>
  <c r="BE603" i="2" s="1"/>
  <c r="BK598" i="2"/>
  <c r="BI598" i="2"/>
  <c r="BH598" i="2"/>
  <c r="BG598" i="2"/>
  <c r="BF598" i="2"/>
  <c r="T598" i="2"/>
  <c r="R598" i="2"/>
  <c r="P598" i="2"/>
  <c r="J598" i="2"/>
  <c r="BE598" i="2" s="1"/>
  <c r="BK594" i="2"/>
  <c r="BI594" i="2"/>
  <c r="BH594" i="2"/>
  <c r="BG594" i="2"/>
  <c r="BF594" i="2"/>
  <c r="T594" i="2"/>
  <c r="R594" i="2"/>
  <c r="P594" i="2"/>
  <c r="J594" i="2"/>
  <c r="BE594" i="2" s="1"/>
  <c r="BK592" i="2"/>
  <c r="BI592" i="2"/>
  <c r="BH592" i="2"/>
  <c r="BG592" i="2"/>
  <c r="BF592" i="2"/>
  <c r="T592" i="2"/>
  <c r="R592" i="2"/>
  <c r="P592" i="2"/>
  <c r="J592" i="2"/>
  <c r="BE592" i="2" s="1"/>
  <c r="BK590" i="2"/>
  <c r="BI590" i="2"/>
  <c r="BH590" i="2"/>
  <c r="BG590" i="2"/>
  <c r="BF590" i="2"/>
  <c r="T590" i="2"/>
  <c r="R590" i="2"/>
  <c r="P590" i="2"/>
  <c r="J590" i="2"/>
  <c r="BE590" i="2" s="1"/>
  <c r="BK584" i="2"/>
  <c r="BI584" i="2"/>
  <c r="BH584" i="2"/>
  <c r="BG584" i="2"/>
  <c r="BF584" i="2"/>
  <c r="T584" i="2"/>
  <c r="R584" i="2"/>
  <c r="P584" i="2"/>
  <c r="J584" i="2"/>
  <c r="BE584" i="2" s="1"/>
  <c r="BK580" i="2"/>
  <c r="BI580" i="2"/>
  <c r="BH580" i="2"/>
  <c r="BG580" i="2"/>
  <c r="BF580" i="2"/>
  <c r="T580" i="2"/>
  <c r="R580" i="2"/>
  <c r="P580" i="2"/>
  <c r="J580" i="2"/>
  <c r="BE580" i="2" s="1"/>
  <c r="BK579" i="2"/>
  <c r="BI579" i="2"/>
  <c r="BH579" i="2"/>
  <c r="BG579" i="2"/>
  <c r="BF579" i="2"/>
  <c r="T579" i="2"/>
  <c r="R579" i="2"/>
  <c r="P579" i="2"/>
  <c r="J579" i="2"/>
  <c r="BE579" i="2" s="1"/>
  <c r="BK577" i="2"/>
  <c r="BI577" i="2"/>
  <c r="BH577" i="2"/>
  <c r="BG577" i="2"/>
  <c r="BF577" i="2"/>
  <c r="T577" i="2"/>
  <c r="R577" i="2"/>
  <c r="P577" i="2"/>
  <c r="J577" i="2"/>
  <c r="BE577" i="2" s="1"/>
  <c r="BK575" i="2"/>
  <c r="BI575" i="2"/>
  <c r="BH575" i="2"/>
  <c r="BG575" i="2"/>
  <c r="BF575" i="2"/>
  <c r="T575" i="2"/>
  <c r="R575" i="2"/>
  <c r="P575" i="2"/>
  <c r="J575" i="2"/>
  <c r="BE575" i="2" s="1"/>
  <c r="BK573" i="2"/>
  <c r="BI573" i="2"/>
  <c r="BH573" i="2"/>
  <c r="BG573" i="2"/>
  <c r="BF573" i="2"/>
  <c r="T573" i="2"/>
  <c r="R573" i="2"/>
  <c r="P573" i="2"/>
  <c r="J573" i="2"/>
  <c r="BE573" i="2" s="1"/>
  <c r="BK571" i="2"/>
  <c r="BI571" i="2"/>
  <c r="BH571" i="2"/>
  <c r="BG571" i="2"/>
  <c r="BF571" i="2"/>
  <c r="T571" i="2"/>
  <c r="R571" i="2"/>
  <c r="P571" i="2"/>
  <c r="J571" i="2"/>
  <c r="BE571" i="2" s="1"/>
  <c r="BK565" i="2"/>
  <c r="BI565" i="2"/>
  <c r="BH565" i="2"/>
  <c r="BG565" i="2"/>
  <c r="BF565" i="2"/>
  <c r="T565" i="2"/>
  <c r="R565" i="2"/>
  <c r="P565" i="2"/>
  <c r="J565" i="2"/>
  <c r="BE565" i="2" s="1"/>
  <c r="BK560" i="2"/>
  <c r="BI560" i="2"/>
  <c r="BH560" i="2"/>
  <c r="BG560" i="2"/>
  <c r="BF560" i="2"/>
  <c r="T560" i="2"/>
  <c r="R560" i="2"/>
  <c r="P560" i="2"/>
  <c r="J560" i="2"/>
  <c r="BE560" i="2" s="1"/>
  <c r="BK554" i="2"/>
  <c r="BI554" i="2"/>
  <c r="BH554" i="2"/>
  <c r="BG554" i="2"/>
  <c r="BF554" i="2"/>
  <c r="T554" i="2"/>
  <c r="R554" i="2"/>
  <c r="P554" i="2"/>
  <c r="J554" i="2"/>
  <c r="BE554" i="2" s="1"/>
  <c r="BK552" i="2"/>
  <c r="BI552" i="2"/>
  <c r="BH552" i="2"/>
  <c r="BG552" i="2"/>
  <c r="BF552" i="2"/>
  <c r="T552" i="2"/>
  <c r="R552" i="2"/>
  <c r="P552" i="2"/>
  <c r="J552" i="2"/>
  <c r="BE552" i="2" s="1"/>
  <c r="BK550" i="2"/>
  <c r="BI550" i="2"/>
  <c r="BH550" i="2"/>
  <c r="BG550" i="2"/>
  <c r="BF550" i="2"/>
  <c r="T550" i="2"/>
  <c r="R550" i="2"/>
  <c r="P550" i="2"/>
  <c r="J550" i="2"/>
  <c r="BE550" i="2" s="1"/>
  <c r="BK549" i="2"/>
  <c r="BI549" i="2"/>
  <c r="BH549" i="2"/>
  <c r="BG549" i="2"/>
  <c r="BF549" i="2"/>
  <c r="T549" i="2"/>
  <c r="R549" i="2"/>
  <c r="P549" i="2"/>
  <c r="J549" i="2"/>
  <c r="BE549" i="2" s="1"/>
  <c r="BK548" i="2"/>
  <c r="BI548" i="2"/>
  <c r="BH548" i="2"/>
  <c r="BG548" i="2"/>
  <c r="BF548" i="2"/>
  <c r="T548" i="2"/>
  <c r="R548" i="2"/>
  <c r="P548" i="2"/>
  <c r="J548" i="2"/>
  <c r="BE548" i="2" s="1"/>
  <c r="BK546" i="2"/>
  <c r="BI546" i="2"/>
  <c r="BH546" i="2"/>
  <c r="BG546" i="2"/>
  <c r="BF546" i="2"/>
  <c r="T546" i="2"/>
  <c r="R546" i="2"/>
  <c r="P546" i="2"/>
  <c r="J546" i="2"/>
  <c r="BE546" i="2" s="1"/>
  <c r="BK545" i="2"/>
  <c r="BI545" i="2"/>
  <c r="BH545" i="2"/>
  <c r="BG545" i="2"/>
  <c r="BF545" i="2"/>
  <c r="T545" i="2"/>
  <c r="R545" i="2"/>
  <c r="P545" i="2"/>
  <c r="J545" i="2"/>
  <c r="BE545" i="2" s="1"/>
  <c r="BK544" i="2"/>
  <c r="BI544" i="2"/>
  <c r="BH544" i="2"/>
  <c r="BG544" i="2"/>
  <c r="BF544" i="2"/>
  <c r="T544" i="2"/>
  <c r="R544" i="2"/>
  <c r="P544" i="2"/>
  <c r="J544" i="2"/>
  <c r="BE544" i="2" s="1"/>
  <c r="BK543" i="2"/>
  <c r="BI543" i="2"/>
  <c r="BH543" i="2"/>
  <c r="BG543" i="2"/>
  <c r="BF543" i="2"/>
  <c r="T543" i="2"/>
  <c r="R543" i="2"/>
  <c r="P543" i="2"/>
  <c r="J543" i="2"/>
  <c r="BE543" i="2" s="1"/>
  <c r="BK542" i="2"/>
  <c r="BI542" i="2"/>
  <c r="BH542" i="2"/>
  <c r="BG542" i="2"/>
  <c r="BF542" i="2"/>
  <c r="T542" i="2"/>
  <c r="R542" i="2"/>
  <c r="P542" i="2"/>
  <c r="J542" i="2"/>
  <c r="BE542" i="2" s="1"/>
  <c r="BK541" i="2"/>
  <c r="BI541" i="2"/>
  <c r="BH541" i="2"/>
  <c r="BG541" i="2"/>
  <c r="BF541" i="2"/>
  <c r="T541" i="2"/>
  <c r="R541" i="2"/>
  <c r="P541" i="2"/>
  <c r="J541" i="2"/>
  <c r="BE541" i="2" s="1"/>
  <c r="BK539" i="2"/>
  <c r="BI539" i="2"/>
  <c r="BH539" i="2"/>
  <c r="BG539" i="2"/>
  <c r="BF539" i="2"/>
  <c r="T539" i="2"/>
  <c r="R539" i="2"/>
  <c r="P539" i="2"/>
  <c r="J539" i="2"/>
  <c r="BE539" i="2" s="1"/>
  <c r="BK538" i="2"/>
  <c r="BI538" i="2"/>
  <c r="BH538" i="2"/>
  <c r="BG538" i="2"/>
  <c r="BF538" i="2"/>
  <c r="T538" i="2"/>
  <c r="R538" i="2"/>
  <c r="P538" i="2"/>
  <c r="J538" i="2"/>
  <c r="BE538" i="2" s="1"/>
  <c r="BK537" i="2"/>
  <c r="BI537" i="2"/>
  <c r="BH537" i="2"/>
  <c r="BG537" i="2"/>
  <c r="BF537" i="2"/>
  <c r="T537" i="2"/>
  <c r="R537" i="2"/>
  <c r="P537" i="2"/>
  <c r="J537" i="2"/>
  <c r="BE537" i="2" s="1"/>
  <c r="BK535" i="2"/>
  <c r="BI535" i="2"/>
  <c r="BH535" i="2"/>
  <c r="BG535" i="2"/>
  <c r="BF535" i="2"/>
  <c r="T535" i="2"/>
  <c r="R535" i="2"/>
  <c r="P535" i="2"/>
  <c r="J535" i="2"/>
  <c r="BE535" i="2" s="1"/>
  <c r="BK534" i="2"/>
  <c r="BI534" i="2"/>
  <c r="BH534" i="2"/>
  <c r="BG534" i="2"/>
  <c r="BF534" i="2"/>
  <c r="T534" i="2"/>
  <c r="R534" i="2"/>
  <c r="R533" i="2" s="1"/>
  <c r="P534" i="2"/>
  <c r="J534" i="2"/>
  <c r="BE534" i="2" s="1"/>
  <c r="BK532" i="2"/>
  <c r="BI532" i="2"/>
  <c r="BH532" i="2"/>
  <c r="BG532" i="2"/>
  <c r="BF532" i="2"/>
  <c r="T532" i="2"/>
  <c r="R532" i="2"/>
  <c r="P532" i="2"/>
  <c r="J532" i="2"/>
  <c r="BE532" i="2" s="1"/>
  <c r="BK531" i="2"/>
  <c r="BI531" i="2"/>
  <c r="BH531" i="2"/>
  <c r="BG531" i="2"/>
  <c r="BF531" i="2"/>
  <c r="T531" i="2"/>
  <c r="R531" i="2"/>
  <c r="P531" i="2"/>
  <c r="J531" i="2"/>
  <c r="BE531" i="2" s="1"/>
  <c r="BK530" i="2"/>
  <c r="BI530" i="2"/>
  <c r="BH530" i="2"/>
  <c r="BG530" i="2"/>
  <c r="BF530" i="2"/>
  <c r="T530" i="2"/>
  <c r="R530" i="2"/>
  <c r="P530" i="2"/>
  <c r="J530" i="2"/>
  <c r="BE530" i="2" s="1"/>
  <c r="BK529" i="2"/>
  <c r="BI529" i="2"/>
  <c r="BH529" i="2"/>
  <c r="BG529" i="2"/>
  <c r="BF529" i="2"/>
  <c r="T529" i="2"/>
  <c r="R529" i="2"/>
  <c r="P529" i="2"/>
  <c r="J529" i="2"/>
  <c r="BE529" i="2" s="1"/>
  <c r="BK527" i="2"/>
  <c r="BI527" i="2"/>
  <c r="BH527" i="2"/>
  <c r="BG527" i="2"/>
  <c r="BF527" i="2"/>
  <c r="T527" i="2"/>
  <c r="R527" i="2"/>
  <c r="P527" i="2"/>
  <c r="BE527" i="2"/>
  <c r="BK524" i="2"/>
  <c r="BI524" i="2"/>
  <c r="BH524" i="2"/>
  <c r="BG524" i="2"/>
  <c r="BF524" i="2"/>
  <c r="T524" i="2"/>
  <c r="R524" i="2"/>
  <c r="P524" i="2"/>
  <c r="J524" i="2"/>
  <c r="BE524" i="2" s="1"/>
  <c r="BK523" i="2"/>
  <c r="BI523" i="2"/>
  <c r="BH523" i="2"/>
  <c r="BG523" i="2"/>
  <c r="BF523" i="2"/>
  <c r="T523" i="2"/>
  <c r="R523" i="2"/>
  <c r="P523" i="2"/>
  <c r="J523" i="2"/>
  <c r="BE523" i="2" s="1"/>
  <c r="BK522" i="2"/>
  <c r="BI522" i="2"/>
  <c r="BH522" i="2"/>
  <c r="BG522" i="2"/>
  <c r="BF522" i="2"/>
  <c r="T522" i="2"/>
  <c r="R522" i="2"/>
  <c r="P522" i="2"/>
  <c r="J522" i="2"/>
  <c r="BE522" i="2" s="1"/>
  <c r="BK520" i="2"/>
  <c r="BI520" i="2"/>
  <c r="BH520" i="2"/>
  <c r="BG520" i="2"/>
  <c r="BF520" i="2"/>
  <c r="T520" i="2"/>
  <c r="R520" i="2"/>
  <c r="P520" i="2"/>
  <c r="J520" i="2"/>
  <c r="BE520" i="2" s="1"/>
  <c r="BK519" i="2"/>
  <c r="BI519" i="2"/>
  <c r="BH519" i="2"/>
  <c r="BG519" i="2"/>
  <c r="BF519" i="2"/>
  <c r="T519" i="2"/>
  <c r="R519" i="2"/>
  <c r="P519" i="2"/>
  <c r="J519" i="2"/>
  <c r="BE519" i="2" s="1"/>
  <c r="BK518" i="2"/>
  <c r="BI518" i="2"/>
  <c r="BH518" i="2"/>
  <c r="BG518" i="2"/>
  <c r="BF518" i="2"/>
  <c r="T518" i="2"/>
  <c r="R518" i="2"/>
  <c r="P518" i="2"/>
  <c r="J518" i="2"/>
  <c r="BE518" i="2" s="1"/>
  <c r="BK517" i="2"/>
  <c r="BI517" i="2"/>
  <c r="BH517" i="2"/>
  <c r="BG517" i="2"/>
  <c r="BF517" i="2"/>
  <c r="T517" i="2"/>
  <c r="T516" i="2" s="1"/>
  <c r="R517" i="2"/>
  <c r="P517" i="2"/>
  <c r="J517" i="2"/>
  <c r="BE517" i="2" s="1"/>
  <c r="BK515" i="2"/>
  <c r="BI515" i="2"/>
  <c r="BH515" i="2"/>
  <c r="BG515" i="2"/>
  <c r="BF515" i="2"/>
  <c r="T515" i="2"/>
  <c r="R515" i="2"/>
  <c r="P515" i="2"/>
  <c r="J515" i="2"/>
  <c r="BE515" i="2" s="1"/>
  <c r="BK514" i="2"/>
  <c r="BI514" i="2"/>
  <c r="BH514" i="2"/>
  <c r="BG514" i="2"/>
  <c r="BF514" i="2"/>
  <c r="T514" i="2"/>
  <c r="R514" i="2"/>
  <c r="P514" i="2"/>
  <c r="J514" i="2"/>
  <c r="BE514" i="2" s="1"/>
  <c r="BK513" i="2"/>
  <c r="BI513" i="2"/>
  <c r="BH513" i="2"/>
  <c r="BG513" i="2"/>
  <c r="BF513" i="2"/>
  <c r="T513" i="2"/>
  <c r="R513" i="2"/>
  <c r="P513" i="2"/>
  <c r="J513" i="2"/>
  <c r="BE513" i="2" s="1"/>
  <c r="BK512" i="2"/>
  <c r="BI512" i="2"/>
  <c r="BH512" i="2"/>
  <c r="BG512" i="2"/>
  <c r="BF512" i="2"/>
  <c r="T512" i="2"/>
  <c r="R512" i="2"/>
  <c r="P512" i="2"/>
  <c r="J512" i="2"/>
  <c r="BE512" i="2" s="1"/>
  <c r="BK511" i="2"/>
  <c r="BI511" i="2"/>
  <c r="BH511" i="2"/>
  <c r="BG511" i="2"/>
  <c r="BF511" i="2"/>
  <c r="T511" i="2"/>
  <c r="R511" i="2"/>
  <c r="P511" i="2"/>
  <c r="J511" i="2"/>
  <c r="BE511" i="2" s="1"/>
  <c r="BK509" i="2"/>
  <c r="BI509" i="2"/>
  <c r="BH509" i="2"/>
  <c r="BG509" i="2"/>
  <c r="BF509" i="2"/>
  <c r="T509" i="2"/>
  <c r="R509" i="2"/>
  <c r="P509" i="2"/>
  <c r="J509" i="2"/>
  <c r="BE509" i="2" s="1"/>
  <c r="BK507" i="2"/>
  <c r="BI507" i="2"/>
  <c r="BH507" i="2"/>
  <c r="BG507" i="2"/>
  <c r="BF507" i="2"/>
  <c r="T507" i="2"/>
  <c r="R507" i="2"/>
  <c r="P507" i="2"/>
  <c r="J507" i="2"/>
  <c r="BE507" i="2" s="1"/>
  <c r="BK501" i="2"/>
  <c r="BI501" i="2"/>
  <c r="BH501" i="2"/>
  <c r="BG501" i="2"/>
  <c r="BF501" i="2"/>
  <c r="T501" i="2"/>
  <c r="R501" i="2"/>
  <c r="P501" i="2"/>
  <c r="J501" i="2"/>
  <c r="BE501" i="2" s="1"/>
  <c r="BK497" i="2"/>
  <c r="BI497" i="2"/>
  <c r="BH497" i="2"/>
  <c r="BG497" i="2"/>
  <c r="BF497" i="2"/>
  <c r="T497" i="2"/>
  <c r="R497" i="2"/>
  <c r="P497" i="2"/>
  <c r="J497" i="2"/>
  <c r="BE497" i="2" s="1"/>
  <c r="BK491" i="2"/>
  <c r="BI491" i="2"/>
  <c r="BH491" i="2"/>
  <c r="BG491" i="2"/>
  <c r="BF491" i="2"/>
  <c r="T491" i="2"/>
  <c r="R491" i="2"/>
  <c r="P491" i="2"/>
  <c r="J491" i="2"/>
  <c r="BE491" i="2" s="1"/>
  <c r="BK485" i="2"/>
  <c r="BI485" i="2"/>
  <c r="BH485" i="2"/>
  <c r="BG485" i="2"/>
  <c r="BF485" i="2"/>
  <c r="T485" i="2"/>
  <c r="R485" i="2"/>
  <c r="P485" i="2"/>
  <c r="J485" i="2"/>
  <c r="BE485" i="2" s="1"/>
  <c r="BK481" i="2"/>
  <c r="BI481" i="2"/>
  <c r="BH481" i="2"/>
  <c r="BG481" i="2"/>
  <c r="BF481" i="2"/>
  <c r="T481" i="2"/>
  <c r="R481" i="2"/>
  <c r="P481" i="2"/>
  <c r="J481" i="2"/>
  <c r="BE481" i="2" s="1"/>
  <c r="BK479" i="2"/>
  <c r="BI479" i="2"/>
  <c r="BH479" i="2"/>
  <c r="BG479" i="2"/>
  <c r="BF479" i="2"/>
  <c r="T479" i="2"/>
  <c r="R479" i="2"/>
  <c r="P479" i="2"/>
  <c r="J479" i="2"/>
  <c r="BE479" i="2" s="1"/>
  <c r="BK476" i="2"/>
  <c r="BI476" i="2"/>
  <c r="BH476" i="2"/>
  <c r="BG476" i="2"/>
  <c r="BF476" i="2"/>
  <c r="T476" i="2"/>
  <c r="R476" i="2"/>
  <c r="P476" i="2"/>
  <c r="J476" i="2"/>
  <c r="BE476" i="2" s="1"/>
  <c r="BK472" i="2"/>
  <c r="BI472" i="2"/>
  <c r="BH472" i="2"/>
  <c r="BG472" i="2"/>
  <c r="BF472" i="2"/>
  <c r="T472" i="2"/>
  <c r="R472" i="2"/>
  <c r="P472" i="2"/>
  <c r="J472" i="2"/>
  <c r="BE472" i="2" s="1"/>
  <c r="BK470" i="2"/>
  <c r="BI470" i="2"/>
  <c r="BH470" i="2"/>
  <c r="BG470" i="2"/>
  <c r="BF470" i="2"/>
  <c r="T470" i="2"/>
  <c r="R470" i="2"/>
  <c r="P470" i="2"/>
  <c r="J470" i="2"/>
  <c r="BE470" i="2" s="1"/>
  <c r="BK468" i="2"/>
  <c r="BI468" i="2"/>
  <c r="BH468" i="2"/>
  <c r="BG468" i="2"/>
  <c r="BF468" i="2"/>
  <c r="T468" i="2"/>
  <c r="R468" i="2"/>
  <c r="P468" i="2"/>
  <c r="J468" i="2"/>
  <c r="BE468" i="2" s="1"/>
  <c r="BK466" i="2"/>
  <c r="BI466" i="2"/>
  <c r="BH466" i="2"/>
  <c r="BG466" i="2"/>
  <c r="BF466" i="2"/>
  <c r="T466" i="2"/>
  <c r="R466" i="2"/>
  <c r="P466" i="2"/>
  <c r="J466" i="2"/>
  <c r="BE466" i="2" s="1"/>
  <c r="BK464" i="2"/>
  <c r="BI464" i="2"/>
  <c r="BH464" i="2"/>
  <c r="BG464" i="2"/>
  <c r="BF464" i="2"/>
  <c r="T464" i="2"/>
  <c r="R464" i="2"/>
  <c r="P464" i="2"/>
  <c r="J464" i="2"/>
  <c r="BE464" i="2" s="1"/>
  <c r="BK462" i="2"/>
  <c r="BI462" i="2"/>
  <c r="BH462" i="2"/>
  <c r="BG462" i="2"/>
  <c r="BF462" i="2"/>
  <c r="T462" i="2"/>
  <c r="R462" i="2"/>
  <c r="P462" i="2"/>
  <c r="J462" i="2"/>
  <c r="BE462" i="2" s="1"/>
  <c r="BK460" i="2"/>
  <c r="BI460" i="2"/>
  <c r="BH460" i="2"/>
  <c r="BG460" i="2"/>
  <c r="BF460" i="2"/>
  <c r="T460" i="2"/>
  <c r="R460" i="2"/>
  <c r="R353" i="2" s="1"/>
  <c r="P460" i="2"/>
  <c r="J460" i="2"/>
  <c r="BE460" i="2" s="1"/>
  <c r="BK458" i="2"/>
  <c r="BI458" i="2"/>
  <c r="BH458" i="2"/>
  <c r="BG458" i="2"/>
  <c r="BF458" i="2"/>
  <c r="T458" i="2"/>
  <c r="R458" i="2"/>
  <c r="P458" i="2"/>
  <c r="J458" i="2"/>
  <c r="BE458" i="2" s="1"/>
  <c r="BK456" i="2"/>
  <c r="BI456" i="2"/>
  <c r="BH456" i="2"/>
  <c r="BG456" i="2"/>
  <c r="BF456" i="2"/>
  <c r="T456" i="2"/>
  <c r="R456" i="2"/>
  <c r="P456" i="2"/>
  <c r="J456" i="2"/>
  <c r="BE456" i="2" s="1"/>
  <c r="BK450" i="2"/>
  <c r="BI450" i="2"/>
  <c r="BH450" i="2"/>
  <c r="BG450" i="2"/>
  <c r="BF450" i="2"/>
  <c r="T450" i="2"/>
  <c r="R450" i="2"/>
  <c r="P450" i="2"/>
  <c r="J450" i="2"/>
  <c r="BE450" i="2" s="1"/>
  <c r="BK448" i="2"/>
  <c r="BI448" i="2"/>
  <c r="BH448" i="2"/>
  <c r="BG448" i="2"/>
  <c r="BF448" i="2"/>
  <c r="T448" i="2"/>
  <c r="R448" i="2"/>
  <c r="P448" i="2"/>
  <c r="J448" i="2"/>
  <c r="BE448" i="2" s="1"/>
  <c r="BK439" i="2"/>
  <c r="BI439" i="2"/>
  <c r="BH439" i="2"/>
  <c r="BG439" i="2"/>
  <c r="BF439" i="2"/>
  <c r="T439" i="2"/>
  <c r="R439" i="2"/>
  <c r="P439" i="2"/>
  <c r="J439" i="2"/>
  <c r="BE439" i="2" s="1"/>
  <c r="BK435" i="2"/>
  <c r="BI435" i="2"/>
  <c r="BH435" i="2"/>
  <c r="BG435" i="2"/>
  <c r="BF435" i="2"/>
  <c r="T435" i="2"/>
  <c r="R435" i="2"/>
  <c r="P435" i="2"/>
  <c r="J435" i="2"/>
  <c r="BE435" i="2" s="1"/>
  <c r="BK429" i="2"/>
  <c r="BI429" i="2"/>
  <c r="BH429" i="2"/>
  <c r="BG429" i="2"/>
  <c r="BF429" i="2"/>
  <c r="T429" i="2"/>
  <c r="R429" i="2"/>
  <c r="P429" i="2"/>
  <c r="J429" i="2"/>
  <c r="BE429" i="2" s="1"/>
  <c r="BK413" i="2"/>
  <c r="BI413" i="2"/>
  <c r="BH413" i="2"/>
  <c r="BG413" i="2"/>
  <c r="BF413" i="2"/>
  <c r="T413" i="2"/>
  <c r="R413" i="2"/>
  <c r="P413" i="2"/>
  <c r="J413" i="2"/>
  <c r="BE413" i="2" s="1"/>
  <c r="BK406" i="2"/>
  <c r="BI406" i="2"/>
  <c r="BH406" i="2"/>
  <c r="BG406" i="2"/>
  <c r="BF406" i="2"/>
  <c r="T406" i="2"/>
  <c r="R406" i="2"/>
  <c r="P406" i="2"/>
  <c r="J406" i="2"/>
  <c r="BE406" i="2" s="1"/>
  <c r="BK390" i="2"/>
  <c r="BI390" i="2"/>
  <c r="BH390" i="2"/>
  <c r="BG390" i="2"/>
  <c r="BF390" i="2"/>
  <c r="T390" i="2"/>
  <c r="R390" i="2"/>
  <c r="P390" i="2"/>
  <c r="J390" i="2"/>
  <c r="BE390" i="2" s="1"/>
  <c r="BK374" i="2"/>
  <c r="BI374" i="2"/>
  <c r="BH374" i="2"/>
  <c r="BG374" i="2"/>
  <c r="BF374" i="2"/>
  <c r="T374" i="2"/>
  <c r="R374" i="2"/>
  <c r="P374" i="2"/>
  <c r="J374" i="2"/>
  <c r="BE374" i="2" s="1"/>
  <c r="BK368" i="2"/>
  <c r="BI368" i="2"/>
  <c r="BH368" i="2"/>
  <c r="BG368" i="2"/>
  <c r="BF368" i="2"/>
  <c r="T368" i="2"/>
  <c r="R368" i="2"/>
  <c r="P368" i="2"/>
  <c r="J368" i="2"/>
  <c r="BE368" i="2" s="1"/>
  <c r="BK361" i="2"/>
  <c r="BI361" i="2"/>
  <c r="BH361" i="2"/>
  <c r="BG361" i="2"/>
  <c r="BF361" i="2"/>
  <c r="T361" i="2"/>
  <c r="R361" i="2"/>
  <c r="P361" i="2"/>
  <c r="J361" i="2"/>
  <c r="BE361" i="2" s="1"/>
  <c r="BK354" i="2"/>
  <c r="BI354" i="2"/>
  <c r="BH354" i="2"/>
  <c r="BG354" i="2"/>
  <c r="BF354" i="2"/>
  <c r="T354" i="2"/>
  <c r="R354" i="2"/>
  <c r="P354" i="2"/>
  <c r="J354" i="2"/>
  <c r="BE354" i="2" s="1"/>
  <c r="BK351" i="2"/>
  <c r="BI351" i="2"/>
  <c r="BH351" i="2"/>
  <c r="BG351" i="2"/>
  <c r="BF351" i="2"/>
  <c r="T351" i="2"/>
  <c r="R351" i="2"/>
  <c r="P351" i="2"/>
  <c r="J351" i="2"/>
  <c r="BE351" i="2" s="1"/>
  <c r="BK349" i="2"/>
  <c r="BI349" i="2"/>
  <c r="BH349" i="2"/>
  <c r="BG349" i="2"/>
  <c r="BF349" i="2"/>
  <c r="T349" i="2"/>
  <c r="R349" i="2"/>
  <c r="P349" i="2"/>
  <c r="J349" i="2"/>
  <c r="BE349" i="2" s="1"/>
  <c r="BK347" i="2"/>
  <c r="BI347" i="2"/>
  <c r="BH347" i="2"/>
  <c r="BG347" i="2"/>
  <c r="BF347" i="2"/>
  <c r="T347" i="2"/>
  <c r="R347" i="2"/>
  <c r="P347" i="2"/>
  <c r="J347" i="2"/>
  <c r="BE347" i="2" s="1"/>
  <c r="BK345" i="2"/>
  <c r="BI345" i="2"/>
  <c r="BH345" i="2"/>
  <c r="BG345" i="2"/>
  <c r="BF345" i="2"/>
  <c r="T345" i="2"/>
  <c r="R345" i="2"/>
  <c r="P345" i="2"/>
  <c r="J345" i="2"/>
  <c r="BE345" i="2" s="1"/>
  <c r="BK343" i="2"/>
  <c r="BI343" i="2"/>
  <c r="BH343" i="2"/>
  <c r="BG343" i="2"/>
  <c r="BF343" i="2"/>
  <c r="T343" i="2"/>
  <c r="T342" i="2" s="1"/>
  <c r="R343" i="2"/>
  <c r="P343" i="2"/>
  <c r="P342" i="2" s="1"/>
  <c r="J343" i="2"/>
  <c r="BE343" i="2" s="1"/>
  <c r="BK338" i="2"/>
  <c r="BI338" i="2"/>
  <c r="BH338" i="2"/>
  <c r="BG338" i="2"/>
  <c r="BF338" i="2"/>
  <c r="T338" i="2"/>
  <c r="R338" i="2"/>
  <c r="P338" i="2"/>
  <c r="J338" i="2"/>
  <c r="BE338" i="2" s="1"/>
  <c r="BK337" i="2"/>
  <c r="BI337" i="2"/>
  <c r="BH337" i="2"/>
  <c r="BG337" i="2"/>
  <c r="BF337" i="2"/>
  <c r="T337" i="2"/>
  <c r="R337" i="2"/>
  <c r="P337" i="2"/>
  <c r="J337" i="2"/>
  <c r="BE337" i="2" s="1"/>
  <c r="BK335" i="2"/>
  <c r="BI335" i="2"/>
  <c r="BH335" i="2"/>
  <c r="BG335" i="2"/>
  <c r="BF335" i="2"/>
  <c r="T335" i="2"/>
  <c r="R335" i="2"/>
  <c r="P335" i="2"/>
  <c r="J335" i="2"/>
  <c r="BE335" i="2" s="1"/>
  <c r="BK333" i="2"/>
  <c r="BI333" i="2"/>
  <c r="BH333" i="2"/>
  <c r="BG333" i="2"/>
  <c r="BF333" i="2"/>
  <c r="T333" i="2"/>
  <c r="R333" i="2"/>
  <c r="P333" i="2"/>
  <c r="J333" i="2"/>
  <c r="BE333" i="2" s="1"/>
  <c r="BK332" i="2"/>
  <c r="BI332" i="2"/>
  <c r="BH332" i="2"/>
  <c r="BG332" i="2"/>
  <c r="BF332" i="2"/>
  <c r="T332" i="2"/>
  <c r="R332" i="2"/>
  <c r="P332" i="2"/>
  <c r="J332" i="2"/>
  <c r="BE332" i="2" s="1"/>
  <c r="BK330" i="2"/>
  <c r="BI330" i="2"/>
  <c r="BH330" i="2"/>
  <c r="BG330" i="2"/>
  <c r="BF330" i="2"/>
  <c r="T330" i="2"/>
  <c r="R330" i="2"/>
  <c r="P330" i="2"/>
  <c r="J330" i="2"/>
  <c r="BE330" i="2" s="1"/>
  <c r="BK327" i="2"/>
  <c r="BI327" i="2"/>
  <c r="BH327" i="2"/>
  <c r="BG327" i="2"/>
  <c r="BF327" i="2"/>
  <c r="T327" i="2"/>
  <c r="R327" i="2"/>
  <c r="P327" i="2"/>
  <c r="J327" i="2"/>
  <c r="BE327" i="2" s="1"/>
  <c r="BK325" i="2"/>
  <c r="BI325" i="2"/>
  <c r="BH325" i="2"/>
  <c r="BG325" i="2"/>
  <c r="BF325" i="2"/>
  <c r="T325" i="2"/>
  <c r="R325" i="2"/>
  <c r="P325" i="2"/>
  <c r="J325" i="2"/>
  <c r="BE325" i="2" s="1"/>
  <c r="BK324" i="2"/>
  <c r="BI324" i="2"/>
  <c r="BH324" i="2"/>
  <c r="BG324" i="2"/>
  <c r="BF324" i="2"/>
  <c r="T324" i="2"/>
  <c r="T323" i="2" s="1"/>
  <c r="R324" i="2"/>
  <c r="P324" i="2"/>
  <c r="J324" i="2"/>
  <c r="BE324" i="2" s="1"/>
  <c r="P323" i="2"/>
  <c r="BK321" i="2"/>
  <c r="BI321" i="2"/>
  <c r="BH321" i="2"/>
  <c r="BG321" i="2"/>
  <c r="BF321" i="2"/>
  <c r="T321" i="2"/>
  <c r="R321" i="2"/>
  <c r="P321" i="2"/>
  <c r="J321" i="2"/>
  <c r="BE321" i="2" s="1"/>
  <c r="BK316" i="2"/>
  <c r="BI316" i="2"/>
  <c r="BH316" i="2"/>
  <c r="BG316" i="2"/>
  <c r="BF316" i="2"/>
  <c r="T316" i="2"/>
  <c r="R316" i="2"/>
  <c r="P316" i="2"/>
  <c r="J316" i="2"/>
  <c r="BE316" i="2" s="1"/>
  <c r="BK314" i="2"/>
  <c r="BI314" i="2"/>
  <c r="BH314" i="2"/>
  <c r="BG314" i="2"/>
  <c r="BF314" i="2"/>
  <c r="T314" i="2"/>
  <c r="R314" i="2"/>
  <c r="P314" i="2"/>
  <c r="J314" i="2"/>
  <c r="BE314" i="2" s="1"/>
  <c r="BK312" i="2"/>
  <c r="BI312" i="2"/>
  <c r="BH312" i="2"/>
  <c r="BG312" i="2"/>
  <c r="BF312" i="2"/>
  <c r="T312" i="2"/>
  <c r="R312" i="2"/>
  <c r="P312" i="2"/>
  <c r="J312" i="2"/>
  <c r="BE312" i="2" s="1"/>
  <c r="BK310" i="2"/>
  <c r="BI310" i="2"/>
  <c r="BH310" i="2"/>
  <c r="BG310" i="2"/>
  <c r="BF310" i="2"/>
  <c r="T310" i="2"/>
  <c r="R310" i="2"/>
  <c r="P310" i="2"/>
  <c r="J310" i="2"/>
  <c r="BE310" i="2" s="1"/>
  <c r="BK308" i="2"/>
  <c r="BI308" i="2"/>
  <c r="BH308" i="2"/>
  <c r="BG308" i="2"/>
  <c r="BF308" i="2"/>
  <c r="T308" i="2"/>
  <c r="R308" i="2"/>
  <c r="P308" i="2"/>
  <c r="J308" i="2"/>
  <c r="BE308" i="2" s="1"/>
  <c r="BK306" i="2"/>
  <c r="BI306" i="2"/>
  <c r="BH306" i="2"/>
  <c r="BG306" i="2"/>
  <c r="BF306" i="2"/>
  <c r="T306" i="2"/>
  <c r="T286" i="2" s="1"/>
  <c r="R306" i="2"/>
  <c r="P306" i="2"/>
  <c r="J306" i="2"/>
  <c r="BE306" i="2" s="1"/>
  <c r="BK304" i="2"/>
  <c r="BI304" i="2"/>
  <c r="BH304" i="2"/>
  <c r="BG304" i="2"/>
  <c r="BF304" i="2"/>
  <c r="T304" i="2"/>
  <c r="R304" i="2"/>
  <c r="P304" i="2"/>
  <c r="J304" i="2"/>
  <c r="BE304" i="2" s="1"/>
  <c r="BK303" i="2"/>
  <c r="BI303" i="2"/>
  <c r="BH303" i="2"/>
  <c r="BG303" i="2"/>
  <c r="BF303" i="2"/>
  <c r="T303" i="2"/>
  <c r="R303" i="2"/>
  <c r="P303" i="2"/>
  <c r="J303" i="2"/>
  <c r="BE303" i="2" s="1"/>
  <c r="BK302" i="2"/>
  <c r="BI302" i="2"/>
  <c r="BH302" i="2"/>
  <c r="BG302" i="2"/>
  <c r="BF302" i="2"/>
  <c r="T302" i="2"/>
  <c r="R302" i="2"/>
  <c r="P302" i="2"/>
  <c r="J302" i="2"/>
  <c r="BE302" i="2" s="1"/>
  <c r="BK300" i="2"/>
  <c r="BI300" i="2"/>
  <c r="BH300" i="2"/>
  <c r="BG300" i="2"/>
  <c r="BF300" i="2"/>
  <c r="T300" i="2"/>
  <c r="R300" i="2"/>
  <c r="P300" i="2"/>
  <c r="J300" i="2"/>
  <c r="BE300" i="2" s="1"/>
  <c r="BK298" i="2"/>
  <c r="BI298" i="2"/>
  <c r="BH298" i="2"/>
  <c r="BG298" i="2"/>
  <c r="BF298" i="2"/>
  <c r="T298" i="2"/>
  <c r="R298" i="2"/>
  <c r="P298" i="2"/>
  <c r="J298" i="2"/>
  <c r="BE298" i="2" s="1"/>
  <c r="BK296" i="2"/>
  <c r="BI296" i="2"/>
  <c r="BH296" i="2"/>
  <c r="BG296" i="2"/>
  <c r="BF296" i="2"/>
  <c r="T296" i="2"/>
  <c r="R296" i="2"/>
  <c r="P296" i="2"/>
  <c r="J296" i="2"/>
  <c r="BE296" i="2" s="1"/>
  <c r="BK295" i="2"/>
  <c r="BI295" i="2"/>
  <c r="BH295" i="2"/>
  <c r="BG295" i="2"/>
  <c r="BF295" i="2"/>
  <c r="T295" i="2"/>
  <c r="R295" i="2"/>
  <c r="P295" i="2"/>
  <c r="J295" i="2"/>
  <c r="BE295" i="2" s="1"/>
  <c r="BK293" i="2"/>
  <c r="BI293" i="2"/>
  <c r="BH293" i="2"/>
  <c r="BG293" i="2"/>
  <c r="BF293" i="2"/>
  <c r="T293" i="2"/>
  <c r="R293" i="2"/>
  <c r="P293" i="2"/>
  <c r="J293" i="2"/>
  <c r="BE293" i="2" s="1"/>
  <c r="BK291" i="2"/>
  <c r="BI291" i="2"/>
  <c r="BH291" i="2"/>
  <c r="BG291" i="2"/>
  <c r="BF291" i="2"/>
  <c r="T291" i="2"/>
  <c r="R291" i="2"/>
  <c r="P291" i="2"/>
  <c r="J291" i="2"/>
  <c r="BE291" i="2" s="1"/>
  <c r="BK287" i="2"/>
  <c r="BI287" i="2"/>
  <c r="BH287" i="2"/>
  <c r="BG287" i="2"/>
  <c r="BF287" i="2"/>
  <c r="T287" i="2"/>
  <c r="R287" i="2"/>
  <c r="P287" i="2"/>
  <c r="J287" i="2"/>
  <c r="BE287" i="2" s="1"/>
  <c r="BK279" i="2"/>
  <c r="BI279" i="2"/>
  <c r="BH279" i="2"/>
  <c r="BG279" i="2"/>
  <c r="BF279" i="2"/>
  <c r="T279" i="2"/>
  <c r="R279" i="2"/>
  <c r="P279" i="2"/>
  <c r="J279" i="2"/>
  <c r="BE279" i="2" s="1"/>
  <c r="BK277" i="2"/>
  <c r="BI277" i="2"/>
  <c r="BH277" i="2"/>
  <c r="BG277" i="2"/>
  <c r="BF277" i="2"/>
  <c r="T277" i="2"/>
  <c r="R277" i="2"/>
  <c r="P277" i="2"/>
  <c r="J277" i="2"/>
  <c r="BE277" i="2" s="1"/>
  <c r="BK274" i="2"/>
  <c r="BI274" i="2"/>
  <c r="BH274" i="2"/>
  <c r="BG274" i="2"/>
  <c r="BF274" i="2"/>
  <c r="T274" i="2"/>
  <c r="R274" i="2"/>
  <c r="P274" i="2"/>
  <c r="J274" i="2"/>
  <c r="BE274" i="2" s="1"/>
  <c r="BK273" i="2"/>
  <c r="BI273" i="2"/>
  <c r="BH273" i="2"/>
  <c r="BG273" i="2"/>
  <c r="BF273" i="2"/>
  <c r="T273" i="2"/>
  <c r="R273" i="2"/>
  <c r="P273" i="2"/>
  <c r="J273" i="2"/>
  <c r="BE273" i="2" s="1"/>
  <c r="BK265" i="2"/>
  <c r="BI265" i="2"/>
  <c r="BH265" i="2"/>
  <c r="BG265" i="2"/>
  <c r="BF265" i="2"/>
  <c r="T265" i="2"/>
  <c r="R265" i="2"/>
  <c r="P265" i="2"/>
  <c r="J265" i="2"/>
  <c r="BE265" i="2" s="1"/>
  <c r="BK263" i="2"/>
  <c r="BI263" i="2"/>
  <c r="BH263" i="2"/>
  <c r="BG263" i="2"/>
  <c r="BF263" i="2"/>
  <c r="T263" i="2"/>
  <c r="R263" i="2"/>
  <c r="P263" i="2"/>
  <c r="J263" i="2"/>
  <c r="BE263" i="2" s="1"/>
  <c r="BK261" i="2"/>
  <c r="BI261" i="2"/>
  <c r="BH261" i="2"/>
  <c r="BG261" i="2"/>
  <c r="BF261" i="2"/>
  <c r="T261" i="2"/>
  <c r="R261" i="2"/>
  <c r="P261" i="2"/>
  <c r="J261" i="2"/>
  <c r="BE261" i="2" s="1"/>
  <c r="BK256" i="2"/>
  <c r="BI256" i="2"/>
  <c r="BH256" i="2"/>
  <c r="BG256" i="2"/>
  <c r="BF256" i="2"/>
  <c r="T256" i="2"/>
  <c r="R256" i="2"/>
  <c r="P256" i="2"/>
  <c r="J256" i="2"/>
  <c r="BE256" i="2" s="1"/>
  <c r="BK255" i="2"/>
  <c r="BI255" i="2"/>
  <c r="BH255" i="2"/>
  <c r="BG255" i="2"/>
  <c r="BF255" i="2"/>
  <c r="T255" i="2"/>
  <c r="R255" i="2"/>
  <c r="P255" i="2"/>
  <c r="J255" i="2"/>
  <c r="BE255" i="2" s="1"/>
  <c r="BK253" i="2"/>
  <c r="BI253" i="2"/>
  <c r="BH253" i="2"/>
  <c r="BG253" i="2"/>
  <c r="BF253" i="2"/>
  <c r="T253" i="2"/>
  <c r="R253" i="2"/>
  <c r="P253" i="2"/>
  <c r="J253" i="2"/>
  <c r="BE253" i="2" s="1"/>
  <c r="BK251" i="2"/>
  <c r="BI251" i="2"/>
  <c r="BH251" i="2"/>
  <c r="BG251" i="2"/>
  <c r="BF251" i="2"/>
  <c r="T251" i="2"/>
  <c r="R251" i="2"/>
  <c r="P251" i="2"/>
  <c r="J251" i="2"/>
  <c r="BE251" i="2" s="1"/>
  <c r="BK249" i="2"/>
  <c r="BI249" i="2"/>
  <c r="BH249" i="2"/>
  <c r="BG249" i="2"/>
  <c r="BF249" i="2"/>
  <c r="T249" i="2"/>
  <c r="R249" i="2"/>
  <c r="P249" i="2"/>
  <c r="J249" i="2"/>
  <c r="BE249" i="2" s="1"/>
  <c r="BK244" i="2"/>
  <c r="BI244" i="2"/>
  <c r="BH244" i="2"/>
  <c r="BG244" i="2"/>
  <c r="BF244" i="2"/>
  <c r="T244" i="2"/>
  <c r="R244" i="2"/>
  <c r="P244" i="2"/>
  <c r="J244" i="2"/>
  <c r="BE244" i="2" s="1"/>
  <c r="BK242" i="2"/>
  <c r="BI242" i="2"/>
  <c r="BH242" i="2"/>
  <c r="BG242" i="2"/>
  <c r="BF242" i="2"/>
  <c r="T242" i="2"/>
  <c r="R242" i="2"/>
  <c r="P242" i="2"/>
  <c r="J242" i="2"/>
  <c r="BE242" i="2" s="1"/>
  <c r="BK239" i="2"/>
  <c r="BI239" i="2"/>
  <c r="BH239" i="2"/>
  <c r="BG239" i="2"/>
  <c r="BF239" i="2"/>
  <c r="T239" i="2"/>
  <c r="R239" i="2"/>
  <c r="P239" i="2"/>
  <c r="J239" i="2"/>
  <c r="BE239" i="2" s="1"/>
  <c r="BK237" i="2"/>
  <c r="BI237" i="2"/>
  <c r="BH237" i="2"/>
  <c r="BG237" i="2"/>
  <c r="BF237" i="2"/>
  <c r="T237" i="2"/>
  <c r="R237" i="2"/>
  <c r="P237" i="2"/>
  <c r="J237" i="2"/>
  <c r="BE237" i="2" s="1"/>
  <c r="BK236" i="2"/>
  <c r="BI236" i="2"/>
  <c r="BH236" i="2"/>
  <c r="BG236" i="2"/>
  <c r="BF236" i="2"/>
  <c r="T236" i="2"/>
  <c r="R236" i="2"/>
  <c r="P236" i="2"/>
  <c r="J236" i="2"/>
  <c r="BE236" i="2" s="1"/>
  <c r="BK235" i="2"/>
  <c r="BI235" i="2"/>
  <c r="BH235" i="2"/>
  <c r="BG235" i="2"/>
  <c r="BF235" i="2"/>
  <c r="T235" i="2"/>
  <c r="R235" i="2"/>
  <c r="P235" i="2"/>
  <c r="J235" i="2"/>
  <c r="BE235" i="2" s="1"/>
  <c r="BK233" i="2"/>
  <c r="BI233" i="2"/>
  <c r="BH233" i="2"/>
  <c r="BG233" i="2"/>
  <c r="BF233" i="2"/>
  <c r="T233" i="2"/>
  <c r="R233" i="2"/>
  <c r="P233" i="2"/>
  <c r="P230" i="2" s="1"/>
  <c r="J233" i="2"/>
  <c r="BE233" i="2" s="1"/>
  <c r="BK231" i="2"/>
  <c r="BI231" i="2"/>
  <c r="BH231" i="2"/>
  <c r="BG231" i="2"/>
  <c r="BF231" i="2"/>
  <c r="T231" i="2"/>
  <c r="R231" i="2"/>
  <c r="P231" i="2"/>
  <c r="J231" i="2"/>
  <c r="BE231" i="2" s="1"/>
  <c r="BK227" i="2"/>
  <c r="BI227" i="2"/>
  <c r="BH227" i="2"/>
  <c r="BG227" i="2"/>
  <c r="BF227" i="2"/>
  <c r="T227" i="2"/>
  <c r="R227" i="2"/>
  <c r="P227" i="2"/>
  <c r="J227" i="2"/>
  <c r="BE227" i="2" s="1"/>
  <c r="BK216" i="2"/>
  <c r="BI216" i="2"/>
  <c r="BH216" i="2"/>
  <c r="BG216" i="2"/>
  <c r="BF216" i="2"/>
  <c r="T216" i="2"/>
  <c r="R216" i="2"/>
  <c r="P216" i="2"/>
  <c r="J216" i="2"/>
  <c r="BE216" i="2" s="1"/>
  <c r="BK210" i="2"/>
  <c r="BI210" i="2"/>
  <c r="BH210" i="2"/>
  <c r="BG210" i="2"/>
  <c r="BF210" i="2"/>
  <c r="T210" i="2"/>
  <c r="R210" i="2"/>
  <c r="P210" i="2"/>
  <c r="J210" i="2"/>
  <c r="BE210" i="2" s="1"/>
  <c r="BK204" i="2"/>
  <c r="BI204" i="2"/>
  <c r="BH204" i="2"/>
  <c r="BG204" i="2"/>
  <c r="BF204" i="2"/>
  <c r="T204" i="2"/>
  <c r="R204" i="2"/>
  <c r="P204" i="2"/>
  <c r="J204" i="2"/>
  <c r="BE204" i="2" s="1"/>
  <c r="BK202" i="2"/>
  <c r="BI202" i="2"/>
  <c r="BH202" i="2"/>
  <c r="BG202" i="2"/>
  <c r="BF202" i="2"/>
  <c r="T202" i="2"/>
  <c r="R202" i="2"/>
  <c r="P202" i="2"/>
  <c r="J202" i="2"/>
  <c r="BE202" i="2" s="1"/>
  <c r="BK201" i="2"/>
  <c r="BI201" i="2"/>
  <c r="BH201" i="2"/>
  <c r="BG201" i="2"/>
  <c r="BF201" i="2"/>
  <c r="T201" i="2"/>
  <c r="R201" i="2"/>
  <c r="P201" i="2"/>
  <c r="J201" i="2"/>
  <c r="BE201" i="2" s="1"/>
  <c r="BK200" i="2"/>
  <c r="BI200" i="2"/>
  <c r="BH200" i="2"/>
  <c r="BG200" i="2"/>
  <c r="BF200" i="2"/>
  <c r="T200" i="2"/>
  <c r="R200" i="2"/>
  <c r="P200" i="2"/>
  <c r="J200" i="2"/>
  <c r="BE200" i="2" s="1"/>
  <c r="BK199" i="2"/>
  <c r="BI199" i="2"/>
  <c r="BH199" i="2"/>
  <c r="BG199" i="2"/>
  <c r="BF199" i="2"/>
  <c r="T199" i="2"/>
  <c r="R199" i="2"/>
  <c r="P199" i="2"/>
  <c r="J199" i="2"/>
  <c r="BE199" i="2" s="1"/>
  <c r="BK197" i="2"/>
  <c r="BI197" i="2"/>
  <c r="BH197" i="2"/>
  <c r="BG197" i="2"/>
  <c r="BF197" i="2"/>
  <c r="T197" i="2"/>
  <c r="R197" i="2"/>
  <c r="P197" i="2"/>
  <c r="J197" i="2"/>
  <c r="BE197" i="2" s="1"/>
  <c r="BK195" i="2"/>
  <c r="BI195" i="2"/>
  <c r="BH195" i="2"/>
  <c r="BG195" i="2"/>
  <c r="BF195" i="2"/>
  <c r="T195" i="2"/>
  <c r="R195" i="2"/>
  <c r="P195" i="2"/>
  <c r="J195" i="2"/>
  <c r="BE195" i="2" s="1"/>
  <c r="BK193" i="2"/>
  <c r="BI193" i="2"/>
  <c r="BH193" i="2"/>
  <c r="BG193" i="2"/>
  <c r="BF193" i="2"/>
  <c r="T193" i="2"/>
  <c r="R193" i="2"/>
  <c r="P193" i="2"/>
  <c r="J193" i="2"/>
  <c r="BE193" i="2" s="1"/>
  <c r="BK192" i="2"/>
  <c r="BI192" i="2"/>
  <c r="BH192" i="2"/>
  <c r="BG192" i="2"/>
  <c r="BF192" i="2"/>
  <c r="T192" i="2"/>
  <c r="R192" i="2"/>
  <c r="P192" i="2"/>
  <c r="J192" i="2"/>
  <c r="BE192" i="2" s="1"/>
  <c r="BK189" i="2"/>
  <c r="BI189" i="2"/>
  <c r="BH189" i="2"/>
  <c r="BG189" i="2"/>
  <c r="BF189" i="2"/>
  <c r="T189" i="2"/>
  <c r="T152" i="2" s="1"/>
  <c r="R189" i="2"/>
  <c r="P189" i="2"/>
  <c r="J189" i="2"/>
  <c r="BE189" i="2" s="1"/>
  <c r="BK187" i="2"/>
  <c r="BI187" i="2"/>
  <c r="BH187" i="2"/>
  <c r="BG187" i="2"/>
  <c r="BF187" i="2"/>
  <c r="T187" i="2"/>
  <c r="R187" i="2"/>
  <c r="P187" i="2"/>
  <c r="J187" i="2"/>
  <c r="BE187" i="2" s="1"/>
  <c r="BK185" i="2"/>
  <c r="BI185" i="2"/>
  <c r="BH185" i="2"/>
  <c r="BG185" i="2"/>
  <c r="BF185" i="2"/>
  <c r="T185" i="2"/>
  <c r="R185" i="2"/>
  <c r="P185" i="2"/>
  <c r="J185" i="2"/>
  <c r="BE185" i="2" s="1"/>
  <c r="BK183" i="2"/>
  <c r="BI183" i="2"/>
  <c r="BH183" i="2"/>
  <c r="BG183" i="2"/>
  <c r="BF183" i="2"/>
  <c r="T183" i="2"/>
  <c r="R183" i="2"/>
  <c r="P183" i="2"/>
  <c r="J183" i="2"/>
  <c r="BE183" i="2" s="1"/>
  <c r="BK168" i="2"/>
  <c r="BI168" i="2"/>
  <c r="BH168" i="2"/>
  <c r="BG168" i="2"/>
  <c r="BF168" i="2"/>
  <c r="T168" i="2"/>
  <c r="R168" i="2"/>
  <c r="P168" i="2"/>
  <c r="J168" i="2"/>
  <c r="BE168" i="2" s="1"/>
  <c r="BK153" i="2"/>
  <c r="BI153" i="2"/>
  <c r="BH153" i="2"/>
  <c r="BG153" i="2"/>
  <c r="BF153" i="2"/>
  <c r="T153" i="2"/>
  <c r="R153" i="2"/>
  <c r="P153" i="2"/>
  <c r="P152" i="2" s="1"/>
  <c r="J153" i="2"/>
  <c r="BE153" i="2" s="1"/>
  <c r="J146" i="2"/>
  <c r="F146" i="2"/>
  <c r="F144" i="2"/>
  <c r="E142" i="2"/>
  <c r="J91" i="2"/>
  <c r="F91" i="2"/>
  <c r="J89" i="2"/>
  <c r="F89" i="2"/>
  <c r="E87" i="2"/>
  <c r="J37" i="2"/>
  <c r="J36" i="2"/>
  <c r="J35" i="2"/>
  <c r="J147" i="2" s="1"/>
  <c r="F147" i="2"/>
  <c r="E140" i="2" s="1"/>
  <c r="BK1145" i="2" l="1"/>
  <c r="J1145" i="2" s="1"/>
  <c r="J120" i="2" s="1"/>
  <c r="BK1071" i="2"/>
  <c r="J1071" i="2" s="1"/>
  <c r="J117" i="2" s="1"/>
  <c r="P516" i="2"/>
  <c r="R286" i="2"/>
  <c r="T1381" i="2"/>
  <c r="R152" i="2"/>
  <c r="P286" i="2"/>
  <c r="R342" i="2"/>
  <c r="R230" i="2"/>
  <c r="P1071" i="2"/>
  <c r="R1427" i="2"/>
  <c r="T230" i="2"/>
  <c r="R323" i="2"/>
  <c r="T834" i="2"/>
  <c r="R1155" i="2"/>
  <c r="BK1422" i="2"/>
  <c r="J1422" i="2" s="1"/>
  <c r="J127" i="2" s="1"/>
  <c r="BK1403" i="2"/>
  <c r="J1403" i="2" s="1"/>
  <c r="J126" i="2" s="1"/>
  <c r="BK1240" i="2"/>
  <c r="J1240" i="2" s="1"/>
  <c r="J122" i="2" s="1"/>
  <c r="BK816" i="2"/>
  <c r="J816" i="2" s="1"/>
  <c r="J112" i="2" s="1"/>
  <c r="BK741" i="2"/>
  <c r="J741" i="2" s="1"/>
  <c r="J110" i="2" s="1"/>
  <c r="BK342" i="2"/>
  <c r="J342" i="2" s="1"/>
  <c r="J102" i="2" s="1"/>
  <c r="BK1427" i="2"/>
  <c r="J1427" i="2" s="1"/>
  <c r="J128" i="2" s="1"/>
  <c r="BK1381" i="2"/>
  <c r="J1381" i="2" s="1"/>
  <c r="J125" i="2" s="1"/>
  <c r="BK1335" i="2"/>
  <c r="J1335" i="2" s="1"/>
  <c r="J124" i="2" s="1"/>
  <c r="BK1155" i="2"/>
  <c r="J1155" i="2" s="1"/>
  <c r="J121" i="2" s="1"/>
  <c r="BK1074" i="2"/>
  <c r="J1074" i="2" s="1"/>
  <c r="J118" i="2" s="1"/>
  <c r="BK985" i="2"/>
  <c r="J985" i="2" s="1"/>
  <c r="J116" i="2" s="1"/>
  <c r="BK834" i="2"/>
  <c r="J834" i="2" s="1"/>
  <c r="J114" i="2" s="1"/>
  <c r="BK831" i="2"/>
  <c r="J831" i="2" s="1"/>
  <c r="J113" i="2" s="1"/>
  <c r="BK759" i="2"/>
  <c r="J759" i="2" s="1"/>
  <c r="J111" i="2" s="1"/>
  <c r="BK688" i="2"/>
  <c r="J688" i="2" s="1"/>
  <c r="J106" i="2" s="1"/>
  <c r="BK516" i="2"/>
  <c r="J516" i="2" s="1"/>
  <c r="J104" i="2" s="1"/>
  <c r="BK323" i="2"/>
  <c r="J323" i="2" s="1"/>
  <c r="J101" i="2" s="1"/>
  <c r="BK286" i="2"/>
  <c r="J286" i="2" s="1"/>
  <c r="J100" i="2" s="1"/>
  <c r="BK230" i="2"/>
  <c r="J230" i="2" s="1"/>
  <c r="J99" i="2" s="1"/>
  <c r="J34" i="2"/>
  <c r="BK152" i="2"/>
  <c r="J152" i="2" s="1"/>
  <c r="J98" i="2" s="1"/>
  <c r="F37" i="2"/>
  <c r="F35" i="2"/>
  <c r="F34" i="2"/>
  <c r="F36" i="2"/>
  <c r="R516" i="2"/>
  <c r="R688" i="2"/>
  <c r="T759" i="2"/>
  <c r="R985" i="2"/>
  <c r="R1335" i="2"/>
  <c r="E85" i="2"/>
  <c r="F92" i="2"/>
  <c r="P533" i="2"/>
  <c r="T698" i="2"/>
  <c r="BK698" i="2"/>
  <c r="P698" i="2"/>
  <c r="BK1107" i="2"/>
  <c r="J1107" i="2" s="1"/>
  <c r="J119" i="2" s="1"/>
  <c r="P1107" i="2"/>
  <c r="T1155" i="2"/>
  <c r="J92" i="2"/>
  <c r="P353" i="2"/>
  <c r="P151" i="2" s="1"/>
  <c r="T533" i="2"/>
  <c r="BK533" i="2"/>
  <c r="J533" i="2" s="1"/>
  <c r="J105" i="2" s="1"/>
  <c r="P851" i="2"/>
  <c r="P1155" i="2"/>
  <c r="P1246" i="2"/>
  <c r="BK353" i="2"/>
  <c r="J353" i="2" s="1"/>
  <c r="J103" i="2" s="1"/>
  <c r="R834" i="2"/>
  <c r="T851" i="2"/>
  <c r="BK851" i="2"/>
  <c r="J851" i="2" s="1"/>
  <c r="J115" i="2" s="1"/>
  <c r="R1074" i="2"/>
  <c r="BK1246" i="2"/>
  <c r="J1246" i="2" s="1"/>
  <c r="J123" i="2" s="1"/>
  <c r="P1381" i="2"/>
  <c r="P1422" i="2"/>
  <c r="T353" i="2"/>
  <c r="P759" i="2"/>
  <c r="R816" i="2"/>
  <c r="R1145" i="2"/>
  <c r="T1246" i="2"/>
  <c r="R1403" i="2"/>
  <c r="J1441" i="2"/>
  <c r="J130" i="2" s="1"/>
  <c r="BK1440" i="2"/>
  <c r="J1440" i="2" s="1"/>
  <c r="J129" i="2" s="1"/>
  <c r="R697" i="2" l="1"/>
  <c r="R151" i="2"/>
  <c r="T151" i="2"/>
  <c r="P697" i="2"/>
  <c r="P150" i="2" s="1"/>
  <c r="J698" i="2"/>
  <c r="J109" i="2" s="1"/>
  <c r="BK697" i="2"/>
  <c r="J697" i="2" s="1"/>
  <c r="J108" i="2" s="1"/>
  <c r="BK151" i="2"/>
  <c r="T697" i="2"/>
  <c r="R150" i="2" l="1"/>
  <c r="T150" i="2"/>
  <c r="J151" i="2"/>
  <c r="J97" i="2" s="1"/>
  <c r="BK150" i="2"/>
  <c r="J150" i="2" s="1"/>
  <c r="J96" i="2" l="1"/>
  <c r="J30" i="2"/>
  <c r="F33" i="2" l="1"/>
  <c r="J33" i="2" s="1"/>
  <c r="J39" i="2" s="1"/>
  <c r="C134" i="19"/>
  <c r="C136" i="19" s="1"/>
  <c r="C138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3" i="19" s="1"/>
  <c r="C155" i="19" s="1"/>
  <c r="C157" i="19" s="1"/>
  <c r="C158" i="19" s="1"/>
  <c r="C159" i="19" s="1"/>
  <c r="C160" i="19" s="1"/>
  <c r="C161" i="19" s="1"/>
  <c r="C162" i="19" s="1"/>
  <c r="C163" i="19" s="1"/>
  <c r="C164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C181" i="19" s="1"/>
  <c r="C183" i="19" s="1"/>
  <c r="C185" i="19" s="1"/>
  <c r="C186" i="19" s="1"/>
  <c r="C188" i="19" s="1"/>
  <c r="C189" i="19" s="1"/>
  <c r="C190" i="19" s="1"/>
  <c r="C191" i="19" s="1"/>
  <c r="C192" i="19" s="1"/>
  <c r="C193" i="19" s="1"/>
  <c r="C194" i="19" s="1"/>
  <c r="C195" i="19" s="1"/>
  <c r="C196" i="19" s="1"/>
  <c r="C197" i="19" s="1"/>
  <c r="C198" i="19" s="1"/>
  <c r="C199" i="19" s="1"/>
  <c r="C200" i="19" s="1"/>
  <c r="C202" i="19" s="1"/>
  <c r="C203" i="19" s="1"/>
  <c r="C204" i="19" s="1"/>
  <c r="C205" i="19" s="1"/>
  <c r="C206" i="19" s="1"/>
  <c r="C207" i="19" s="1"/>
  <c r="C208" i="19" s="1"/>
  <c r="C209" i="19" s="1"/>
  <c r="C210" i="19" s="1"/>
  <c r="C211" i="19" s="1"/>
  <c r="C212" i="19" s="1"/>
  <c r="C213" i="19" s="1"/>
  <c r="C215" i="19" s="1"/>
  <c r="C217" i="19" s="1"/>
  <c r="C218" i="19" s="1"/>
  <c r="C219" i="19" s="1"/>
  <c r="C220" i="19" s="1"/>
  <c r="C221" i="19" s="1"/>
  <c r="C223" i="19" s="1"/>
  <c r="C225" i="19" s="1"/>
  <c r="C226" i="19" s="1"/>
  <c r="C227" i="19" s="1"/>
  <c r="C228" i="19" s="1"/>
  <c r="C229" i="19" s="1"/>
  <c r="C230" i="19" s="1"/>
  <c r="C231" i="19" s="1"/>
  <c r="C233" i="19" s="1"/>
  <c r="C235" i="19" s="1"/>
  <c r="C237" i="19" s="1"/>
  <c r="C239" i="19" s="1"/>
  <c r="C240" i="19" s="1"/>
  <c r="C241" i="19" s="1"/>
  <c r="C242" i="19" s="1"/>
  <c r="C243" i="19" s="1"/>
  <c r="C244" i="19" s="1"/>
  <c r="C246" i="19" s="1"/>
  <c r="C248" i="19" s="1"/>
  <c r="C249" i="19" s="1"/>
  <c r="C250" i="19" s="1"/>
  <c r="C251" i="19" s="1"/>
  <c r="C252" i="19" s="1"/>
  <c r="C254" i="19" s="1"/>
  <c r="C255" i="19" s="1"/>
  <c r="C256" i="19" s="1"/>
  <c r="C257" i="19" s="1"/>
  <c r="C258" i="19" s="1"/>
  <c r="C259" i="19" s="1"/>
  <c r="C260" i="19" s="1"/>
  <c r="C133" i="19"/>
  <c r="C132" i="19"/>
  <c r="C131" i="19"/>
  <c r="C130" i="19"/>
  <c r="C127" i="18"/>
  <c r="C128" i="18"/>
  <c r="C129" i="18"/>
  <c r="C130" i="18"/>
  <c r="C131" i="18" s="1"/>
  <c r="C132" i="18" s="1"/>
  <c r="C133" i="18" s="1"/>
  <c r="C134" i="18" s="1"/>
  <c r="C135" i="18" s="1"/>
  <c r="C136" i="18" s="1"/>
  <c r="C137" i="18" s="1"/>
  <c r="C140" i="18" s="1"/>
  <c r="C141" i="18" s="1"/>
  <c r="C142" i="18" s="1"/>
  <c r="C144" i="18" s="1"/>
  <c r="C145" i="18" s="1"/>
  <c r="C146" i="18" s="1"/>
  <c r="C147" i="18" s="1"/>
  <c r="C148" i="18" s="1"/>
  <c r="C149" i="18" s="1"/>
  <c r="C150" i="18" s="1"/>
  <c r="C151" i="18" s="1"/>
  <c r="C152" i="18" s="1"/>
  <c r="C153" i="18" s="1"/>
  <c r="C155" i="18" s="1"/>
  <c r="C156" i="18" s="1"/>
  <c r="C157" i="18" s="1"/>
  <c r="C158" i="18" s="1"/>
  <c r="C160" i="18" s="1"/>
  <c r="C161" i="18" s="1"/>
  <c r="C162" i="18" s="1"/>
  <c r="C163" i="18" s="1"/>
  <c r="C126" i="18"/>
  <c r="C124" i="17"/>
  <c r="C125" i="17"/>
  <c r="C126" i="17"/>
  <c r="C127" i="17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9" i="17" s="1"/>
  <c r="C150" i="17" s="1"/>
  <c r="C151" i="17" s="1"/>
  <c r="C152" i="17" s="1"/>
  <c r="C153" i="17" s="1"/>
  <c r="C154" i="17" s="1"/>
  <c r="C155" i="17" s="1"/>
  <c r="C156" i="17" s="1"/>
  <c r="C157" i="17" s="1"/>
  <c r="C158" i="17" s="1"/>
  <c r="C161" i="17" s="1"/>
  <c r="C162" i="17" s="1"/>
  <c r="C163" i="17" s="1"/>
  <c r="C164" i="17" s="1"/>
  <c r="C165" i="17" s="1"/>
  <c r="C166" i="17" s="1"/>
  <c r="C167" i="17" s="1"/>
  <c r="C168" i="17" s="1"/>
  <c r="C169" i="17" s="1"/>
  <c r="C170" i="17" s="1"/>
  <c r="C171" i="17" s="1"/>
  <c r="C172" i="17" s="1"/>
  <c r="C173" i="17" s="1"/>
  <c r="C174" i="17" s="1"/>
  <c r="C175" i="17" s="1"/>
  <c r="C176" i="17" s="1"/>
  <c r="C177" i="17" s="1"/>
  <c r="C178" i="17" s="1"/>
  <c r="C179" i="17" s="1"/>
  <c r="C180" i="17" s="1"/>
  <c r="C181" i="17" s="1"/>
  <c r="C182" i="17" s="1"/>
  <c r="C183" i="17" s="1"/>
  <c r="C184" i="17" s="1"/>
  <c r="C185" i="17" s="1"/>
  <c r="C186" i="17" s="1"/>
  <c r="C187" i="17" s="1"/>
  <c r="C188" i="17" s="1"/>
  <c r="C189" i="17" s="1"/>
  <c r="C190" i="17" s="1"/>
  <c r="C191" i="17" s="1"/>
  <c r="C192" i="17" s="1"/>
  <c r="C193" i="17" s="1"/>
  <c r="C194" i="17" s="1"/>
  <c r="C195" i="17" s="1"/>
  <c r="C196" i="17" s="1"/>
  <c r="C197" i="17" s="1"/>
  <c r="C198" i="17" s="1"/>
  <c r="C199" i="17" s="1"/>
  <c r="C200" i="17" s="1"/>
  <c r="C201" i="17" s="1"/>
  <c r="C202" i="17" s="1"/>
  <c r="C203" i="17" s="1"/>
  <c r="C204" i="17" s="1"/>
  <c r="C205" i="17" s="1"/>
  <c r="C206" i="17" s="1"/>
  <c r="C207" i="17" s="1"/>
  <c r="C208" i="17" s="1"/>
  <c r="C209" i="17" s="1"/>
  <c r="C210" i="17" s="1"/>
  <c r="C211" i="17" s="1"/>
  <c r="C212" i="17" s="1"/>
  <c r="C213" i="17" s="1"/>
  <c r="C214" i="17" s="1"/>
  <c r="C215" i="17" s="1"/>
  <c r="C216" i="17" s="1"/>
  <c r="C217" i="17" s="1"/>
  <c r="C218" i="17" s="1"/>
  <c r="C219" i="17" s="1"/>
  <c r="C220" i="17" s="1"/>
  <c r="C221" i="17" s="1"/>
  <c r="C222" i="17" s="1"/>
  <c r="C223" i="17" s="1"/>
  <c r="C224" i="17" s="1"/>
  <c r="C225" i="17" s="1"/>
  <c r="C226" i="17" s="1"/>
  <c r="C227" i="17" s="1"/>
  <c r="C228" i="17" s="1"/>
  <c r="C229" i="17" s="1"/>
  <c r="C230" i="17" s="1"/>
  <c r="C231" i="17" s="1"/>
  <c r="C232" i="17" s="1"/>
  <c r="C233" i="17" s="1"/>
  <c r="C234" i="17" s="1"/>
  <c r="C235" i="17" s="1"/>
  <c r="C236" i="17" s="1"/>
  <c r="C237" i="17" s="1"/>
  <c r="C238" i="17" s="1"/>
  <c r="C239" i="17" s="1"/>
  <c r="C240" i="17" s="1"/>
  <c r="C241" i="17" s="1"/>
  <c r="C242" i="17" s="1"/>
  <c r="C243" i="17" s="1"/>
  <c r="C244" i="17" s="1"/>
  <c r="C245" i="17" s="1"/>
  <c r="C246" i="17" s="1"/>
  <c r="C247" i="17" s="1"/>
  <c r="C248" i="17" s="1"/>
  <c r="C249" i="17" s="1"/>
  <c r="C250" i="17" s="1"/>
  <c r="C251" i="17" s="1"/>
  <c r="C252" i="17" s="1"/>
  <c r="C253" i="17" s="1"/>
  <c r="C254" i="17" s="1"/>
  <c r="C255" i="17" s="1"/>
  <c r="C256" i="17" s="1"/>
  <c r="C257" i="17" s="1"/>
  <c r="C258" i="17" s="1"/>
  <c r="C259" i="17" s="1"/>
  <c r="C260" i="17" s="1"/>
  <c r="C261" i="17" s="1"/>
  <c r="C262" i="17" s="1"/>
  <c r="C263" i="17" s="1"/>
  <c r="C264" i="17" s="1"/>
  <c r="C265" i="17" s="1"/>
  <c r="C266" i="17" s="1"/>
  <c r="C267" i="17" s="1"/>
  <c r="C268" i="17" s="1"/>
  <c r="C269" i="17" s="1"/>
  <c r="C270" i="17" s="1"/>
  <c r="C271" i="17" s="1"/>
  <c r="C272" i="17" s="1"/>
  <c r="C273" i="17" s="1"/>
  <c r="C274" i="17" s="1"/>
  <c r="C275" i="17" s="1"/>
  <c r="C276" i="17" s="1"/>
  <c r="C277" i="17" s="1"/>
  <c r="C278" i="17" s="1"/>
  <c r="C279" i="17" s="1"/>
  <c r="C280" i="17" s="1"/>
  <c r="C281" i="17" s="1"/>
  <c r="C282" i="17" s="1"/>
  <c r="C283" i="17" s="1"/>
  <c r="C284" i="17" s="1"/>
  <c r="C285" i="17" s="1"/>
  <c r="C286" i="17" s="1"/>
  <c r="C287" i="17" s="1"/>
  <c r="C288" i="17" s="1"/>
  <c r="C289" i="17" s="1"/>
  <c r="C290" i="17" s="1"/>
  <c r="C291" i="17" s="1"/>
  <c r="C292" i="17" s="1"/>
  <c r="C293" i="17" s="1"/>
  <c r="C294" i="17" s="1"/>
  <c r="C295" i="17" s="1"/>
  <c r="C296" i="17" s="1"/>
  <c r="C297" i="17" s="1"/>
  <c r="C298" i="17" s="1"/>
  <c r="C299" i="17" s="1"/>
  <c r="C300" i="17" s="1"/>
  <c r="C301" i="17" s="1"/>
  <c r="C302" i="17" s="1"/>
  <c r="C303" i="17" s="1"/>
  <c r="C304" i="17" s="1"/>
  <c r="C305" i="17" s="1"/>
  <c r="C306" i="17" s="1"/>
  <c r="C307" i="17" s="1"/>
  <c r="C308" i="17" s="1"/>
  <c r="C309" i="17" s="1"/>
  <c r="C310" i="17" s="1"/>
  <c r="C311" i="17" s="1"/>
  <c r="C312" i="17" s="1"/>
  <c r="C313" i="17" s="1"/>
  <c r="C314" i="17" s="1"/>
  <c r="C315" i="17" s="1"/>
  <c r="C316" i="17" s="1"/>
  <c r="C317" i="17" s="1"/>
  <c r="C318" i="17" s="1"/>
  <c r="C319" i="17" s="1"/>
  <c r="C320" i="17" s="1"/>
  <c r="C321" i="17" s="1"/>
  <c r="C322" i="17" s="1"/>
  <c r="C323" i="17" s="1"/>
  <c r="C324" i="17" s="1"/>
  <c r="C325" i="17" s="1"/>
  <c r="C326" i="17" s="1"/>
  <c r="C327" i="17" s="1"/>
  <c r="C328" i="17" s="1"/>
  <c r="C329" i="17" s="1"/>
  <c r="C330" i="17" s="1"/>
  <c r="C331" i="17" s="1"/>
  <c r="C332" i="17" s="1"/>
  <c r="C333" i="17" s="1"/>
  <c r="C334" i="17" s="1"/>
  <c r="C335" i="17" s="1"/>
  <c r="C336" i="17" s="1"/>
  <c r="C337" i="17" s="1"/>
  <c r="C338" i="17" s="1"/>
  <c r="C339" i="17" s="1"/>
  <c r="C341" i="17" s="1"/>
  <c r="C342" i="17" s="1"/>
  <c r="C343" i="17" s="1"/>
  <c r="C344" i="17" s="1"/>
  <c r="C345" i="17" s="1"/>
  <c r="C346" i="17" s="1"/>
  <c r="C347" i="17" s="1"/>
  <c r="C348" i="17" s="1"/>
  <c r="C349" i="17" s="1"/>
  <c r="C123" i="17"/>
  <c r="J234" i="17"/>
  <c r="J233" i="17"/>
  <c r="J220" i="17"/>
  <c r="J232" i="17"/>
  <c r="J231" i="17"/>
  <c r="J218" i="17"/>
  <c r="J230" i="17"/>
  <c r="J229" i="17"/>
  <c r="J216" i="17"/>
  <c r="J228" i="17"/>
  <c r="J227" i="17"/>
  <c r="J214" i="17"/>
  <c r="J212" i="17"/>
  <c r="J226" i="17"/>
  <c r="J225" i="17"/>
  <c r="J224" i="17"/>
  <c r="J223" i="17"/>
  <c r="J210" i="17"/>
  <c r="J208" i="17"/>
  <c r="J222" i="17"/>
  <c r="J221" i="17"/>
  <c r="J338" i="17" l="1"/>
  <c r="J334" i="17"/>
  <c r="J332" i="17"/>
  <c r="J330" i="17"/>
  <c r="J328" i="17"/>
  <c r="J326" i="17"/>
  <c r="J324" i="17"/>
  <c r="J322" i="17"/>
  <c r="J320" i="17"/>
  <c r="J318" i="17"/>
  <c r="J316" i="17"/>
  <c r="J314" i="17"/>
  <c r="J312" i="17"/>
  <c r="J310" i="17"/>
  <c r="J308" i="17"/>
  <c r="J306" i="17"/>
  <c r="J304" i="17"/>
  <c r="J302" i="17"/>
  <c r="J300" i="17"/>
  <c r="J298" i="17"/>
  <c r="J296" i="17"/>
  <c r="J294" i="17"/>
  <c r="J292" i="17"/>
  <c r="J290" i="17"/>
  <c r="J288" i="17"/>
  <c r="J286" i="17"/>
  <c r="J284" i="17"/>
  <c r="J282" i="17"/>
  <c r="J280" i="17"/>
  <c r="J278" i="17"/>
  <c r="J276" i="17"/>
  <c r="J274" i="17"/>
  <c r="J272" i="17"/>
  <c r="J270" i="17"/>
  <c r="J268" i="17"/>
  <c r="J266" i="17"/>
  <c r="J264" i="17"/>
  <c r="J262" i="17"/>
  <c r="J260" i="17"/>
  <c r="J258" i="17"/>
  <c r="J256" i="17"/>
  <c r="J254" i="17"/>
  <c r="J252" i="17"/>
  <c r="J250" i="17"/>
  <c r="J248" i="17"/>
  <c r="J246" i="17"/>
  <c r="J244" i="17"/>
  <c r="J242" i="17"/>
  <c r="J240" i="17"/>
  <c r="J238" i="17"/>
  <c r="J236" i="17"/>
  <c r="J206" i="17"/>
  <c r="J204" i="17"/>
  <c r="J202" i="17"/>
  <c r="J200" i="17"/>
  <c r="J198" i="17" l="1"/>
  <c r="J196" i="17"/>
  <c r="J194" i="17"/>
  <c r="J192" i="17"/>
  <c r="J190" i="17"/>
  <c r="J188" i="17"/>
  <c r="J186" i="17"/>
  <c r="J184" i="17"/>
  <c r="J182" i="17"/>
  <c r="J180" i="17"/>
  <c r="J178" i="17"/>
  <c r="J176" i="17"/>
  <c r="J174" i="17"/>
  <c r="J172" i="17"/>
  <c r="J170" i="17"/>
  <c r="J168" i="17"/>
  <c r="J166" i="17"/>
  <c r="J164" i="17"/>
  <c r="J162" i="17"/>
  <c r="J157" i="17"/>
  <c r="J156" i="17"/>
  <c r="J154" i="17"/>
  <c r="J152" i="17"/>
  <c r="J150" i="17"/>
  <c r="J146" i="17"/>
  <c r="J145" i="17"/>
  <c r="J143" i="17"/>
  <c r="J141" i="17"/>
  <c r="J139" i="17"/>
  <c r="J137" i="17"/>
  <c r="J135" i="17"/>
  <c r="J133" i="17"/>
  <c r="J131" i="17"/>
  <c r="J129" i="17"/>
  <c r="J127" i="17"/>
  <c r="J125" i="17"/>
  <c r="J123" i="17"/>
  <c r="C237" i="16"/>
  <c r="C238" i="16" s="1"/>
  <c r="C240" i="16" s="1"/>
  <c r="C241" i="16" s="1"/>
  <c r="C242" i="16" s="1"/>
  <c r="C138" i="16"/>
  <c r="C139" i="16"/>
  <c r="C140" i="16" s="1"/>
  <c r="C142" i="16" s="1"/>
  <c r="C143" i="16" s="1"/>
  <c r="C144" i="16" s="1"/>
  <c r="C145" i="16" s="1"/>
  <c r="C146" i="16" s="1"/>
  <c r="C147" i="16" s="1"/>
  <c r="C149" i="16" s="1"/>
  <c r="C150" i="16" s="1"/>
  <c r="C151" i="16" s="1"/>
  <c r="C152" i="16" s="1"/>
  <c r="C153" i="16" s="1"/>
  <c r="C154" i="16" s="1"/>
  <c r="C155" i="16" s="1"/>
  <c r="C157" i="16" s="1"/>
  <c r="C158" i="16" s="1"/>
  <c r="C159" i="16" s="1"/>
  <c r="C160" i="16" s="1"/>
  <c r="C161" i="16" s="1"/>
  <c r="C162" i="16" s="1"/>
  <c r="C163" i="16" s="1"/>
  <c r="C166" i="16" s="1"/>
  <c r="C167" i="16" s="1"/>
  <c r="C168" i="16" s="1"/>
  <c r="C169" i="16" s="1"/>
  <c r="C170" i="16" s="1"/>
  <c r="C171" i="16" s="1"/>
  <c r="C172" i="16" s="1"/>
  <c r="C173" i="16" s="1"/>
  <c r="C174" i="16" s="1"/>
  <c r="C175" i="16" s="1"/>
  <c r="C176" i="16" s="1"/>
  <c r="C177" i="16" s="1"/>
  <c r="C178" i="16" s="1"/>
  <c r="C179" i="16" s="1"/>
  <c r="C180" i="16" s="1"/>
  <c r="C181" i="16" s="1"/>
  <c r="C182" i="16" s="1"/>
  <c r="C183" i="16" s="1"/>
  <c r="C184" i="16" s="1"/>
  <c r="C185" i="16" s="1"/>
  <c r="C186" i="16" s="1"/>
  <c r="C187" i="16" s="1"/>
  <c r="C188" i="16" s="1"/>
  <c r="C189" i="16" s="1"/>
  <c r="C190" i="16" s="1"/>
  <c r="C191" i="16" s="1"/>
  <c r="C192" i="16" s="1"/>
  <c r="C193" i="16" s="1"/>
  <c r="C195" i="16" s="1"/>
  <c r="C196" i="16" s="1"/>
  <c r="C197" i="16" s="1"/>
  <c r="C198" i="16" s="1"/>
  <c r="C199" i="16" s="1"/>
  <c r="C200" i="16" s="1"/>
  <c r="C201" i="16" s="1"/>
  <c r="C202" i="16" s="1"/>
  <c r="C203" i="16" s="1"/>
  <c r="C204" i="16" s="1"/>
  <c r="C205" i="16" s="1"/>
  <c r="C206" i="16" s="1"/>
  <c r="C207" i="16" s="1"/>
  <c r="C208" i="16" s="1"/>
  <c r="C209" i="16" s="1"/>
  <c r="C210" i="16" s="1"/>
  <c r="C211" i="16" s="1"/>
  <c r="C213" i="16" s="1"/>
  <c r="C214" i="16" s="1"/>
  <c r="C215" i="16" s="1"/>
  <c r="C216" i="16" s="1"/>
  <c r="C217" i="16" s="1"/>
  <c r="C218" i="16" s="1"/>
  <c r="C219" i="16" s="1"/>
  <c r="C220" i="16" s="1"/>
  <c r="C221" i="16" s="1"/>
  <c r="C222" i="16" s="1"/>
  <c r="C223" i="16" s="1"/>
  <c r="C224" i="16" s="1"/>
  <c r="C225" i="16" s="1"/>
  <c r="C226" i="16" s="1"/>
  <c r="C227" i="16" s="1"/>
  <c r="C228" i="16" s="1"/>
  <c r="C229" i="16" s="1"/>
  <c r="C230" i="16" s="1"/>
  <c r="C231" i="16" s="1"/>
  <c r="C233" i="16" s="1"/>
  <c r="C234" i="16" s="1"/>
  <c r="C235" i="16" s="1"/>
  <c r="C137" i="16"/>
  <c r="C200" i="15"/>
  <c r="C201" i="15" s="1"/>
  <c r="C203" i="15" s="1"/>
  <c r="C204" i="15" s="1"/>
  <c r="C205" i="15" s="1"/>
  <c r="C206" i="15" s="1"/>
  <c r="C136" i="15"/>
  <c r="C137" i="15" s="1"/>
  <c r="C138" i="15" s="1"/>
  <c r="C139" i="15" s="1"/>
  <c r="C140" i="15" s="1"/>
  <c r="C141" i="15" s="1"/>
  <c r="C142" i="15" s="1"/>
  <c r="C143" i="15" s="1"/>
  <c r="C144" i="15" s="1"/>
  <c r="C145" i="15" s="1"/>
  <c r="C146" i="15" s="1"/>
  <c r="C147" i="15" s="1"/>
  <c r="C148" i="15" s="1"/>
  <c r="C149" i="15" s="1"/>
  <c r="C150" i="15" s="1"/>
  <c r="C151" i="15" s="1"/>
  <c r="C152" i="15" s="1"/>
  <c r="C153" i="15" s="1"/>
  <c r="C154" i="15" s="1"/>
  <c r="C155" i="15" s="1"/>
  <c r="C156" i="15" s="1"/>
  <c r="C157" i="15" s="1"/>
  <c r="C159" i="15" s="1"/>
  <c r="C160" i="15" s="1"/>
  <c r="C161" i="15" s="1"/>
  <c r="C162" i="15" s="1"/>
  <c r="C163" i="15" s="1"/>
  <c r="C164" i="15" s="1"/>
  <c r="C166" i="15" s="1"/>
  <c r="C167" i="15" s="1"/>
  <c r="C168" i="15" s="1"/>
  <c r="C169" i="15" s="1"/>
  <c r="C171" i="15" s="1"/>
  <c r="C172" i="15" s="1"/>
  <c r="C173" i="15" s="1"/>
  <c r="C174" i="15" s="1"/>
  <c r="C175" i="15" s="1"/>
  <c r="C177" i="15" s="1"/>
  <c r="C178" i="15" s="1"/>
  <c r="C180" i="15" s="1"/>
  <c r="C181" i="15" s="1"/>
  <c r="C183" i="15" s="1"/>
  <c r="C184" i="15" s="1"/>
  <c r="C186" i="15" s="1"/>
  <c r="C187" i="15" s="1"/>
  <c r="C188" i="15" s="1"/>
  <c r="C189" i="15" s="1"/>
  <c r="C190" i="15" s="1"/>
  <c r="C192" i="15" s="1"/>
  <c r="C193" i="15" s="1"/>
  <c r="C194" i="15" s="1"/>
  <c r="C195" i="15" s="1"/>
  <c r="C196" i="15" s="1"/>
  <c r="C197" i="15" s="1"/>
  <c r="C125" i="14"/>
  <c r="C126" i="14" s="1"/>
  <c r="C127" i="14" s="1"/>
  <c r="C128" i="14" s="1"/>
  <c r="C129" i="14" s="1"/>
  <c r="C130" i="14" s="1"/>
  <c r="C131" i="14" s="1"/>
  <c r="C132" i="14" s="1"/>
  <c r="C133" i="14" s="1"/>
  <c r="C134" i="14" s="1"/>
  <c r="C135" i="14" s="1"/>
  <c r="C136" i="14" s="1"/>
  <c r="C137" i="14" s="1"/>
  <c r="C138" i="14" s="1"/>
  <c r="C139" i="14" s="1"/>
  <c r="C140" i="14" s="1"/>
  <c r="C141" i="14" s="1"/>
  <c r="C142" i="14" s="1"/>
  <c r="C143" i="14" s="1"/>
  <c r="C144" i="14" s="1"/>
  <c r="C145" i="14" s="1"/>
  <c r="C146" i="14" s="1"/>
  <c r="C147" i="14" s="1"/>
  <c r="C148" i="14" s="1"/>
  <c r="C149" i="14" s="1"/>
  <c r="C150" i="14" s="1"/>
  <c r="C151" i="14" s="1"/>
  <c r="C152" i="14" s="1"/>
  <c r="C153" i="14" s="1"/>
  <c r="C154" i="14" s="1"/>
  <c r="C155" i="14" s="1"/>
  <c r="C156" i="14" s="1"/>
  <c r="C157" i="14" s="1"/>
  <c r="C158" i="14" s="1"/>
  <c r="C159" i="14" s="1"/>
  <c r="C160" i="14" s="1"/>
  <c r="C161" i="14" s="1"/>
  <c r="C162" i="14" s="1"/>
  <c r="C163" i="14" s="1"/>
  <c r="C164" i="14" s="1"/>
  <c r="C165" i="14" s="1"/>
  <c r="C166" i="14" s="1"/>
  <c r="C167" i="14" s="1"/>
  <c r="C168" i="14" s="1"/>
  <c r="C169" i="14" s="1"/>
  <c r="C170" i="14" s="1"/>
  <c r="C171" i="14" s="1"/>
  <c r="C172" i="14" s="1"/>
  <c r="C173" i="14" s="1"/>
  <c r="C174" i="14" s="1"/>
  <c r="C175" i="14" s="1"/>
  <c r="C176" i="14" s="1"/>
  <c r="C177" i="14" s="1"/>
  <c r="C178" i="14" s="1"/>
  <c r="C179" i="14" s="1"/>
  <c r="C180" i="14" s="1"/>
  <c r="C181" i="14" s="1"/>
  <c r="C182" i="14" s="1"/>
  <c r="C183" i="14" s="1"/>
  <c r="C184" i="14" s="1"/>
  <c r="C185" i="14" s="1"/>
  <c r="C186" i="14" s="1"/>
  <c r="C187" i="14" s="1"/>
  <c r="C188" i="14" s="1"/>
  <c r="C189" i="14" s="1"/>
  <c r="C190" i="14" s="1"/>
  <c r="C191" i="14" s="1"/>
  <c r="C124" i="14"/>
  <c r="C232" i="12"/>
  <c r="C230" i="12"/>
  <c r="C228" i="12"/>
  <c r="C227" i="12"/>
  <c r="C226" i="12"/>
  <c r="C225" i="12"/>
  <c r="C223" i="12"/>
  <c r="C222" i="12"/>
  <c r="C219" i="12"/>
  <c r="C218" i="12"/>
  <c r="C216" i="12"/>
  <c r="C213" i="12"/>
  <c r="C207" i="12"/>
  <c r="C201" i="12"/>
  <c r="C196" i="12"/>
  <c r="C194" i="12"/>
  <c r="C193" i="12"/>
  <c r="C191" i="12"/>
  <c r="C187" i="12"/>
  <c r="C185" i="12"/>
  <c r="C184" i="12"/>
  <c r="C179" i="12"/>
  <c r="C177" i="12"/>
  <c r="C176" i="12"/>
  <c r="C175" i="12"/>
  <c r="C173" i="12"/>
  <c r="C171" i="12"/>
  <c r="C163" i="12"/>
  <c r="C164" i="12" s="1"/>
  <c r="C165" i="12" s="1"/>
  <c r="C166" i="12" s="1"/>
  <c r="C167" i="12" s="1"/>
  <c r="C168" i="12" s="1"/>
  <c r="C169" i="12" s="1"/>
  <c r="C162" i="12"/>
  <c r="J23" i="10"/>
  <c r="J22" i="10"/>
  <c r="J17" i="10"/>
  <c r="J16" i="10"/>
  <c r="C125" i="10"/>
  <c r="C126" i="10" s="1"/>
  <c r="C127" i="10" s="1"/>
  <c r="C128" i="10" s="1"/>
  <c r="C129" i="10" s="1"/>
  <c r="C130" i="10" s="1"/>
  <c r="C131" i="10" s="1"/>
  <c r="C124" i="10"/>
  <c r="J23" i="9"/>
  <c r="J22" i="9"/>
  <c r="J17" i="9"/>
  <c r="J16" i="9"/>
  <c r="C125" i="9"/>
  <c r="C126" i="9"/>
  <c r="C127" i="9"/>
  <c r="C128" i="9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24" i="9"/>
  <c r="J23" i="8"/>
  <c r="J22" i="8"/>
  <c r="J17" i="8"/>
  <c r="J16" i="8"/>
  <c r="J23" i="7"/>
  <c r="J22" i="7"/>
  <c r="J17" i="7"/>
  <c r="J16" i="7"/>
  <c r="C125" i="7"/>
  <c r="C126" i="7"/>
  <c r="C127" i="7"/>
  <c r="C128" i="7"/>
  <c r="C129" i="7" s="1"/>
  <c r="C130" i="7" s="1"/>
  <c r="C131" i="7" s="1"/>
  <c r="C132" i="7" s="1"/>
  <c r="C133" i="7" s="1"/>
  <c r="C134" i="7" s="1"/>
  <c r="C135" i="7" s="1"/>
  <c r="C136" i="7" s="1"/>
  <c r="C137" i="7" s="1"/>
  <c r="C138" i="7" s="1"/>
  <c r="C139" i="7" s="1"/>
  <c r="C140" i="7" s="1"/>
  <c r="C141" i="7" s="1"/>
  <c r="C142" i="7" s="1"/>
  <c r="C143" i="7" s="1"/>
  <c r="C144" i="7" s="1"/>
  <c r="C145" i="7" s="1"/>
  <c r="C146" i="7" s="1"/>
  <c r="C147" i="7" s="1"/>
  <c r="C148" i="7" s="1"/>
  <c r="C149" i="7" s="1"/>
  <c r="C150" i="7" s="1"/>
  <c r="C151" i="7" s="1"/>
  <c r="C152" i="7" s="1"/>
  <c r="C153" i="7" s="1"/>
  <c r="C154" i="7" s="1"/>
  <c r="C155" i="7" s="1"/>
  <c r="C156" i="7" s="1"/>
  <c r="C157" i="7" s="1"/>
  <c r="C158" i="7" s="1"/>
  <c r="C124" i="7"/>
  <c r="J23" i="6"/>
  <c r="J22" i="6"/>
  <c r="J17" i="6"/>
  <c r="J16" i="6"/>
  <c r="C125" i="6"/>
  <c r="C126" i="6"/>
  <c r="C127" i="6"/>
  <c r="C128" i="6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C155" i="6" s="1"/>
  <c r="C156" i="6" s="1"/>
  <c r="C157" i="6" s="1"/>
  <c r="C158" i="6" s="1"/>
  <c r="C159" i="6" s="1"/>
  <c r="C160" i="6" s="1"/>
  <c r="C161" i="6" s="1"/>
  <c r="C162" i="6" s="1"/>
  <c r="C163" i="6" s="1"/>
  <c r="C164" i="6" s="1"/>
  <c r="C165" i="6" s="1"/>
  <c r="C166" i="6" s="1"/>
  <c r="C167" i="6" s="1"/>
  <c r="C168" i="6" s="1"/>
  <c r="C169" i="6" s="1"/>
  <c r="C170" i="6" s="1"/>
  <c r="C171" i="6" s="1"/>
  <c r="C172" i="6" s="1"/>
  <c r="C173" i="6" s="1"/>
  <c r="C174" i="6" s="1"/>
  <c r="C175" i="6" s="1"/>
  <c r="C176" i="6" s="1"/>
  <c r="C177" i="6" s="1"/>
  <c r="C178" i="6" s="1"/>
  <c r="C179" i="6" s="1"/>
  <c r="C180" i="6" s="1"/>
  <c r="C181" i="6" s="1"/>
  <c r="C182" i="6" s="1"/>
  <c r="C183" i="6" s="1"/>
  <c r="C124" i="6"/>
  <c r="C125" i="5"/>
  <c r="C126" i="5"/>
  <c r="C127" i="5"/>
  <c r="C128" i="5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124" i="5"/>
  <c r="J23" i="5"/>
  <c r="J22" i="5"/>
  <c r="J17" i="5"/>
  <c r="J16" i="5"/>
  <c r="J23" i="4"/>
  <c r="J22" i="4"/>
  <c r="J17" i="4"/>
  <c r="J16" i="4"/>
  <c r="C125" i="3"/>
  <c r="C126" i="3"/>
  <c r="C127" i="3"/>
  <c r="C128" i="3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24" i="3"/>
  <c r="J23" i="3"/>
  <c r="J22" i="3"/>
  <c r="J17" i="3"/>
  <c r="J16" i="3"/>
  <c r="C123" i="24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9" i="24" s="1"/>
  <c r="C140" i="24" s="1"/>
  <c r="C141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3" i="24" s="1"/>
  <c r="C154" i="24" s="1"/>
  <c r="C155" i="24" s="1"/>
  <c r="C156" i="24" s="1"/>
  <c r="C158" i="24" s="1"/>
  <c r="C159" i="24" s="1"/>
  <c r="C160" i="24" s="1"/>
  <c r="C161" i="24" s="1"/>
  <c r="C162" i="24" s="1"/>
  <c r="C163" i="24" s="1"/>
  <c r="C164" i="24" s="1"/>
  <c r="C165" i="24" s="1"/>
  <c r="C166" i="24" s="1"/>
  <c r="C167" i="24" s="1"/>
  <c r="C122" i="23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4" i="23" s="1"/>
  <c r="C135" i="23" s="1"/>
  <c r="C169" i="22"/>
  <c r="C170" i="22"/>
  <c r="C171" i="22"/>
  <c r="C172" i="22" s="1"/>
  <c r="C173" i="22" s="1"/>
  <c r="C174" i="22" s="1"/>
  <c r="C175" i="22" s="1"/>
  <c r="C176" i="22" s="1"/>
  <c r="C177" i="22" s="1"/>
  <c r="C178" i="22" s="1"/>
  <c r="C179" i="22" s="1"/>
  <c r="C180" i="22" s="1"/>
  <c r="C181" i="22" s="1"/>
  <c r="C182" i="22" s="1"/>
  <c r="C183" i="22" s="1"/>
  <c r="C184" i="22" s="1"/>
  <c r="C185" i="22" s="1"/>
  <c r="C186" i="22" s="1"/>
  <c r="C187" i="22" s="1"/>
  <c r="C188" i="22" s="1"/>
  <c r="C189" i="22" s="1"/>
  <c r="C190" i="22" s="1"/>
  <c r="C191" i="22" s="1"/>
  <c r="C192" i="22" s="1"/>
  <c r="C193" i="22" s="1"/>
  <c r="C194" i="22" s="1"/>
  <c r="C195" i="22" s="1"/>
  <c r="C196" i="22" s="1"/>
  <c r="C197" i="22" s="1"/>
  <c r="C198" i="22" s="1"/>
  <c r="C199" i="22" s="1"/>
  <c r="C168" i="22"/>
  <c r="C167" i="22"/>
  <c r="C165" i="22"/>
  <c r="C164" i="22"/>
  <c r="C163" i="22"/>
  <c r="C129" i="22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C155" i="22" s="1"/>
  <c r="C156" i="22" s="1"/>
  <c r="C157" i="22" s="1"/>
  <c r="C158" i="22" s="1"/>
  <c r="C159" i="22" s="1"/>
  <c r="C160" i="22" s="1"/>
  <c r="C161" i="22" s="1"/>
  <c r="C128" i="22"/>
  <c r="C127" i="22"/>
  <c r="C125" i="22"/>
  <c r="C124" i="22"/>
  <c r="J198" i="22"/>
  <c r="J182" i="22"/>
  <c r="J180" i="22"/>
  <c r="J178" i="22"/>
  <c r="J176" i="22"/>
  <c r="J174" i="22"/>
  <c r="J172" i="22"/>
  <c r="J170" i="22"/>
  <c r="J168" i="22"/>
  <c r="J164" i="22"/>
  <c r="J160" i="22"/>
  <c r="J158" i="22"/>
  <c r="J156" i="22"/>
  <c r="J154" i="22"/>
  <c r="J152" i="22"/>
  <c r="J150" i="22"/>
  <c r="J148" i="22"/>
  <c r="J146" i="22"/>
  <c r="J144" i="22"/>
  <c r="J142" i="22"/>
  <c r="J140" i="22"/>
  <c r="J138" i="22"/>
  <c r="J136" i="22"/>
  <c r="J134" i="22"/>
  <c r="J132" i="22"/>
  <c r="J130" i="22"/>
  <c r="J128" i="22"/>
  <c r="J125" i="22"/>
  <c r="C168" i="24" l="1"/>
  <c r="C169" i="24" s="1"/>
  <c r="C170" i="24" s="1"/>
  <c r="C171" i="24" s="1"/>
  <c r="J358" i="21"/>
  <c r="J355" i="21"/>
  <c r="J353" i="21"/>
  <c r="J349" i="21"/>
  <c r="J346" i="21"/>
  <c r="J344" i="21"/>
  <c r="J342" i="21"/>
  <c r="J340" i="21"/>
  <c r="J338" i="21"/>
  <c r="J336" i="21"/>
  <c r="J334" i="21"/>
  <c r="J332" i="21"/>
  <c r="J330" i="21"/>
  <c r="J328" i="21"/>
  <c r="J322" i="21"/>
  <c r="J321" i="21"/>
  <c r="J319" i="21"/>
  <c r="J317" i="21"/>
  <c r="J315" i="21"/>
  <c r="J313" i="21"/>
  <c r="J311" i="21"/>
  <c r="J309" i="21"/>
  <c r="J307" i="21"/>
  <c r="J305" i="21"/>
  <c r="J302" i="21"/>
  <c r="J300" i="21"/>
  <c r="J298" i="21"/>
  <c r="J296" i="21"/>
  <c r="J294" i="21"/>
  <c r="J291" i="21"/>
  <c r="J289" i="21"/>
  <c r="J287" i="21"/>
  <c r="J285" i="21"/>
  <c r="J283" i="21"/>
  <c r="J281" i="21"/>
  <c r="J279" i="21"/>
  <c r="J277" i="21"/>
  <c r="J275" i="21"/>
  <c r="J273" i="21"/>
  <c r="J271" i="21"/>
  <c r="J269" i="21"/>
  <c r="J267" i="21"/>
  <c r="J265" i="21"/>
  <c r="J262" i="21"/>
  <c r="J260" i="21"/>
  <c r="J258" i="21"/>
  <c r="J254" i="21"/>
  <c r="J252" i="21"/>
  <c r="J250" i="21"/>
  <c r="J244" i="21"/>
  <c r="J242" i="21"/>
  <c r="J240" i="21"/>
  <c r="J238" i="21"/>
  <c r="J235" i="21"/>
  <c r="J233" i="21"/>
  <c r="J229" i="21"/>
  <c r="J227" i="21"/>
  <c r="J225" i="21"/>
  <c r="J222" i="21"/>
  <c r="J220" i="21"/>
  <c r="J218" i="21"/>
  <c r="J216" i="21"/>
  <c r="J214" i="21"/>
  <c r="J212" i="21"/>
  <c r="J208" i="21"/>
  <c r="J206" i="21"/>
  <c r="J204" i="21"/>
  <c r="J202" i="21"/>
  <c r="J200" i="21"/>
  <c r="J198" i="21"/>
  <c r="J196" i="21"/>
  <c r="J194" i="21"/>
  <c r="J192" i="21"/>
  <c r="J190" i="21"/>
  <c r="J188" i="21"/>
  <c r="J186" i="21"/>
  <c r="C130" i="21"/>
  <c r="C131" i="21" s="1"/>
  <c r="C132" i="21" s="1"/>
  <c r="C133" i="21" s="1"/>
  <c r="C134" i="21" s="1"/>
  <c r="C135" i="21" s="1"/>
  <c r="C136" i="21" s="1"/>
  <c r="C137" i="21" s="1"/>
  <c r="C138" i="21" s="1"/>
  <c r="C139" i="21" s="1"/>
  <c r="C140" i="21" s="1"/>
  <c r="C141" i="21" s="1"/>
  <c r="C142" i="21" s="1"/>
  <c r="C143" i="21" s="1"/>
  <c r="C144" i="21" s="1"/>
  <c r="C145" i="21" s="1"/>
  <c r="C146" i="21" s="1"/>
  <c r="C147" i="21" s="1"/>
  <c r="C148" i="21" s="1"/>
  <c r="C149" i="21" s="1"/>
  <c r="J176" i="21"/>
  <c r="J174" i="21"/>
  <c r="J172" i="21"/>
  <c r="J170" i="21"/>
  <c r="J168" i="21"/>
  <c r="J166" i="21"/>
  <c r="J164" i="21"/>
  <c r="J162" i="21"/>
  <c r="J160" i="21"/>
  <c r="J158" i="21"/>
  <c r="J150" i="21"/>
  <c r="J148" i="21"/>
  <c r="J146" i="21"/>
  <c r="J144" i="21"/>
  <c r="J142" i="21"/>
  <c r="J140" i="21"/>
  <c r="J138" i="21"/>
  <c r="J136" i="21"/>
  <c r="J134" i="21"/>
  <c r="J132" i="21"/>
  <c r="J130" i="21"/>
  <c r="J148" i="20"/>
  <c r="C291" i="20"/>
  <c r="C292" i="20" s="1"/>
  <c r="C293" i="20" s="1"/>
  <c r="C294" i="20" s="1"/>
  <c r="C295" i="20" s="1"/>
  <c r="C296" i="20" s="1"/>
  <c r="C297" i="20" s="1"/>
  <c r="C298" i="20" s="1"/>
  <c r="C299" i="20" s="1"/>
  <c r="C300" i="20" s="1"/>
  <c r="C301" i="20" s="1"/>
  <c r="C302" i="20" s="1"/>
  <c r="C303" i="20" s="1"/>
  <c r="C304" i="20" s="1"/>
  <c r="C290" i="20"/>
  <c r="J299" i="20"/>
  <c r="J301" i="20"/>
  <c r="J286" i="20"/>
  <c r="J285" i="20"/>
  <c r="J283" i="20"/>
  <c r="J281" i="20"/>
  <c r="J279" i="20"/>
  <c r="J277" i="20"/>
  <c r="J275" i="20"/>
  <c r="J273" i="20"/>
  <c r="J271" i="20"/>
  <c r="J269" i="20"/>
  <c r="J267" i="20"/>
  <c r="J265" i="20"/>
  <c r="J263" i="20"/>
  <c r="J259" i="20"/>
  <c r="J258" i="20"/>
  <c r="J256" i="20"/>
  <c r="J254" i="20"/>
  <c r="J251" i="20"/>
  <c r="J248" i="20"/>
  <c r="J246" i="20"/>
  <c r="J244" i="20"/>
  <c r="J242" i="20"/>
  <c r="J240" i="20"/>
  <c r="J237" i="20"/>
  <c r="J234" i="20"/>
  <c r="J231" i="20"/>
  <c r="J228" i="20"/>
  <c r="J225" i="20"/>
  <c r="J222" i="20"/>
  <c r="J219" i="20"/>
  <c r="J217" i="20"/>
  <c r="J215" i="20"/>
  <c r="J213" i="20"/>
  <c r="J211" i="20"/>
  <c r="J209" i="20"/>
  <c r="J207" i="20"/>
  <c r="J205" i="20"/>
  <c r="J203" i="20"/>
  <c r="J201" i="20"/>
  <c r="J199" i="20"/>
  <c r="J197" i="20"/>
  <c r="J183" i="20"/>
  <c r="J185" i="20"/>
  <c r="J188" i="20"/>
  <c r="J191" i="20"/>
  <c r="J193" i="20"/>
  <c r="J179" i="20"/>
  <c r="J177" i="20"/>
  <c r="J174" i="20"/>
  <c r="J171" i="20"/>
  <c r="J168" i="20"/>
  <c r="J165" i="20"/>
  <c r="J162" i="20"/>
  <c r="J159" i="20"/>
  <c r="J155" i="20"/>
  <c r="J154" i="20"/>
  <c r="J152" i="20"/>
  <c r="J150" i="20"/>
  <c r="J146" i="20"/>
  <c r="J139" i="20"/>
  <c r="J137" i="20"/>
  <c r="J135" i="20"/>
  <c r="BK134" i="20"/>
  <c r="BK132" i="20"/>
  <c r="BK130" i="20"/>
  <c r="BK128" i="20"/>
  <c r="J132" i="20"/>
  <c r="J130" i="20"/>
  <c r="C128" i="20"/>
  <c r="C129" i="20" s="1"/>
  <c r="C130" i="20" s="1"/>
  <c r="C131" i="20" s="1"/>
  <c r="C132" i="20" s="1"/>
  <c r="C133" i="20" s="1"/>
  <c r="C135" i="20" s="1"/>
  <c r="C137" i="20" s="1"/>
  <c r="C139" i="20" s="1"/>
  <c r="C141" i="20" s="1"/>
  <c r="C143" i="20" s="1"/>
  <c r="C145" i="20" s="1"/>
  <c r="C146" i="20" s="1"/>
  <c r="C147" i="20" s="1"/>
  <c r="C148" i="20" s="1"/>
  <c r="C149" i="20" s="1"/>
  <c r="C150" i="20" s="1"/>
  <c r="C151" i="20" s="1"/>
  <c r="C152" i="20" s="1"/>
  <c r="C153" i="20" s="1"/>
  <c r="C154" i="20" s="1"/>
  <c r="C155" i="20" s="1"/>
  <c r="C156" i="20" s="1"/>
  <c r="C158" i="20" s="1"/>
  <c r="C159" i="20" s="1"/>
  <c r="C161" i="20" s="1"/>
  <c r="C162" i="20" s="1"/>
  <c r="C164" i="20" s="1"/>
  <c r="C165" i="20" s="1"/>
  <c r="C167" i="20" s="1"/>
  <c r="C168" i="20" s="1"/>
  <c r="C170" i="20" s="1"/>
  <c r="C171" i="20" s="1"/>
  <c r="C173" i="20" s="1"/>
  <c r="C174" i="20" s="1"/>
  <c r="C176" i="20" s="1"/>
  <c r="C177" i="20" s="1"/>
  <c r="C179" i="20" s="1"/>
  <c r="C180" i="20" s="1"/>
  <c r="C182" i="20" s="1"/>
  <c r="C183" i="20" s="1"/>
  <c r="C184" i="20" s="1"/>
  <c r="C185" i="20" s="1"/>
  <c r="C187" i="20" s="1"/>
  <c r="C188" i="20" s="1"/>
  <c r="C190" i="20" s="1"/>
  <c r="C191" i="20" s="1"/>
  <c r="C193" i="20" s="1"/>
  <c r="C194" i="20" s="1"/>
  <c r="C196" i="20" s="1"/>
  <c r="C197" i="20" s="1"/>
  <c r="C198" i="20" s="1"/>
  <c r="C199" i="20" s="1"/>
  <c r="C200" i="20" s="1"/>
  <c r="C201" i="20" s="1"/>
  <c r="C202" i="20" s="1"/>
  <c r="C203" i="20" s="1"/>
  <c r="C204" i="20" s="1"/>
  <c r="C205" i="20" s="1"/>
  <c r="C206" i="20" s="1"/>
  <c r="C207" i="20" s="1"/>
  <c r="C208" i="20" s="1"/>
  <c r="C209" i="20" s="1"/>
  <c r="C210" i="20" s="1"/>
  <c r="C211" i="20" s="1"/>
  <c r="C212" i="20" s="1"/>
  <c r="C213" i="20" s="1"/>
  <c r="C214" i="20" s="1"/>
  <c r="C215" i="20" s="1"/>
  <c r="C216" i="20" s="1"/>
  <c r="C217" i="20" s="1"/>
  <c r="C218" i="20" s="1"/>
  <c r="C219" i="20" s="1"/>
  <c r="C221" i="20" s="1"/>
  <c r="C222" i="20" s="1"/>
  <c r="C224" i="20" s="1"/>
  <c r="C225" i="20" s="1"/>
  <c r="C227" i="20" s="1"/>
  <c r="C228" i="20" s="1"/>
  <c r="C230" i="20" s="1"/>
  <c r="C231" i="20" s="1"/>
  <c r="C233" i="20" s="1"/>
  <c r="C234" i="20" s="1"/>
  <c r="C236" i="20" s="1"/>
  <c r="C237" i="20" s="1"/>
  <c r="C239" i="20" s="1"/>
  <c r="C240" i="20" s="1"/>
  <c r="C241" i="20" s="1"/>
  <c r="C242" i="20" s="1"/>
  <c r="C243" i="20" s="1"/>
  <c r="C244" i="20" s="1"/>
  <c r="C245" i="20" s="1"/>
  <c r="C246" i="20" s="1"/>
  <c r="C247" i="20" s="1"/>
  <c r="C248" i="20" s="1"/>
  <c r="C250" i="20" s="1"/>
  <c r="C251" i="20" s="1"/>
  <c r="C253" i="20" s="1"/>
  <c r="C254" i="20" s="1"/>
  <c r="C255" i="20" s="1"/>
  <c r="C256" i="20" s="1"/>
  <c r="C257" i="20" s="1"/>
  <c r="C258" i="20" s="1"/>
  <c r="C259" i="20" s="1"/>
  <c r="C260" i="20" s="1"/>
  <c r="C262" i="20" s="1"/>
  <c r="C263" i="20" s="1"/>
  <c r="C264" i="20" s="1"/>
  <c r="C265" i="20" s="1"/>
  <c r="C266" i="20" s="1"/>
  <c r="C267" i="20" s="1"/>
  <c r="C268" i="20" s="1"/>
  <c r="C269" i="20" s="1"/>
  <c r="C270" i="20" s="1"/>
  <c r="C271" i="20" s="1"/>
  <c r="C272" i="20" s="1"/>
  <c r="C273" i="20" s="1"/>
  <c r="C274" i="20" s="1"/>
  <c r="C275" i="20" s="1"/>
  <c r="C276" i="20" s="1"/>
  <c r="C277" i="20" s="1"/>
  <c r="C278" i="20" s="1"/>
  <c r="C279" i="20" s="1"/>
  <c r="C280" i="20" s="1"/>
  <c r="C281" i="20" s="1"/>
  <c r="C282" i="20" s="1"/>
  <c r="C283" i="20" s="1"/>
  <c r="C284" i="20" s="1"/>
  <c r="C285" i="20" s="1"/>
  <c r="C286" i="20" s="1"/>
  <c r="C287" i="20" s="1"/>
  <c r="C289" i="20" s="1"/>
  <c r="J128" i="20"/>
  <c r="C150" i="21" l="1"/>
  <c r="C151" i="21" s="1"/>
  <c r="C152" i="21" s="1"/>
  <c r="C306" i="20"/>
  <c r="C307" i="20" s="1"/>
  <c r="C308" i="20" s="1"/>
  <c r="C309" i="20" s="1"/>
  <c r="C310" i="20" s="1"/>
  <c r="C311" i="20" s="1"/>
  <c r="J37" i="26"/>
  <c r="J36" i="26"/>
  <c r="AY121" i="1" s="1"/>
  <c r="J35" i="26"/>
  <c r="AX121" i="1"/>
  <c r="BI137" i="26"/>
  <c r="BH137" i="26"/>
  <c r="BG137" i="26"/>
  <c r="BF137" i="26"/>
  <c r="T137" i="26"/>
  <c r="T136" i="26" s="1"/>
  <c r="R137" i="26"/>
  <c r="R136" i="26" s="1"/>
  <c r="P137" i="26"/>
  <c r="P136" i="26"/>
  <c r="BI135" i="26"/>
  <c r="BH135" i="26"/>
  <c r="BG135" i="26"/>
  <c r="BF135" i="26"/>
  <c r="T135" i="26"/>
  <c r="R135" i="26"/>
  <c r="P135" i="26"/>
  <c r="BI134" i="26"/>
  <c r="BH134" i="26"/>
  <c r="BG134" i="26"/>
  <c r="BF134" i="26"/>
  <c r="T134" i="26"/>
  <c r="R134" i="26"/>
  <c r="P134" i="26"/>
  <c r="BI132" i="26"/>
  <c r="BH132" i="26"/>
  <c r="BG132" i="26"/>
  <c r="BF132" i="26"/>
  <c r="T132" i="26"/>
  <c r="R132" i="26"/>
  <c r="P132" i="26"/>
  <c r="BI131" i="26"/>
  <c r="BH131" i="26"/>
  <c r="BG131" i="26"/>
  <c r="BF131" i="26"/>
  <c r="T131" i="26"/>
  <c r="R131" i="26"/>
  <c r="P131" i="26"/>
  <c r="BI129" i="26"/>
  <c r="BH129" i="26"/>
  <c r="BG129" i="26"/>
  <c r="BF129" i="26"/>
  <c r="T129" i="26"/>
  <c r="T128" i="26" s="1"/>
  <c r="R129" i="26"/>
  <c r="R128" i="26" s="1"/>
  <c r="P129" i="26"/>
  <c r="P128" i="26"/>
  <c r="BI127" i="26"/>
  <c r="BH127" i="26"/>
  <c r="BG127" i="26"/>
  <c r="BF127" i="26"/>
  <c r="T127" i="26"/>
  <c r="R127" i="26"/>
  <c r="P127" i="26"/>
  <c r="BI126" i="26"/>
  <c r="BH126" i="26"/>
  <c r="BG126" i="26"/>
  <c r="BF126" i="26"/>
  <c r="T126" i="26"/>
  <c r="R126" i="26"/>
  <c r="P126" i="26"/>
  <c r="BI125" i="26"/>
  <c r="BH125" i="26"/>
  <c r="BG125" i="26"/>
  <c r="BF125" i="26"/>
  <c r="T125" i="26"/>
  <c r="R125" i="26"/>
  <c r="P125" i="26"/>
  <c r="J118" i="26"/>
  <c r="F118" i="26"/>
  <c r="F116" i="26"/>
  <c r="E114" i="26"/>
  <c r="J91" i="26"/>
  <c r="F91" i="26"/>
  <c r="F89" i="26"/>
  <c r="E87" i="26"/>
  <c r="J24" i="26"/>
  <c r="E24" i="26"/>
  <c r="J92" i="26" s="1"/>
  <c r="J23" i="26"/>
  <c r="J18" i="26"/>
  <c r="E18" i="26"/>
  <c r="F119" i="26" s="1"/>
  <c r="J17" i="26"/>
  <c r="J12" i="26"/>
  <c r="J116" i="26" s="1"/>
  <c r="E7" i="26"/>
  <c r="E112" i="26" s="1"/>
  <c r="J37" i="25"/>
  <c r="J36" i="25"/>
  <c r="AY120" i="1" s="1"/>
  <c r="J35" i="25"/>
  <c r="AX120" i="1"/>
  <c r="BI218" i="25"/>
  <c r="BH218" i="25"/>
  <c r="BG218" i="25"/>
  <c r="BF218" i="25"/>
  <c r="T218" i="25"/>
  <c r="R218" i="25"/>
  <c r="P218" i="25"/>
  <c r="BI217" i="25"/>
  <c r="BH217" i="25"/>
  <c r="BG217" i="25"/>
  <c r="BF217" i="25"/>
  <c r="T217" i="25"/>
  <c r="R217" i="25"/>
  <c r="P217" i="25"/>
  <c r="BI216" i="25"/>
  <c r="BH216" i="25"/>
  <c r="BG216" i="25"/>
  <c r="BF216" i="25"/>
  <c r="T216" i="25"/>
  <c r="R216" i="25"/>
  <c r="P216" i="25"/>
  <c r="BI215" i="25"/>
  <c r="BH215" i="25"/>
  <c r="BG215" i="25"/>
  <c r="BF215" i="25"/>
  <c r="T215" i="25"/>
  <c r="R215" i="25"/>
  <c r="P215" i="25"/>
  <c r="BI214" i="25"/>
  <c r="BH214" i="25"/>
  <c r="BG214" i="25"/>
  <c r="BF214" i="25"/>
  <c r="T214" i="25"/>
  <c r="R214" i="25"/>
  <c r="P214" i="25"/>
  <c r="BI213" i="25"/>
  <c r="BH213" i="25"/>
  <c r="BG213" i="25"/>
  <c r="BF213" i="25"/>
  <c r="T213" i="25"/>
  <c r="R213" i="25"/>
  <c r="P213" i="25"/>
  <c r="BI212" i="25"/>
  <c r="BH212" i="25"/>
  <c r="BG212" i="25"/>
  <c r="BF212" i="25"/>
  <c r="T212" i="25"/>
  <c r="R212" i="25"/>
  <c r="P212" i="25"/>
  <c r="BI211" i="25"/>
  <c r="BH211" i="25"/>
  <c r="BG211" i="25"/>
  <c r="BF211" i="25"/>
  <c r="T211" i="25"/>
  <c r="R211" i="25"/>
  <c r="P211" i="25"/>
  <c r="BI210" i="25"/>
  <c r="BH210" i="25"/>
  <c r="BG210" i="25"/>
  <c r="BF210" i="25"/>
  <c r="T210" i="25"/>
  <c r="R210" i="25"/>
  <c r="P210" i="25"/>
  <c r="BI209" i="25"/>
  <c r="BH209" i="25"/>
  <c r="BG209" i="25"/>
  <c r="BF209" i="25"/>
  <c r="T209" i="25"/>
  <c r="R209" i="25"/>
  <c r="P209" i="25"/>
  <c r="BI208" i="25"/>
  <c r="BH208" i="25"/>
  <c r="BG208" i="25"/>
  <c r="BF208" i="25"/>
  <c r="T208" i="25"/>
  <c r="R208" i="25"/>
  <c r="P208" i="25"/>
  <c r="BI207" i="25"/>
  <c r="BH207" i="25"/>
  <c r="BG207" i="25"/>
  <c r="BF207" i="25"/>
  <c r="T207" i="25"/>
  <c r="R207" i="25"/>
  <c r="P207" i="25"/>
  <c r="BI206" i="25"/>
  <c r="BH206" i="25"/>
  <c r="BG206" i="25"/>
  <c r="BF206" i="25"/>
  <c r="T206" i="25"/>
  <c r="R206" i="25"/>
  <c r="P206" i="25"/>
  <c r="BI205" i="25"/>
  <c r="BH205" i="25"/>
  <c r="BG205" i="25"/>
  <c r="BF205" i="25"/>
  <c r="T205" i="25"/>
  <c r="R205" i="25"/>
  <c r="P205" i="25"/>
  <c r="BI204" i="25"/>
  <c r="BH204" i="25"/>
  <c r="BG204" i="25"/>
  <c r="BF204" i="25"/>
  <c r="T204" i="25"/>
  <c r="R204" i="25"/>
  <c r="P204" i="25"/>
  <c r="BI203" i="25"/>
  <c r="BH203" i="25"/>
  <c r="BG203" i="25"/>
  <c r="BF203" i="25"/>
  <c r="T203" i="25"/>
  <c r="R203" i="25"/>
  <c r="P203" i="25"/>
  <c r="BI202" i="25"/>
  <c r="BH202" i="25"/>
  <c r="BG202" i="25"/>
  <c r="BF202" i="25"/>
  <c r="T202" i="25"/>
  <c r="R202" i="25"/>
  <c r="P202" i="25"/>
  <c r="BI201" i="25"/>
  <c r="BH201" i="25"/>
  <c r="BG201" i="25"/>
  <c r="BF201" i="25"/>
  <c r="T201" i="25"/>
  <c r="R201" i="25"/>
  <c r="P201" i="25"/>
  <c r="BI200" i="25"/>
  <c r="BH200" i="25"/>
  <c r="BG200" i="25"/>
  <c r="BF200" i="25"/>
  <c r="T200" i="25"/>
  <c r="R200" i="25"/>
  <c r="P200" i="25"/>
  <c r="BI199" i="25"/>
  <c r="BH199" i="25"/>
  <c r="BG199" i="25"/>
  <c r="BF199" i="25"/>
  <c r="T199" i="25"/>
  <c r="R199" i="25"/>
  <c r="P199" i="25"/>
  <c r="BI198" i="25"/>
  <c r="BH198" i="25"/>
  <c r="BG198" i="25"/>
  <c r="BF198" i="25"/>
  <c r="T198" i="25"/>
  <c r="R198" i="25"/>
  <c r="P198" i="25"/>
  <c r="BI197" i="25"/>
  <c r="BH197" i="25"/>
  <c r="BG197" i="25"/>
  <c r="BF197" i="25"/>
  <c r="T197" i="25"/>
  <c r="R197" i="25"/>
  <c r="P197" i="25"/>
  <c r="BI196" i="25"/>
  <c r="BH196" i="25"/>
  <c r="BG196" i="25"/>
  <c r="BF196" i="25"/>
  <c r="T196" i="25"/>
  <c r="R196" i="25"/>
  <c r="P196" i="25"/>
  <c r="BI193" i="25"/>
  <c r="BH193" i="25"/>
  <c r="BG193" i="25"/>
  <c r="BF193" i="25"/>
  <c r="T193" i="25"/>
  <c r="R193" i="25"/>
  <c r="P193" i="25"/>
  <c r="BI192" i="25"/>
  <c r="BH192" i="25"/>
  <c r="BG192" i="25"/>
  <c r="BF192" i="25"/>
  <c r="T192" i="25"/>
  <c r="R192" i="25"/>
  <c r="P192" i="25"/>
  <c r="BI190" i="25"/>
  <c r="BH190" i="25"/>
  <c r="BG190" i="25"/>
  <c r="BF190" i="25"/>
  <c r="T190" i="25"/>
  <c r="R190" i="25"/>
  <c r="P190" i="25"/>
  <c r="BI187" i="25"/>
  <c r="BH187" i="25"/>
  <c r="BG187" i="25"/>
  <c r="BF187" i="25"/>
  <c r="T187" i="25"/>
  <c r="R187" i="25"/>
  <c r="P187" i="25"/>
  <c r="BI185" i="25"/>
  <c r="BH185" i="25"/>
  <c r="BG185" i="25"/>
  <c r="BF185" i="25"/>
  <c r="T185" i="25"/>
  <c r="R185" i="25"/>
  <c r="P185" i="25"/>
  <c r="BI181" i="25"/>
  <c r="BH181" i="25"/>
  <c r="BG181" i="25"/>
  <c r="BF181" i="25"/>
  <c r="T181" i="25"/>
  <c r="T180" i="25"/>
  <c r="T179" i="25"/>
  <c r="R181" i="25"/>
  <c r="R180" i="25" s="1"/>
  <c r="R179" i="25" s="1"/>
  <c r="P181" i="25"/>
  <c r="P180" i="25"/>
  <c r="P179" i="25" s="1"/>
  <c r="BI177" i="25"/>
  <c r="BH177" i="25"/>
  <c r="BG177" i="25"/>
  <c r="BF177" i="25"/>
  <c r="T177" i="25"/>
  <c r="R177" i="25"/>
  <c r="P177" i="25"/>
  <c r="BI175" i="25"/>
  <c r="BH175" i="25"/>
  <c r="BG175" i="25"/>
  <c r="BF175" i="25"/>
  <c r="T175" i="25"/>
  <c r="R175" i="25"/>
  <c r="P175" i="25"/>
  <c r="BI174" i="25"/>
  <c r="BH174" i="25"/>
  <c r="BG174" i="25"/>
  <c r="BF174" i="25"/>
  <c r="T174" i="25"/>
  <c r="R174" i="25"/>
  <c r="P174" i="25"/>
  <c r="BI173" i="25"/>
  <c r="BH173" i="25"/>
  <c r="BG173" i="25"/>
  <c r="BF173" i="25"/>
  <c r="T173" i="25"/>
  <c r="R173" i="25"/>
  <c r="P173" i="25"/>
  <c r="BI171" i="25"/>
  <c r="BH171" i="25"/>
  <c r="BG171" i="25"/>
  <c r="BF171" i="25"/>
  <c r="T171" i="25"/>
  <c r="R171" i="25"/>
  <c r="P171" i="25"/>
  <c r="BI169" i="25"/>
  <c r="BH169" i="25"/>
  <c r="BG169" i="25"/>
  <c r="BF169" i="25"/>
  <c r="T169" i="25"/>
  <c r="R169" i="25"/>
  <c r="P169" i="25"/>
  <c r="BI166" i="25"/>
  <c r="BH166" i="25"/>
  <c r="BG166" i="25"/>
  <c r="BF166" i="25"/>
  <c r="T166" i="25"/>
  <c r="R166" i="25"/>
  <c r="P166" i="25"/>
  <c r="BI164" i="25"/>
  <c r="BH164" i="25"/>
  <c r="BG164" i="25"/>
  <c r="BF164" i="25"/>
  <c r="T164" i="25"/>
  <c r="R164" i="25"/>
  <c r="P164" i="25"/>
  <c r="BI162" i="25"/>
  <c r="BH162" i="25"/>
  <c r="BG162" i="25"/>
  <c r="BF162" i="25"/>
  <c r="T162" i="25"/>
  <c r="R162" i="25"/>
  <c r="P162" i="25"/>
  <c r="BI160" i="25"/>
  <c r="BH160" i="25"/>
  <c r="BG160" i="25"/>
  <c r="BF160" i="25"/>
  <c r="T160" i="25"/>
  <c r="R160" i="25"/>
  <c r="P160" i="25"/>
  <c r="BI157" i="25"/>
  <c r="BH157" i="25"/>
  <c r="BG157" i="25"/>
  <c r="BF157" i="25"/>
  <c r="T157" i="25"/>
  <c r="R157" i="25"/>
  <c r="P157" i="25"/>
  <c r="BI155" i="25"/>
  <c r="BH155" i="25"/>
  <c r="BG155" i="25"/>
  <c r="BF155" i="25"/>
  <c r="T155" i="25"/>
  <c r="R155" i="25"/>
  <c r="P155" i="25"/>
  <c r="BI153" i="25"/>
  <c r="BH153" i="25"/>
  <c r="BG153" i="25"/>
  <c r="BF153" i="25"/>
  <c r="T153" i="25"/>
  <c r="R153" i="25"/>
  <c r="P153" i="25"/>
  <c r="BI150" i="25"/>
  <c r="BH150" i="25"/>
  <c r="BG150" i="25"/>
  <c r="BF150" i="25"/>
  <c r="T150" i="25"/>
  <c r="R150" i="25"/>
  <c r="P150" i="25"/>
  <c r="BI149" i="25"/>
  <c r="BH149" i="25"/>
  <c r="BG149" i="25"/>
  <c r="BF149" i="25"/>
  <c r="T149" i="25"/>
  <c r="R149" i="25"/>
  <c r="P149" i="25"/>
  <c r="BI147" i="25"/>
  <c r="BH147" i="25"/>
  <c r="BG147" i="25"/>
  <c r="BF147" i="25"/>
  <c r="T147" i="25"/>
  <c r="R147" i="25"/>
  <c r="P147" i="25"/>
  <c r="BI144" i="25"/>
  <c r="BH144" i="25"/>
  <c r="BG144" i="25"/>
  <c r="BF144" i="25"/>
  <c r="T144" i="25"/>
  <c r="R144" i="25"/>
  <c r="P144" i="25"/>
  <c r="BI143" i="25"/>
  <c r="BH143" i="25"/>
  <c r="BG143" i="25"/>
  <c r="BF143" i="25"/>
  <c r="T143" i="25"/>
  <c r="R143" i="25"/>
  <c r="P143" i="25"/>
  <c r="BI141" i="25"/>
  <c r="BH141" i="25"/>
  <c r="BG141" i="25"/>
  <c r="BF141" i="25"/>
  <c r="T141" i="25"/>
  <c r="R141" i="25"/>
  <c r="P141" i="25"/>
  <c r="BI138" i="25"/>
  <c r="BH138" i="25"/>
  <c r="BG138" i="25"/>
  <c r="BF138" i="25"/>
  <c r="T138" i="25"/>
  <c r="R138" i="25"/>
  <c r="P138" i="25"/>
  <c r="BI136" i="25"/>
  <c r="BH136" i="25"/>
  <c r="BG136" i="25"/>
  <c r="BF136" i="25"/>
  <c r="T136" i="25"/>
  <c r="R136" i="25"/>
  <c r="P136" i="25"/>
  <c r="BI134" i="25"/>
  <c r="BH134" i="25"/>
  <c r="BG134" i="25"/>
  <c r="BF134" i="25"/>
  <c r="T134" i="25"/>
  <c r="R134" i="25"/>
  <c r="P134" i="25"/>
  <c r="J126" i="25"/>
  <c r="F126" i="25"/>
  <c r="F124" i="25"/>
  <c r="E122" i="25"/>
  <c r="J91" i="25"/>
  <c r="F91" i="25"/>
  <c r="F89" i="25"/>
  <c r="E87" i="25"/>
  <c r="J24" i="25"/>
  <c r="E24" i="25"/>
  <c r="J127" i="25" s="1"/>
  <c r="J23" i="25"/>
  <c r="J18" i="25"/>
  <c r="E18" i="25"/>
  <c r="F127" i="25" s="1"/>
  <c r="J17" i="25"/>
  <c r="J12" i="25"/>
  <c r="J124" i="25" s="1"/>
  <c r="E7" i="25"/>
  <c r="E120" i="25"/>
  <c r="J37" i="24"/>
  <c r="J36" i="24"/>
  <c r="AY119" i="1"/>
  <c r="J35" i="24"/>
  <c r="AX119" i="1" s="1"/>
  <c r="BI171" i="24"/>
  <c r="BH171" i="24"/>
  <c r="BG171" i="24"/>
  <c r="BF171" i="24"/>
  <c r="T171" i="24"/>
  <c r="R171" i="24"/>
  <c r="P171" i="24"/>
  <c r="BI170" i="24"/>
  <c r="BH170" i="24"/>
  <c r="BG170" i="24"/>
  <c r="BF170" i="24"/>
  <c r="T170" i="24"/>
  <c r="R170" i="24"/>
  <c r="P170" i="24"/>
  <c r="BI169" i="24"/>
  <c r="BH169" i="24"/>
  <c r="BG169" i="24"/>
  <c r="BF169" i="24"/>
  <c r="T169" i="24"/>
  <c r="R169" i="24"/>
  <c r="P169" i="24"/>
  <c r="BI168" i="24"/>
  <c r="BH168" i="24"/>
  <c r="BG168" i="24"/>
  <c r="BF168" i="24"/>
  <c r="T168" i="24"/>
  <c r="R168" i="24"/>
  <c r="P168" i="24"/>
  <c r="BI167" i="24"/>
  <c r="BH167" i="24"/>
  <c r="BG167" i="24"/>
  <c r="BF167" i="24"/>
  <c r="T167" i="24"/>
  <c r="R167" i="24"/>
  <c r="P167" i="24"/>
  <c r="BI166" i="24"/>
  <c r="BH166" i="24"/>
  <c r="BG166" i="24"/>
  <c r="BF166" i="24"/>
  <c r="T166" i="24"/>
  <c r="R166" i="24"/>
  <c r="P166" i="24"/>
  <c r="BI165" i="24"/>
  <c r="BH165" i="24"/>
  <c r="BG165" i="24"/>
  <c r="BF165" i="24"/>
  <c r="T165" i="24"/>
  <c r="R165" i="24"/>
  <c r="P165" i="24"/>
  <c r="BI164" i="24"/>
  <c r="BH164" i="24"/>
  <c r="BG164" i="24"/>
  <c r="BF164" i="24"/>
  <c r="T164" i="24"/>
  <c r="R164" i="24"/>
  <c r="P164" i="24"/>
  <c r="BI163" i="24"/>
  <c r="BH163" i="24"/>
  <c r="BG163" i="24"/>
  <c r="BF163" i="24"/>
  <c r="T163" i="24"/>
  <c r="R163" i="24"/>
  <c r="P163" i="24"/>
  <c r="BI162" i="24"/>
  <c r="BH162" i="24"/>
  <c r="BG162" i="24"/>
  <c r="BF162" i="24"/>
  <c r="T162" i="24"/>
  <c r="R162" i="24"/>
  <c r="P162" i="24"/>
  <c r="BI161" i="24"/>
  <c r="BH161" i="24"/>
  <c r="BG161" i="24"/>
  <c r="BF161" i="24"/>
  <c r="T161" i="24"/>
  <c r="R161" i="24"/>
  <c r="P161" i="24"/>
  <c r="BI160" i="24"/>
  <c r="BH160" i="24"/>
  <c r="BG160" i="24"/>
  <c r="BF160" i="24"/>
  <c r="T160" i="24"/>
  <c r="R160" i="24"/>
  <c r="P160" i="24"/>
  <c r="BI159" i="24"/>
  <c r="BH159" i="24"/>
  <c r="BG159" i="24"/>
  <c r="BF159" i="24"/>
  <c r="T159" i="24"/>
  <c r="R159" i="24"/>
  <c r="P159" i="24"/>
  <c r="BI158" i="24"/>
  <c r="BH158" i="24"/>
  <c r="BG158" i="24"/>
  <c r="BF158" i="24"/>
  <c r="T158" i="24"/>
  <c r="R158" i="24"/>
  <c r="P158" i="24"/>
  <c r="BI156" i="24"/>
  <c r="BH156" i="24"/>
  <c r="BG156" i="24"/>
  <c r="BF156" i="24"/>
  <c r="T156" i="24"/>
  <c r="R156" i="24"/>
  <c r="P156" i="24"/>
  <c r="BI155" i="24"/>
  <c r="BH155" i="24"/>
  <c r="BG155" i="24"/>
  <c r="BF155" i="24"/>
  <c r="T155" i="24"/>
  <c r="R155" i="24"/>
  <c r="P155" i="24"/>
  <c r="BI154" i="24"/>
  <c r="BH154" i="24"/>
  <c r="BG154" i="24"/>
  <c r="BF154" i="24"/>
  <c r="T154" i="24"/>
  <c r="R154" i="24"/>
  <c r="P154" i="24"/>
  <c r="BI153" i="24"/>
  <c r="BH153" i="24"/>
  <c r="BG153" i="24"/>
  <c r="BF153" i="24"/>
  <c r="T153" i="24"/>
  <c r="R153" i="24"/>
  <c r="P153" i="24"/>
  <c r="BI151" i="24"/>
  <c r="BH151" i="24"/>
  <c r="BG151" i="24"/>
  <c r="BF151" i="24"/>
  <c r="T151" i="24"/>
  <c r="R151" i="24"/>
  <c r="P151" i="24"/>
  <c r="BI150" i="24"/>
  <c r="BH150" i="24"/>
  <c r="BG150" i="24"/>
  <c r="BF150" i="24"/>
  <c r="T150" i="24"/>
  <c r="R150" i="24"/>
  <c r="P150" i="24"/>
  <c r="BI149" i="24"/>
  <c r="BH149" i="24"/>
  <c r="BG149" i="24"/>
  <c r="BF149" i="24"/>
  <c r="T149" i="24"/>
  <c r="R149" i="24"/>
  <c r="P149" i="24"/>
  <c r="BI148" i="24"/>
  <c r="BH148" i="24"/>
  <c r="BG148" i="24"/>
  <c r="BF148" i="24"/>
  <c r="T148" i="24"/>
  <c r="R148" i="24"/>
  <c r="P148" i="24"/>
  <c r="BI147" i="24"/>
  <c r="BH147" i="24"/>
  <c r="BG147" i="24"/>
  <c r="BF147" i="24"/>
  <c r="T147" i="24"/>
  <c r="R147" i="24"/>
  <c r="P147" i="24"/>
  <c r="BI146" i="24"/>
  <c r="BH146" i="24"/>
  <c r="BG146" i="24"/>
  <c r="BF146" i="24"/>
  <c r="T146" i="24"/>
  <c r="R146" i="24"/>
  <c r="P146" i="24"/>
  <c r="BI145" i="24"/>
  <c r="BH145" i="24"/>
  <c r="BG145" i="24"/>
  <c r="BF145" i="24"/>
  <c r="T145" i="24"/>
  <c r="R145" i="24"/>
  <c r="P145" i="24"/>
  <c r="BI144" i="24"/>
  <c r="BH144" i="24"/>
  <c r="BG144" i="24"/>
  <c r="BF144" i="24"/>
  <c r="T144" i="24"/>
  <c r="R144" i="24"/>
  <c r="P144" i="24"/>
  <c r="BI143" i="24"/>
  <c r="BH143" i="24"/>
  <c r="BG143" i="24"/>
  <c r="BF143" i="24"/>
  <c r="T143" i="24"/>
  <c r="R143" i="24"/>
  <c r="P143" i="24"/>
  <c r="BI141" i="24"/>
  <c r="BH141" i="24"/>
  <c r="BG141" i="24"/>
  <c r="BF141" i="24"/>
  <c r="T141" i="24"/>
  <c r="R141" i="24"/>
  <c r="P141" i="24"/>
  <c r="BI140" i="24"/>
  <c r="BH140" i="24"/>
  <c r="BG140" i="24"/>
  <c r="BF140" i="24"/>
  <c r="T140" i="24"/>
  <c r="R140" i="24"/>
  <c r="P140" i="24"/>
  <c r="BI139" i="24"/>
  <c r="BH139" i="24"/>
  <c r="BG139" i="24"/>
  <c r="BF139" i="24"/>
  <c r="T139" i="24"/>
  <c r="R139" i="24"/>
  <c r="P139" i="24"/>
  <c r="BI138" i="24"/>
  <c r="BH138" i="24"/>
  <c r="BG138" i="24"/>
  <c r="BF138" i="24"/>
  <c r="T138" i="24"/>
  <c r="R138" i="24"/>
  <c r="P138" i="24"/>
  <c r="BI137" i="24"/>
  <c r="BH137" i="24"/>
  <c r="BG137" i="24"/>
  <c r="BF137" i="24"/>
  <c r="T137" i="24"/>
  <c r="R137" i="24"/>
  <c r="P137" i="24"/>
  <c r="BI136" i="24"/>
  <c r="BH136" i="24"/>
  <c r="BG136" i="24"/>
  <c r="BF136" i="24"/>
  <c r="T136" i="24"/>
  <c r="R136" i="24"/>
  <c r="P136" i="24"/>
  <c r="BI135" i="24"/>
  <c r="BH135" i="24"/>
  <c r="BG135" i="24"/>
  <c r="BF135" i="24"/>
  <c r="T135" i="24"/>
  <c r="R135" i="24"/>
  <c r="P135" i="24"/>
  <c r="BI134" i="24"/>
  <c r="BH134" i="24"/>
  <c r="BG134" i="24"/>
  <c r="BF134" i="24"/>
  <c r="T134" i="24"/>
  <c r="R134" i="24"/>
  <c r="P134" i="24"/>
  <c r="BI133" i="24"/>
  <c r="BH133" i="24"/>
  <c r="BG133" i="24"/>
  <c r="BF133" i="24"/>
  <c r="T133" i="24"/>
  <c r="R133" i="24"/>
  <c r="P133" i="24"/>
  <c r="BI132" i="24"/>
  <c r="BH132" i="24"/>
  <c r="BG132" i="24"/>
  <c r="BF132" i="24"/>
  <c r="T132" i="24"/>
  <c r="R132" i="24"/>
  <c r="P132" i="24"/>
  <c r="BI131" i="24"/>
  <c r="BH131" i="24"/>
  <c r="BG131" i="24"/>
  <c r="BF131" i="24"/>
  <c r="T131" i="24"/>
  <c r="R131" i="24"/>
  <c r="P131" i="24"/>
  <c r="BI130" i="24"/>
  <c r="BH130" i="24"/>
  <c r="BG130" i="24"/>
  <c r="BF130" i="24"/>
  <c r="T130" i="24"/>
  <c r="R130" i="24"/>
  <c r="P130" i="24"/>
  <c r="BI129" i="24"/>
  <c r="BH129" i="24"/>
  <c r="BG129" i="24"/>
  <c r="BF129" i="24"/>
  <c r="T129" i="24"/>
  <c r="R129" i="24"/>
  <c r="P129" i="24"/>
  <c r="BI128" i="24"/>
  <c r="BH128" i="24"/>
  <c r="BG128" i="24"/>
  <c r="BF128" i="24"/>
  <c r="T128" i="24"/>
  <c r="R128" i="24"/>
  <c r="P128" i="24"/>
  <c r="BI127" i="24"/>
  <c r="BH127" i="24"/>
  <c r="BG127" i="24"/>
  <c r="BF127" i="24"/>
  <c r="T127" i="24"/>
  <c r="R127" i="24"/>
  <c r="P127" i="24"/>
  <c r="BI126" i="24"/>
  <c r="BH126" i="24"/>
  <c r="BG126" i="24"/>
  <c r="BF126" i="24"/>
  <c r="T126" i="24"/>
  <c r="R126" i="24"/>
  <c r="P126" i="24"/>
  <c r="BI125" i="24"/>
  <c r="BH125" i="24"/>
  <c r="BG125" i="24"/>
  <c r="BF125" i="24"/>
  <c r="T125" i="24"/>
  <c r="R125" i="24"/>
  <c r="P125" i="24"/>
  <c r="BI124" i="24"/>
  <c r="BH124" i="24"/>
  <c r="BG124" i="24"/>
  <c r="BF124" i="24"/>
  <c r="T124" i="24"/>
  <c r="R124" i="24"/>
  <c r="P124" i="24"/>
  <c r="BI123" i="24"/>
  <c r="BH123" i="24"/>
  <c r="BG123" i="24"/>
  <c r="BF123" i="24"/>
  <c r="T123" i="24"/>
  <c r="R123" i="24"/>
  <c r="P123" i="24"/>
  <c r="BI122" i="24"/>
  <c r="BH122" i="24"/>
  <c r="BG122" i="24"/>
  <c r="BF122" i="24"/>
  <c r="T122" i="24"/>
  <c r="R122" i="24"/>
  <c r="P122" i="24"/>
  <c r="J116" i="24"/>
  <c r="F116" i="24"/>
  <c r="F114" i="24"/>
  <c r="E112" i="24"/>
  <c r="J91" i="24"/>
  <c r="F91" i="24"/>
  <c r="F89" i="24"/>
  <c r="E87" i="24"/>
  <c r="J24" i="24"/>
  <c r="E24" i="24"/>
  <c r="J92" i="24" s="1"/>
  <c r="J23" i="24"/>
  <c r="J18" i="24"/>
  <c r="E18" i="24"/>
  <c r="F117" i="24" s="1"/>
  <c r="J17" i="24"/>
  <c r="J12" i="24"/>
  <c r="J114" i="24" s="1"/>
  <c r="E7" i="24"/>
  <c r="E110" i="24"/>
  <c r="J37" i="23"/>
  <c r="J36" i="23"/>
  <c r="AY118" i="1"/>
  <c r="J35" i="23"/>
  <c r="AX118" i="1" s="1"/>
  <c r="BI135" i="23"/>
  <c r="BH135" i="23"/>
  <c r="BG135" i="23"/>
  <c r="BF135" i="23"/>
  <c r="T135" i="23"/>
  <c r="R135" i="23"/>
  <c r="P135" i="23"/>
  <c r="BI134" i="23"/>
  <c r="BH134" i="23"/>
  <c r="BG134" i="23"/>
  <c r="BF134" i="23"/>
  <c r="T134" i="23"/>
  <c r="R134" i="23"/>
  <c r="P134" i="23"/>
  <c r="BI133" i="23"/>
  <c r="BH133" i="23"/>
  <c r="BG133" i="23"/>
  <c r="BF133" i="23"/>
  <c r="T133" i="23"/>
  <c r="R133" i="23"/>
  <c r="P133" i="23"/>
  <c r="BI132" i="23"/>
  <c r="BH132" i="23"/>
  <c r="BG132" i="23"/>
  <c r="BF132" i="23"/>
  <c r="T132" i="23"/>
  <c r="R132" i="23"/>
  <c r="P132" i="23"/>
  <c r="BI131" i="23"/>
  <c r="BH131" i="23"/>
  <c r="BG131" i="23"/>
  <c r="BF131" i="23"/>
  <c r="T131" i="23"/>
  <c r="R131" i="23"/>
  <c r="P131" i="23"/>
  <c r="BI130" i="23"/>
  <c r="BH130" i="23"/>
  <c r="BG130" i="23"/>
  <c r="BF130" i="23"/>
  <c r="T130" i="23"/>
  <c r="R130" i="23"/>
  <c r="P130" i="23"/>
  <c r="BI129" i="23"/>
  <c r="BH129" i="23"/>
  <c r="BG129" i="23"/>
  <c r="BF129" i="23"/>
  <c r="T129" i="23"/>
  <c r="R129" i="23"/>
  <c r="P129" i="23"/>
  <c r="BI128" i="23"/>
  <c r="BH128" i="23"/>
  <c r="BG128" i="23"/>
  <c r="BF128" i="23"/>
  <c r="T128" i="23"/>
  <c r="R128" i="23"/>
  <c r="P128" i="23"/>
  <c r="BI127" i="23"/>
  <c r="BH127" i="23"/>
  <c r="BG127" i="23"/>
  <c r="BF127" i="23"/>
  <c r="T127" i="23"/>
  <c r="R127" i="23"/>
  <c r="P127" i="23"/>
  <c r="BI126" i="23"/>
  <c r="BH126" i="23"/>
  <c r="BG126" i="23"/>
  <c r="BF126" i="23"/>
  <c r="T126" i="23"/>
  <c r="R126" i="23"/>
  <c r="P126" i="23"/>
  <c r="BI125" i="23"/>
  <c r="BH125" i="23"/>
  <c r="BG125" i="23"/>
  <c r="BF125" i="23"/>
  <c r="T125" i="23"/>
  <c r="R125" i="23"/>
  <c r="P125" i="23"/>
  <c r="BI124" i="23"/>
  <c r="BH124" i="23"/>
  <c r="BG124" i="23"/>
  <c r="BF124" i="23"/>
  <c r="T124" i="23"/>
  <c r="R124" i="23"/>
  <c r="P124" i="23"/>
  <c r="BI123" i="23"/>
  <c r="BH123" i="23"/>
  <c r="BG123" i="23"/>
  <c r="BF123" i="23"/>
  <c r="T123" i="23"/>
  <c r="R123" i="23"/>
  <c r="P123" i="23"/>
  <c r="BI122" i="23"/>
  <c r="BH122" i="23"/>
  <c r="BG122" i="23"/>
  <c r="BF122" i="23"/>
  <c r="T122" i="23"/>
  <c r="R122" i="23"/>
  <c r="P122" i="23"/>
  <c r="BI121" i="23"/>
  <c r="BH121" i="23"/>
  <c r="BG121" i="23"/>
  <c r="BF121" i="23"/>
  <c r="T121" i="23"/>
  <c r="R121" i="23"/>
  <c r="P121" i="23"/>
  <c r="J114" i="23"/>
  <c r="F114" i="23"/>
  <c r="F112" i="23"/>
  <c r="E110" i="23"/>
  <c r="J91" i="23"/>
  <c r="F91" i="23"/>
  <c r="F89" i="23"/>
  <c r="E87" i="23"/>
  <c r="J24" i="23"/>
  <c r="E24" i="23"/>
  <c r="J92" i="23" s="1"/>
  <c r="J23" i="23"/>
  <c r="J18" i="23"/>
  <c r="E18" i="23"/>
  <c r="F115" i="23" s="1"/>
  <c r="J17" i="23"/>
  <c r="J12" i="23"/>
  <c r="J112" i="23" s="1"/>
  <c r="E7" i="23"/>
  <c r="E108" i="23" s="1"/>
  <c r="J37" i="22"/>
  <c r="J36" i="22"/>
  <c r="AY117" i="1"/>
  <c r="J35" i="22"/>
  <c r="AX117" i="1" s="1"/>
  <c r="BI199" i="22"/>
  <c r="BH199" i="22"/>
  <c r="BG199" i="22"/>
  <c r="BF199" i="22"/>
  <c r="T199" i="22"/>
  <c r="R199" i="22"/>
  <c r="P199" i="22"/>
  <c r="BI197" i="22"/>
  <c r="BH197" i="22"/>
  <c r="BG197" i="22"/>
  <c r="BF197" i="22"/>
  <c r="T197" i="22"/>
  <c r="R197" i="22"/>
  <c r="P197" i="22"/>
  <c r="BI196" i="22"/>
  <c r="BH196" i="22"/>
  <c r="BG196" i="22"/>
  <c r="BF196" i="22"/>
  <c r="T196" i="22"/>
  <c r="R196" i="22"/>
  <c r="P196" i="22"/>
  <c r="BI195" i="22"/>
  <c r="BH195" i="22"/>
  <c r="BG195" i="22"/>
  <c r="BF195" i="22"/>
  <c r="T195" i="22"/>
  <c r="R195" i="22"/>
  <c r="P195" i="22"/>
  <c r="BI194" i="22"/>
  <c r="BH194" i="22"/>
  <c r="BG194" i="22"/>
  <c r="BF194" i="22"/>
  <c r="T194" i="22"/>
  <c r="R194" i="22"/>
  <c r="P194" i="22"/>
  <c r="BI193" i="22"/>
  <c r="BH193" i="22"/>
  <c r="BG193" i="22"/>
  <c r="BF193" i="22"/>
  <c r="T193" i="22"/>
  <c r="R193" i="22"/>
  <c r="P193" i="22"/>
  <c r="BI192" i="22"/>
  <c r="BH192" i="22"/>
  <c r="BG192" i="22"/>
  <c r="BF192" i="22"/>
  <c r="T192" i="22"/>
  <c r="R192" i="22"/>
  <c r="P192" i="22"/>
  <c r="BI191" i="22"/>
  <c r="BH191" i="22"/>
  <c r="BG191" i="22"/>
  <c r="BF191" i="22"/>
  <c r="T191" i="22"/>
  <c r="R191" i="22"/>
  <c r="P191" i="22"/>
  <c r="BI190" i="22"/>
  <c r="BH190" i="22"/>
  <c r="BG190" i="22"/>
  <c r="BF190" i="22"/>
  <c r="T190" i="22"/>
  <c r="R190" i="22"/>
  <c r="P190" i="22"/>
  <c r="BI189" i="22"/>
  <c r="BH189" i="22"/>
  <c r="BG189" i="22"/>
  <c r="BF189" i="22"/>
  <c r="T189" i="22"/>
  <c r="R189" i="22"/>
  <c r="P189" i="22"/>
  <c r="BI188" i="22"/>
  <c r="BH188" i="22"/>
  <c r="BG188" i="22"/>
  <c r="BF188" i="22"/>
  <c r="T188" i="22"/>
  <c r="R188" i="22"/>
  <c r="P188" i="22"/>
  <c r="BI187" i="22"/>
  <c r="BH187" i="22"/>
  <c r="BG187" i="22"/>
  <c r="BF187" i="22"/>
  <c r="T187" i="22"/>
  <c r="R187" i="22"/>
  <c r="P187" i="22"/>
  <c r="BI186" i="22"/>
  <c r="BH186" i="22"/>
  <c r="BG186" i="22"/>
  <c r="BF186" i="22"/>
  <c r="T186" i="22"/>
  <c r="R186" i="22"/>
  <c r="P186" i="22"/>
  <c r="BI185" i="22"/>
  <c r="BH185" i="22"/>
  <c r="BG185" i="22"/>
  <c r="BF185" i="22"/>
  <c r="T185" i="22"/>
  <c r="R185" i="22"/>
  <c r="P185" i="22"/>
  <c r="BI184" i="22"/>
  <c r="BH184" i="22"/>
  <c r="BG184" i="22"/>
  <c r="BF184" i="22"/>
  <c r="T184" i="22"/>
  <c r="R184" i="22"/>
  <c r="P184" i="22"/>
  <c r="BI183" i="22"/>
  <c r="BH183" i="22"/>
  <c r="BG183" i="22"/>
  <c r="BF183" i="22"/>
  <c r="T183" i="22"/>
  <c r="R183" i="22"/>
  <c r="P183" i="22"/>
  <c r="BI181" i="22"/>
  <c r="BH181" i="22"/>
  <c r="BG181" i="22"/>
  <c r="BF181" i="22"/>
  <c r="T181" i="22"/>
  <c r="R181" i="22"/>
  <c r="P181" i="22"/>
  <c r="BI179" i="22"/>
  <c r="BH179" i="22"/>
  <c r="BG179" i="22"/>
  <c r="BF179" i="22"/>
  <c r="T179" i="22"/>
  <c r="R179" i="22"/>
  <c r="P179" i="22"/>
  <c r="BI177" i="22"/>
  <c r="BH177" i="22"/>
  <c r="BG177" i="22"/>
  <c r="BF177" i="22"/>
  <c r="T177" i="22"/>
  <c r="R177" i="22"/>
  <c r="P177" i="22"/>
  <c r="BI175" i="22"/>
  <c r="BH175" i="22"/>
  <c r="BG175" i="22"/>
  <c r="BF175" i="22"/>
  <c r="T175" i="22"/>
  <c r="R175" i="22"/>
  <c r="P175" i="22"/>
  <c r="BI173" i="22"/>
  <c r="BH173" i="22"/>
  <c r="BG173" i="22"/>
  <c r="BF173" i="22"/>
  <c r="T173" i="22"/>
  <c r="R173" i="22"/>
  <c r="P173" i="22"/>
  <c r="BI171" i="22"/>
  <c r="BH171" i="22"/>
  <c r="BG171" i="22"/>
  <c r="BF171" i="22"/>
  <c r="T171" i="22"/>
  <c r="R171" i="22"/>
  <c r="P171" i="22"/>
  <c r="BI169" i="22"/>
  <c r="BH169" i="22"/>
  <c r="BG169" i="22"/>
  <c r="BF169" i="22"/>
  <c r="T169" i="22"/>
  <c r="R169" i="22"/>
  <c r="P169" i="22"/>
  <c r="BI167" i="22"/>
  <c r="BH167" i="22"/>
  <c r="BG167" i="22"/>
  <c r="BF167" i="22"/>
  <c r="T167" i="22"/>
  <c r="R167" i="22"/>
  <c r="P167" i="22"/>
  <c r="BI165" i="22"/>
  <c r="BH165" i="22"/>
  <c r="BG165" i="22"/>
  <c r="BF165" i="22"/>
  <c r="T165" i="22"/>
  <c r="R165" i="22"/>
  <c r="P165" i="22"/>
  <c r="BI163" i="22"/>
  <c r="BH163" i="22"/>
  <c r="BG163" i="22"/>
  <c r="BF163" i="22"/>
  <c r="T163" i="22"/>
  <c r="R163" i="22"/>
  <c r="P163" i="22"/>
  <c r="BI161" i="22"/>
  <c r="BH161" i="22"/>
  <c r="BG161" i="22"/>
  <c r="BF161" i="22"/>
  <c r="T161" i="22"/>
  <c r="R161" i="22"/>
  <c r="P161" i="22"/>
  <c r="BI159" i="22"/>
  <c r="BH159" i="22"/>
  <c r="BG159" i="22"/>
  <c r="BF159" i="22"/>
  <c r="T159" i="22"/>
  <c r="R159" i="22"/>
  <c r="P159" i="22"/>
  <c r="BI157" i="22"/>
  <c r="BH157" i="22"/>
  <c r="BG157" i="22"/>
  <c r="BF157" i="22"/>
  <c r="T157" i="22"/>
  <c r="R157" i="22"/>
  <c r="P157" i="22"/>
  <c r="BI155" i="22"/>
  <c r="BH155" i="22"/>
  <c r="BG155" i="22"/>
  <c r="BF155" i="22"/>
  <c r="T155" i="22"/>
  <c r="R155" i="22"/>
  <c r="P155" i="22"/>
  <c r="BI153" i="22"/>
  <c r="BH153" i="22"/>
  <c r="BG153" i="22"/>
  <c r="BF153" i="22"/>
  <c r="T153" i="22"/>
  <c r="R153" i="22"/>
  <c r="P153" i="22"/>
  <c r="BI151" i="22"/>
  <c r="BH151" i="22"/>
  <c r="BG151" i="22"/>
  <c r="BF151" i="22"/>
  <c r="T151" i="22"/>
  <c r="R151" i="22"/>
  <c r="P151" i="22"/>
  <c r="BI149" i="22"/>
  <c r="BH149" i="22"/>
  <c r="BG149" i="22"/>
  <c r="BF149" i="22"/>
  <c r="T149" i="22"/>
  <c r="R149" i="22"/>
  <c r="P149" i="22"/>
  <c r="BI147" i="22"/>
  <c r="BH147" i="22"/>
  <c r="BG147" i="22"/>
  <c r="BF147" i="22"/>
  <c r="T147" i="22"/>
  <c r="R147" i="22"/>
  <c r="P147" i="22"/>
  <c r="BI145" i="22"/>
  <c r="BH145" i="22"/>
  <c r="BG145" i="22"/>
  <c r="BF145" i="22"/>
  <c r="T145" i="22"/>
  <c r="R145" i="22"/>
  <c r="P145" i="22"/>
  <c r="BI143" i="22"/>
  <c r="BH143" i="22"/>
  <c r="BG143" i="22"/>
  <c r="BF143" i="22"/>
  <c r="T143" i="22"/>
  <c r="R143" i="22"/>
  <c r="P143" i="22"/>
  <c r="BI141" i="22"/>
  <c r="BH141" i="22"/>
  <c r="BG141" i="22"/>
  <c r="BF141" i="22"/>
  <c r="T141" i="22"/>
  <c r="R141" i="22"/>
  <c r="P141" i="22"/>
  <c r="BI139" i="22"/>
  <c r="BH139" i="22"/>
  <c r="BG139" i="22"/>
  <c r="BF139" i="22"/>
  <c r="T139" i="22"/>
  <c r="R139" i="22"/>
  <c r="P139" i="22"/>
  <c r="BI137" i="22"/>
  <c r="BH137" i="22"/>
  <c r="BG137" i="22"/>
  <c r="BF137" i="22"/>
  <c r="T137" i="22"/>
  <c r="R137" i="22"/>
  <c r="P137" i="22"/>
  <c r="BI135" i="22"/>
  <c r="BH135" i="22"/>
  <c r="BG135" i="22"/>
  <c r="BF135" i="22"/>
  <c r="T135" i="22"/>
  <c r="R135" i="22"/>
  <c r="P135" i="22"/>
  <c r="BI133" i="22"/>
  <c r="BH133" i="22"/>
  <c r="BG133" i="22"/>
  <c r="BF133" i="22"/>
  <c r="T133" i="22"/>
  <c r="R133" i="22"/>
  <c r="P133" i="22"/>
  <c r="BI131" i="22"/>
  <c r="BH131" i="22"/>
  <c r="BG131" i="22"/>
  <c r="BF131" i="22"/>
  <c r="T131" i="22"/>
  <c r="R131" i="22"/>
  <c r="P131" i="22"/>
  <c r="BI129" i="22"/>
  <c r="BH129" i="22"/>
  <c r="BG129" i="22"/>
  <c r="BF129" i="22"/>
  <c r="T129" i="22"/>
  <c r="R129" i="22"/>
  <c r="P129" i="22"/>
  <c r="BI127" i="22"/>
  <c r="BH127" i="22"/>
  <c r="BG127" i="22"/>
  <c r="BF127" i="22"/>
  <c r="T127" i="22"/>
  <c r="R127" i="22"/>
  <c r="P127" i="22"/>
  <c r="BI124" i="22"/>
  <c r="BH124" i="22"/>
  <c r="BG124" i="22"/>
  <c r="BF124" i="22"/>
  <c r="T124" i="22"/>
  <c r="T123" i="22" s="1"/>
  <c r="R124" i="22"/>
  <c r="R123" i="22"/>
  <c r="P124" i="22"/>
  <c r="P123" i="22"/>
  <c r="J117" i="22"/>
  <c r="F117" i="22"/>
  <c r="F115" i="22"/>
  <c r="E113" i="22"/>
  <c r="J91" i="22"/>
  <c r="F91" i="22"/>
  <c r="F89" i="22"/>
  <c r="E87" i="22"/>
  <c r="J24" i="22"/>
  <c r="E24" i="22"/>
  <c r="J118" i="22" s="1"/>
  <c r="J23" i="22"/>
  <c r="J18" i="22"/>
  <c r="E18" i="22"/>
  <c r="F92" i="22" s="1"/>
  <c r="J17" i="22"/>
  <c r="J12" i="22"/>
  <c r="J89" i="22" s="1"/>
  <c r="E7" i="22"/>
  <c r="E111" i="22" s="1"/>
  <c r="J37" i="21"/>
  <c r="J36" i="21"/>
  <c r="AY116" i="1" s="1"/>
  <c r="J35" i="21"/>
  <c r="AX116" i="1" s="1"/>
  <c r="BI360" i="21"/>
  <c r="BH360" i="21"/>
  <c r="BG360" i="21"/>
  <c r="BF360" i="21"/>
  <c r="T360" i="21"/>
  <c r="R360" i="21"/>
  <c r="P360" i="21"/>
  <c r="BI359" i="21"/>
  <c r="BH359" i="21"/>
  <c r="BG359" i="21"/>
  <c r="BF359" i="21"/>
  <c r="T359" i="21"/>
  <c r="R359" i="21"/>
  <c r="P359" i="21"/>
  <c r="BI357" i="21"/>
  <c r="BH357" i="21"/>
  <c r="BG357" i="21"/>
  <c r="BF357" i="21"/>
  <c r="T357" i="21"/>
  <c r="R357" i="21"/>
  <c r="P357" i="21"/>
  <c r="BI356" i="21"/>
  <c r="BH356" i="21"/>
  <c r="BG356" i="21"/>
  <c r="BF356" i="21"/>
  <c r="T356" i="21"/>
  <c r="R356" i="21"/>
  <c r="P356" i="21"/>
  <c r="BI354" i="21"/>
  <c r="BH354" i="21"/>
  <c r="BG354" i="21"/>
  <c r="BF354" i="21"/>
  <c r="T354" i="21"/>
  <c r="R354" i="21"/>
  <c r="P354" i="21"/>
  <c r="BI352" i="21"/>
  <c r="BH352" i="21"/>
  <c r="BG352" i="21"/>
  <c r="BF352" i="21"/>
  <c r="T352" i="21"/>
  <c r="R352" i="21"/>
  <c r="P352" i="21"/>
  <c r="BI350" i="21"/>
  <c r="BH350" i="21"/>
  <c r="BG350" i="21"/>
  <c r="BF350" i="21"/>
  <c r="T350" i="21"/>
  <c r="R350" i="21"/>
  <c r="P350" i="21"/>
  <c r="BI348" i="21"/>
  <c r="BH348" i="21"/>
  <c r="BG348" i="21"/>
  <c r="BF348" i="21"/>
  <c r="T348" i="21"/>
  <c r="R348" i="21"/>
  <c r="P348" i="21"/>
  <c r="BI347" i="21"/>
  <c r="BH347" i="21"/>
  <c r="BG347" i="21"/>
  <c r="BF347" i="21"/>
  <c r="T347" i="21"/>
  <c r="R347" i="21"/>
  <c r="P347" i="21"/>
  <c r="BI345" i="21"/>
  <c r="BH345" i="21"/>
  <c r="BG345" i="21"/>
  <c r="BF345" i="21"/>
  <c r="T345" i="21"/>
  <c r="R345" i="21"/>
  <c r="P345" i="21"/>
  <c r="BI343" i="21"/>
  <c r="BH343" i="21"/>
  <c r="BG343" i="21"/>
  <c r="BF343" i="21"/>
  <c r="T343" i="21"/>
  <c r="R343" i="21"/>
  <c r="P343" i="21"/>
  <c r="BI341" i="21"/>
  <c r="BH341" i="21"/>
  <c r="BG341" i="21"/>
  <c r="BF341" i="21"/>
  <c r="T341" i="21"/>
  <c r="R341" i="21"/>
  <c r="P341" i="21"/>
  <c r="BI339" i="21"/>
  <c r="BH339" i="21"/>
  <c r="BG339" i="21"/>
  <c r="BF339" i="21"/>
  <c r="T339" i="21"/>
  <c r="R339" i="21"/>
  <c r="P339" i="21"/>
  <c r="BI337" i="21"/>
  <c r="BH337" i="21"/>
  <c r="BG337" i="21"/>
  <c r="BF337" i="21"/>
  <c r="T337" i="21"/>
  <c r="R337" i="21"/>
  <c r="P337" i="21"/>
  <c r="BI335" i="21"/>
  <c r="BH335" i="21"/>
  <c r="BG335" i="21"/>
  <c r="BF335" i="21"/>
  <c r="T335" i="21"/>
  <c r="R335" i="21"/>
  <c r="P335" i="21"/>
  <c r="BI333" i="21"/>
  <c r="BH333" i="21"/>
  <c r="BG333" i="21"/>
  <c r="BF333" i="21"/>
  <c r="T333" i="21"/>
  <c r="R333" i="21"/>
  <c r="P333" i="21"/>
  <c r="BI331" i="21"/>
  <c r="BH331" i="21"/>
  <c r="BG331" i="21"/>
  <c r="BF331" i="21"/>
  <c r="T331" i="21"/>
  <c r="R331" i="21"/>
  <c r="P331" i="21"/>
  <c r="BI329" i="21"/>
  <c r="BH329" i="21"/>
  <c r="BG329" i="21"/>
  <c r="BF329" i="21"/>
  <c r="T329" i="21"/>
  <c r="R329" i="21"/>
  <c r="P329" i="21"/>
  <c r="BI327" i="21"/>
  <c r="BH327" i="21"/>
  <c r="BG327" i="21"/>
  <c r="BF327" i="21"/>
  <c r="T327" i="21"/>
  <c r="R327" i="21"/>
  <c r="P327" i="21"/>
  <c r="BI325" i="21"/>
  <c r="BH325" i="21"/>
  <c r="BG325" i="21"/>
  <c r="BF325" i="21"/>
  <c r="T325" i="21"/>
  <c r="T324" i="21" s="1"/>
  <c r="R325" i="21"/>
  <c r="R324" i="21" s="1"/>
  <c r="P325" i="21"/>
  <c r="P324" i="21" s="1"/>
  <c r="BI323" i="21"/>
  <c r="BH323" i="21"/>
  <c r="BG323" i="21"/>
  <c r="BF323" i="21"/>
  <c r="T323" i="21"/>
  <c r="R323" i="21"/>
  <c r="P323" i="21"/>
  <c r="BI320" i="21"/>
  <c r="BH320" i="21"/>
  <c r="BG320" i="21"/>
  <c r="BF320" i="21"/>
  <c r="T320" i="21"/>
  <c r="R320" i="21"/>
  <c r="P320" i="21"/>
  <c r="BI318" i="21"/>
  <c r="BH318" i="21"/>
  <c r="BG318" i="21"/>
  <c r="BF318" i="21"/>
  <c r="T318" i="21"/>
  <c r="R318" i="21"/>
  <c r="P318" i="21"/>
  <c r="BI316" i="21"/>
  <c r="BH316" i="21"/>
  <c r="BG316" i="21"/>
  <c r="BF316" i="21"/>
  <c r="T316" i="21"/>
  <c r="R316" i="21"/>
  <c r="P316" i="21"/>
  <c r="BI314" i="21"/>
  <c r="BH314" i="21"/>
  <c r="BG314" i="21"/>
  <c r="BF314" i="21"/>
  <c r="T314" i="21"/>
  <c r="R314" i="21"/>
  <c r="P314" i="21"/>
  <c r="BI312" i="21"/>
  <c r="BH312" i="21"/>
  <c r="BG312" i="21"/>
  <c r="BF312" i="21"/>
  <c r="T312" i="21"/>
  <c r="R312" i="21"/>
  <c r="P312" i="21"/>
  <c r="BI310" i="21"/>
  <c r="BH310" i="21"/>
  <c r="BG310" i="21"/>
  <c r="BF310" i="21"/>
  <c r="T310" i="21"/>
  <c r="R310" i="21"/>
  <c r="P310" i="21"/>
  <c r="BI308" i="21"/>
  <c r="BH308" i="21"/>
  <c r="BG308" i="21"/>
  <c r="BF308" i="21"/>
  <c r="T308" i="21"/>
  <c r="R308" i="21"/>
  <c r="P308" i="21"/>
  <c r="BI306" i="21"/>
  <c r="BH306" i="21"/>
  <c r="BG306" i="21"/>
  <c r="BF306" i="21"/>
  <c r="T306" i="21"/>
  <c r="R306" i="21"/>
  <c r="P306" i="21"/>
  <c r="BI304" i="21"/>
  <c r="BH304" i="21"/>
  <c r="BG304" i="21"/>
  <c r="BF304" i="21"/>
  <c r="T304" i="21"/>
  <c r="R304" i="21"/>
  <c r="P304" i="21"/>
  <c r="BI303" i="21"/>
  <c r="BH303" i="21"/>
  <c r="BG303" i="21"/>
  <c r="BF303" i="21"/>
  <c r="T303" i="21"/>
  <c r="R303" i="21"/>
  <c r="P303" i="21"/>
  <c r="BI301" i="21"/>
  <c r="BH301" i="21"/>
  <c r="BG301" i="21"/>
  <c r="BF301" i="21"/>
  <c r="T301" i="21"/>
  <c r="R301" i="21"/>
  <c r="P301" i="21"/>
  <c r="BI299" i="21"/>
  <c r="BH299" i="21"/>
  <c r="BG299" i="21"/>
  <c r="BF299" i="21"/>
  <c r="T299" i="21"/>
  <c r="R299" i="21"/>
  <c r="P299" i="21"/>
  <c r="BI297" i="21"/>
  <c r="BH297" i="21"/>
  <c r="BG297" i="21"/>
  <c r="BF297" i="21"/>
  <c r="T297" i="21"/>
  <c r="R297" i="21"/>
  <c r="P297" i="21"/>
  <c r="BI295" i="21"/>
  <c r="BH295" i="21"/>
  <c r="BG295" i="21"/>
  <c r="BF295" i="21"/>
  <c r="T295" i="21"/>
  <c r="R295" i="21"/>
  <c r="P295" i="21"/>
  <c r="BI293" i="21"/>
  <c r="BH293" i="21"/>
  <c r="BG293" i="21"/>
  <c r="BF293" i="21"/>
  <c r="T293" i="21"/>
  <c r="R293" i="21"/>
  <c r="P293" i="21"/>
  <c r="BI292" i="21"/>
  <c r="BH292" i="21"/>
  <c r="BG292" i="21"/>
  <c r="BF292" i="21"/>
  <c r="T292" i="21"/>
  <c r="R292" i="21"/>
  <c r="P292" i="21"/>
  <c r="BI290" i="21"/>
  <c r="BH290" i="21"/>
  <c r="BG290" i="21"/>
  <c r="BF290" i="21"/>
  <c r="T290" i="21"/>
  <c r="R290" i="21"/>
  <c r="P290" i="21"/>
  <c r="BI288" i="21"/>
  <c r="BH288" i="21"/>
  <c r="BG288" i="21"/>
  <c r="BF288" i="21"/>
  <c r="T288" i="21"/>
  <c r="R288" i="21"/>
  <c r="P288" i="21"/>
  <c r="BI286" i="21"/>
  <c r="BH286" i="21"/>
  <c r="BG286" i="21"/>
  <c r="BF286" i="21"/>
  <c r="T286" i="21"/>
  <c r="R286" i="21"/>
  <c r="P286" i="21"/>
  <c r="BI284" i="21"/>
  <c r="BH284" i="21"/>
  <c r="BG284" i="21"/>
  <c r="BF284" i="21"/>
  <c r="T284" i="21"/>
  <c r="R284" i="21"/>
  <c r="P284" i="21"/>
  <c r="BI282" i="21"/>
  <c r="BH282" i="21"/>
  <c r="BG282" i="21"/>
  <c r="BF282" i="21"/>
  <c r="T282" i="21"/>
  <c r="R282" i="21"/>
  <c r="P282" i="21"/>
  <c r="BI280" i="21"/>
  <c r="BH280" i="21"/>
  <c r="BG280" i="21"/>
  <c r="BF280" i="21"/>
  <c r="T280" i="21"/>
  <c r="R280" i="21"/>
  <c r="P280" i="21"/>
  <c r="BI278" i="21"/>
  <c r="BH278" i="21"/>
  <c r="BG278" i="21"/>
  <c r="BF278" i="21"/>
  <c r="T278" i="21"/>
  <c r="R278" i="21"/>
  <c r="P278" i="21"/>
  <c r="BI276" i="21"/>
  <c r="BH276" i="21"/>
  <c r="BG276" i="21"/>
  <c r="BF276" i="21"/>
  <c r="T276" i="21"/>
  <c r="R276" i="21"/>
  <c r="P276" i="21"/>
  <c r="BI274" i="21"/>
  <c r="BH274" i="21"/>
  <c r="BG274" i="21"/>
  <c r="BF274" i="21"/>
  <c r="T274" i="21"/>
  <c r="R274" i="21"/>
  <c r="P274" i="21"/>
  <c r="BI272" i="21"/>
  <c r="BH272" i="21"/>
  <c r="BG272" i="21"/>
  <c r="BF272" i="21"/>
  <c r="T272" i="21"/>
  <c r="R272" i="21"/>
  <c r="P272" i="21"/>
  <c r="BI270" i="21"/>
  <c r="BH270" i="21"/>
  <c r="BG270" i="21"/>
  <c r="BF270" i="21"/>
  <c r="T270" i="21"/>
  <c r="R270" i="21"/>
  <c r="P270" i="21"/>
  <c r="BI268" i="21"/>
  <c r="BH268" i="21"/>
  <c r="BG268" i="21"/>
  <c r="BF268" i="21"/>
  <c r="T268" i="21"/>
  <c r="R268" i="21"/>
  <c r="P268" i="21"/>
  <c r="BI266" i="21"/>
  <c r="BH266" i="21"/>
  <c r="BG266" i="21"/>
  <c r="BF266" i="21"/>
  <c r="T266" i="21"/>
  <c r="R266" i="21"/>
  <c r="P266" i="21"/>
  <c r="BI264" i="21"/>
  <c r="BH264" i="21"/>
  <c r="BG264" i="21"/>
  <c r="BF264" i="21"/>
  <c r="T264" i="21"/>
  <c r="R264" i="21"/>
  <c r="P264" i="21"/>
  <c r="BI263" i="21"/>
  <c r="BH263" i="21"/>
  <c r="BG263" i="21"/>
  <c r="BF263" i="21"/>
  <c r="T263" i="21"/>
  <c r="R263" i="21"/>
  <c r="P263" i="21"/>
  <c r="BI261" i="21"/>
  <c r="BH261" i="21"/>
  <c r="BG261" i="21"/>
  <c r="BF261" i="21"/>
  <c r="T261" i="21"/>
  <c r="R261" i="21"/>
  <c r="P261" i="21"/>
  <c r="BI259" i="21"/>
  <c r="BH259" i="21"/>
  <c r="BG259" i="21"/>
  <c r="BF259" i="21"/>
  <c r="T259" i="21"/>
  <c r="R259" i="21"/>
  <c r="P259" i="21"/>
  <c r="BI257" i="21"/>
  <c r="BH257" i="21"/>
  <c r="BG257" i="21"/>
  <c r="BF257" i="21"/>
  <c r="T257" i="21"/>
  <c r="R257" i="21"/>
  <c r="P257" i="21"/>
  <c r="BI255" i="21"/>
  <c r="BH255" i="21"/>
  <c r="BG255" i="21"/>
  <c r="BF255" i="21"/>
  <c r="T255" i="21"/>
  <c r="R255" i="21"/>
  <c r="P255" i="21"/>
  <c r="BI253" i="21"/>
  <c r="BH253" i="21"/>
  <c r="BG253" i="21"/>
  <c r="BF253" i="21"/>
  <c r="T253" i="21"/>
  <c r="R253" i="21"/>
  <c r="P253" i="21"/>
  <c r="BI251" i="21"/>
  <c r="BH251" i="21"/>
  <c r="BG251" i="21"/>
  <c r="BF251" i="21"/>
  <c r="T251" i="21"/>
  <c r="R251" i="21"/>
  <c r="P251" i="21"/>
  <c r="BI249" i="21"/>
  <c r="BH249" i="21"/>
  <c r="BG249" i="21"/>
  <c r="BF249" i="21"/>
  <c r="T249" i="21"/>
  <c r="R249" i="21"/>
  <c r="P249" i="21"/>
  <c r="BI247" i="21"/>
  <c r="BH247" i="21"/>
  <c r="BG247" i="21"/>
  <c r="BF247" i="21"/>
  <c r="T247" i="21"/>
  <c r="R247" i="21"/>
  <c r="P247" i="21"/>
  <c r="BI246" i="21"/>
  <c r="BH246" i="21"/>
  <c r="BG246" i="21"/>
  <c r="BF246" i="21"/>
  <c r="T246" i="21"/>
  <c r="R246" i="21"/>
  <c r="P246" i="21"/>
  <c r="BI245" i="21"/>
  <c r="BH245" i="21"/>
  <c r="BG245" i="21"/>
  <c r="BF245" i="21"/>
  <c r="T245" i="21"/>
  <c r="R245" i="21"/>
  <c r="P245" i="21"/>
  <c r="BI243" i="21"/>
  <c r="BH243" i="21"/>
  <c r="BG243" i="21"/>
  <c r="BF243" i="21"/>
  <c r="T243" i="21"/>
  <c r="R243" i="21"/>
  <c r="P243" i="21"/>
  <c r="BI241" i="21"/>
  <c r="BH241" i="21"/>
  <c r="BG241" i="21"/>
  <c r="BF241" i="21"/>
  <c r="T241" i="21"/>
  <c r="R241" i="21"/>
  <c r="P241" i="21"/>
  <c r="BI239" i="21"/>
  <c r="BH239" i="21"/>
  <c r="BG239" i="21"/>
  <c r="BF239" i="21"/>
  <c r="T239" i="21"/>
  <c r="R239" i="21"/>
  <c r="P239" i="21"/>
  <c r="BI237" i="21"/>
  <c r="BH237" i="21"/>
  <c r="BG237" i="21"/>
  <c r="BF237" i="21"/>
  <c r="T237" i="21"/>
  <c r="R237" i="21"/>
  <c r="P237" i="21"/>
  <c r="BI236" i="21"/>
  <c r="BH236" i="21"/>
  <c r="BG236" i="21"/>
  <c r="BF236" i="21"/>
  <c r="T236" i="21"/>
  <c r="R236" i="21"/>
  <c r="P236" i="21"/>
  <c r="BI234" i="21"/>
  <c r="BH234" i="21"/>
  <c r="BG234" i="21"/>
  <c r="BF234" i="21"/>
  <c r="T234" i="21"/>
  <c r="R234" i="21"/>
  <c r="P234" i="21"/>
  <c r="BI232" i="21"/>
  <c r="BH232" i="21"/>
  <c r="BG232" i="21"/>
  <c r="BF232" i="21"/>
  <c r="T232" i="21"/>
  <c r="R232" i="21"/>
  <c r="P232" i="21"/>
  <c r="BI231" i="21"/>
  <c r="BH231" i="21"/>
  <c r="BG231" i="21"/>
  <c r="BF231" i="21"/>
  <c r="T231" i="21"/>
  <c r="R231" i="21"/>
  <c r="P231" i="21"/>
  <c r="BI230" i="21"/>
  <c r="BH230" i="21"/>
  <c r="BG230" i="21"/>
  <c r="BF230" i="21"/>
  <c r="T230" i="21"/>
  <c r="R230" i="21"/>
  <c r="P230" i="21"/>
  <c r="BI228" i="21"/>
  <c r="BH228" i="21"/>
  <c r="BG228" i="21"/>
  <c r="BF228" i="21"/>
  <c r="T228" i="21"/>
  <c r="R228" i="21"/>
  <c r="P228" i="21"/>
  <c r="BI226" i="21"/>
  <c r="BH226" i="21"/>
  <c r="BG226" i="21"/>
  <c r="BF226" i="21"/>
  <c r="T226" i="21"/>
  <c r="R226" i="21"/>
  <c r="P226" i="21"/>
  <c r="BI224" i="21"/>
  <c r="BH224" i="21"/>
  <c r="BG224" i="21"/>
  <c r="BF224" i="21"/>
  <c r="T224" i="21"/>
  <c r="R224" i="21"/>
  <c r="P224" i="21"/>
  <c r="BI223" i="21"/>
  <c r="BH223" i="21"/>
  <c r="BG223" i="21"/>
  <c r="BF223" i="21"/>
  <c r="T223" i="21"/>
  <c r="R223" i="21"/>
  <c r="P223" i="21"/>
  <c r="BI221" i="21"/>
  <c r="BH221" i="21"/>
  <c r="BG221" i="21"/>
  <c r="BF221" i="21"/>
  <c r="T221" i="21"/>
  <c r="R221" i="21"/>
  <c r="P221" i="21"/>
  <c r="BI219" i="21"/>
  <c r="BH219" i="21"/>
  <c r="BG219" i="21"/>
  <c r="BF219" i="21"/>
  <c r="T219" i="21"/>
  <c r="R219" i="21"/>
  <c r="P219" i="21"/>
  <c r="BI217" i="21"/>
  <c r="BH217" i="21"/>
  <c r="BG217" i="21"/>
  <c r="BF217" i="21"/>
  <c r="T217" i="21"/>
  <c r="R217" i="21"/>
  <c r="P217" i="21"/>
  <c r="BI215" i="21"/>
  <c r="BH215" i="21"/>
  <c r="BG215" i="21"/>
  <c r="BF215" i="21"/>
  <c r="T215" i="21"/>
  <c r="R215" i="21"/>
  <c r="P215" i="21"/>
  <c r="BI213" i="21"/>
  <c r="BH213" i="21"/>
  <c r="BG213" i="21"/>
  <c r="BF213" i="21"/>
  <c r="T213" i="21"/>
  <c r="R213" i="21"/>
  <c r="P213" i="21"/>
  <c r="BI211" i="21"/>
  <c r="BH211" i="21"/>
  <c r="BG211" i="21"/>
  <c r="BF211" i="21"/>
  <c r="T211" i="21"/>
  <c r="R211" i="21"/>
  <c r="P211" i="21"/>
  <c r="BI209" i="21"/>
  <c r="BH209" i="21"/>
  <c r="BG209" i="21"/>
  <c r="BF209" i="21"/>
  <c r="T209" i="21"/>
  <c r="R209" i="21"/>
  <c r="P209" i="21"/>
  <c r="BI207" i="21"/>
  <c r="BH207" i="21"/>
  <c r="BG207" i="21"/>
  <c r="BF207" i="21"/>
  <c r="T207" i="21"/>
  <c r="R207" i="21"/>
  <c r="P207" i="21"/>
  <c r="BI205" i="21"/>
  <c r="BH205" i="21"/>
  <c r="BG205" i="21"/>
  <c r="BF205" i="21"/>
  <c r="T205" i="21"/>
  <c r="R205" i="21"/>
  <c r="P205" i="21"/>
  <c r="BI203" i="21"/>
  <c r="BH203" i="21"/>
  <c r="BG203" i="21"/>
  <c r="BF203" i="21"/>
  <c r="T203" i="21"/>
  <c r="R203" i="21"/>
  <c r="P203" i="21"/>
  <c r="BI201" i="21"/>
  <c r="BH201" i="21"/>
  <c r="BG201" i="21"/>
  <c r="BF201" i="21"/>
  <c r="T201" i="21"/>
  <c r="R201" i="21"/>
  <c r="P201" i="21"/>
  <c r="BI199" i="21"/>
  <c r="BH199" i="21"/>
  <c r="BG199" i="21"/>
  <c r="BF199" i="21"/>
  <c r="T199" i="21"/>
  <c r="R199" i="21"/>
  <c r="P199" i="21"/>
  <c r="BI197" i="21"/>
  <c r="BH197" i="21"/>
  <c r="BG197" i="21"/>
  <c r="BF197" i="21"/>
  <c r="T197" i="21"/>
  <c r="R197" i="21"/>
  <c r="P197" i="21"/>
  <c r="BI195" i="21"/>
  <c r="BH195" i="21"/>
  <c r="BG195" i="21"/>
  <c r="BF195" i="21"/>
  <c r="T195" i="21"/>
  <c r="R195" i="21"/>
  <c r="P195" i="21"/>
  <c r="BI193" i="21"/>
  <c r="BH193" i="21"/>
  <c r="BG193" i="21"/>
  <c r="BF193" i="21"/>
  <c r="T193" i="21"/>
  <c r="R193" i="21"/>
  <c r="P193" i="21"/>
  <c r="BI191" i="21"/>
  <c r="BH191" i="21"/>
  <c r="BG191" i="21"/>
  <c r="BF191" i="21"/>
  <c r="T191" i="21"/>
  <c r="R191" i="21"/>
  <c r="P191" i="21"/>
  <c r="BI189" i="21"/>
  <c r="BH189" i="21"/>
  <c r="BG189" i="21"/>
  <c r="BF189" i="21"/>
  <c r="T189" i="21"/>
  <c r="R189" i="21"/>
  <c r="P189" i="21"/>
  <c r="BI187" i="21"/>
  <c r="BH187" i="21"/>
  <c r="BG187" i="21"/>
  <c r="BF187" i="21"/>
  <c r="T187" i="21"/>
  <c r="R187" i="21"/>
  <c r="P187" i="21"/>
  <c r="BI185" i="21"/>
  <c r="BH185" i="21"/>
  <c r="BG185" i="21"/>
  <c r="BF185" i="21"/>
  <c r="T185" i="21"/>
  <c r="R185" i="21"/>
  <c r="P185" i="21"/>
  <c r="BI182" i="21"/>
  <c r="BH182" i="21"/>
  <c r="BG182" i="21"/>
  <c r="BF182" i="21"/>
  <c r="T182" i="21"/>
  <c r="R182" i="21"/>
  <c r="P182" i="21"/>
  <c r="BI181" i="21"/>
  <c r="BH181" i="21"/>
  <c r="BG181" i="21"/>
  <c r="BF181" i="21"/>
  <c r="T181" i="21"/>
  <c r="R181" i="21"/>
  <c r="P181" i="21"/>
  <c r="BI180" i="21"/>
  <c r="BH180" i="21"/>
  <c r="BG180" i="21"/>
  <c r="BF180" i="21"/>
  <c r="T180" i="21"/>
  <c r="R180" i="21"/>
  <c r="P180" i="21"/>
  <c r="BI179" i="21"/>
  <c r="BH179" i="21"/>
  <c r="BG179" i="21"/>
  <c r="BF179" i="21"/>
  <c r="T179" i="21"/>
  <c r="R179" i="21"/>
  <c r="P179" i="21"/>
  <c r="BI178" i="21"/>
  <c r="BH178" i="21"/>
  <c r="BG178" i="21"/>
  <c r="BF178" i="21"/>
  <c r="T178" i="21"/>
  <c r="R178" i="21"/>
  <c r="P178" i="21"/>
  <c r="BI177" i="21"/>
  <c r="BH177" i="21"/>
  <c r="BG177" i="21"/>
  <c r="BF177" i="21"/>
  <c r="T177" i="21"/>
  <c r="R177" i="21"/>
  <c r="P177" i="21"/>
  <c r="BI175" i="21"/>
  <c r="BH175" i="21"/>
  <c r="BG175" i="21"/>
  <c r="BF175" i="21"/>
  <c r="T175" i="21"/>
  <c r="R175" i="21"/>
  <c r="P175" i="21"/>
  <c r="BI173" i="21"/>
  <c r="BH173" i="21"/>
  <c r="BG173" i="21"/>
  <c r="BF173" i="21"/>
  <c r="T173" i="21"/>
  <c r="R173" i="21"/>
  <c r="P173" i="21"/>
  <c r="BI171" i="21"/>
  <c r="BH171" i="21"/>
  <c r="BG171" i="21"/>
  <c r="BF171" i="21"/>
  <c r="T171" i="21"/>
  <c r="R171" i="21"/>
  <c r="P171" i="21"/>
  <c r="BI169" i="21"/>
  <c r="BH169" i="21"/>
  <c r="BG169" i="21"/>
  <c r="BF169" i="21"/>
  <c r="T169" i="21"/>
  <c r="R169" i="21"/>
  <c r="P169" i="21"/>
  <c r="BI167" i="21"/>
  <c r="BH167" i="21"/>
  <c r="BG167" i="21"/>
  <c r="BF167" i="21"/>
  <c r="T167" i="21"/>
  <c r="R167" i="21"/>
  <c r="P167" i="21"/>
  <c r="BI165" i="21"/>
  <c r="BH165" i="21"/>
  <c r="BG165" i="21"/>
  <c r="BF165" i="21"/>
  <c r="T165" i="21"/>
  <c r="R165" i="21"/>
  <c r="P165" i="21"/>
  <c r="BI163" i="21"/>
  <c r="BH163" i="21"/>
  <c r="BG163" i="21"/>
  <c r="BF163" i="21"/>
  <c r="T163" i="21"/>
  <c r="R163" i="21"/>
  <c r="P163" i="21"/>
  <c r="BI161" i="21"/>
  <c r="BH161" i="21"/>
  <c r="BG161" i="21"/>
  <c r="BF161" i="21"/>
  <c r="T161" i="21"/>
  <c r="R161" i="21"/>
  <c r="P161" i="21"/>
  <c r="BI159" i="21"/>
  <c r="BH159" i="21"/>
  <c r="BG159" i="21"/>
  <c r="BF159" i="21"/>
  <c r="T159" i="21"/>
  <c r="R159" i="21"/>
  <c r="P159" i="21"/>
  <c r="BI157" i="21"/>
  <c r="BH157" i="21"/>
  <c r="BG157" i="21"/>
  <c r="BF157" i="21"/>
  <c r="T157" i="21"/>
  <c r="R157" i="21"/>
  <c r="P157" i="21"/>
  <c r="BI149" i="21"/>
  <c r="BH149" i="21"/>
  <c r="BG149" i="21"/>
  <c r="BF149" i="21"/>
  <c r="T149" i="21"/>
  <c r="R149" i="21"/>
  <c r="P149" i="21"/>
  <c r="BI147" i="21"/>
  <c r="BH147" i="21"/>
  <c r="BG147" i="21"/>
  <c r="BF147" i="21"/>
  <c r="T147" i="21"/>
  <c r="R147" i="21"/>
  <c r="P147" i="21"/>
  <c r="BI145" i="21"/>
  <c r="BH145" i="21"/>
  <c r="BG145" i="21"/>
  <c r="BF145" i="21"/>
  <c r="T145" i="21"/>
  <c r="R145" i="21"/>
  <c r="P145" i="21"/>
  <c r="BI143" i="21"/>
  <c r="BH143" i="21"/>
  <c r="BG143" i="21"/>
  <c r="BF143" i="21"/>
  <c r="T143" i="21"/>
  <c r="R143" i="21"/>
  <c r="P143" i="21"/>
  <c r="BI141" i="21"/>
  <c r="BH141" i="21"/>
  <c r="BG141" i="21"/>
  <c r="BF141" i="21"/>
  <c r="T141" i="21"/>
  <c r="R141" i="21"/>
  <c r="P141" i="21"/>
  <c r="BI139" i="21"/>
  <c r="BH139" i="21"/>
  <c r="BG139" i="21"/>
  <c r="BF139" i="21"/>
  <c r="T139" i="21"/>
  <c r="R139" i="21"/>
  <c r="P139" i="21"/>
  <c r="BI137" i="21"/>
  <c r="BH137" i="21"/>
  <c r="BG137" i="21"/>
  <c r="BF137" i="21"/>
  <c r="T137" i="21"/>
  <c r="R137" i="21"/>
  <c r="P137" i="21"/>
  <c r="BI135" i="21"/>
  <c r="BH135" i="21"/>
  <c r="BG135" i="21"/>
  <c r="BF135" i="21"/>
  <c r="T135" i="21"/>
  <c r="R135" i="21"/>
  <c r="P135" i="21"/>
  <c r="BI133" i="21"/>
  <c r="BH133" i="21"/>
  <c r="BG133" i="21"/>
  <c r="BF133" i="21"/>
  <c r="T133" i="21"/>
  <c r="R133" i="21"/>
  <c r="P133" i="21"/>
  <c r="BI131" i="21"/>
  <c r="BH131" i="21"/>
  <c r="BG131" i="21"/>
  <c r="BF131" i="21"/>
  <c r="T131" i="21"/>
  <c r="R131" i="21"/>
  <c r="P131" i="21"/>
  <c r="BI129" i="21"/>
  <c r="BH129" i="21"/>
  <c r="BG129" i="21"/>
  <c r="BF129" i="21"/>
  <c r="T129" i="21"/>
  <c r="R129" i="21"/>
  <c r="P129" i="21"/>
  <c r="J122" i="21"/>
  <c r="F122" i="21"/>
  <c r="F120" i="21"/>
  <c r="E118" i="21"/>
  <c r="J91" i="21"/>
  <c r="F91" i="21"/>
  <c r="F89" i="21"/>
  <c r="E87" i="21"/>
  <c r="J24" i="21"/>
  <c r="E24" i="21"/>
  <c r="J123" i="21" s="1"/>
  <c r="J23" i="21"/>
  <c r="J18" i="21"/>
  <c r="E18" i="21"/>
  <c r="F123" i="21" s="1"/>
  <c r="J17" i="21"/>
  <c r="J12" i="21"/>
  <c r="J120" i="21" s="1"/>
  <c r="E7" i="21"/>
  <c r="E116" i="21" s="1"/>
  <c r="J37" i="20"/>
  <c r="J36" i="20"/>
  <c r="AY115" i="1" s="1"/>
  <c r="J35" i="20"/>
  <c r="AX115" i="1" s="1"/>
  <c r="BI311" i="20"/>
  <c r="BH311" i="20"/>
  <c r="BG311" i="20"/>
  <c r="BF311" i="20"/>
  <c r="T311" i="20"/>
  <c r="R311" i="20"/>
  <c r="P311" i="20"/>
  <c r="BI310" i="20"/>
  <c r="BH310" i="20"/>
  <c r="BG310" i="20"/>
  <c r="BF310" i="20"/>
  <c r="T310" i="20"/>
  <c r="R310" i="20"/>
  <c r="P310" i="20"/>
  <c r="BI309" i="20"/>
  <c r="BH309" i="20"/>
  <c r="BG309" i="20"/>
  <c r="BF309" i="20"/>
  <c r="T309" i="20"/>
  <c r="R309" i="20"/>
  <c r="P309" i="20"/>
  <c r="BI308" i="20"/>
  <c r="BH308" i="20"/>
  <c r="BG308" i="20"/>
  <c r="BF308" i="20"/>
  <c r="T308" i="20"/>
  <c r="R308" i="20"/>
  <c r="P308" i="20"/>
  <c r="BI307" i="20"/>
  <c r="BH307" i="20"/>
  <c r="BG307" i="20"/>
  <c r="BF307" i="20"/>
  <c r="T307" i="20"/>
  <c r="R307" i="20"/>
  <c r="P307" i="20"/>
  <c r="BI306" i="20"/>
  <c r="BH306" i="20"/>
  <c r="BG306" i="20"/>
  <c r="BF306" i="20"/>
  <c r="T306" i="20"/>
  <c r="R306" i="20"/>
  <c r="P306" i="20"/>
  <c r="BI304" i="20"/>
  <c r="BH304" i="20"/>
  <c r="BG304" i="20"/>
  <c r="BF304" i="20"/>
  <c r="T304" i="20"/>
  <c r="R304" i="20"/>
  <c r="P304" i="20"/>
  <c r="BI303" i="20"/>
  <c r="BH303" i="20"/>
  <c r="BG303" i="20"/>
  <c r="BF303" i="20"/>
  <c r="T303" i="20"/>
  <c r="R303" i="20"/>
  <c r="P303" i="20"/>
  <c r="BI302" i="20"/>
  <c r="BH302" i="20"/>
  <c r="BG302" i="20"/>
  <c r="BF302" i="20"/>
  <c r="T302" i="20"/>
  <c r="R302" i="20"/>
  <c r="P302" i="20"/>
  <c r="BI300" i="20"/>
  <c r="BH300" i="20"/>
  <c r="BG300" i="20"/>
  <c r="BF300" i="20"/>
  <c r="T300" i="20"/>
  <c r="R300" i="20"/>
  <c r="P300" i="20"/>
  <c r="BI298" i="20"/>
  <c r="BH298" i="20"/>
  <c r="BG298" i="20"/>
  <c r="BF298" i="20"/>
  <c r="T298" i="20"/>
  <c r="R298" i="20"/>
  <c r="P298" i="20"/>
  <c r="BI297" i="20"/>
  <c r="BH297" i="20"/>
  <c r="BG297" i="20"/>
  <c r="BF297" i="20"/>
  <c r="T297" i="20"/>
  <c r="R297" i="20"/>
  <c r="P297" i="20"/>
  <c r="BI296" i="20"/>
  <c r="BH296" i="20"/>
  <c r="BG296" i="20"/>
  <c r="BF296" i="20"/>
  <c r="T296" i="20"/>
  <c r="R296" i="20"/>
  <c r="P296" i="20"/>
  <c r="BI295" i="20"/>
  <c r="BH295" i="20"/>
  <c r="BG295" i="20"/>
  <c r="BF295" i="20"/>
  <c r="T295" i="20"/>
  <c r="R295" i="20"/>
  <c r="P295" i="20"/>
  <c r="BI294" i="20"/>
  <c r="BH294" i="20"/>
  <c r="BG294" i="20"/>
  <c r="BF294" i="20"/>
  <c r="T294" i="20"/>
  <c r="R294" i="20"/>
  <c r="P294" i="20"/>
  <c r="BI293" i="20"/>
  <c r="BH293" i="20"/>
  <c r="BG293" i="20"/>
  <c r="BF293" i="20"/>
  <c r="T293" i="20"/>
  <c r="R293" i="20"/>
  <c r="P293" i="20"/>
  <c r="BI292" i="20"/>
  <c r="BH292" i="20"/>
  <c r="BG292" i="20"/>
  <c r="BF292" i="20"/>
  <c r="T292" i="20"/>
  <c r="R292" i="20"/>
  <c r="P292" i="20"/>
  <c r="BI291" i="20"/>
  <c r="BH291" i="20"/>
  <c r="BG291" i="20"/>
  <c r="BF291" i="20"/>
  <c r="T291" i="20"/>
  <c r="R291" i="20"/>
  <c r="P291" i="20"/>
  <c r="BI290" i="20"/>
  <c r="BH290" i="20"/>
  <c r="BG290" i="20"/>
  <c r="BF290" i="20"/>
  <c r="T290" i="20"/>
  <c r="R290" i="20"/>
  <c r="P290" i="20"/>
  <c r="BI289" i="20"/>
  <c r="BH289" i="20"/>
  <c r="BG289" i="20"/>
  <c r="BF289" i="20"/>
  <c r="T289" i="20"/>
  <c r="R289" i="20"/>
  <c r="P289" i="20"/>
  <c r="BI287" i="20"/>
  <c r="BH287" i="20"/>
  <c r="BG287" i="20"/>
  <c r="BF287" i="20"/>
  <c r="T287" i="20"/>
  <c r="R287" i="20"/>
  <c r="P287" i="20"/>
  <c r="BI284" i="20"/>
  <c r="BH284" i="20"/>
  <c r="BG284" i="20"/>
  <c r="BF284" i="20"/>
  <c r="T284" i="20"/>
  <c r="R284" i="20"/>
  <c r="P284" i="20"/>
  <c r="BI282" i="20"/>
  <c r="BH282" i="20"/>
  <c r="BG282" i="20"/>
  <c r="BF282" i="20"/>
  <c r="T282" i="20"/>
  <c r="R282" i="20"/>
  <c r="P282" i="20"/>
  <c r="BI280" i="20"/>
  <c r="BH280" i="20"/>
  <c r="BG280" i="20"/>
  <c r="BF280" i="20"/>
  <c r="T280" i="20"/>
  <c r="R280" i="20"/>
  <c r="P280" i="20"/>
  <c r="BI278" i="20"/>
  <c r="BH278" i="20"/>
  <c r="BG278" i="20"/>
  <c r="BF278" i="20"/>
  <c r="T278" i="20"/>
  <c r="R278" i="20"/>
  <c r="P278" i="20"/>
  <c r="BI276" i="20"/>
  <c r="BH276" i="20"/>
  <c r="BG276" i="20"/>
  <c r="BF276" i="20"/>
  <c r="T276" i="20"/>
  <c r="R276" i="20"/>
  <c r="P276" i="20"/>
  <c r="BI274" i="20"/>
  <c r="BH274" i="20"/>
  <c r="BG274" i="20"/>
  <c r="BF274" i="20"/>
  <c r="T274" i="20"/>
  <c r="R274" i="20"/>
  <c r="P274" i="20"/>
  <c r="BI272" i="20"/>
  <c r="BH272" i="20"/>
  <c r="BG272" i="20"/>
  <c r="BF272" i="20"/>
  <c r="T272" i="20"/>
  <c r="R272" i="20"/>
  <c r="P272" i="20"/>
  <c r="BI270" i="20"/>
  <c r="BH270" i="20"/>
  <c r="BG270" i="20"/>
  <c r="BF270" i="20"/>
  <c r="T270" i="20"/>
  <c r="R270" i="20"/>
  <c r="P270" i="20"/>
  <c r="BI268" i="20"/>
  <c r="BH268" i="20"/>
  <c r="BG268" i="20"/>
  <c r="BF268" i="20"/>
  <c r="T268" i="20"/>
  <c r="R268" i="20"/>
  <c r="P268" i="20"/>
  <c r="BI266" i="20"/>
  <c r="BH266" i="20"/>
  <c r="BG266" i="20"/>
  <c r="BF266" i="20"/>
  <c r="T266" i="20"/>
  <c r="R266" i="20"/>
  <c r="P266" i="20"/>
  <c r="BI264" i="20"/>
  <c r="BH264" i="20"/>
  <c r="BG264" i="20"/>
  <c r="BF264" i="20"/>
  <c r="T264" i="20"/>
  <c r="R264" i="20"/>
  <c r="P264" i="20"/>
  <c r="BI262" i="20"/>
  <c r="BH262" i="20"/>
  <c r="BG262" i="20"/>
  <c r="BF262" i="20"/>
  <c r="T262" i="20"/>
  <c r="R262" i="20"/>
  <c r="P262" i="20"/>
  <c r="BI260" i="20"/>
  <c r="BH260" i="20"/>
  <c r="BG260" i="20"/>
  <c r="BF260" i="20"/>
  <c r="T260" i="20"/>
  <c r="R260" i="20"/>
  <c r="P260" i="20"/>
  <c r="BI257" i="20"/>
  <c r="BH257" i="20"/>
  <c r="BG257" i="20"/>
  <c r="BF257" i="20"/>
  <c r="T257" i="20"/>
  <c r="R257" i="20"/>
  <c r="P257" i="20"/>
  <c r="BI255" i="20"/>
  <c r="BH255" i="20"/>
  <c r="BG255" i="20"/>
  <c r="BF255" i="20"/>
  <c r="T255" i="20"/>
  <c r="R255" i="20"/>
  <c r="P255" i="20"/>
  <c r="BI253" i="20"/>
  <c r="BH253" i="20"/>
  <c r="BG253" i="20"/>
  <c r="BF253" i="20"/>
  <c r="T253" i="20"/>
  <c r="R253" i="20"/>
  <c r="P253" i="20"/>
  <c r="BI250" i="20"/>
  <c r="BH250" i="20"/>
  <c r="BG250" i="20"/>
  <c r="BF250" i="20"/>
  <c r="T250" i="20"/>
  <c r="R250" i="20"/>
  <c r="P250" i="20"/>
  <c r="BI247" i="20"/>
  <c r="BH247" i="20"/>
  <c r="BG247" i="20"/>
  <c r="BF247" i="20"/>
  <c r="T247" i="20"/>
  <c r="R247" i="20"/>
  <c r="P247" i="20"/>
  <c r="BI245" i="20"/>
  <c r="BH245" i="20"/>
  <c r="BG245" i="20"/>
  <c r="BF245" i="20"/>
  <c r="T245" i="20"/>
  <c r="R245" i="20"/>
  <c r="P245" i="20"/>
  <c r="BI243" i="20"/>
  <c r="BH243" i="20"/>
  <c r="BG243" i="20"/>
  <c r="BF243" i="20"/>
  <c r="T243" i="20"/>
  <c r="R243" i="20"/>
  <c r="P243" i="20"/>
  <c r="BI241" i="20"/>
  <c r="BH241" i="20"/>
  <c r="BG241" i="20"/>
  <c r="BF241" i="20"/>
  <c r="T241" i="20"/>
  <c r="R241" i="20"/>
  <c r="P241" i="20"/>
  <c r="BI239" i="20"/>
  <c r="BH239" i="20"/>
  <c r="BG239" i="20"/>
  <c r="BF239" i="20"/>
  <c r="T239" i="20"/>
  <c r="R239" i="20"/>
  <c r="P239" i="20"/>
  <c r="BI236" i="20"/>
  <c r="BH236" i="20"/>
  <c r="BG236" i="20"/>
  <c r="BF236" i="20"/>
  <c r="T236" i="20"/>
  <c r="R236" i="20"/>
  <c r="P236" i="20"/>
  <c r="BI233" i="20"/>
  <c r="BH233" i="20"/>
  <c r="BG233" i="20"/>
  <c r="BF233" i="20"/>
  <c r="T233" i="20"/>
  <c r="R233" i="20"/>
  <c r="P233" i="20"/>
  <c r="BI230" i="20"/>
  <c r="BH230" i="20"/>
  <c r="BG230" i="20"/>
  <c r="BF230" i="20"/>
  <c r="T230" i="20"/>
  <c r="R230" i="20"/>
  <c r="P230" i="20"/>
  <c r="BI227" i="20"/>
  <c r="BH227" i="20"/>
  <c r="BG227" i="20"/>
  <c r="BF227" i="20"/>
  <c r="T227" i="20"/>
  <c r="R227" i="20"/>
  <c r="P227" i="20"/>
  <c r="BI224" i="20"/>
  <c r="BH224" i="20"/>
  <c r="BG224" i="20"/>
  <c r="BF224" i="20"/>
  <c r="T224" i="20"/>
  <c r="R224" i="20"/>
  <c r="P224" i="20"/>
  <c r="BI221" i="20"/>
  <c r="BH221" i="20"/>
  <c r="BG221" i="20"/>
  <c r="BF221" i="20"/>
  <c r="T221" i="20"/>
  <c r="R221" i="20"/>
  <c r="P221" i="20"/>
  <c r="BI218" i="20"/>
  <c r="BH218" i="20"/>
  <c r="BG218" i="20"/>
  <c r="BF218" i="20"/>
  <c r="T218" i="20"/>
  <c r="R218" i="20"/>
  <c r="P218" i="20"/>
  <c r="BI216" i="20"/>
  <c r="BH216" i="20"/>
  <c r="BG216" i="20"/>
  <c r="BF216" i="20"/>
  <c r="T216" i="20"/>
  <c r="R216" i="20"/>
  <c r="P216" i="20"/>
  <c r="BI214" i="20"/>
  <c r="BH214" i="20"/>
  <c r="BG214" i="20"/>
  <c r="BF214" i="20"/>
  <c r="T214" i="20"/>
  <c r="R214" i="20"/>
  <c r="P214" i="20"/>
  <c r="BI212" i="20"/>
  <c r="BH212" i="20"/>
  <c r="BG212" i="20"/>
  <c r="BF212" i="20"/>
  <c r="T212" i="20"/>
  <c r="R212" i="20"/>
  <c r="P212" i="20"/>
  <c r="BI210" i="20"/>
  <c r="BH210" i="20"/>
  <c r="BG210" i="20"/>
  <c r="BF210" i="20"/>
  <c r="T210" i="20"/>
  <c r="R210" i="20"/>
  <c r="P210" i="20"/>
  <c r="BI208" i="20"/>
  <c r="BH208" i="20"/>
  <c r="BG208" i="20"/>
  <c r="BF208" i="20"/>
  <c r="T208" i="20"/>
  <c r="R208" i="20"/>
  <c r="P208" i="20"/>
  <c r="BI206" i="20"/>
  <c r="BH206" i="20"/>
  <c r="BG206" i="20"/>
  <c r="BF206" i="20"/>
  <c r="T206" i="20"/>
  <c r="R206" i="20"/>
  <c r="P206" i="20"/>
  <c r="BI204" i="20"/>
  <c r="BH204" i="20"/>
  <c r="BG204" i="20"/>
  <c r="BF204" i="20"/>
  <c r="T204" i="20"/>
  <c r="R204" i="20"/>
  <c r="P204" i="20"/>
  <c r="BI202" i="20"/>
  <c r="BH202" i="20"/>
  <c r="BG202" i="20"/>
  <c r="BF202" i="20"/>
  <c r="T202" i="20"/>
  <c r="R202" i="20"/>
  <c r="P202" i="20"/>
  <c r="BI200" i="20"/>
  <c r="BH200" i="20"/>
  <c r="BG200" i="20"/>
  <c r="BF200" i="20"/>
  <c r="T200" i="20"/>
  <c r="R200" i="20"/>
  <c r="P200" i="20"/>
  <c r="BI198" i="20"/>
  <c r="BH198" i="20"/>
  <c r="BG198" i="20"/>
  <c r="BF198" i="20"/>
  <c r="T198" i="20"/>
  <c r="R198" i="20"/>
  <c r="P198" i="20"/>
  <c r="BI196" i="20"/>
  <c r="BH196" i="20"/>
  <c r="BG196" i="20"/>
  <c r="BF196" i="20"/>
  <c r="T196" i="20"/>
  <c r="R196" i="20"/>
  <c r="P196" i="20"/>
  <c r="BI194" i="20"/>
  <c r="BH194" i="20"/>
  <c r="BG194" i="20"/>
  <c r="BF194" i="20"/>
  <c r="T194" i="20"/>
  <c r="R194" i="20"/>
  <c r="P194" i="20"/>
  <c r="BI190" i="20"/>
  <c r="BH190" i="20"/>
  <c r="BG190" i="20"/>
  <c r="BF190" i="20"/>
  <c r="T190" i="20"/>
  <c r="R190" i="20"/>
  <c r="P190" i="20"/>
  <c r="BI187" i="20"/>
  <c r="BH187" i="20"/>
  <c r="BG187" i="20"/>
  <c r="BF187" i="20"/>
  <c r="T187" i="20"/>
  <c r="R187" i="20"/>
  <c r="P187" i="20"/>
  <c r="BI184" i="20"/>
  <c r="BH184" i="20"/>
  <c r="BG184" i="20"/>
  <c r="BF184" i="20"/>
  <c r="T184" i="20"/>
  <c r="R184" i="20"/>
  <c r="P184" i="20"/>
  <c r="BI182" i="20"/>
  <c r="BH182" i="20"/>
  <c r="BG182" i="20"/>
  <c r="BF182" i="20"/>
  <c r="T182" i="20"/>
  <c r="R182" i="20"/>
  <c r="P182" i="20"/>
  <c r="BI180" i="20"/>
  <c r="BH180" i="20"/>
  <c r="BG180" i="20"/>
  <c r="BF180" i="20"/>
  <c r="T180" i="20"/>
  <c r="R180" i="20"/>
  <c r="P180" i="20"/>
  <c r="BI176" i="20"/>
  <c r="BH176" i="20"/>
  <c r="BG176" i="20"/>
  <c r="BF176" i="20"/>
  <c r="T176" i="20"/>
  <c r="R176" i="20"/>
  <c r="P176" i="20"/>
  <c r="BI173" i="20"/>
  <c r="BH173" i="20"/>
  <c r="BG173" i="20"/>
  <c r="BF173" i="20"/>
  <c r="T173" i="20"/>
  <c r="R173" i="20"/>
  <c r="P173" i="20"/>
  <c r="BI170" i="20"/>
  <c r="BH170" i="20"/>
  <c r="BG170" i="20"/>
  <c r="BF170" i="20"/>
  <c r="T170" i="20"/>
  <c r="R170" i="20"/>
  <c r="P170" i="20"/>
  <c r="BI167" i="20"/>
  <c r="BH167" i="20"/>
  <c r="BG167" i="20"/>
  <c r="BF167" i="20"/>
  <c r="T167" i="20"/>
  <c r="R167" i="20"/>
  <c r="P167" i="20"/>
  <c r="BI164" i="20"/>
  <c r="BH164" i="20"/>
  <c r="BG164" i="20"/>
  <c r="BF164" i="20"/>
  <c r="T164" i="20"/>
  <c r="R164" i="20"/>
  <c r="P164" i="20"/>
  <c r="BI161" i="20"/>
  <c r="BH161" i="20"/>
  <c r="BG161" i="20"/>
  <c r="BF161" i="20"/>
  <c r="T161" i="20"/>
  <c r="R161" i="20"/>
  <c r="P161" i="20"/>
  <c r="BI158" i="20"/>
  <c r="BH158" i="20"/>
  <c r="BG158" i="20"/>
  <c r="BF158" i="20"/>
  <c r="T158" i="20"/>
  <c r="R158" i="20"/>
  <c r="P158" i="20"/>
  <c r="BI156" i="20"/>
  <c r="BH156" i="20"/>
  <c r="BG156" i="20"/>
  <c r="BF156" i="20"/>
  <c r="T156" i="20"/>
  <c r="R156" i="20"/>
  <c r="P156" i="20"/>
  <c r="BI153" i="20"/>
  <c r="BH153" i="20"/>
  <c r="BG153" i="20"/>
  <c r="BF153" i="20"/>
  <c r="T153" i="20"/>
  <c r="R153" i="20"/>
  <c r="P153" i="20"/>
  <c r="BI151" i="20"/>
  <c r="BH151" i="20"/>
  <c r="BG151" i="20"/>
  <c r="BF151" i="20"/>
  <c r="T151" i="20"/>
  <c r="R151" i="20"/>
  <c r="P151" i="20"/>
  <c r="BI149" i="20"/>
  <c r="BH149" i="20"/>
  <c r="BG149" i="20"/>
  <c r="BF149" i="20"/>
  <c r="T149" i="20"/>
  <c r="R149" i="20"/>
  <c r="P149" i="20"/>
  <c r="BI147" i="20"/>
  <c r="BH147" i="20"/>
  <c r="BG147" i="20"/>
  <c r="BF147" i="20"/>
  <c r="T147" i="20"/>
  <c r="R147" i="20"/>
  <c r="P147" i="20"/>
  <c r="BI145" i="20"/>
  <c r="BH145" i="20"/>
  <c r="BG145" i="20"/>
  <c r="BF145" i="20"/>
  <c r="T145" i="20"/>
  <c r="R145" i="20"/>
  <c r="P145" i="20"/>
  <c r="BI143" i="20"/>
  <c r="BH143" i="20"/>
  <c r="BG143" i="20"/>
  <c r="BF143" i="20"/>
  <c r="T143" i="20"/>
  <c r="R143" i="20"/>
  <c r="P143" i="20"/>
  <c r="BI141" i="20"/>
  <c r="BH141" i="20"/>
  <c r="BG141" i="20"/>
  <c r="BF141" i="20"/>
  <c r="T141" i="20"/>
  <c r="R141" i="20"/>
  <c r="P141" i="20"/>
  <c r="BI133" i="20"/>
  <c r="BH133" i="20"/>
  <c r="BG133" i="20"/>
  <c r="BF133" i="20"/>
  <c r="T133" i="20"/>
  <c r="R133" i="20"/>
  <c r="P133" i="20"/>
  <c r="BI131" i="20"/>
  <c r="BH131" i="20"/>
  <c r="BG131" i="20"/>
  <c r="BF131" i="20"/>
  <c r="T131" i="20"/>
  <c r="R131" i="20"/>
  <c r="P131" i="20"/>
  <c r="BI129" i="20"/>
  <c r="BH129" i="20"/>
  <c r="BG129" i="20"/>
  <c r="BF129" i="20"/>
  <c r="T129" i="20"/>
  <c r="R129" i="20"/>
  <c r="P129" i="20"/>
  <c r="BI127" i="20"/>
  <c r="BH127" i="20"/>
  <c r="BG127" i="20"/>
  <c r="BF127" i="20"/>
  <c r="T127" i="20"/>
  <c r="R127" i="20"/>
  <c r="P127" i="20"/>
  <c r="J120" i="20"/>
  <c r="F120" i="20"/>
  <c r="F118" i="20"/>
  <c r="E116" i="20"/>
  <c r="J91" i="20"/>
  <c r="F91" i="20"/>
  <c r="F89" i="20"/>
  <c r="E87" i="20"/>
  <c r="J24" i="20"/>
  <c r="E24" i="20"/>
  <c r="J92" i="20" s="1"/>
  <c r="J23" i="20"/>
  <c r="J18" i="20"/>
  <c r="E18" i="20"/>
  <c r="F121" i="20" s="1"/>
  <c r="J17" i="20"/>
  <c r="J12" i="20"/>
  <c r="J118" i="20" s="1"/>
  <c r="E7" i="20"/>
  <c r="E85" i="20" s="1"/>
  <c r="J37" i="19"/>
  <c r="J36" i="19"/>
  <c r="AY114" i="1" s="1"/>
  <c r="J35" i="19"/>
  <c r="AX114" i="1"/>
  <c r="BI260" i="19"/>
  <c r="BH260" i="19"/>
  <c r="BG260" i="19"/>
  <c r="BF260" i="19"/>
  <c r="T260" i="19"/>
  <c r="R260" i="19"/>
  <c r="P260" i="19"/>
  <c r="BI259" i="19"/>
  <c r="BH259" i="19"/>
  <c r="BG259" i="19"/>
  <c r="BF259" i="19"/>
  <c r="T259" i="19"/>
  <c r="R259" i="19"/>
  <c r="P259" i="19"/>
  <c r="BI258" i="19"/>
  <c r="BH258" i="19"/>
  <c r="BG258" i="19"/>
  <c r="BF258" i="19"/>
  <c r="T258" i="19"/>
  <c r="R258" i="19"/>
  <c r="P258" i="19"/>
  <c r="BI257" i="19"/>
  <c r="BH257" i="19"/>
  <c r="BG257" i="19"/>
  <c r="BF257" i="19"/>
  <c r="T257" i="19"/>
  <c r="R257" i="19"/>
  <c r="P257" i="19"/>
  <c r="BI256" i="19"/>
  <c r="BH256" i="19"/>
  <c r="BG256" i="19"/>
  <c r="BF256" i="19"/>
  <c r="T256" i="19"/>
  <c r="R256" i="19"/>
  <c r="P256" i="19"/>
  <c r="BI255" i="19"/>
  <c r="BH255" i="19"/>
  <c r="BG255" i="19"/>
  <c r="BF255" i="19"/>
  <c r="T255" i="19"/>
  <c r="R255" i="19"/>
  <c r="P255" i="19"/>
  <c r="BI254" i="19"/>
  <c r="BH254" i="19"/>
  <c r="BG254" i="19"/>
  <c r="BF254" i="19"/>
  <c r="T254" i="19"/>
  <c r="R254" i="19"/>
  <c r="P254" i="19"/>
  <c r="BI252" i="19"/>
  <c r="BH252" i="19"/>
  <c r="BG252" i="19"/>
  <c r="BF252" i="19"/>
  <c r="T252" i="19"/>
  <c r="R252" i="19"/>
  <c r="P252" i="19"/>
  <c r="BI251" i="19"/>
  <c r="BH251" i="19"/>
  <c r="BG251" i="19"/>
  <c r="BF251" i="19"/>
  <c r="T251" i="19"/>
  <c r="R251" i="19"/>
  <c r="P251" i="19"/>
  <c r="BI250" i="19"/>
  <c r="BH250" i="19"/>
  <c r="BG250" i="19"/>
  <c r="BF250" i="19"/>
  <c r="T250" i="19"/>
  <c r="R250" i="19"/>
  <c r="P250" i="19"/>
  <c r="BI249" i="19"/>
  <c r="BH249" i="19"/>
  <c r="BG249" i="19"/>
  <c r="BF249" i="19"/>
  <c r="T249" i="19"/>
  <c r="R249" i="19"/>
  <c r="P249" i="19"/>
  <c r="BI248" i="19"/>
  <c r="BH248" i="19"/>
  <c r="BG248" i="19"/>
  <c r="BF248" i="19"/>
  <c r="T248" i="19"/>
  <c r="R248" i="19"/>
  <c r="P248" i="19"/>
  <c r="BI246" i="19"/>
  <c r="BH246" i="19"/>
  <c r="BG246" i="19"/>
  <c r="BF246" i="19"/>
  <c r="T246" i="19"/>
  <c r="R246" i="19"/>
  <c r="P246" i="19"/>
  <c r="BI244" i="19"/>
  <c r="BH244" i="19"/>
  <c r="BG244" i="19"/>
  <c r="BF244" i="19"/>
  <c r="T244" i="19"/>
  <c r="R244" i="19"/>
  <c r="P244" i="19"/>
  <c r="BI243" i="19"/>
  <c r="BH243" i="19"/>
  <c r="BG243" i="19"/>
  <c r="BF243" i="19"/>
  <c r="T243" i="19"/>
  <c r="R243" i="19"/>
  <c r="P243" i="19"/>
  <c r="BI242" i="19"/>
  <c r="BH242" i="19"/>
  <c r="BG242" i="19"/>
  <c r="BF242" i="19"/>
  <c r="T242" i="19"/>
  <c r="R242" i="19"/>
  <c r="P242" i="19"/>
  <c r="BI241" i="19"/>
  <c r="BH241" i="19"/>
  <c r="BG241" i="19"/>
  <c r="BF241" i="19"/>
  <c r="T241" i="19"/>
  <c r="R241" i="19"/>
  <c r="P241" i="19"/>
  <c r="BI240" i="19"/>
  <c r="BH240" i="19"/>
  <c r="BG240" i="19"/>
  <c r="BF240" i="19"/>
  <c r="T240" i="19"/>
  <c r="R240" i="19"/>
  <c r="P240" i="19"/>
  <c r="BI239" i="19"/>
  <c r="BH239" i="19"/>
  <c r="BG239" i="19"/>
  <c r="BF239" i="19"/>
  <c r="T239" i="19"/>
  <c r="R239" i="19"/>
  <c r="P239" i="19"/>
  <c r="BI237" i="19"/>
  <c r="BH237" i="19"/>
  <c r="BG237" i="19"/>
  <c r="BF237" i="19"/>
  <c r="T237" i="19"/>
  <c r="R237" i="19"/>
  <c r="P237" i="19"/>
  <c r="BI235" i="19"/>
  <c r="BH235" i="19"/>
  <c r="BG235" i="19"/>
  <c r="BF235" i="19"/>
  <c r="T235" i="19"/>
  <c r="R235" i="19"/>
  <c r="P235" i="19"/>
  <c r="BI233" i="19"/>
  <c r="BH233" i="19"/>
  <c r="BG233" i="19"/>
  <c r="BF233" i="19"/>
  <c r="T233" i="19"/>
  <c r="R233" i="19"/>
  <c r="P233" i="19"/>
  <c r="BI231" i="19"/>
  <c r="BH231" i="19"/>
  <c r="BG231" i="19"/>
  <c r="BF231" i="19"/>
  <c r="T231" i="19"/>
  <c r="R231" i="19"/>
  <c r="P231" i="19"/>
  <c r="BI230" i="19"/>
  <c r="BH230" i="19"/>
  <c r="BG230" i="19"/>
  <c r="BF230" i="19"/>
  <c r="T230" i="19"/>
  <c r="R230" i="19"/>
  <c r="P230" i="19"/>
  <c r="BI229" i="19"/>
  <c r="BH229" i="19"/>
  <c r="BG229" i="19"/>
  <c r="BF229" i="19"/>
  <c r="T229" i="19"/>
  <c r="R229" i="19"/>
  <c r="P229" i="19"/>
  <c r="BI228" i="19"/>
  <c r="BH228" i="19"/>
  <c r="BG228" i="19"/>
  <c r="BF228" i="19"/>
  <c r="T228" i="19"/>
  <c r="R228" i="19"/>
  <c r="P228" i="19"/>
  <c r="BI227" i="19"/>
  <c r="BH227" i="19"/>
  <c r="BG227" i="19"/>
  <c r="BF227" i="19"/>
  <c r="T227" i="19"/>
  <c r="R227" i="19"/>
  <c r="P227" i="19"/>
  <c r="BI226" i="19"/>
  <c r="BH226" i="19"/>
  <c r="BG226" i="19"/>
  <c r="BF226" i="19"/>
  <c r="T226" i="19"/>
  <c r="R226" i="19"/>
  <c r="P226" i="19"/>
  <c r="BI225" i="19"/>
  <c r="BH225" i="19"/>
  <c r="BG225" i="19"/>
  <c r="BF225" i="19"/>
  <c r="T225" i="19"/>
  <c r="R225" i="19"/>
  <c r="P225" i="19"/>
  <c r="BI223" i="19"/>
  <c r="BH223" i="19"/>
  <c r="BG223" i="19"/>
  <c r="BF223" i="19"/>
  <c r="T223" i="19"/>
  <c r="R223" i="19"/>
  <c r="P223" i="19"/>
  <c r="BI221" i="19"/>
  <c r="BH221" i="19"/>
  <c r="BG221" i="19"/>
  <c r="BF221" i="19"/>
  <c r="T221" i="19"/>
  <c r="R221" i="19"/>
  <c r="P221" i="19"/>
  <c r="BI220" i="19"/>
  <c r="BH220" i="19"/>
  <c r="BG220" i="19"/>
  <c r="BF220" i="19"/>
  <c r="T220" i="19"/>
  <c r="R220" i="19"/>
  <c r="P220" i="19"/>
  <c r="BI219" i="19"/>
  <c r="BH219" i="19"/>
  <c r="BG219" i="19"/>
  <c r="BF219" i="19"/>
  <c r="T219" i="19"/>
  <c r="R219" i="19"/>
  <c r="P219" i="19"/>
  <c r="BI218" i="19"/>
  <c r="BH218" i="19"/>
  <c r="BG218" i="19"/>
  <c r="BF218" i="19"/>
  <c r="T218" i="19"/>
  <c r="R218" i="19"/>
  <c r="P218" i="19"/>
  <c r="BI217" i="19"/>
  <c r="BH217" i="19"/>
  <c r="BG217" i="19"/>
  <c r="BF217" i="19"/>
  <c r="T217" i="19"/>
  <c r="R217" i="19"/>
  <c r="P217" i="19"/>
  <c r="BI215" i="19"/>
  <c r="BH215" i="19"/>
  <c r="BG215" i="19"/>
  <c r="BF215" i="19"/>
  <c r="T215" i="19"/>
  <c r="R215" i="19"/>
  <c r="P215" i="19"/>
  <c r="BI213" i="19"/>
  <c r="BH213" i="19"/>
  <c r="BG213" i="19"/>
  <c r="BF213" i="19"/>
  <c r="T213" i="19"/>
  <c r="R213" i="19"/>
  <c r="P213" i="19"/>
  <c r="BI212" i="19"/>
  <c r="BH212" i="19"/>
  <c r="BG212" i="19"/>
  <c r="BF212" i="19"/>
  <c r="T212" i="19"/>
  <c r="R212" i="19"/>
  <c r="P212" i="19"/>
  <c r="BI211" i="19"/>
  <c r="BH211" i="19"/>
  <c r="BG211" i="19"/>
  <c r="BF211" i="19"/>
  <c r="T211" i="19"/>
  <c r="R211" i="19"/>
  <c r="P211" i="19"/>
  <c r="BI210" i="19"/>
  <c r="BH210" i="19"/>
  <c r="BG210" i="19"/>
  <c r="BF210" i="19"/>
  <c r="T210" i="19"/>
  <c r="R210" i="19"/>
  <c r="P210" i="19"/>
  <c r="BI209" i="19"/>
  <c r="BH209" i="19"/>
  <c r="BG209" i="19"/>
  <c r="BF209" i="19"/>
  <c r="T209" i="19"/>
  <c r="R209" i="19"/>
  <c r="P209" i="19"/>
  <c r="BI208" i="19"/>
  <c r="BH208" i="19"/>
  <c r="BG208" i="19"/>
  <c r="BF208" i="19"/>
  <c r="T208" i="19"/>
  <c r="R208" i="19"/>
  <c r="P208" i="19"/>
  <c r="BI207" i="19"/>
  <c r="BH207" i="19"/>
  <c r="BG207" i="19"/>
  <c r="BF207" i="19"/>
  <c r="T207" i="19"/>
  <c r="R207" i="19"/>
  <c r="P207" i="19"/>
  <c r="BI206" i="19"/>
  <c r="BH206" i="19"/>
  <c r="BG206" i="19"/>
  <c r="BF206" i="19"/>
  <c r="T206" i="19"/>
  <c r="R206" i="19"/>
  <c r="P206" i="19"/>
  <c r="BI205" i="19"/>
  <c r="BH205" i="19"/>
  <c r="BG205" i="19"/>
  <c r="BF205" i="19"/>
  <c r="T205" i="19"/>
  <c r="R205" i="19"/>
  <c r="P205" i="19"/>
  <c r="BI204" i="19"/>
  <c r="BH204" i="19"/>
  <c r="BG204" i="19"/>
  <c r="BF204" i="19"/>
  <c r="T204" i="19"/>
  <c r="R204" i="19"/>
  <c r="P204" i="19"/>
  <c r="BI203" i="19"/>
  <c r="BH203" i="19"/>
  <c r="BG203" i="19"/>
  <c r="BF203" i="19"/>
  <c r="T203" i="19"/>
  <c r="R203" i="19"/>
  <c r="P203" i="19"/>
  <c r="BI202" i="19"/>
  <c r="BH202" i="19"/>
  <c r="BG202" i="19"/>
  <c r="BF202" i="19"/>
  <c r="T202" i="19"/>
  <c r="R202" i="19"/>
  <c r="P202" i="19"/>
  <c r="BI200" i="19"/>
  <c r="BH200" i="19"/>
  <c r="BG200" i="19"/>
  <c r="BF200" i="19"/>
  <c r="T200" i="19"/>
  <c r="R200" i="19"/>
  <c r="P200" i="19"/>
  <c r="BI199" i="19"/>
  <c r="BH199" i="19"/>
  <c r="BG199" i="19"/>
  <c r="BF199" i="19"/>
  <c r="T199" i="19"/>
  <c r="R199" i="19"/>
  <c r="P199" i="19"/>
  <c r="BI198" i="19"/>
  <c r="BH198" i="19"/>
  <c r="BG198" i="19"/>
  <c r="BF198" i="19"/>
  <c r="T198" i="19"/>
  <c r="R198" i="19"/>
  <c r="P198" i="19"/>
  <c r="BI197" i="19"/>
  <c r="BH197" i="19"/>
  <c r="BG197" i="19"/>
  <c r="BF197" i="19"/>
  <c r="T197" i="19"/>
  <c r="R197" i="19"/>
  <c r="P197" i="19"/>
  <c r="BI196" i="19"/>
  <c r="BH196" i="19"/>
  <c r="BG196" i="19"/>
  <c r="BF196" i="19"/>
  <c r="T196" i="19"/>
  <c r="R196" i="19"/>
  <c r="P196" i="19"/>
  <c r="BI195" i="19"/>
  <c r="BH195" i="19"/>
  <c r="BG195" i="19"/>
  <c r="BF195" i="19"/>
  <c r="T195" i="19"/>
  <c r="R195" i="19"/>
  <c r="P195" i="19"/>
  <c r="BI194" i="19"/>
  <c r="BH194" i="19"/>
  <c r="BG194" i="19"/>
  <c r="BF194" i="19"/>
  <c r="T194" i="19"/>
  <c r="R194" i="19"/>
  <c r="P194" i="19"/>
  <c r="BI193" i="19"/>
  <c r="BH193" i="19"/>
  <c r="BG193" i="19"/>
  <c r="BF193" i="19"/>
  <c r="T193" i="19"/>
  <c r="R193" i="19"/>
  <c r="P193" i="19"/>
  <c r="BI192" i="19"/>
  <c r="BH192" i="19"/>
  <c r="BG192" i="19"/>
  <c r="BF192" i="19"/>
  <c r="T192" i="19"/>
  <c r="R192" i="19"/>
  <c r="P192" i="19"/>
  <c r="BI191" i="19"/>
  <c r="BH191" i="19"/>
  <c r="BG191" i="19"/>
  <c r="BF191" i="19"/>
  <c r="T191" i="19"/>
  <c r="R191" i="19"/>
  <c r="P191" i="19"/>
  <c r="BI190" i="19"/>
  <c r="BH190" i="19"/>
  <c r="BG190" i="19"/>
  <c r="BF190" i="19"/>
  <c r="T190" i="19"/>
  <c r="R190" i="19"/>
  <c r="P190" i="19"/>
  <c r="BI189" i="19"/>
  <c r="BH189" i="19"/>
  <c r="BG189" i="19"/>
  <c r="BF189" i="19"/>
  <c r="T189" i="19"/>
  <c r="R189" i="19"/>
  <c r="P189" i="19"/>
  <c r="BI188" i="19"/>
  <c r="BH188" i="19"/>
  <c r="BG188" i="19"/>
  <c r="BF188" i="19"/>
  <c r="T188" i="19"/>
  <c r="R188" i="19"/>
  <c r="P188" i="19"/>
  <c r="BI186" i="19"/>
  <c r="BH186" i="19"/>
  <c r="BG186" i="19"/>
  <c r="BF186" i="19"/>
  <c r="T186" i="19"/>
  <c r="R186" i="19"/>
  <c r="P186" i="19"/>
  <c r="BI185" i="19"/>
  <c r="BH185" i="19"/>
  <c r="BG185" i="19"/>
  <c r="BF185" i="19"/>
  <c r="T185" i="19"/>
  <c r="R185" i="19"/>
  <c r="P185" i="19"/>
  <c r="BI183" i="19"/>
  <c r="BH183" i="19"/>
  <c r="BG183" i="19"/>
  <c r="BF183" i="19"/>
  <c r="T183" i="19"/>
  <c r="R183" i="19"/>
  <c r="P183" i="19"/>
  <c r="BI181" i="19"/>
  <c r="BH181" i="19"/>
  <c r="BG181" i="19"/>
  <c r="BF181" i="19"/>
  <c r="T181" i="19"/>
  <c r="R181" i="19"/>
  <c r="P181" i="19"/>
  <c r="BI180" i="19"/>
  <c r="BH180" i="19"/>
  <c r="BG180" i="19"/>
  <c r="BF180" i="19"/>
  <c r="T180" i="19"/>
  <c r="R180" i="19"/>
  <c r="P180" i="19"/>
  <c r="BI179" i="19"/>
  <c r="BH179" i="19"/>
  <c r="BG179" i="19"/>
  <c r="BF179" i="19"/>
  <c r="T179" i="19"/>
  <c r="R179" i="19"/>
  <c r="P179" i="19"/>
  <c r="BI178" i="19"/>
  <c r="BH178" i="19"/>
  <c r="BG178" i="19"/>
  <c r="BF178" i="19"/>
  <c r="T178" i="19"/>
  <c r="R178" i="19"/>
  <c r="P178" i="19"/>
  <c r="BI177" i="19"/>
  <c r="BH177" i="19"/>
  <c r="BG177" i="19"/>
  <c r="BF177" i="19"/>
  <c r="T177" i="19"/>
  <c r="R177" i="19"/>
  <c r="P177" i="19"/>
  <c r="BI176" i="19"/>
  <c r="BH176" i="19"/>
  <c r="BG176" i="19"/>
  <c r="BF176" i="19"/>
  <c r="T176" i="19"/>
  <c r="R176" i="19"/>
  <c r="P176" i="19"/>
  <c r="BI175" i="19"/>
  <c r="BH175" i="19"/>
  <c r="BG175" i="19"/>
  <c r="BF175" i="19"/>
  <c r="T175" i="19"/>
  <c r="R175" i="19"/>
  <c r="P175" i="19"/>
  <c r="BI174" i="19"/>
  <c r="BH174" i="19"/>
  <c r="BG174" i="19"/>
  <c r="BF174" i="19"/>
  <c r="T174" i="19"/>
  <c r="R174" i="19"/>
  <c r="P174" i="19"/>
  <c r="BI173" i="19"/>
  <c r="BH173" i="19"/>
  <c r="BG173" i="19"/>
  <c r="BF173" i="19"/>
  <c r="T173" i="19"/>
  <c r="R173" i="19"/>
  <c r="P173" i="19"/>
  <c r="BI172" i="19"/>
  <c r="BH172" i="19"/>
  <c r="BG172" i="19"/>
  <c r="BF172" i="19"/>
  <c r="T172" i="19"/>
  <c r="R172" i="19"/>
  <c r="P172" i="19"/>
  <c r="BI171" i="19"/>
  <c r="BH171" i="19"/>
  <c r="BG171" i="19"/>
  <c r="BF171" i="19"/>
  <c r="T171" i="19"/>
  <c r="R171" i="19"/>
  <c r="P171" i="19"/>
  <c r="BI170" i="19"/>
  <c r="BH170" i="19"/>
  <c r="BG170" i="19"/>
  <c r="BF170" i="19"/>
  <c r="T170" i="19"/>
  <c r="R170" i="19"/>
  <c r="P170" i="19"/>
  <c r="BI169" i="19"/>
  <c r="BH169" i="19"/>
  <c r="BG169" i="19"/>
  <c r="BF169" i="19"/>
  <c r="T169" i="19"/>
  <c r="R169" i="19"/>
  <c r="P169" i="19"/>
  <c r="BI168" i="19"/>
  <c r="BH168" i="19"/>
  <c r="BG168" i="19"/>
  <c r="BF168" i="19"/>
  <c r="T168" i="19"/>
  <c r="R168" i="19"/>
  <c r="P168" i="19"/>
  <c r="BI167" i="19"/>
  <c r="BH167" i="19"/>
  <c r="BG167" i="19"/>
  <c r="BF167" i="19"/>
  <c r="T167" i="19"/>
  <c r="R167" i="19"/>
  <c r="P167" i="19"/>
  <c r="BI166" i="19"/>
  <c r="BH166" i="19"/>
  <c r="BG166" i="19"/>
  <c r="BF166" i="19"/>
  <c r="T166" i="19"/>
  <c r="R166" i="19"/>
  <c r="P166" i="19"/>
  <c r="BI164" i="19"/>
  <c r="BH164" i="19"/>
  <c r="BG164" i="19"/>
  <c r="BF164" i="19"/>
  <c r="T164" i="19"/>
  <c r="R164" i="19"/>
  <c r="P164" i="19"/>
  <c r="BI163" i="19"/>
  <c r="BH163" i="19"/>
  <c r="BG163" i="19"/>
  <c r="BF163" i="19"/>
  <c r="T163" i="19"/>
  <c r="R163" i="19"/>
  <c r="P163" i="19"/>
  <c r="BI162" i="19"/>
  <c r="BH162" i="19"/>
  <c r="BG162" i="19"/>
  <c r="BF162" i="19"/>
  <c r="T162" i="19"/>
  <c r="R162" i="19"/>
  <c r="P162" i="19"/>
  <c r="BI161" i="19"/>
  <c r="BH161" i="19"/>
  <c r="BG161" i="19"/>
  <c r="BF161" i="19"/>
  <c r="T161" i="19"/>
  <c r="R161" i="19"/>
  <c r="P161" i="19"/>
  <c r="BI160" i="19"/>
  <c r="BH160" i="19"/>
  <c r="BG160" i="19"/>
  <c r="BF160" i="19"/>
  <c r="T160" i="19"/>
  <c r="R160" i="19"/>
  <c r="P160" i="19"/>
  <c r="BI159" i="19"/>
  <c r="BH159" i="19"/>
  <c r="BG159" i="19"/>
  <c r="BF159" i="19"/>
  <c r="T159" i="19"/>
  <c r="R159" i="19"/>
  <c r="P159" i="19"/>
  <c r="BI158" i="19"/>
  <c r="BH158" i="19"/>
  <c r="BG158" i="19"/>
  <c r="BF158" i="19"/>
  <c r="T158" i="19"/>
  <c r="R158" i="19"/>
  <c r="P158" i="19"/>
  <c r="BI157" i="19"/>
  <c r="BH157" i="19"/>
  <c r="BG157" i="19"/>
  <c r="BF157" i="19"/>
  <c r="T157" i="19"/>
  <c r="R157" i="19"/>
  <c r="P157" i="19"/>
  <c r="BI155" i="19"/>
  <c r="BH155" i="19"/>
  <c r="BG155" i="19"/>
  <c r="BF155" i="19"/>
  <c r="T155" i="19"/>
  <c r="R155" i="19"/>
  <c r="P155" i="19"/>
  <c r="BI153" i="19"/>
  <c r="BH153" i="19"/>
  <c r="BG153" i="19"/>
  <c r="BF153" i="19"/>
  <c r="T153" i="19"/>
  <c r="R153" i="19"/>
  <c r="P153" i="19"/>
  <c r="BI151" i="19"/>
  <c r="BH151" i="19"/>
  <c r="BG151" i="19"/>
  <c r="BF151" i="19"/>
  <c r="T151" i="19"/>
  <c r="R151" i="19"/>
  <c r="P151" i="19"/>
  <c r="BI150" i="19"/>
  <c r="BH150" i="19"/>
  <c r="BG150" i="19"/>
  <c r="BF150" i="19"/>
  <c r="T150" i="19"/>
  <c r="R150" i="19"/>
  <c r="P150" i="19"/>
  <c r="BI149" i="19"/>
  <c r="BH149" i="19"/>
  <c r="BG149" i="19"/>
  <c r="BF149" i="19"/>
  <c r="T149" i="19"/>
  <c r="R149" i="19"/>
  <c r="P149" i="19"/>
  <c r="BI148" i="19"/>
  <c r="BH148" i="19"/>
  <c r="BG148" i="19"/>
  <c r="BF148" i="19"/>
  <c r="T148" i="19"/>
  <c r="R148" i="19"/>
  <c r="P148" i="19"/>
  <c r="BI147" i="19"/>
  <c r="BH147" i="19"/>
  <c r="BG147" i="19"/>
  <c r="BF147" i="19"/>
  <c r="T147" i="19"/>
  <c r="R147" i="19"/>
  <c r="P147" i="19"/>
  <c r="BI146" i="19"/>
  <c r="BH146" i="19"/>
  <c r="BG146" i="19"/>
  <c r="BF146" i="19"/>
  <c r="T146" i="19"/>
  <c r="R146" i="19"/>
  <c r="P146" i="19"/>
  <c r="BI145" i="19"/>
  <c r="BH145" i="19"/>
  <c r="BG145" i="19"/>
  <c r="BF145" i="19"/>
  <c r="T145" i="19"/>
  <c r="R145" i="19"/>
  <c r="P145" i="19"/>
  <c r="BI144" i="19"/>
  <c r="BH144" i="19"/>
  <c r="BG144" i="19"/>
  <c r="BF144" i="19"/>
  <c r="T144" i="19"/>
  <c r="R144" i="19"/>
  <c r="P144" i="19"/>
  <c r="BI143" i="19"/>
  <c r="BH143" i="19"/>
  <c r="BG143" i="19"/>
  <c r="BF143" i="19"/>
  <c r="T143" i="19"/>
  <c r="R143" i="19"/>
  <c r="P143" i="19"/>
  <c r="BI142" i="19"/>
  <c r="BH142" i="19"/>
  <c r="BG142" i="19"/>
  <c r="BF142" i="19"/>
  <c r="T142" i="19"/>
  <c r="R142" i="19"/>
  <c r="P142" i="19"/>
  <c r="BI141" i="19"/>
  <c r="BH141" i="19"/>
  <c r="BG141" i="19"/>
  <c r="BF141" i="19"/>
  <c r="T141" i="19"/>
  <c r="R141" i="19"/>
  <c r="P141" i="19"/>
  <c r="BI140" i="19"/>
  <c r="BH140" i="19"/>
  <c r="BG140" i="19"/>
  <c r="BF140" i="19"/>
  <c r="T140" i="19"/>
  <c r="R140" i="19"/>
  <c r="P140" i="19"/>
  <c r="BI138" i="19"/>
  <c r="BH138" i="19"/>
  <c r="BG138" i="19"/>
  <c r="BF138" i="19"/>
  <c r="T138" i="19"/>
  <c r="R138" i="19"/>
  <c r="P138" i="19"/>
  <c r="BI136" i="19"/>
  <c r="BH136" i="19"/>
  <c r="BG136" i="19"/>
  <c r="BF136" i="19"/>
  <c r="T136" i="19"/>
  <c r="R136" i="19"/>
  <c r="P136" i="19"/>
  <c r="BI134" i="19"/>
  <c r="BH134" i="19"/>
  <c r="BG134" i="19"/>
  <c r="BF134" i="19"/>
  <c r="T134" i="19"/>
  <c r="R134" i="19"/>
  <c r="P134" i="19"/>
  <c r="BI133" i="19"/>
  <c r="BH133" i="19"/>
  <c r="BG133" i="19"/>
  <c r="BF133" i="19"/>
  <c r="T133" i="19"/>
  <c r="R133" i="19"/>
  <c r="P133" i="19"/>
  <c r="BI132" i="19"/>
  <c r="BH132" i="19"/>
  <c r="BG132" i="19"/>
  <c r="BF132" i="19"/>
  <c r="T132" i="19"/>
  <c r="R132" i="19"/>
  <c r="P132" i="19"/>
  <c r="BI131" i="19"/>
  <c r="BH131" i="19"/>
  <c r="BG131" i="19"/>
  <c r="BF131" i="19"/>
  <c r="T131" i="19"/>
  <c r="R131" i="19"/>
  <c r="P131" i="19"/>
  <c r="BI130" i="19"/>
  <c r="BH130" i="19"/>
  <c r="BG130" i="19"/>
  <c r="BF130" i="19"/>
  <c r="T130" i="19"/>
  <c r="R130" i="19"/>
  <c r="P130" i="19"/>
  <c r="BI128" i="19"/>
  <c r="BH128" i="19"/>
  <c r="BG128" i="19"/>
  <c r="BF128" i="19"/>
  <c r="T128" i="19"/>
  <c r="R128" i="19"/>
  <c r="P128" i="19"/>
  <c r="BI127" i="19"/>
  <c r="BH127" i="19"/>
  <c r="BG127" i="19"/>
  <c r="BF127" i="19"/>
  <c r="T127" i="19"/>
  <c r="R127" i="19"/>
  <c r="P127" i="19"/>
  <c r="BI125" i="19"/>
  <c r="BH125" i="19"/>
  <c r="BG125" i="19"/>
  <c r="BF125" i="19"/>
  <c r="T125" i="19"/>
  <c r="R125" i="19"/>
  <c r="P125" i="19"/>
  <c r="J119" i="19"/>
  <c r="F119" i="19"/>
  <c r="F117" i="19"/>
  <c r="E115" i="19"/>
  <c r="J91" i="19"/>
  <c r="F91" i="19"/>
  <c r="F89" i="19"/>
  <c r="E87" i="19"/>
  <c r="J24" i="19"/>
  <c r="E24" i="19"/>
  <c r="J120" i="19" s="1"/>
  <c r="J23" i="19"/>
  <c r="J18" i="19"/>
  <c r="E18" i="19"/>
  <c r="F92" i="19" s="1"/>
  <c r="J17" i="19"/>
  <c r="J12" i="19"/>
  <c r="J89" i="19" s="1"/>
  <c r="E7" i="19"/>
  <c r="E85" i="19"/>
  <c r="J37" i="18"/>
  <c r="J36" i="18"/>
  <c r="AY113" i="1" s="1"/>
  <c r="J35" i="18"/>
  <c r="AX113" i="1"/>
  <c r="BI163" i="18"/>
  <c r="BH163" i="18"/>
  <c r="BG163" i="18"/>
  <c r="BF163" i="18"/>
  <c r="T163" i="18"/>
  <c r="R163" i="18"/>
  <c r="P163" i="18"/>
  <c r="BI162" i="18"/>
  <c r="BH162" i="18"/>
  <c r="BG162" i="18"/>
  <c r="BF162" i="18"/>
  <c r="T162" i="18"/>
  <c r="R162" i="18"/>
  <c r="P162" i="18"/>
  <c r="BI161" i="18"/>
  <c r="BH161" i="18"/>
  <c r="BG161" i="18"/>
  <c r="BF161" i="18"/>
  <c r="T161" i="18"/>
  <c r="R161" i="18"/>
  <c r="P161" i="18"/>
  <c r="BI160" i="18"/>
  <c r="BH160" i="18"/>
  <c r="BG160" i="18"/>
  <c r="BF160" i="18"/>
  <c r="T160" i="18"/>
  <c r="R160" i="18"/>
  <c r="P160" i="18"/>
  <c r="BI158" i="18"/>
  <c r="BH158" i="18"/>
  <c r="BG158" i="18"/>
  <c r="BF158" i="18"/>
  <c r="T158" i="18"/>
  <c r="R158" i="18"/>
  <c r="P158" i="18"/>
  <c r="BI157" i="18"/>
  <c r="BH157" i="18"/>
  <c r="BG157" i="18"/>
  <c r="BF157" i="18"/>
  <c r="T157" i="18"/>
  <c r="R157" i="18"/>
  <c r="P157" i="18"/>
  <c r="BI156" i="18"/>
  <c r="BH156" i="18"/>
  <c r="BG156" i="18"/>
  <c r="BF156" i="18"/>
  <c r="T156" i="18"/>
  <c r="R156" i="18"/>
  <c r="P156" i="18"/>
  <c r="BI155" i="18"/>
  <c r="BH155" i="18"/>
  <c r="BG155" i="18"/>
  <c r="BF155" i="18"/>
  <c r="T155" i="18"/>
  <c r="R155" i="18"/>
  <c r="P155" i="18"/>
  <c r="BI154" i="18"/>
  <c r="BH154" i="18"/>
  <c r="BG154" i="18"/>
  <c r="BF154" i="18"/>
  <c r="T154" i="18"/>
  <c r="R154" i="18"/>
  <c r="P154" i="18"/>
  <c r="BI153" i="18"/>
  <c r="BH153" i="18"/>
  <c r="BG153" i="18"/>
  <c r="BF153" i="18"/>
  <c r="T153" i="18"/>
  <c r="R153" i="18"/>
  <c r="P153" i="18"/>
  <c r="BI152" i="18"/>
  <c r="BH152" i="18"/>
  <c r="BG152" i="18"/>
  <c r="BF152" i="18"/>
  <c r="T152" i="18"/>
  <c r="R152" i="18"/>
  <c r="P152" i="18"/>
  <c r="BI151" i="18"/>
  <c r="BH151" i="18"/>
  <c r="BG151" i="18"/>
  <c r="BF151" i="18"/>
  <c r="T151" i="18"/>
  <c r="R151" i="18"/>
  <c r="P151" i="18"/>
  <c r="BI150" i="18"/>
  <c r="BH150" i="18"/>
  <c r="BG150" i="18"/>
  <c r="BF150" i="18"/>
  <c r="T150" i="18"/>
  <c r="R150" i="18"/>
  <c r="P150" i="18"/>
  <c r="BI149" i="18"/>
  <c r="BH149" i="18"/>
  <c r="BG149" i="18"/>
  <c r="BF149" i="18"/>
  <c r="T149" i="18"/>
  <c r="R149" i="18"/>
  <c r="P149" i="18"/>
  <c r="BI148" i="18"/>
  <c r="BH148" i="18"/>
  <c r="BG148" i="18"/>
  <c r="BF148" i="18"/>
  <c r="T148" i="18"/>
  <c r="R148" i="18"/>
  <c r="P148" i="18"/>
  <c r="BI147" i="18"/>
  <c r="BH147" i="18"/>
  <c r="BG147" i="18"/>
  <c r="BF147" i="18"/>
  <c r="T147" i="18"/>
  <c r="R147" i="18"/>
  <c r="P147" i="18"/>
  <c r="BI146" i="18"/>
  <c r="BH146" i="18"/>
  <c r="BG146" i="18"/>
  <c r="BF146" i="18"/>
  <c r="T146" i="18"/>
  <c r="R146" i="18"/>
  <c r="P146" i="18"/>
  <c r="BI145" i="18"/>
  <c r="BH145" i="18"/>
  <c r="BG145" i="18"/>
  <c r="BF145" i="18"/>
  <c r="T145" i="18"/>
  <c r="R145" i="18"/>
  <c r="P145" i="18"/>
  <c r="BI144" i="18"/>
  <c r="BH144" i="18"/>
  <c r="BG144" i="18"/>
  <c r="BF144" i="18"/>
  <c r="T144" i="18"/>
  <c r="R144" i="18"/>
  <c r="P144" i="18"/>
  <c r="BI142" i="18"/>
  <c r="BH142" i="18"/>
  <c r="BG142" i="18"/>
  <c r="BF142" i="18"/>
  <c r="T142" i="18"/>
  <c r="R142" i="18"/>
  <c r="P142" i="18"/>
  <c r="BI141" i="18"/>
  <c r="BH141" i="18"/>
  <c r="BG141" i="18"/>
  <c r="BF141" i="18"/>
  <c r="T141" i="18"/>
  <c r="R141" i="18"/>
  <c r="P141" i="18"/>
  <c r="BI140" i="18"/>
  <c r="BH140" i="18"/>
  <c r="BG140" i="18"/>
  <c r="BF140" i="18"/>
  <c r="T140" i="18"/>
  <c r="R140" i="18"/>
  <c r="P140" i="18"/>
  <c r="BI137" i="18"/>
  <c r="BH137" i="18"/>
  <c r="BG137" i="18"/>
  <c r="BF137" i="18"/>
  <c r="T137" i="18"/>
  <c r="R137" i="18"/>
  <c r="P137" i="18"/>
  <c r="BI136" i="18"/>
  <c r="BH136" i="18"/>
  <c r="BG136" i="18"/>
  <c r="BF136" i="18"/>
  <c r="T136" i="18"/>
  <c r="R136" i="18"/>
  <c r="P136" i="18"/>
  <c r="BI135" i="18"/>
  <c r="BH135" i="18"/>
  <c r="BG135" i="18"/>
  <c r="BF135" i="18"/>
  <c r="T135" i="18"/>
  <c r="R135" i="18"/>
  <c r="P135" i="18"/>
  <c r="BI134" i="18"/>
  <c r="BH134" i="18"/>
  <c r="BG134" i="18"/>
  <c r="BF134" i="18"/>
  <c r="T134" i="18"/>
  <c r="R134" i="18"/>
  <c r="P134" i="18"/>
  <c r="BI133" i="18"/>
  <c r="BH133" i="18"/>
  <c r="BG133" i="18"/>
  <c r="BF133" i="18"/>
  <c r="T133" i="18"/>
  <c r="R133" i="18"/>
  <c r="P133" i="18"/>
  <c r="BI132" i="18"/>
  <c r="BH132" i="18"/>
  <c r="BG132" i="18"/>
  <c r="BF132" i="18"/>
  <c r="T132" i="18"/>
  <c r="R132" i="18"/>
  <c r="P132" i="18"/>
  <c r="BI131" i="18"/>
  <c r="BH131" i="18"/>
  <c r="BG131" i="18"/>
  <c r="BF131" i="18"/>
  <c r="T131" i="18"/>
  <c r="R131" i="18"/>
  <c r="P131" i="18"/>
  <c r="BI130" i="18"/>
  <c r="BH130" i="18"/>
  <c r="BG130" i="18"/>
  <c r="BF130" i="18"/>
  <c r="T130" i="18"/>
  <c r="R130" i="18"/>
  <c r="P130" i="18"/>
  <c r="BI129" i="18"/>
  <c r="BH129" i="18"/>
  <c r="BG129" i="18"/>
  <c r="BF129" i="18"/>
  <c r="T129" i="18"/>
  <c r="R129" i="18"/>
  <c r="P129" i="18"/>
  <c r="BI128" i="18"/>
  <c r="BH128" i="18"/>
  <c r="BG128" i="18"/>
  <c r="BF128" i="18"/>
  <c r="T128" i="18"/>
  <c r="R128" i="18"/>
  <c r="P128" i="18"/>
  <c r="BI127" i="18"/>
  <c r="BH127" i="18"/>
  <c r="BG127" i="18"/>
  <c r="BF127" i="18"/>
  <c r="T127" i="18"/>
  <c r="R127" i="18"/>
  <c r="P127" i="18"/>
  <c r="BI126" i="18"/>
  <c r="BH126" i="18"/>
  <c r="BG126" i="18"/>
  <c r="BF126" i="18"/>
  <c r="T126" i="18"/>
  <c r="R126" i="18"/>
  <c r="P126" i="18"/>
  <c r="BI125" i="18"/>
  <c r="BH125" i="18"/>
  <c r="BG125" i="18"/>
  <c r="BF125" i="18"/>
  <c r="T125" i="18"/>
  <c r="R125" i="18"/>
  <c r="P125" i="18"/>
  <c r="J118" i="18"/>
  <c r="F118" i="18"/>
  <c r="F116" i="18"/>
  <c r="E114" i="18"/>
  <c r="J91" i="18"/>
  <c r="F91" i="18"/>
  <c r="F89" i="18"/>
  <c r="E87" i="18"/>
  <c r="J24" i="18"/>
  <c r="E24" i="18"/>
  <c r="J119" i="18" s="1"/>
  <c r="J23" i="18"/>
  <c r="J18" i="18"/>
  <c r="E18" i="18"/>
  <c r="F119" i="18" s="1"/>
  <c r="J17" i="18"/>
  <c r="J12" i="18"/>
  <c r="J89" i="18" s="1"/>
  <c r="E7" i="18"/>
  <c r="E112" i="18" s="1"/>
  <c r="J37" i="17"/>
  <c r="J36" i="17"/>
  <c r="AY112" i="1" s="1"/>
  <c r="J35" i="17"/>
  <c r="AX112" i="1" s="1"/>
  <c r="BI349" i="17"/>
  <c r="BH349" i="17"/>
  <c r="BG349" i="17"/>
  <c r="BF349" i="17"/>
  <c r="T349" i="17"/>
  <c r="R349" i="17"/>
  <c r="P349" i="17"/>
  <c r="BI348" i="17"/>
  <c r="BH348" i="17"/>
  <c r="BG348" i="17"/>
  <c r="BF348" i="17"/>
  <c r="T348" i="17"/>
  <c r="R348" i="17"/>
  <c r="P348" i="17"/>
  <c r="BI347" i="17"/>
  <c r="BH347" i="17"/>
  <c r="BG347" i="17"/>
  <c r="BF347" i="17"/>
  <c r="T347" i="17"/>
  <c r="R347" i="17"/>
  <c r="P347" i="17"/>
  <c r="BI346" i="17"/>
  <c r="BH346" i="17"/>
  <c r="BG346" i="17"/>
  <c r="BF346" i="17"/>
  <c r="T346" i="17"/>
  <c r="R346" i="17"/>
  <c r="P346" i="17"/>
  <c r="BI345" i="17"/>
  <c r="BH345" i="17"/>
  <c r="BG345" i="17"/>
  <c r="BF345" i="17"/>
  <c r="T345" i="17"/>
  <c r="R345" i="17"/>
  <c r="P345" i="17"/>
  <c r="BI344" i="17"/>
  <c r="BH344" i="17"/>
  <c r="BG344" i="17"/>
  <c r="BF344" i="17"/>
  <c r="T344" i="17"/>
  <c r="R344" i="17"/>
  <c r="P344" i="17"/>
  <c r="BI343" i="17"/>
  <c r="BH343" i="17"/>
  <c r="BG343" i="17"/>
  <c r="BF343" i="17"/>
  <c r="T343" i="17"/>
  <c r="R343" i="17"/>
  <c r="P343" i="17"/>
  <c r="BI342" i="17"/>
  <c r="BH342" i="17"/>
  <c r="BG342" i="17"/>
  <c r="BF342" i="17"/>
  <c r="T342" i="17"/>
  <c r="R342" i="17"/>
  <c r="P342" i="17"/>
  <c r="BI341" i="17"/>
  <c r="BH341" i="17"/>
  <c r="BG341" i="17"/>
  <c r="BF341" i="17"/>
  <c r="T341" i="17"/>
  <c r="R341" i="17"/>
  <c r="P341" i="17"/>
  <c r="BI339" i="17"/>
  <c r="BH339" i="17"/>
  <c r="BG339" i="17"/>
  <c r="BF339" i="17"/>
  <c r="T339" i="17"/>
  <c r="R339" i="17"/>
  <c r="P339" i="17"/>
  <c r="BI337" i="17"/>
  <c r="BH337" i="17"/>
  <c r="BG337" i="17"/>
  <c r="BF337" i="17"/>
  <c r="T337" i="17"/>
  <c r="R337" i="17"/>
  <c r="P337" i="17"/>
  <c r="BI336" i="17"/>
  <c r="BH336" i="17"/>
  <c r="BG336" i="17"/>
  <c r="BF336" i="17"/>
  <c r="T336" i="17"/>
  <c r="R336" i="17"/>
  <c r="P336" i="17"/>
  <c r="BI335" i="17"/>
  <c r="BH335" i="17"/>
  <c r="BG335" i="17"/>
  <c r="BF335" i="17"/>
  <c r="T335" i="17"/>
  <c r="R335" i="17"/>
  <c r="P335" i="17"/>
  <c r="BI333" i="17"/>
  <c r="BH333" i="17"/>
  <c r="BG333" i="17"/>
  <c r="BF333" i="17"/>
  <c r="T333" i="17"/>
  <c r="R333" i="17"/>
  <c r="P333" i="17"/>
  <c r="BI331" i="17"/>
  <c r="BH331" i="17"/>
  <c r="BG331" i="17"/>
  <c r="BF331" i="17"/>
  <c r="T331" i="17"/>
  <c r="R331" i="17"/>
  <c r="P331" i="17"/>
  <c r="BI329" i="17"/>
  <c r="BH329" i="17"/>
  <c r="BG329" i="17"/>
  <c r="BF329" i="17"/>
  <c r="T329" i="17"/>
  <c r="R329" i="17"/>
  <c r="P329" i="17"/>
  <c r="BI327" i="17"/>
  <c r="BH327" i="17"/>
  <c r="BG327" i="17"/>
  <c r="BF327" i="17"/>
  <c r="T327" i="17"/>
  <c r="R327" i="17"/>
  <c r="P327" i="17"/>
  <c r="BI325" i="17"/>
  <c r="BH325" i="17"/>
  <c r="BG325" i="17"/>
  <c r="BF325" i="17"/>
  <c r="T325" i="17"/>
  <c r="R325" i="17"/>
  <c r="P325" i="17"/>
  <c r="BI323" i="17"/>
  <c r="BH323" i="17"/>
  <c r="BG323" i="17"/>
  <c r="BF323" i="17"/>
  <c r="T323" i="17"/>
  <c r="R323" i="17"/>
  <c r="P323" i="17"/>
  <c r="BI321" i="17"/>
  <c r="BH321" i="17"/>
  <c r="BG321" i="17"/>
  <c r="BF321" i="17"/>
  <c r="T321" i="17"/>
  <c r="R321" i="17"/>
  <c r="P321" i="17"/>
  <c r="BI319" i="17"/>
  <c r="BH319" i="17"/>
  <c r="BG319" i="17"/>
  <c r="BF319" i="17"/>
  <c r="T319" i="17"/>
  <c r="R319" i="17"/>
  <c r="P319" i="17"/>
  <c r="BI317" i="17"/>
  <c r="BH317" i="17"/>
  <c r="BG317" i="17"/>
  <c r="BF317" i="17"/>
  <c r="T317" i="17"/>
  <c r="R317" i="17"/>
  <c r="P317" i="17"/>
  <c r="BI315" i="17"/>
  <c r="BH315" i="17"/>
  <c r="BG315" i="17"/>
  <c r="BF315" i="17"/>
  <c r="T315" i="17"/>
  <c r="R315" i="17"/>
  <c r="P315" i="17"/>
  <c r="BI313" i="17"/>
  <c r="BH313" i="17"/>
  <c r="BG313" i="17"/>
  <c r="BF313" i="17"/>
  <c r="T313" i="17"/>
  <c r="R313" i="17"/>
  <c r="P313" i="17"/>
  <c r="BI311" i="17"/>
  <c r="BH311" i="17"/>
  <c r="BG311" i="17"/>
  <c r="BF311" i="17"/>
  <c r="T311" i="17"/>
  <c r="R311" i="17"/>
  <c r="P311" i="17"/>
  <c r="BI309" i="17"/>
  <c r="BH309" i="17"/>
  <c r="BG309" i="17"/>
  <c r="BF309" i="17"/>
  <c r="T309" i="17"/>
  <c r="R309" i="17"/>
  <c r="P309" i="17"/>
  <c r="BI307" i="17"/>
  <c r="BH307" i="17"/>
  <c r="BG307" i="17"/>
  <c r="BF307" i="17"/>
  <c r="T307" i="17"/>
  <c r="R307" i="17"/>
  <c r="P307" i="17"/>
  <c r="BI305" i="17"/>
  <c r="BH305" i="17"/>
  <c r="BG305" i="17"/>
  <c r="BF305" i="17"/>
  <c r="T305" i="17"/>
  <c r="R305" i="17"/>
  <c r="P305" i="17"/>
  <c r="BI303" i="17"/>
  <c r="BH303" i="17"/>
  <c r="BG303" i="17"/>
  <c r="BF303" i="17"/>
  <c r="T303" i="17"/>
  <c r="R303" i="17"/>
  <c r="P303" i="17"/>
  <c r="BI301" i="17"/>
  <c r="BH301" i="17"/>
  <c r="BG301" i="17"/>
  <c r="BF301" i="17"/>
  <c r="T301" i="17"/>
  <c r="R301" i="17"/>
  <c r="P301" i="17"/>
  <c r="BI299" i="17"/>
  <c r="BH299" i="17"/>
  <c r="BG299" i="17"/>
  <c r="BF299" i="17"/>
  <c r="T299" i="17"/>
  <c r="R299" i="17"/>
  <c r="P299" i="17"/>
  <c r="BI297" i="17"/>
  <c r="BH297" i="17"/>
  <c r="BG297" i="17"/>
  <c r="BF297" i="17"/>
  <c r="T297" i="17"/>
  <c r="R297" i="17"/>
  <c r="P297" i="17"/>
  <c r="BI295" i="17"/>
  <c r="BH295" i="17"/>
  <c r="BG295" i="17"/>
  <c r="BF295" i="17"/>
  <c r="T295" i="17"/>
  <c r="R295" i="17"/>
  <c r="P295" i="17"/>
  <c r="BI293" i="17"/>
  <c r="BH293" i="17"/>
  <c r="BG293" i="17"/>
  <c r="BF293" i="17"/>
  <c r="T293" i="17"/>
  <c r="R293" i="17"/>
  <c r="P293" i="17"/>
  <c r="BI291" i="17"/>
  <c r="BH291" i="17"/>
  <c r="BG291" i="17"/>
  <c r="BF291" i="17"/>
  <c r="T291" i="17"/>
  <c r="R291" i="17"/>
  <c r="P291" i="17"/>
  <c r="BI289" i="17"/>
  <c r="BH289" i="17"/>
  <c r="BG289" i="17"/>
  <c r="BF289" i="17"/>
  <c r="T289" i="17"/>
  <c r="R289" i="17"/>
  <c r="P289" i="17"/>
  <c r="BI287" i="17"/>
  <c r="BH287" i="17"/>
  <c r="BG287" i="17"/>
  <c r="BF287" i="17"/>
  <c r="T287" i="17"/>
  <c r="R287" i="17"/>
  <c r="P287" i="17"/>
  <c r="BI285" i="17"/>
  <c r="BH285" i="17"/>
  <c r="BG285" i="17"/>
  <c r="BF285" i="17"/>
  <c r="T285" i="17"/>
  <c r="R285" i="17"/>
  <c r="P285" i="17"/>
  <c r="BI283" i="17"/>
  <c r="BH283" i="17"/>
  <c r="BG283" i="17"/>
  <c r="BF283" i="17"/>
  <c r="T283" i="17"/>
  <c r="R283" i="17"/>
  <c r="P283" i="17"/>
  <c r="BI281" i="17"/>
  <c r="BH281" i="17"/>
  <c r="BG281" i="17"/>
  <c r="BF281" i="17"/>
  <c r="T281" i="17"/>
  <c r="R281" i="17"/>
  <c r="P281" i="17"/>
  <c r="BI279" i="17"/>
  <c r="BH279" i="17"/>
  <c r="BG279" i="17"/>
  <c r="BF279" i="17"/>
  <c r="T279" i="17"/>
  <c r="R279" i="17"/>
  <c r="P279" i="17"/>
  <c r="BI277" i="17"/>
  <c r="BH277" i="17"/>
  <c r="BG277" i="17"/>
  <c r="BF277" i="17"/>
  <c r="T277" i="17"/>
  <c r="R277" i="17"/>
  <c r="P277" i="17"/>
  <c r="BI275" i="17"/>
  <c r="BH275" i="17"/>
  <c r="BG275" i="17"/>
  <c r="BF275" i="17"/>
  <c r="T275" i="17"/>
  <c r="R275" i="17"/>
  <c r="P275" i="17"/>
  <c r="BI273" i="17"/>
  <c r="BH273" i="17"/>
  <c r="BG273" i="17"/>
  <c r="BF273" i="17"/>
  <c r="T273" i="17"/>
  <c r="R273" i="17"/>
  <c r="P273" i="17"/>
  <c r="BI271" i="17"/>
  <c r="BH271" i="17"/>
  <c r="BG271" i="17"/>
  <c r="BF271" i="17"/>
  <c r="T271" i="17"/>
  <c r="R271" i="17"/>
  <c r="P271" i="17"/>
  <c r="BI269" i="17"/>
  <c r="BH269" i="17"/>
  <c r="BG269" i="17"/>
  <c r="BF269" i="17"/>
  <c r="T269" i="17"/>
  <c r="R269" i="17"/>
  <c r="P269" i="17"/>
  <c r="BI267" i="17"/>
  <c r="BH267" i="17"/>
  <c r="BG267" i="17"/>
  <c r="BF267" i="17"/>
  <c r="T267" i="17"/>
  <c r="R267" i="17"/>
  <c r="P267" i="17"/>
  <c r="BI265" i="17"/>
  <c r="BH265" i="17"/>
  <c r="BG265" i="17"/>
  <c r="BF265" i="17"/>
  <c r="T265" i="17"/>
  <c r="R265" i="17"/>
  <c r="P265" i="17"/>
  <c r="BI263" i="17"/>
  <c r="BH263" i="17"/>
  <c r="BG263" i="17"/>
  <c r="BF263" i="17"/>
  <c r="T263" i="17"/>
  <c r="R263" i="17"/>
  <c r="P263" i="17"/>
  <c r="BI261" i="17"/>
  <c r="BH261" i="17"/>
  <c r="BG261" i="17"/>
  <c r="BF261" i="17"/>
  <c r="T261" i="17"/>
  <c r="R261" i="17"/>
  <c r="P261" i="17"/>
  <c r="BI259" i="17"/>
  <c r="BH259" i="17"/>
  <c r="BG259" i="17"/>
  <c r="BF259" i="17"/>
  <c r="T259" i="17"/>
  <c r="R259" i="17"/>
  <c r="P259" i="17"/>
  <c r="BI257" i="17"/>
  <c r="BH257" i="17"/>
  <c r="BG257" i="17"/>
  <c r="BF257" i="17"/>
  <c r="T257" i="17"/>
  <c r="R257" i="17"/>
  <c r="P257" i="17"/>
  <c r="BI255" i="17"/>
  <c r="BH255" i="17"/>
  <c r="BG255" i="17"/>
  <c r="BF255" i="17"/>
  <c r="T255" i="17"/>
  <c r="R255" i="17"/>
  <c r="P255" i="17"/>
  <c r="BI253" i="17"/>
  <c r="BH253" i="17"/>
  <c r="BG253" i="17"/>
  <c r="BF253" i="17"/>
  <c r="T253" i="17"/>
  <c r="R253" i="17"/>
  <c r="P253" i="17"/>
  <c r="BI251" i="17"/>
  <c r="BH251" i="17"/>
  <c r="BG251" i="17"/>
  <c r="BF251" i="17"/>
  <c r="T251" i="17"/>
  <c r="R251" i="17"/>
  <c r="P251" i="17"/>
  <c r="BI249" i="17"/>
  <c r="BH249" i="17"/>
  <c r="BG249" i="17"/>
  <c r="BF249" i="17"/>
  <c r="T249" i="17"/>
  <c r="R249" i="17"/>
  <c r="P249" i="17"/>
  <c r="BI247" i="17"/>
  <c r="BH247" i="17"/>
  <c r="BG247" i="17"/>
  <c r="BF247" i="17"/>
  <c r="T247" i="17"/>
  <c r="R247" i="17"/>
  <c r="P247" i="17"/>
  <c r="BI245" i="17"/>
  <c r="BH245" i="17"/>
  <c r="BG245" i="17"/>
  <c r="BF245" i="17"/>
  <c r="T245" i="17"/>
  <c r="R245" i="17"/>
  <c r="P245" i="17"/>
  <c r="BI243" i="17"/>
  <c r="BH243" i="17"/>
  <c r="BG243" i="17"/>
  <c r="BF243" i="17"/>
  <c r="T243" i="17"/>
  <c r="R243" i="17"/>
  <c r="P243" i="17"/>
  <c r="BI241" i="17"/>
  <c r="BH241" i="17"/>
  <c r="BG241" i="17"/>
  <c r="BF241" i="17"/>
  <c r="T241" i="17"/>
  <c r="R241" i="17"/>
  <c r="P241" i="17"/>
  <c r="BI239" i="17"/>
  <c r="BH239" i="17"/>
  <c r="BG239" i="17"/>
  <c r="BF239" i="17"/>
  <c r="T239" i="17"/>
  <c r="R239" i="17"/>
  <c r="P239" i="17"/>
  <c r="BI237" i="17"/>
  <c r="BH237" i="17"/>
  <c r="BG237" i="17"/>
  <c r="BF237" i="17"/>
  <c r="T237" i="17"/>
  <c r="R237" i="17"/>
  <c r="P237" i="17"/>
  <c r="BI235" i="17"/>
  <c r="BH235" i="17"/>
  <c r="BG235" i="17"/>
  <c r="BF235" i="17"/>
  <c r="T235" i="17"/>
  <c r="R235" i="17"/>
  <c r="P235" i="17"/>
  <c r="BI219" i="17"/>
  <c r="BH219" i="17"/>
  <c r="BG219" i="17"/>
  <c r="BF219" i="17"/>
  <c r="T219" i="17"/>
  <c r="R219" i="17"/>
  <c r="P219" i="17"/>
  <c r="BI217" i="17"/>
  <c r="BH217" i="17"/>
  <c r="BG217" i="17"/>
  <c r="BF217" i="17"/>
  <c r="T217" i="17"/>
  <c r="R217" i="17"/>
  <c r="P217" i="17"/>
  <c r="BI215" i="17"/>
  <c r="BH215" i="17"/>
  <c r="BG215" i="17"/>
  <c r="BF215" i="17"/>
  <c r="T215" i="17"/>
  <c r="R215" i="17"/>
  <c r="P215" i="17"/>
  <c r="BI213" i="17"/>
  <c r="BH213" i="17"/>
  <c r="BG213" i="17"/>
  <c r="BF213" i="17"/>
  <c r="T213" i="17"/>
  <c r="R213" i="17"/>
  <c r="P213" i="17"/>
  <c r="BI211" i="17"/>
  <c r="BH211" i="17"/>
  <c r="BG211" i="17"/>
  <c r="BF211" i="17"/>
  <c r="T211" i="17"/>
  <c r="R211" i="17"/>
  <c r="P211" i="17"/>
  <c r="BI209" i="17"/>
  <c r="BH209" i="17"/>
  <c r="BG209" i="17"/>
  <c r="BF209" i="17"/>
  <c r="T209" i="17"/>
  <c r="R209" i="17"/>
  <c r="P209" i="17"/>
  <c r="BI207" i="17"/>
  <c r="BH207" i="17"/>
  <c r="BG207" i="17"/>
  <c r="BF207" i="17"/>
  <c r="T207" i="17"/>
  <c r="R207" i="17"/>
  <c r="P207" i="17"/>
  <c r="BI205" i="17"/>
  <c r="BH205" i="17"/>
  <c r="BG205" i="17"/>
  <c r="BF205" i="17"/>
  <c r="T205" i="17"/>
  <c r="R205" i="17"/>
  <c r="P205" i="17"/>
  <c r="BI203" i="17"/>
  <c r="BH203" i="17"/>
  <c r="BG203" i="17"/>
  <c r="BF203" i="17"/>
  <c r="T203" i="17"/>
  <c r="R203" i="17"/>
  <c r="P203" i="17"/>
  <c r="BI201" i="17"/>
  <c r="BH201" i="17"/>
  <c r="BG201" i="17"/>
  <c r="BF201" i="17"/>
  <c r="T201" i="17"/>
  <c r="R201" i="17"/>
  <c r="P201" i="17"/>
  <c r="BI199" i="17"/>
  <c r="BH199" i="17"/>
  <c r="BG199" i="17"/>
  <c r="BF199" i="17"/>
  <c r="T199" i="17"/>
  <c r="R199" i="17"/>
  <c r="P199" i="17"/>
  <c r="BI197" i="17"/>
  <c r="BH197" i="17"/>
  <c r="BG197" i="17"/>
  <c r="BF197" i="17"/>
  <c r="T197" i="17"/>
  <c r="R197" i="17"/>
  <c r="P197" i="17"/>
  <c r="BI195" i="17"/>
  <c r="BH195" i="17"/>
  <c r="BG195" i="17"/>
  <c r="BF195" i="17"/>
  <c r="T195" i="17"/>
  <c r="R195" i="17"/>
  <c r="P195" i="17"/>
  <c r="BI193" i="17"/>
  <c r="BH193" i="17"/>
  <c r="BG193" i="17"/>
  <c r="BF193" i="17"/>
  <c r="T193" i="17"/>
  <c r="R193" i="17"/>
  <c r="P193" i="17"/>
  <c r="BI191" i="17"/>
  <c r="BH191" i="17"/>
  <c r="BG191" i="17"/>
  <c r="BF191" i="17"/>
  <c r="T191" i="17"/>
  <c r="R191" i="17"/>
  <c r="P191" i="17"/>
  <c r="BI189" i="17"/>
  <c r="BH189" i="17"/>
  <c r="BG189" i="17"/>
  <c r="BF189" i="17"/>
  <c r="T189" i="17"/>
  <c r="R189" i="17"/>
  <c r="P189" i="17"/>
  <c r="BI187" i="17"/>
  <c r="BH187" i="17"/>
  <c r="BG187" i="17"/>
  <c r="BF187" i="17"/>
  <c r="T187" i="17"/>
  <c r="R187" i="17"/>
  <c r="P187" i="17"/>
  <c r="BI185" i="17"/>
  <c r="BH185" i="17"/>
  <c r="BG185" i="17"/>
  <c r="BF185" i="17"/>
  <c r="T185" i="17"/>
  <c r="R185" i="17"/>
  <c r="P185" i="17"/>
  <c r="BI183" i="17"/>
  <c r="BH183" i="17"/>
  <c r="BG183" i="17"/>
  <c r="BF183" i="17"/>
  <c r="T183" i="17"/>
  <c r="R183" i="17"/>
  <c r="P183" i="17"/>
  <c r="BI181" i="17"/>
  <c r="BH181" i="17"/>
  <c r="BG181" i="17"/>
  <c r="BF181" i="17"/>
  <c r="T181" i="17"/>
  <c r="R181" i="17"/>
  <c r="P181" i="17"/>
  <c r="BI179" i="17"/>
  <c r="BH179" i="17"/>
  <c r="BG179" i="17"/>
  <c r="BF179" i="17"/>
  <c r="T179" i="17"/>
  <c r="R179" i="17"/>
  <c r="P179" i="17"/>
  <c r="BI177" i="17"/>
  <c r="BH177" i="17"/>
  <c r="BG177" i="17"/>
  <c r="BF177" i="17"/>
  <c r="T177" i="17"/>
  <c r="R177" i="17"/>
  <c r="P177" i="17"/>
  <c r="BI175" i="17"/>
  <c r="BH175" i="17"/>
  <c r="BG175" i="17"/>
  <c r="BF175" i="17"/>
  <c r="T175" i="17"/>
  <c r="R175" i="17"/>
  <c r="P175" i="17"/>
  <c r="BI173" i="17"/>
  <c r="BH173" i="17"/>
  <c r="BG173" i="17"/>
  <c r="BF173" i="17"/>
  <c r="T173" i="17"/>
  <c r="R173" i="17"/>
  <c r="P173" i="17"/>
  <c r="BI171" i="17"/>
  <c r="BH171" i="17"/>
  <c r="BG171" i="17"/>
  <c r="BF171" i="17"/>
  <c r="T171" i="17"/>
  <c r="R171" i="17"/>
  <c r="P171" i="17"/>
  <c r="BI169" i="17"/>
  <c r="BH169" i="17"/>
  <c r="BG169" i="17"/>
  <c r="BF169" i="17"/>
  <c r="T169" i="17"/>
  <c r="R169" i="17"/>
  <c r="P169" i="17"/>
  <c r="BI167" i="17"/>
  <c r="BH167" i="17"/>
  <c r="BG167" i="17"/>
  <c r="BF167" i="17"/>
  <c r="T167" i="17"/>
  <c r="R167" i="17"/>
  <c r="P167" i="17"/>
  <c r="BI165" i="17"/>
  <c r="BH165" i="17"/>
  <c r="BG165" i="17"/>
  <c r="BF165" i="17"/>
  <c r="T165" i="17"/>
  <c r="R165" i="17"/>
  <c r="P165" i="17"/>
  <c r="BI163" i="17"/>
  <c r="BH163" i="17"/>
  <c r="BG163" i="17"/>
  <c r="BF163" i="17"/>
  <c r="T163" i="17"/>
  <c r="R163" i="17"/>
  <c r="P163" i="17"/>
  <c r="BI161" i="17"/>
  <c r="BH161" i="17"/>
  <c r="BG161" i="17"/>
  <c r="BF161" i="17"/>
  <c r="T161" i="17"/>
  <c r="R161" i="17"/>
  <c r="P161" i="17"/>
  <c r="BI158" i="17"/>
  <c r="BH158" i="17"/>
  <c r="BG158" i="17"/>
  <c r="BF158" i="17"/>
  <c r="T158" i="17"/>
  <c r="R158" i="17"/>
  <c r="P158" i="17"/>
  <c r="BI155" i="17"/>
  <c r="BH155" i="17"/>
  <c r="BG155" i="17"/>
  <c r="BF155" i="17"/>
  <c r="T155" i="17"/>
  <c r="R155" i="17"/>
  <c r="P155" i="17"/>
  <c r="BI153" i="17"/>
  <c r="BH153" i="17"/>
  <c r="BG153" i="17"/>
  <c r="BF153" i="17"/>
  <c r="T153" i="17"/>
  <c r="R153" i="17"/>
  <c r="P153" i="17"/>
  <c r="BI151" i="17"/>
  <c r="BH151" i="17"/>
  <c r="BG151" i="17"/>
  <c r="BF151" i="17"/>
  <c r="T151" i="17"/>
  <c r="R151" i="17"/>
  <c r="P151" i="17"/>
  <c r="BI149" i="17"/>
  <c r="BH149" i="17"/>
  <c r="BG149" i="17"/>
  <c r="BF149" i="17"/>
  <c r="T149" i="17"/>
  <c r="R149" i="17"/>
  <c r="P149" i="17"/>
  <c r="BI147" i="17"/>
  <c r="BH147" i="17"/>
  <c r="BG147" i="17"/>
  <c r="BF147" i="17"/>
  <c r="T147" i="17"/>
  <c r="R147" i="17"/>
  <c r="P147" i="17"/>
  <c r="BI144" i="17"/>
  <c r="BH144" i="17"/>
  <c r="BG144" i="17"/>
  <c r="BF144" i="17"/>
  <c r="T144" i="17"/>
  <c r="R144" i="17"/>
  <c r="P144" i="17"/>
  <c r="BI142" i="17"/>
  <c r="BH142" i="17"/>
  <c r="BG142" i="17"/>
  <c r="BF142" i="17"/>
  <c r="T142" i="17"/>
  <c r="R142" i="17"/>
  <c r="P142" i="17"/>
  <c r="BI140" i="17"/>
  <c r="BH140" i="17"/>
  <c r="BG140" i="17"/>
  <c r="BF140" i="17"/>
  <c r="T140" i="17"/>
  <c r="R140" i="17"/>
  <c r="P140" i="17"/>
  <c r="BI138" i="17"/>
  <c r="BH138" i="17"/>
  <c r="BG138" i="17"/>
  <c r="BF138" i="17"/>
  <c r="T138" i="17"/>
  <c r="R138" i="17"/>
  <c r="P138" i="17"/>
  <c r="BI136" i="17"/>
  <c r="BH136" i="17"/>
  <c r="BG136" i="17"/>
  <c r="BF136" i="17"/>
  <c r="T136" i="17"/>
  <c r="R136" i="17"/>
  <c r="P136" i="17"/>
  <c r="BI134" i="17"/>
  <c r="BH134" i="17"/>
  <c r="BG134" i="17"/>
  <c r="BF134" i="17"/>
  <c r="T134" i="17"/>
  <c r="R134" i="17"/>
  <c r="P134" i="17"/>
  <c r="BI132" i="17"/>
  <c r="BH132" i="17"/>
  <c r="BG132" i="17"/>
  <c r="BF132" i="17"/>
  <c r="T132" i="17"/>
  <c r="R132" i="17"/>
  <c r="P132" i="17"/>
  <c r="BI130" i="17"/>
  <c r="BH130" i="17"/>
  <c r="BG130" i="17"/>
  <c r="BF130" i="17"/>
  <c r="T130" i="17"/>
  <c r="R130" i="17"/>
  <c r="P130" i="17"/>
  <c r="BI128" i="17"/>
  <c r="BH128" i="17"/>
  <c r="BG128" i="17"/>
  <c r="BF128" i="17"/>
  <c r="T128" i="17"/>
  <c r="R128" i="17"/>
  <c r="P128" i="17"/>
  <c r="BI126" i="17"/>
  <c r="BH126" i="17"/>
  <c r="BG126" i="17"/>
  <c r="BF126" i="17"/>
  <c r="T126" i="17"/>
  <c r="R126" i="17"/>
  <c r="P126" i="17"/>
  <c r="BI124" i="17"/>
  <c r="BH124" i="17"/>
  <c r="BG124" i="17"/>
  <c r="BF124" i="17"/>
  <c r="T124" i="17"/>
  <c r="R124" i="17"/>
  <c r="P124" i="17"/>
  <c r="BI122" i="17"/>
  <c r="BH122" i="17"/>
  <c r="BG122" i="17"/>
  <c r="BF122" i="17"/>
  <c r="T122" i="17"/>
  <c r="R122" i="17"/>
  <c r="P122" i="17"/>
  <c r="J116" i="17"/>
  <c r="F116" i="17"/>
  <c r="F114" i="17"/>
  <c r="E112" i="17"/>
  <c r="J91" i="17"/>
  <c r="F91" i="17"/>
  <c r="F89" i="17"/>
  <c r="E87" i="17"/>
  <c r="J24" i="17"/>
  <c r="E24" i="17"/>
  <c r="J92" i="17" s="1"/>
  <c r="J23" i="17"/>
  <c r="J18" i="17"/>
  <c r="E18" i="17"/>
  <c r="F117" i="17" s="1"/>
  <c r="J17" i="17"/>
  <c r="J12" i="17"/>
  <c r="J89" i="17" s="1"/>
  <c r="E7" i="17"/>
  <c r="E110" i="17" s="1"/>
  <c r="J39" i="16"/>
  <c r="J38" i="16"/>
  <c r="AY111" i="1" s="1"/>
  <c r="J37" i="16"/>
  <c r="AX111" i="1"/>
  <c r="BI242" i="16"/>
  <c r="BH242" i="16"/>
  <c r="BG242" i="16"/>
  <c r="BF242" i="16"/>
  <c r="T242" i="16"/>
  <c r="R242" i="16"/>
  <c r="P242" i="16"/>
  <c r="BI241" i="16"/>
  <c r="BH241" i="16"/>
  <c r="BG241" i="16"/>
  <c r="BF241" i="16"/>
  <c r="T241" i="16"/>
  <c r="R241" i="16"/>
  <c r="P241" i="16"/>
  <c r="BI240" i="16"/>
  <c r="BH240" i="16"/>
  <c r="BG240" i="16"/>
  <c r="BF240" i="16"/>
  <c r="T240" i="16"/>
  <c r="R240" i="16"/>
  <c r="P240" i="16"/>
  <c r="BI238" i="16"/>
  <c r="BH238" i="16"/>
  <c r="BG238" i="16"/>
  <c r="BF238" i="16"/>
  <c r="T238" i="16"/>
  <c r="R238" i="16"/>
  <c r="P238" i="16"/>
  <c r="BI237" i="16"/>
  <c r="BH237" i="16"/>
  <c r="BG237" i="16"/>
  <c r="BF237" i="16"/>
  <c r="T237" i="16"/>
  <c r="R237" i="16"/>
  <c r="P237" i="16"/>
  <c r="BI236" i="16"/>
  <c r="BH236" i="16"/>
  <c r="BG236" i="16"/>
  <c r="BF236" i="16"/>
  <c r="T236" i="16"/>
  <c r="R236" i="16"/>
  <c r="P236" i="16"/>
  <c r="BI235" i="16"/>
  <c r="BH235" i="16"/>
  <c r="BG235" i="16"/>
  <c r="BF235" i="16"/>
  <c r="T235" i="16"/>
  <c r="R235" i="16"/>
  <c r="P235" i="16"/>
  <c r="BI234" i="16"/>
  <c r="BH234" i="16"/>
  <c r="BG234" i="16"/>
  <c r="BF234" i="16"/>
  <c r="T234" i="16"/>
  <c r="R234" i="16"/>
  <c r="P234" i="16"/>
  <c r="BI233" i="16"/>
  <c r="BH233" i="16"/>
  <c r="BG233" i="16"/>
  <c r="BF233" i="16"/>
  <c r="T233" i="16"/>
  <c r="R233" i="16"/>
  <c r="P233" i="16"/>
  <c r="BI231" i="16"/>
  <c r="BH231" i="16"/>
  <c r="BG231" i="16"/>
  <c r="BF231" i="16"/>
  <c r="T231" i="16"/>
  <c r="R231" i="16"/>
  <c r="P231" i="16"/>
  <c r="BI230" i="16"/>
  <c r="BH230" i="16"/>
  <c r="BG230" i="16"/>
  <c r="BF230" i="16"/>
  <c r="T230" i="16"/>
  <c r="R230" i="16"/>
  <c r="P230" i="16"/>
  <c r="BI229" i="16"/>
  <c r="BH229" i="16"/>
  <c r="BG229" i="16"/>
  <c r="BF229" i="16"/>
  <c r="T229" i="16"/>
  <c r="R229" i="16"/>
  <c r="P229" i="16"/>
  <c r="BI228" i="16"/>
  <c r="BH228" i="16"/>
  <c r="BG228" i="16"/>
  <c r="BF228" i="16"/>
  <c r="T228" i="16"/>
  <c r="R228" i="16"/>
  <c r="P228" i="16"/>
  <c r="BI227" i="16"/>
  <c r="BH227" i="16"/>
  <c r="BG227" i="16"/>
  <c r="BF227" i="16"/>
  <c r="T227" i="16"/>
  <c r="R227" i="16"/>
  <c r="P227" i="16"/>
  <c r="BI226" i="16"/>
  <c r="BH226" i="16"/>
  <c r="BG226" i="16"/>
  <c r="BF226" i="16"/>
  <c r="T226" i="16"/>
  <c r="R226" i="16"/>
  <c r="P226" i="16"/>
  <c r="BI225" i="16"/>
  <c r="BH225" i="16"/>
  <c r="BG225" i="16"/>
  <c r="BF225" i="16"/>
  <c r="T225" i="16"/>
  <c r="R225" i="16"/>
  <c r="P225" i="16"/>
  <c r="BI224" i="16"/>
  <c r="BH224" i="16"/>
  <c r="BG224" i="16"/>
  <c r="BF224" i="16"/>
  <c r="T224" i="16"/>
  <c r="R224" i="16"/>
  <c r="P224" i="16"/>
  <c r="BI223" i="16"/>
  <c r="BH223" i="16"/>
  <c r="BG223" i="16"/>
  <c r="BF223" i="16"/>
  <c r="T223" i="16"/>
  <c r="R223" i="16"/>
  <c r="P223" i="16"/>
  <c r="BI222" i="16"/>
  <c r="BH222" i="16"/>
  <c r="BG222" i="16"/>
  <c r="BF222" i="16"/>
  <c r="T222" i="16"/>
  <c r="R222" i="16"/>
  <c r="P222" i="16"/>
  <c r="BI221" i="16"/>
  <c r="BH221" i="16"/>
  <c r="BG221" i="16"/>
  <c r="BF221" i="16"/>
  <c r="T221" i="16"/>
  <c r="R221" i="16"/>
  <c r="P221" i="16"/>
  <c r="BI220" i="16"/>
  <c r="BH220" i="16"/>
  <c r="BG220" i="16"/>
  <c r="BF220" i="16"/>
  <c r="T220" i="16"/>
  <c r="R220" i="16"/>
  <c r="P220" i="16"/>
  <c r="BI219" i="16"/>
  <c r="BH219" i="16"/>
  <c r="BG219" i="16"/>
  <c r="BF219" i="16"/>
  <c r="T219" i="16"/>
  <c r="R219" i="16"/>
  <c r="P219" i="16"/>
  <c r="BI218" i="16"/>
  <c r="BH218" i="16"/>
  <c r="BG218" i="16"/>
  <c r="BF218" i="16"/>
  <c r="T218" i="16"/>
  <c r="R218" i="16"/>
  <c r="P218" i="16"/>
  <c r="BI217" i="16"/>
  <c r="BH217" i="16"/>
  <c r="BG217" i="16"/>
  <c r="BF217" i="16"/>
  <c r="T217" i="16"/>
  <c r="R217" i="16"/>
  <c r="P217" i="16"/>
  <c r="BI216" i="16"/>
  <c r="BH216" i="16"/>
  <c r="BG216" i="16"/>
  <c r="BF216" i="16"/>
  <c r="T216" i="16"/>
  <c r="R216" i="16"/>
  <c r="P216" i="16"/>
  <c r="BI215" i="16"/>
  <c r="BH215" i="16"/>
  <c r="BG215" i="16"/>
  <c r="BF215" i="16"/>
  <c r="T215" i="16"/>
  <c r="R215" i="16"/>
  <c r="P215" i="16"/>
  <c r="BI214" i="16"/>
  <c r="BH214" i="16"/>
  <c r="BG214" i="16"/>
  <c r="BF214" i="16"/>
  <c r="T214" i="16"/>
  <c r="R214" i="16"/>
  <c r="P214" i="16"/>
  <c r="BI213" i="16"/>
  <c r="BH213" i="16"/>
  <c r="BG213" i="16"/>
  <c r="BF213" i="16"/>
  <c r="T213" i="16"/>
  <c r="R213" i="16"/>
  <c r="P213" i="16"/>
  <c r="BI211" i="16"/>
  <c r="BH211" i="16"/>
  <c r="BG211" i="16"/>
  <c r="BF211" i="16"/>
  <c r="T211" i="16"/>
  <c r="R211" i="16"/>
  <c r="P211" i="16"/>
  <c r="BI210" i="16"/>
  <c r="BH210" i="16"/>
  <c r="BG210" i="16"/>
  <c r="BF210" i="16"/>
  <c r="T210" i="16"/>
  <c r="R210" i="16"/>
  <c r="P210" i="16"/>
  <c r="BI209" i="16"/>
  <c r="BH209" i="16"/>
  <c r="BG209" i="16"/>
  <c r="BF209" i="16"/>
  <c r="T209" i="16"/>
  <c r="R209" i="16"/>
  <c r="P209" i="16"/>
  <c r="BI208" i="16"/>
  <c r="BH208" i="16"/>
  <c r="BG208" i="16"/>
  <c r="BF208" i="16"/>
  <c r="T208" i="16"/>
  <c r="R208" i="16"/>
  <c r="P208" i="16"/>
  <c r="BI207" i="16"/>
  <c r="BH207" i="16"/>
  <c r="BG207" i="16"/>
  <c r="BF207" i="16"/>
  <c r="T207" i="16"/>
  <c r="R207" i="16"/>
  <c r="P207" i="16"/>
  <c r="BI206" i="16"/>
  <c r="BH206" i="16"/>
  <c r="BG206" i="16"/>
  <c r="BF206" i="16"/>
  <c r="T206" i="16"/>
  <c r="R206" i="16"/>
  <c r="P206" i="16"/>
  <c r="BI205" i="16"/>
  <c r="BH205" i="16"/>
  <c r="BG205" i="16"/>
  <c r="BF205" i="16"/>
  <c r="T205" i="16"/>
  <c r="R205" i="16"/>
  <c r="P205" i="16"/>
  <c r="BI204" i="16"/>
  <c r="BH204" i="16"/>
  <c r="BG204" i="16"/>
  <c r="BF204" i="16"/>
  <c r="T204" i="16"/>
  <c r="R204" i="16"/>
  <c r="P204" i="16"/>
  <c r="BI203" i="16"/>
  <c r="BH203" i="16"/>
  <c r="BG203" i="16"/>
  <c r="BF203" i="16"/>
  <c r="T203" i="16"/>
  <c r="R203" i="16"/>
  <c r="P203" i="16"/>
  <c r="BI202" i="16"/>
  <c r="BH202" i="16"/>
  <c r="BG202" i="16"/>
  <c r="BF202" i="16"/>
  <c r="T202" i="16"/>
  <c r="R202" i="16"/>
  <c r="P202" i="16"/>
  <c r="BI201" i="16"/>
  <c r="BH201" i="16"/>
  <c r="BG201" i="16"/>
  <c r="BF201" i="16"/>
  <c r="T201" i="16"/>
  <c r="R201" i="16"/>
  <c r="P201" i="16"/>
  <c r="BI200" i="16"/>
  <c r="BH200" i="16"/>
  <c r="BG200" i="16"/>
  <c r="BF200" i="16"/>
  <c r="T200" i="16"/>
  <c r="R200" i="16"/>
  <c r="P200" i="16"/>
  <c r="BI199" i="16"/>
  <c r="BH199" i="16"/>
  <c r="BG199" i="16"/>
  <c r="BF199" i="16"/>
  <c r="T199" i="16"/>
  <c r="R199" i="16"/>
  <c r="P199" i="16"/>
  <c r="BI198" i="16"/>
  <c r="BH198" i="16"/>
  <c r="BG198" i="16"/>
  <c r="BF198" i="16"/>
  <c r="T198" i="16"/>
  <c r="R198" i="16"/>
  <c r="P198" i="16"/>
  <c r="BI197" i="16"/>
  <c r="BH197" i="16"/>
  <c r="BG197" i="16"/>
  <c r="BF197" i="16"/>
  <c r="T197" i="16"/>
  <c r="R197" i="16"/>
  <c r="P197" i="16"/>
  <c r="BI196" i="16"/>
  <c r="BH196" i="16"/>
  <c r="BG196" i="16"/>
  <c r="BF196" i="16"/>
  <c r="T196" i="16"/>
  <c r="R196" i="16"/>
  <c r="P196" i="16"/>
  <c r="BI195" i="16"/>
  <c r="BH195" i="16"/>
  <c r="BG195" i="16"/>
  <c r="BF195" i="16"/>
  <c r="T195" i="16"/>
  <c r="R195" i="16"/>
  <c r="P195" i="16"/>
  <c r="BI193" i="16"/>
  <c r="BH193" i="16"/>
  <c r="BG193" i="16"/>
  <c r="BF193" i="16"/>
  <c r="T193" i="16"/>
  <c r="R193" i="16"/>
  <c r="P193" i="16"/>
  <c r="BI192" i="16"/>
  <c r="BH192" i="16"/>
  <c r="BG192" i="16"/>
  <c r="BF192" i="16"/>
  <c r="T192" i="16"/>
  <c r="R192" i="16"/>
  <c r="P192" i="16"/>
  <c r="BI191" i="16"/>
  <c r="BH191" i="16"/>
  <c r="BG191" i="16"/>
  <c r="BF191" i="16"/>
  <c r="T191" i="16"/>
  <c r="R191" i="16"/>
  <c r="P191" i="16"/>
  <c r="BI190" i="16"/>
  <c r="BH190" i="16"/>
  <c r="BG190" i="16"/>
  <c r="BF190" i="16"/>
  <c r="T190" i="16"/>
  <c r="R190" i="16"/>
  <c r="P190" i="16"/>
  <c r="BI189" i="16"/>
  <c r="BH189" i="16"/>
  <c r="BG189" i="16"/>
  <c r="BF189" i="16"/>
  <c r="T189" i="16"/>
  <c r="R189" i="16"/>
  <c r="P189" i="16"/>
  <c r="BI188" i="16"/>
  <c r="BH188" i="16"/>
  <c r="BG188" i="16"/>
  <c r="BF188" i="16"/>
  <c r="T188" i="16"/>
  <c r="R188" i="16"/>
  <c r="P188" i="16"/>
  <c r="BI187" i="16"/>
  <c r="BH187" i="16"/>
  <c r="BG187" i="16"/>
  <c r="BF187" i="16"/>
  <c r="T187" i="16"/>
  <c r="R187" i="16"/>
  <c r="P187" i="16"/>
  <c r="BI186" i="16"/>
  <c r="BH186" i="16"/>
  <c r="BG186" i="16"/>
  <c r="BF186" i="16"/>
  <c r="T186" i="16"/>
  <c r="R186" i="16"/>
  <c r="P186" i="16"/>
  <c r="BI185" i="16"/>
  <c r="BH185" i="16"/>
  <c r="BG185" i="16"/>
  <c r="BF185" i="16"/>
  <c r="T185" i="16"/>
  <c r="R185" i="16"/>
  <c r="P185" i="16"/>
  <c r="BI184" i="16"/>
  <c r="BH184" i="16"/>
  <c r="BG184" i="16"/>
  <c r="BF184" i="16"/>
  <c r="T184" i="16"/>
  <c r="R184" i="16"/>
  <c r="P184" i="16"/>
  <c r="BI183" i="16"/>
  <c r="BH183" i="16"/>
  <c r="BG183" i="16"/>
  <c r="BF183" i="16"/>
  <c r="T183" i="16"/>
  <c r="R183" i="16"/>
  <c r="P183" i="16"/>
  <c r="BI182" i="16"/>
  <c r="BH182" i="16"/>
  <c r="BG182" i="16"/>
  <c r="BF182" i="16"/>
  <c r="T182" i="16"/>
  <c r="R182" i="16"/>
  <c r="P182" i="16"/>
  <c r="BI181" i="16"/>
  <c r="BH181" i="16"/>
  <c r="BG181" i="16"/>
  <c r="BF181" i="16"/>
  <c r="T181" i="16"/>
  <c r="R181" i="16"/>
  <c r="P181" i="16"/>
  <c r="BI180" i="16"/>
  <c r="BH180" i="16"/>
  <c r="BG180" i="16"/>
  <c r="BF180" i="16"/>
  <c r="T180" i="16"/>
  <c r="R180" i="16"/>
  <c r="P180" i="16"/>
  <c r="BI179" i="16"/>
  <c r="BH179" i="16"/>
  <c r="BG179" i="16"/>
  <c r="BF179" i="16"/>
  <c r="T179" i="16"/>
  <c r="R179" i="16"/>
  <c r="P179" i="16"/>
  <c r="BI178" i="16"/>
  <c r="BH178" i="16"/>
  <c r="BG178" i="16"/>
  <c r="BF178" i="16"/>
  <c r="T178" i="16"/>
  <c r="R178" i="16"/>
  <c r="P178" i="16"/>
  <c r="BI177" i="16"/>
  <c r="BH177" i="16"/>
  <c r="BG177" i="16"/>
  <c r="BF177" i="16"/>
  <c r="T177" i="16"/>
  <c r="R177" i="16"/>
  <c r="P177" i="16"/>
  <c r="BI176" i="16"/>
  <c r="BH176" i="16"/>
  <c r="BG176" i="16"/>
  <c r="BF176" i="16"/>
  <c r="T176" i="16"/>
  <c r="R176" i="16"/>
  <c r="P176" i="16"/>
  <c r="BI175" i="16"/>
  <c r="BH175" i="16"/>
  <c r="BG175" i="16"/>
  <c r="BF175" i="16"/>
  <c r="T175" i="16"/>
  <c r="R175" i="16"/>
  <c r="P175" i="16"/>
  <c r="BI174" i="16"/>
  <c r="BH174" i="16"/>
  <c r="BG174" i="16"/>
  <c r="BF174" i="16"/>
  <c r="T174" i="16"/>
  <c r="R174" i="16"/>
  <c r="P174" i="16"/>
  <c r="BI173" i="16"/>
  <c r="BH173" i="16"/>
  <c r="BG173" i="16"/>
  <c r="BF173" i="16"/>
  <c r="T173" i="16"/>
  <c r="R173" i="16"/>
  <c r="P173" i="16"/>
  <c r="BI172" i="16"/>
  <c r="BH172" i="16"/>
  <c r="BG172" i="16"/>
  <c r="BF172" i="16"/>
  <c r="T172" i="16"/>
  <c r="R172" i="16"/>
  <c r="P172" i="16"/>
  <c r="BI171" i="16"/>
  <c r="BH171" i="16"/>
  <c r="BG171" i="16"/>
  <c r="BF171" i="16"/>
  <c r="T171" i="16"/>
  <c r="R171" i="16"/>
  <c r="P171" i="16"/>
  <c r="BI170" i="16"/>
  <c r="BH170" i="16"/>
  <c r="BG170" i="16"/>
  <c r="BF170" i="16"/>
  <c r="T170" i="16"/>
  <c r="R170" i="16"/>
  <c r="P170" i="16"/>
  <c r="BI169" i="16"/>
  <c r="BH169" i="16"/>
  <c r="BG169" i="16"/>
  <c r="BF169" i="16"/>
  <c r="T169" i="16"/>
  <c r="R169" i="16"/>
  <c r="P169" i="16"/>
  <c r="BI168" i="16"/>
  <c r="BH168" i="16"/>
  <c r="BG168" i="16"/>
  <c r="BF168" i="16"/>
  <c r="T168" i="16"/>
  <c r="R168" i="16"/>
  <c r="P168" i="16"/>
  <c r="BI167" i="16"/>
  <c r="BH167" i="16"/>
  <c r="BG167" i="16"/>
  <c r="BF167" i="16"/>
  <c r="T167" i="16"/>
  <c r="R167" i="16"/>
  <c r="P167" i="16"/>
  <c r="BI166" i="16"/>
  <c r="BH166" i="16"/>
  <c r="BG166" i="16"/>
  <c r="BF166" i="16"/>
  <c r="T166" i="16"/>
  <c r="R166" i="16"/>
  <c r="P166" i="16"/>
  <c r="BI163" i="16"/>
  <c r="BH163" i="16"/>
  <c r="BG163" i="16"/>
  <c r="BF163" i="16"/>
  <c r="T163" i="16"/>
  <c r="R163" i="16"/>
  <c r="P163" i="16"/>
  <c r="BI162" i="16"/>
  <c r="BH162" i="16"/>
  <c r="BG162" i="16"/>
  <c r="BF162" i="16"/>
  <c r="T162" i="16"/>
  <c r="R162" i="16"/>
  <c r="P162" i="16"/>
  <c r="BI161" i="16"/>
  <c r="BH161" i="16"/>
  <c r="BG161" i="16"/>
  <c r="BF161" i="16"/>
  <c r="T161" i="16"/>
  <c r="R161" i="16"/>
  <c r="P161" i="16"/>
  <c r="BI160" i="16"/>
  <c r="BH160" i="16"/>
  <c r="BG160" i="16"/>
  <c r="BF160" i="16"/>
  <c r="T160" i="16"/>
  <c r="R160" i="16"/>
  <c r="P160" i="16"/>
  <c r="BI159" i="16"/>
  <c r="BH159" i="16"/>
  <c r="BG159" i="16"/>
  <c r="BF159" i="16"/>
  <c r="T159" i="16"/>
  <c r="R159" i="16"/>
  <c r="P159" i="16"/>
  <c r="BI158" i="16"/>
  <c r="BH158" i="16"/>
  <c r="BG158" i="16"/>
  <c r="BF158" i="16"/>
  <c r="T158" i="16"/>
  <c r="R158" i="16"/>
  <c r="P158" i="16"/>
  <c r="BI157" i="16"/>
  <c r="BH157" i="16"/>
  <c r="BG157" i="16"/>
  <c r="BF157" i="16"/>
  <c r="T157" i="16"/>
  <c r="R157" i="16"/>
  <c r="P157" i="16"/>
  <c r="BI155" i="16"/>
  <c r="BH155" i="16"/>
  <c r="BG155" i="16"/>
  <c r="BF155" i="16"/>
  <c r="T155" i="16"/>
  <c r="R155" i="16"/>
  <c r="P155" i="16"/>
  <c r="BI154" i="16"/>
  <c r="BH154" i="16"/>
  <c r="BG154" i="16"/>
  <c r="BF154" i="16"/>
  <c r="T154" i="16"/>
  <c r="R154" i="16"/>
  <c r="P154" i="16"/>
  <c r="BI153" i="16"/>
  <c r="BH153" i="16"/>
  <c r="BG153" i="16"/>
  <c r="BF153" i="16"/>
  <c r="T153" i="16"/>
  <c r="R153" i="16"/>
  <c r="P153" i="16"/>
  <c r="BI152" i="16"/>
  <c r="BH152" i="16"/>
  <c r="BG152" i="16"/>
  <c r="BF152" i="16"/>
  <c r="T152" i="16"/>
  <c r="R152" i="16"/>
  <c r="P152" i="16"/>
  <c r="BI151" i="16"/>
  <c r="BH151" i="16"/>
  <c r="BG151" i="16"/>
  <c r="BF151" i="16"/>
  <c r="T151" i="16"/>
  <c r="R151" i="16"/>
  <c r="P151" i="16"/>
  <c r="BI150" i="16"/>
  <c r="BH150" i="16"/>
  <c r="BG150" i="16"/>
  <c r="BF150" i="16"/>
  <c r="T150" i="16"/>
  <c r="R150" i="16"/>
  <c r="P150" i="16"/>
  <c r="BI149" i="16"/>
  <c r="BH149" i="16"/>
  <c r="BG149" i="16"/>
  <c r="BF149" i="16"/>
  <c r="T149" i="16"/>
  <c r="R149" i="16"/>
  <c r="P149" i="16"/>
  <c r="BI147" i="16"/>
  <c r="BH147" i="16"/>
  <c r="BG147" i="16"/>
  <c r="BF147" i="16"/>
  <c r="T147" i="16"/>
  <c r="R147" i="16"/>
  <c r="P147" i="16"/>
  <c r="BI146" i="16"/>
  <c r="BH146" i="16"/>
  <c r="BG146" i="16"/>
  <c r="BF146" i="16"/>
  <c r="T146" i="16"/>
  <c r="R146" i="16"/>
  <c r="P146" i="16"/>
  <c r="BI145" i="16"/>
  <c r="BH145" i="16"/>
  <c r="BG145" i="16"/>
  <c r="BF145" i="16"/>
  <c r="T145" i="16"/>
  <c r="R145" i="16"/>
  <c r="P145" i="16"/>
  <c r="BI144" i="16"/>
  <c r="BH144" i="16"/>
  <c r="BG144" i="16"/>
  <c r="BF144" i="16"/>
  <c r="T144" i="16"/>
  <c r="R144" i="16"/>
  <c r="P144" i="16"/>
  <c r="BI143" i="16"/>
  <c r="BH143" i="16"/>
  <c r="BG143" i="16"/>
  <c r="BF143" i="16"/>
  <c r="T143" i="16"/>
  <c r="R143" i="16"/>
  <c r="P143" i="16"/>
  <c r="BI142" i="16"/>
  <c r="BH142" i="16"/>
  <c r="BG142" i="16"/>
  <c r="BF142" i="16"/>
  <c r="T142" i="16"/>
  <c r="R142" i="16"/>
  <c r="P142" i="16"/>
  <c r="BI140" i="16"/>
  <c r="BH140" i="16"/>
  <c r="BG140" i="16"/>
  <c r="BF140" i="16"/>
  <c r="T140" i="16"/>
  <c r="R140" i="16"/>
  <c r="P140" i="16"/>
  <c r="BI139" i="16"/>
  <c r="BH139" i="16"/>
  <c r="BG139" i="16"/>
  <c r="BF139" i="16"/>
  <c r="T139" i="16"/>
  <c r="R139" i="16"/>
  <c r="P139" i="16"/>
  <c r="BI138" i="16"/>
  <c r="BH138" i="16"/>
  <c r="BG138" i="16"/>
  <c r="BF138" i="16"/>
  <c r="T138" i="16"/>
  <c r="R138" i="16"/>
  <c r="P138" i="16"/>
  <c r="BI137" i="16"/>
  <c r="BH137" i="16"/>
  <c r="BG137" i="16"/>
  <c r="BF137" i="16"/>
  <c r="T137" i="16"/>
  <c r="R137" i="16"/>
  <c r="P137" i="16"/>
  <c r="BI136" i="16"/>
  <c r="BH136" i="16"/>
  <c r="BG136" i="16"/>
  <c r="BF136" i="16"/>
  <c r="T136" i="16"/>
  <c r="R136" i="16"/>
  <c r="P136" i="16"/>
  <c r="J128" i="16"/>
  <c r="F128" i="16"/>
  <c r="F126" i="16"/>
  <c r="E124" i="16"/>
  <c r="J93" i="16"/>
  <c r="F93" i="16"/>
  <c r="F91" i="16"/>
  <c r="E89" i="16"/>
  <c r="J26" i="16"/>
  <c r="E26" i="16"/>
  <c r="J129" i="16" s="1"/>
  <c r="J25" i="16"/>
  <c r="J20" i="16"/>
  <c r="E20" i="16"/>
  <c r="F129" i="16" s="1"/>
  <c r="J19" i="16"/>
  <c r="J14" i="16"/>
  <c r="J126" i="16"/>
  <c r="E7" i="16"/>
  <c r="E120" i="16" s="1"/>
  <c r="J39" i="15"/>
  <c r="J38" i="15"/>
  <c r="AY110" i="1" s="1"/>
  <c r="J37" i="15"/>
  <c r="AX110" i="1" s="1"/>
  <c r="BI206" i="15"/>
  <c r="BH206" i="15"/>
  <c r="BG206" i="15"/>
  <c r="BF206" i="15"/>
  <c r="T206" i="15"/>
  <c r="R206" i="15"/>
  <c r="P206" i="15"/>
  <c r="BI205" i="15"/>
  <c r="BH205" i="15"/>
  <c r="BG205" i="15"/>
  <c r="BF205" i="15"/>
  <c r="T205" i="15"/>
  <c r="R205" i="15"/>
  <c r="P205" i="15"/>
  <c r="BI204" i="15"/>
  <c r="BH204" i="15"/>
  <c r="BG204" i="15"/>
  <c r="BF204" i="15"/>
  <c r="T204" i="15"/>
  <c r="R204" i="15"/>
  <c r="P204" i="15"/>
  <c r="BI203" i="15"/>
  <c r="BH203" i="15"/>
  <c r="BG203" i="15"/>
  <c r="BF203" i="15"/>
  <c r="T203" i="15"/>
  <c r="R203" i="15"/>
  <c r="P203" i="15"/>
  <c r="BI201" i="15"/>
  <c r="BH201" i="15"/>
  <c r="BG201" i="15"/>
  <c r="BF201" i="15"/>
  <c r="T201" i="15"/>
  <c r="R201" i="15"/>
  <c r="P201" i="15"/>
  <c r="BI200" i="15"/>
  <c r="BH200" i="15"/>
  <c r="BG200" i="15"/>
  <c r="BF200" i="15"/>
  <c r="T200" i="15"/>
  <c r="R200" i="15"/>
  <c r="P200" i="15"/>
  <c r="BI199" i="15"/>
  <c r="BH199" i="15"/>
  <c r="BG199" i="15"/>
  <c r="BF199" i="15"/>
  <c r="T199" i="15"/>
  <c r="R199" i="15"/>
  <c r="P199" i="15"/>
  <c r="BI197" i="15"/>
  <c r="BH197" i="15"/>
  <c r="BG197" i="15"/>
  <c r="BF197" i="15"/>
  <c r="T197" i="15"/>
  <c r="R197" i="15"/>
  <c r="P197" i="15"/>
  <c r="BI196" i="15"/>
  <c r="BH196" i="15"/>
  <c r="BG196" i="15"/>
  <c r="BF196" i="15"/>
  <c r="T196" i="15"/>
  <c r="R196" i="15"/>
  <c r="P196" i="15"/>
  <c r="BI195" i="15"/>
  <c r="BH195" i="15"/>
  <c r="BG195" i="15"/>
  <c r="BF195" i="15"/>
  <c r="T195" i="15"/>
  <c r="R195" i="15"/>
  <c r="P195" i="15"/>
  <c r="BI194" i="15"/>
  <c r="BH194" i="15"/>
  <c r="BG194" i="15"/>
  <c r="BF194" i="15"/>
  <c r="T194" i="15"/>
  <c r="R194" i="15"/>
  <c r="P194" i="15"/>
  <c r="BI193" i="15"/>
  <c r="BH193" i="15"/>
  <c r="BG193" i="15"/>
  <c r="BF193" i="15"/>
  <c r="T193" i="15"/>
  <c r="R193" i="15"/>
  <c r="P193" i="15"/>
  <c r="BI192" i="15"/>
  <c r="BH192" i="15"/>
  <c r="BG192" i="15"/>
  <c r="BF192" i="15"/>
  <c r="T192" i="15"/>
  <c r="R192" i="15"/>
  <c r="P192" i="15"/>
  <c r="BI190" i="15"/>
  <c r="BH190" i="15"/>
  <c r="BG190" i="15"/>
  <c r="BF190" i="15"/>
  <c r="T190" i="15"/>
  <c r="R190" i="15"/>
  <c r="P190" i="15"/>
  <c r="BI189" i="15"/>
  <c r="BH189" i="15"/>
  <c r="BG189" i="15"/>
  <c r="BF189" i="15"/>
  <c r="T189" i="15"/>
  <c r="R189" i="15"/>
  <c r="P189" i="15"/>
  <c r="BI188" i="15"/>
  <c r="BH188" i="15"/>
  <c r="BG188" i="15"/>
  <c r="BF188" i="15"/>
  <c r="T188" i="15"/>
  <c r="R188" i="15"/>
  <c r="P188" i="15"/>
  <c r="BI187" i="15"/>
  <c r="BH187" i="15"/>
  <c r="BG187" i="15"/>
  <c r="BF187" i="15"/>
  <c r="T187" i="15"/>
  <c r="R187" i="15"/>
  <c r="P187" i="15"/>
  <c r="BI186" i="15"/>
  <c r="BH186" i="15"/>
  <c r="BG186" i="15"/>
  <c r="BF186" i="15"/>
  <c r="T186" i="15"/>
  <c r="R186" i="15"/>
  <c r="P186" i="15"/>
  <c r="BI184" i="15"/>
  <c r="BH184" i="15"/>
  <c r="BG184" i="15"/>
  <c r="BF184" i="15"/>
  <c r="T184" i="15"/>
  <c r="R184" i="15"/>
  <c r="P184" i="15"/>
  <c r="BI183" i="15"/>
  <c r="BH183" i="15"/>
  <c r="BG183" i="15"/>
  <c r="BF183" i="15"/>
  <c r="T183" i="15"/>
  <c r="R183" i="15"/>
  <c r="P183" i="15"/>
  <c r="BI181" i="15"/>
  <c r="BH181" i="15"/>
  <c r="BG181" i="15"/>
  <c r="BF181" i="15"/>
  <c r="T181" i="15"/>
  <c r="R181" i="15"/>
  <c r="P181" i="15"/>
  <c r="BI180" i="15"/>
  <c r="BH180" i="15"/>
  <c r="BG180" i="15"/>
  <c r="BF180" i="15"/>
  <c r="T180" i="15"/>
  <c r="R180" i="15"/>
  <c r="P180" i="15"/>
  <c r="BI178" i="15"/>
  <c r="BH178" i="15"/>
  <c r="BG178" i="15"/>
  <c r="BF178" i="15"/>
  <c r="T178" i="15"/>
  <c r="R178" i="15"/>
  <c r="P178" i="15"/>
  <c r="BI177" i="15"/>
  <c r="BH177" i="15"/>
  <c r="BG177" i="15"/>
  <c r="BF177" i="15"/>
  <c r="T177" i="15"/>
  <c r="R177" i="15"/>
  <c r="P177" i="15"/>
  <c r="BI175" i="15"/>
  <c r="BH175" i="15"/>
  <c r="BG175" i="15"/>
  <c r="BF175" i="15"/>
  <c r="T175" i="15"/>
  <c r="R175" i="15"/>
  <c r="P175" i="15"/>
  <c r="BI174" i="15"/>
  <c r="BH174" i="15"/>
  <c r="BG174" i="15"/>
  <c r="BF174" i="15"/>
  <c r="T174" i="15"/>
  <c r="R174" i="15"/>
  <c r="P174" i="15"/>
  <c r="BI173" i="15"/>
  <c r="BH173" i="15"/>
  <c r="BG173" i="15"/>
  <c r="BF173" i="15"/>
  <c r="T173" i="15"/>
  <c r="R173" i="15"/>
  <c r="P173" i="15"/>
  <c r="BI172" i="15"/>
  <c r="BH172" i="15"/>
  <c r="BG172" i="15"/>
  <c r="BF172" i="15"/>
  <c r="T172" i="15"/>
  <c r="R172" i="15"/>
  <c r="P172" i="15"/>
  <c r="BI171" i="15"/>
  <c r="BH171" i="15"/>
  <c r="BG171" i="15"/>
  <c r="BF171" i="15"/>
  <c r="T171" i="15"/>
  <c r="R171" i="15"/>
  <c r="P171" i="15"/>
  <c r="BI169" i="15"/>
  <c r="BH169" i="15"/>
  <c r="BG169" i="15"/>
  <c r="BF169" i="15"/>
  <c r="T169" i="15"/>
  <c r="R169" i="15"/>
  <c r="P169" i="15"/>
  <c r="BI168" i="15"/>
  <c r="BH168" i="15"/>
  <c r="BG168" i="15"/>
  <c r="BF168" i="15"/>
  <c r="T168" i="15"/>
  <c r="R168" i="15"/>
  <c r="P168" i="15"/>
  <c r="BI167" i="15"/>
  <c r="BH167" i="15"/>
  <c r="BG167" i="15"/>
  <c r="BF167" i="15"/>
  <c r="T167" i="15"/>
  <c r="R167" i="15"/>
  <c r="P167" i="15"/>
  <c r="BI166" i="15"/>
  <c r="BH166" i="15"/>
  <c r="BG166" i="15"/>
  <c r="BF166" i="15"/>
  <c r="T166" i="15"/>
  <c r="R166" i="15"/>
  <c r="P166" i="15"/>
  <c r="BI164" i="15"/>
  <c r="BH164" i="15"/>
  <c r="BG164" i="15"/>
  <c r="BF164" i="15"/>
  <c r="T164" i="15"/>
  <c r="R164" i="15"/>
  <c r="P164" i="15"/>
  <c r="BI163" i="15"/>
  <c r="BH163" i="15"/>
  <c r="BG163" i="15"/>
  <c r="BF163" i="15"/>
  <c r="T163" i="15"/>
  <c r="R163" i="15"/>
  <c r="P163" i="15"/>
  <c r="BI162" i="15"/>
  <c r="BH162" i="15"/>
  <c r="BG162" i="15"/>
  <c r="BF162" i="15"/>
  <c r="T162" i="15"/>
  <c r="R162" i="15"/>
  <c r="P162" i="15"/>
  <c r="BI161" i="15"/>
  <c r="BH161" i="15"/>
  <c r="BG161" i="15"/>
  <c r="BF161" i="15"/>
  <c r="T161" i="15"/>
  <c r="R161" i="15"/>
  <c r="P161" i="15"/>
  <c r="BI160" i="15"/>
  <c r="BH160" i="15"/>
  <c r="BG160" i="15"/>
  <c r="BF160" i="15"/>
  <c r="T160" i="15"/>
  <c r="R160" i="15"/>
  <c r="P160" i="15"/>
  <c r="BI159" i="15"/>
  <c r="BH159" i="15"/>
  <c r="BG159" i="15"/>
  <c r="BF159" i="15"/>
  <c r="T159" i="15"/>
  <c r="R159" i="15"/>
  <c r="P159" i="15"/>
  <c r="BI157" i="15"/>
  <c r="BH157" i="15"/>
  <c r="BG157" i="15"/>
  <c r="BF157" i="15"/>
  <c r="T157" i="15"/>
  <c r="R157" i="15"/>
  <c r="P157" i="15"/>
  <c r="BI156" i="15"/>
  <c r="BH156" i="15"/>
  <c r="BG156" i="15"/>
  <c r="BF156" i="15"/>
  <c r="T156" i="15"/>
  <c r="R156" i="15"/>
  <c r="P156" i="15"/>
  <c r="BI155" i="15"/>
  <c r="BH155" i="15"/>
  <c r="BG155" i="15"/>
  <c r="BF155" i="15"/>
  <c r="T155" i="15"/>
  <c r="R155" i="15"/>
  <c r="P155" i="15"/>
  <c r="BI154" i="15"/>
  <c r="BH154" i="15"/>
  <c r="BG154" i="15"/>
  <c r="BF154" i="15"/>
  <c r="T154" i="15"/>
  <c r="R154" i="15"/>
  <c r="P154" i="15"/>
  <c r="BI153" i="15"/>
  <c r="BH153" i="15"/>
  <c r="BG153" i="15"/>
  <c r="BF153" i="15"/>
  <c r="T153" i="15"/>
  <c r="R153" i="15"/>
  <c r="P153" i="15"/>
  <c r="BI152" i="15"/>
  <c r="BH152" i="15"/>
  <c r="BG152" i="15"/>
  <c r="BF152" i="15"/>
  <c r="T152" i="15"/>
  <c r="R152" i="15"/>
  <c r="P152" i="15"/>
  <c r="BI151" i="15"/>
  <c r="BH151" i="15"/>
  <c r="BG151" i="15"/>
  <c r="BF151" i="15"/>
  <c r="T151" i="15"/>
  <c r="R151" i="15"/>
  <c r="P151" i="15"/>
  <c r="BI150" i="15"/>
  <c r="BH150" i="15"/>
  <c r="BG150" i="15"/>
  <c r="BF150" i="15"/>
  <c r="T150" i="15"/>
  <c r="R150" i="15"/>
  <c r="P150" i="15"/>
  <c r="BI149" i="15"/>
  <c r="BH149" i="15"/>
  <c r="BG149" i="15"/>
  <c r="BF149" i="15"/>
  <c r="T149" i="15"/>
  <c r="R149" i="15"/>
  <c r="P149" i="15"/>
  <c r="BI148" i="15"/>
  <c r="BH148" i="15"/>
  <c r="BG148" i="15"/>
  <c r="BF148" i="15"/>
  <c r="T148" i="15"/>
  <c r="R148" i="15"/>
  <c r="P148" i="15"/>
  <c r="BI147" i="15"/>
  <c r="BH147" i="15"/>
  <c r="BG147" i="15"/>
  <c r="BF147" i="15"/>
  <c r="T147" i="15"/>
  <c r="R147" i="15"/>
  <c r="P147" i="15"/>
  <c r="BI146" i="15"/>
  <c r="BH146" i="15"/>
  <c r="BG146" i="15"/>
  <c r="BF146" i="15"/>
  <c r="T146" i="15"/>
  <c r="R146" i="15"/>
  <c r="P146" i="15"/>
  <c r="BI145" i="15"/>
  <c r="BH145" i="15"/>
  <c r="BG145" i="15"/>
  <c r="BF145" i="15"/>
  <c r="T145" i="15"/>
  <c r="R145" i="15"/>
  <c r="P145" i="15"/>
  <c r="BI144" i="15"/>
  <c r="BH144" i="15"/>
  <c r="BG144" i="15"/>
  <c r="BF144" i="15"/>
  <c r="T144" i="15"/>
  <c r="R144" i="15"/>
  <c r="P144" i="15"/>
  <c r="BI143" i="15"/>
  <c r="BH143" i="15"/>
  <c r="BG143" i="15"/>
  <c r="BF143" i="15"/>
  <c r="T143" i="15"/>
  <c r="R143" i="15"/>
  <c r="P143" i="15"/>
  <c r="BI142" i="15"/>
  <c r="BH142" i="15"/>
  <c r="BG142" i="15"/>
  <c r="BF142" i="15"/>
  <c r="T142" i="15"/>
  <c r="R142" i="15"/>
  <c r="P142" i="15"/>
  <c r="BI141" i="15"/>
  <c r="BH141" i="15"/>
  <c r="BG141" i="15"/>
  <c r="BF141" i="15"/>
  <c r="T141" i="15"/>
  <c r="R141" i="15"/>
  <c r="P141" i="15"/>
  <c r="BI140" i="15"/>
  <c r="BH140" i="15"/>
  <c r="BG140" i="15"/>
  <c r="BF140" i="15"/>
  <c r="T140" i="15"/>
  <c r="R140" i="15"/>
  <c r="P140" i="15"/>
  <c r="BI139" i="15"/>
  <c r="BH139" i="15"/>
  <c r="BG139" i="15"/>
  <c r="BF139" i="15"/>
  <c r="T139" i="15"/>
  <c r="R139" i="15"/>
  <c r="P139" i="15"/>
  <c r="BI138" i="15"/>
  <c r="BH138" i="15"/>
  <c r="BG138" i="15"/>
  <c r="BF138" i="15"/>
  <c r="T138" i="15"/>
  <c r="R138" i="15"/>
  <c r="P138" i="15"/>
  <c r="BI137" i="15"/>
  <c r="BH137" i="15"/>
  <c r="BG137" i="15"/>
  <c r="BF137" i="15"/>
  <c r="T137" i="15"/>
  <c r="R137" i="15"/>
  <c r="P137" i="15"/>
  <c r="BI136" i="15"/>
  <c r="BH136" i="15"/>
  <c r="BG136" i="15"/>
  <c r="BF136" i="15"/>
  <c r="T136" i="15"/>
  <c r="R136" i="15"/>
  <c r="P136" i="15"/>
  <c r="BI135" i="15"/>
  <c r="BH135" i="15"/>
  <c r="BG135" i="15"/>
  <c r="BF135" i="15"/>
  <c r="T135" i="15"/>
  <c r="R135" i="15"/>
  <c r="P135" i="15"/>
  <c r="J128" i="15"/>
  <c r="F128" i="15"/>
  <c r="F126" i="15"/>
  <c r="E124" i="15"/>
  <c r="J93" i="15"/>
  <c r="F93" i="15"/>
  <c r="F91" i="15"/>
  <c r="E89" i="15"/>
  <c r="J26" i="15"/>
  <c r="E26" i="15"/>
  <c r="J129" i="15" s="1"/>
  <c r="J25" i="15"/>
  <c r="J20" i="15"/>
  <c r="E20" i="15"/>
  <c r="F129" i="15" s="1"/>
  <c r="J19" i="15"/>
  <c r="J14" i="15"/>
  <c r="J126" i="15" s="1"/>
  <c r="E7" i="15"/>
  <c r="E120" i="15" s="1"/>
  <c r="J39" i="14"/>
  <c r="J38" i="14"/>
  <c r="AY109" i="1" s="1"/>
  <c r="J37" i="14"/>
  <c r="AX109" i="1"/>
  <c r="BI202" i="14"/>
  <c r="BH202" i="14"/>
  <c r="BG202" i="14"/>
  <c r="BF202" i="14"/>
  <c r="T202" i="14"/>
  <c r="R202" i="14"/>
  <c r="P202" i="14"/>
  <c r="BI201" i="14"/>
  <c r="BH201" i="14"/>
  <c r="BG201" i="14"/>
  <c r="BF201" i="14"/>
  <c r="T201" i="14"/>
  <c r="R201" i="14"/>
  <c r="P201" i="14"/>
  <c r="BI200" i="14"/>
  <c r="BH200" i="14"/>
  <c r="BG200" i="14"/>
  <c r="BF200" i="14"/>
  <c r="T200" i="14"/>
  <c r="R200" i="14"/>
  <c r="P200" i="14"/>
  <c r="BI199" i="14"/>
  <c r="BH199" i="14"/>
  <c r="BG199" i="14"/>
  <c r="BF199" i="14"/>
  <c r="T199" i="14"/>
  <c r="R199" i="14"/>
  <c r="P199" i="14"/>
  <c r="BI198" i="14"/>
  <c r="BH198" i="14"/>
  <c r="BG198" i="14"/>
  <c r="BF198" i="14"/>
  <c r="T198" i="14"/>
  <c r="R198" i="14"/>
  <c r="P198" i="14"/>
  <c r="BI197" i="14"/>
  <c r="BH197" i="14"/>
  <c r="BG197" i="14"/>
  <c r="BF197" i="14"/>
  <c r="T197" i="14"/>
  <c r="R197" i="14"/>
  <c r="P197" i="14"/>
  <c r="BI191" i="14"/>
  <c r="BH191" i="14"/>
  <c r="BG191" i="14"/>
  <c r="BF191" i="14"/>
  <c r="T191" i="14"/>
  <c r="R191" i="14"/>
  <c r="P191" i="14"/>
  <c r="BI190" i="14"/>
  <c r="BH190" i="14"/>
  <c r="BG190" i="14"/>
  <c r="BF190" i="14"/>
  <c r="T190" i="14"/>
  <c r="R190" i="14"/>
  <c r="P190" i="14"/>
  <c r="BI189" i="14"/>
  <c r="BH189" i="14"/>
  <c r="BG189" i="14"/>
  <c r="BF189" i="14"/>
  <c r="T189" i="14"/>
  <c r="R189" i="14"/>
  <c r="P189" i="14"/>
  <c r="BI188" i="14"/>
  <c r="BH188" i="14"/>
  <c r="BG188" i="14"/>
  <c r="BF188" i="14"/>
  <c r="T188" i="14"/>
  <c r="R188" i="14"/>
  <c r="P188" i="14"/>
  <c r="BI187" i="14"/>
  <c r="BH187" i="14"/>
  <c r="BG187" i="14"/>
  <c r="BF187" i="14"/>
  <c r="T187" i="14"/>
  <c r="R187" i="14"/>
  <c r="P187" i="14"/>
  <c r="BI186" i="14"/>
  <c r="BH186" i="14"/>
  <c r="BG186" i="14"/>
  <c r="BF186" i="14"/>
  <c r="T186" i="14"/>
  <c r="R186" i="14"/>
  <c r="P186" i="14"/>
  <c r="BI185" i="14"/>
  <c r="BH185" i="14"/>
  <c r="BG185" i="14"/>
  <c r="BF185" i="14"/>
  <c r="T185" i="14"/>
  <c r="R185" i="14"/>
  <c r="P185" i="14"/>
  <c r="BI184" i="14"/>
  <c r="BH184" i="14"/>
  <c r="BG184" i="14"/>
  <c r="BF184" i="14"/>
  <c r="T184" i="14"/>
  <c r="R184" i="14"/>
  <c r="P184" i="14"/>
  <c r="BI183" i="14"/>
  <c r="BH183" i="14"/>
  <c r="BG183" i="14"/>
  <c r="BF183" i="14"/>
  <c r="T183" i="14"/>
  <c r="R183" i="14"/>
  <c r="P183" i="14"/>
  <c r="BI182" i="14"/>
  <c r="BH182" i="14"/>
  <c r="BG182" i="14"/>
  <c r="BF182" i="14"/>
  <c r="T182" i="14"/>
  <c r="R182" i="14"/>
  <c r="P182" i="14"/>
  <c r="BI181" i="14"/>
  <c r="BH181" i="14"/>
  <c r="BG181" i="14"/>
  <c r="BF181" i="14"/>
  <c r="T181" i="14"/>
  <c r="R181" i="14"/>
  <c r="P181" i="14"/>
  <c r="BI180" i="14"/>
  <c r="BH180" i="14"/>
  <c r="BG180" i="14"/>
  <c r="BF180" i="14"/>
  <c r="T180" i="14"/>
  <c r="R180" i="14"/>
  <c r="P180" i="14"/>
  <c r="BI179" i="14"/>
  <c r="BH179" i="14"/>
  <c r="BG179" i="14"/>
  <c r="BF179" i="14"/>
  <c r="T179" i="14"/>
  <c r="R179" i="14"/>
  <c r="P179" i="14"/>
  <c r="BI178" i="14"/>
  <c r="BH178" i="14"/>
  <c r="BG178" i="14"/>
  <c r="BF178" i="14"/>
  <c r="T178" i="14"/>
  <c r="R178" i="14"/>
  <c r="P178" i="14"/>
  <c r="BI177" i="14"/>
  <c r="BH177" i="14"/>
  <c r="BG177" i="14"/>
  <c r="BF177" i="14"/>
  <c r="T177" i="14"/>
  <c r="R177" i="14"/>
  <c r="P177" i="14"/>
  <c r="BI176" i="14"/>
  <c r="BH176" i="14"/>
  <c r="BG176" i="14"/>
  <c r="BF176" i="14"/>
  <c r="T176" i="14"/>
  <c r="R176" i="14"/>
  <c r="P176" i="14"/>
  <c r="BI175" i="14"/>
  <c r="BH175" i="14"/>
  <c r="BG175" i="14"/>
  <c r="BF175" i="14"/>
  <c r="T175" i="14"/>
  <c r="R175" i="14"/>
  <c r="P175" i="14"/>
  <c r="BI174" i="14"/>
  <c r="BH174" i="14"/>
  <c r="BG174" i="14"/>
  <c r="BF174" i="14"/>
  <c r="T174" i="14"/>
  <c r="R174" i="14"/>
  <c r="P174" i="14"/>
  <c r="BI173" i="14"/>
  <c r="BH173" i="14"/>
  <c r="BG173" i="14"/>
  <c r="BF173" i="14"/>
  <c r="T173" i="14"/>
  <c r="R173" i="14"/>
  <c r="P173" i="14"/>
  <c r="BI172" i="14"/>
  <c r="BH172" i="14"/>
  <c r="BG172" i="14"/>
  <c r="BF172" i="14"/>
  <c r="T172" i="14"/>
  <c r="R172" i="14"/>
  <c r="P172" i="14"/>
  <c r="BI171" i="14"/>
  <c r="BH171" i="14"/>
  <c r="BG171" i="14"/>
  <c r="BF171" i="14"/>
  <c r="T171" i="14"/>
  <c r="R171" i="14"/>
  <c r="P171" i="14"/>
  <c r="BI170" i="14"/>
  <c r="BH170" i="14"/>
  <c r="BG170" i="14"/>
  <c r="BF170" i="14"/>
  <c r="T170" i="14"/>
  <c r="R170" i="14"/>
  <c r="P170" i="14"/>
  <c r="BI169" i="14"/>
  <c r="BH169" i="14"/>
  <c r="BG169" i="14"/>
  <c r="BF169" i="14"/>
  <c r="T169" i="14"/>
  <c r="R169" i="14"/>
  <c r="P169" i="14"/>
  <c r="BI168" i="14"/>
  <c r="BH168" i="14"/>
  <c r="BG168" i="14"/>
  <c r="BF168" i="14"/>
  <c r="T168" i="14"/>
  <c r="R168" i="14"/>
  <c r="P168" i="14"/>
  <c r="BI167" i="14"/>
  <c r="BH167" i="14"/>
  <c r="BG167" i="14"/>
  <c r="BF167" i="14"/>
  <c r="T167" i="14"/>
  <c r="R167" i="14"/>
  <c r="P167" i="14"/>
  <c r="BI166" i="14"/>
  <c r="BH166" i="14"/>
  <c r="BG166" i="14"/>
  <c r="BF166" i="14"/>
  <c r="T166" i="14"/>
  <c r="R166" i="14"/>
  <c r="P166" i="14"/>
  <c r="BI165" i="14"/>
  <c r="BH165" i="14"/>
  <c r="BG165" i="14"/>
  <c r="BF165" i="14"/>
  <c r="T165" i="14"/>
  <c r="R165" i="14"/>
  <c r="P165" i="14"/>
  <c r="BI164" i="14"/>
  <c r="BH164" i="14"/>
  <c r="BG164" i="14"/>
  <c r="BF164" i="14"/>
  <c r="T164" i="14"/>
  <c r="R164" i="14"/>
  <c r="P164" i="14"/>
  <c r="BI163" i="14"/>
  <c r="BH163" i="14"/>
  <c r="BG163" i="14"/>
  <c r="BF163" i="14"/>
  <c r="T163" i="14"/>
  <c r="R163" i="14"/>
  <c r="P163" i="14"/>
  <c r="BI162" i="14"/>
  <c r="BH162" i="14"/>
  <c r="BG162" i="14"/>
  <c r="BF162" i="14"/>
  <c r="T162" i="14"/>
  <c r="R162" i="14"/>
  <c r="P162" i="14"/>
  <c r="BI161" i="14"/>
  <c r="BH161" i="14"/>
  <c r="BG161" i="14"/>
  <c r="BF161" i="14"/>
  <c r="T161" i="14"/>
  <c r="R161" i="14"/>
  <c r="P161" i="14"/>
  <c r="BI160" i="14"/>
  <c r="BH160" i="14"/>
  <c r="BG160" i="14"/>
  <c r="BF160" i="14"/>
  <c r="T160" i="14"/>
  <c r="R160" i="14"/>
  <c r="P160" i="14"/>
  <c r="BI159" i="14"/>
  <c r="BH159" i="14"/>
  <c r="BG159" i="14"/>
  <c r="BF159" i="14"/>
  <c r="T159" i="14"/>
  <c r="R159" i="14"/>
  <c r="P159" i="14"/>
  <c r="BI158" i="14"/>
  <c r="BH158" i="14"/>
  <c r="BG158" i="14"/>
  <c r="BF158" i="14"/>
  <c r="T158" i="14"/>
  <c r="R158" i="14"/>
  <c r="P158" i="14"/>
  <c r="BI157" i="14"/>
  <c r="BH157" i="14"/>
  <c r="BG157" i="14"/>
  <c r="BF157" i="14"/>
  <c r="T157" i="14"/>
  <c r="R157" i="14"/>
  <c r="P157" i="14"/>
  <c r="BI156" i="14"/>
  <c r="BH156" i="14"/>
  <c r="BG156" i="14"/>
  <c r="BF156" i="14"/>
  <c r="T156" i="14"/>
  <c r="R156" i="14"/>
  <c r="P156" i="14"/>
  <c r="BI155" i="14"/>
  <c r="BH155" i="14"/>
  <c r="BG155" i="14"/>
  <c r="BF155" i="14"/>
  <c r="T155" i="14"/>
  <c r="R155" i="14"/>
  <c r="P155" i="14"/>
  <c r="BI154" i="14"/>
  <c r="BH154" i="14"/>
  <c r="BG154" i="14"/>
  <c r="BF154" i="14"/>
  <c r="T154" i="14"/>
  <c r="R154" i="14"/>
  <c r="P154" i="14"/>
  <c r="BI153" i="14"/>
  <c r="BH153" i="14"/>
  <c r="BG153" i="14"/>
  <c r="BF153" i="14"/>
  <c r="T153" i="14"/>
  <c r="R153" i="14"/>
  <c r="P153" i="14"/>
  <c r="BI152" i="14"/>
  <c r="BH152" i="14"/>
  <c r="BG152" i="14"/>
  <c r="BF152" i="14"/>
  <c r="T152" i="14"/>
  <c r="R152" i="14"/>
  <c r="P152" i="14"/>
  <c r="BI151" i="14"/>
  <c r="BH151" i="14"/>
  <c r="BG151" i="14"/>
  <c r="BF151" i="14"/>
  <c r="T151" i="14"/>
  <c r="R151" i="14"/>
  <c r="P151" i="14"/>
  <c r="BI150" i="14"/>
  <c r="BH150" i="14"/>
  <c r="BG150" i="14"/>
  <c r="BF150" i="14"/>
  <c r="T150" i="14"/>
  <c r="R150" i="14"/>
  <c r="P150" i="14"/>
  <c r="BI149" i="14"/>
  <c r="BH149" i="14"/>
  <c r="BG149" i="14"/>
  <c r="BF149" i="14"/>
  <c r="T149" i="14"/>
  <c r="R149" i="14"/>
  <c r="P149" i="14"/>
  <c r="BI148" i="14"/>
  <c r="BH148" i="14"/>
  <c r="BG148" i="14"/>
  <c r="BF148" i="14"/>
  <c r="T148" i="14"/>
  <c r="R148" i="14"/>
  <c r="P148" i="14"/>
  <c r="BI147" i="14"/>
  <c r="BH147" i="14"/>
  <c r="BG147" i="14"/>
  <c r="BF147" i="14"/>
  <c r="T147" i="14"/>
  <c r="R147" i="14"/>
  <c r="P147" i="14"/>
  <c r="BI146" i="14"/>
  <c r="BH146" i="14"/>
  <c r="BG146" i="14"/>
  <c r="BF146" i="14"/>
  <c r="T146" i="14"/>
  <c r="R146" i="14"/>
  <c r="P146" i="14"/>
  <c r="BI145" i="14"/>
  <c r="BH145" i="14"/>
  <c r="BG145" i="14"/>
  <c r="BF145" i="14"/>
  <c r="T145" i="14"/>
  <c r="R145" i="14"/>
  <c r="P145" i="14"/>
  <c r="BI144" i="14"/>
  <c r="BH144" i="14"/>
  <c r="BG144" i="14"/>
  <c r="BF144" i="14"/>
  <c r="T144" i="14"/>
  <c r="R144" i="14"/>
  <c r="P144" i="14"/>
  <c r="BI143" i="14"/>
  <c r="BH143" i="14"/>
  <c r="BG143" i="14"/>
  <c r="BF143" i="14"/>
  <c r="T143" i="14"/>
  <c r="R143" i="14"/>
  <c r="P143" i="14"/>
  <c r="BI142" i="14"/>
  <c r="BH142" i="14"/>
  <c r="BG142" i="14"/>
  <c r="BF142" i="14"/>
  <c r="T142" i="14"/>
  <c r="R142" i="14"/>
  <c r="P142" i="14"/>
  <c r="BI141" i="14"/>
  <c r="BH141" i="14"/>
  <c r="BG141" i="14"/>
  <c r="BF141" i="14"/>
  <c r="T141" i="14"/>
  <c r="R141" i="14"/>
  <c r="P141" i="14"/>
  <c r="BI140" i="14"/>
  <c r="BH140" i="14"/>
  <c r="BG140" i="14"/>
  <c r="BF140" i="14"/>
  <c r="T140" i="14"/>
  <c r="R140" i="14"/>
  <c r="P140" i="14"/>
  <c r="BI139" i="14"/>
  <c r="BH139" i="14"/>
  <c r="BG139" i="14"/>
  <c r="BF139" i="14"/>
  <c r="T139" i="14"/>
  <c r="R139" i="14"/>
  <c r="P139" i="14"/>
  <c r="BI138" i="14"/>
  <c r="BH138" i="14"/>
  <c r="BG138" i="14"/>
  <c r="BF138" i="14"/>
  <c r="T138" i="14"/>
  <c r="R138" i="14"/>
  <c r="P138" i="14"/>
  <c r="BI137" i="14"/>
  <c r="BH137" i="14"/>
  <c r="BG137" i="14"/>
  <c r="BF137" i="14"/>
  <c r="T137" i="14"/>
  <c r="R137" i="14"/>
  <c r="P137" i="14"/>
  <c r="BI136" i="14"/>
  <c r="BH136" i="14"/>
  <c r="BG136" i="14"/>
  <c r="BF136" i="14"/>
  <c r="T136" i="14"/>
  <c r="R136" i="14"/>
  <c r="P136" i="14"/>
  <c r="BI135" i="14"/>
  <c r="BH135" i="14"/>
  <c r="BG135" i="14"/>
  <c r="BF135" i="14"/>
  <c r="T135" i="14"/>
  <c r="R135" i="14"/>
  <c r="P135" i="14"/>
  <c r="BI134" i="14"/>
  <c r="BH134" i="14"/>
  <c r="BG134" i="14"/>
  <c r="BF134" i="14"/>
  <c r="T134" i="14"/>
  <c r="R134" i="14"/>
  <c r="P134" i="14"/>
  <c r="BI133" i="14"/>
  <c r="BH133" i="14"/>
  <c r="BG133" i="14"/>
  <c r="BF133" i="14"/>
  <c r="T133" i="14"/>
  <c r="R133" i="14"/>
  <c r="P133" i="14"/>
  <c r="BI132" i="14"/>
  <c r="BH132" i="14"/>
  <c r="BG132" i="14"/>
  <c r="BF132" i="14"/>
  <c r="T132" i="14"/>
  <c r="R132" i="14"/>
  <c r="P132" i="14"/>
  <c r="BI131" i="14"/>
  <c r="BH131" i="14"/>
  <c r="BG131" i="14"/>
  <c r="BF131" i="14"/>
  <c r="T131" i="14"/>
  <c r="R131" i="14"/>
  <c r="P131" i="14"/>
  <c r="BI130" i="14"/>
  <c r="BH130" i="14"/>
  <c r="BG130" i="14"/>
  <c r="BF130" i="14"/>
  <c r="T130" i="14"/>
  <c r="R130" i="14"/>
  <c r="P130" i="14"/>
  <c r="BI129" i="14"/>
  <c r="BH129" i="14"/>
  <c r="BG129" i="14"/>
  <c r="BF129" i="14"/>
  <c r="T129" i="14"/>
  <c r="R129" i="14"/>
  <c r="P129" i="14"/>
  <c r="BI128" i="14"/>
  <c r="BH128" i="14"/>
  <c r="BG128" i="14"/>
  <c r="BF128" i="14"/>
  <c r="T128" i="14"/>
  <c r="R128" i="14"/>
  <c r="P128" i="14"/>
  <c r="BI127" i="14"/>
  <c r="BH127" i="14"/>
  <c r="BG127" i="14"/>
  <c r="BF127" i="14"/>
  <c r="T127" i="14"/>
  <c r="R127" i="14"/>
  <c r="P127" i="14"/>
  <c r="BI126" i="14"/>
  <c r="BH126" i="14"/>
  <c r="BG126" i="14"/>
  <c r="BF126" i="14"/>
  <c r="T126" i="14"/>
  <c r="R126" i="14"/>
  <c r="P126" i="14"/>
  <c r="BI125" i="14"/>
  <c r="BH125" i="14"/>
  <c r="BG125" i="14"/>
  <c r="BF125" i="14"/>
  <c r="T125" i="14"/>
  <c r="R125" i="14"/>
  <c r="P125" i="14"/>
  <c r="BI124" i="14"/>
  <c r="BH124" i="14"/>
  <c r="BG124" i="14"/>
  <c r="BF124" i="14"/>
  <c r="T124" i="14"/>
  <c r="R124" i="14"/>
  <c r="P124" i="14"/>
  <c r="BI123" i="14"/>
  <c r="BH123" i="14"/>
  <c r="BG123" i="14"/>
  <c r="BF123" i="14"/>
  <c r="T123" i="14"/>
  <c r="R123" i="14"/>
  <c r="P123" i="14"/>
  <c r="J117" i="14"/>
  <c r="F117" i="14"/>
  <c r="F115" i="14"/>
  <c r="E113" i="14"/>
  <c r="J93" i="14"/>
  <c r="F93" i="14"/>
  <c r="F91" i="14"/>
  <c r="E89" i="14"/>
  <c r="J26" i="14"/>
  <c r="E26" i="14"/>
  <c r="J94" i="14" s="1"/>
  <c r="J25" i="14"/>
  <c r="J20" i="14"/>
  <c r="E20" i="14"/>
  <c r="F118" i="14" s="1"/>
  <c r="J19" i="14"/>
  <c r="J14" i="14"/>
  <c r="J91" i="14" s="1"/>
  <c r="E7" i="14"/>
  <c r="E85" i="14" s="1"/>
  <c r="J37" i="13"/>
  <c r="J36" i="13"/>
  <c r="AY107" i="1"/>
  <c r="J35" i="13"/>
  <c r="AX107" i="1" s="1"/>
  <c r="BI221" i="13"/>
  <c r="BH221" i="13"/>
  <c r="BG221" i="13"/>
  <c r="BF221" i="13"/>
  <c r="T221" i="13"/>
  <c r="T220" i="13" s="1"/>
  <c r="R221" i="13"/>
  <c r="R220" i="13" s="1"/>
  <c r="P221" i="13"/>
  <c r="P220" i="13" s="1"/>
  <c r="BI219" i="13"/>
  <c r="BH219" i="13"/>
  <c r="BG219" i="13"/>
  <c r="BF219" i="13"/>
  <c r="T219" i="13"/>
  <c r="T218" i="13" s="1"/>
  <c r="R219" i="13"/>
  <c r="R218" i="13" s="1"/>
  <c r="P219" i="13"/>
  <c r="P218" i="13" s="1"/>
  <c r="BI217" i="13"/>
  <c r="BH217" i="13"/>
  <c r="BG217" i="13"/>
  <c r="BF217" i="13"/>
  <c r="T217" i="13"/>
  <c r="R217" i="13"/>
  <c r="P217" i="13"/>
  <c r="BI215" i="13"/>
  <c r="BH215" i="13"/>
  <c r="BG215" i="13"/>
  <c r="BF215" i="13"/>
  <c r="T215" i="13"/>
  <c r="R215" i="13"/>
  <c r="P215" i="13"/>
  <c r="BI214" i="13"/>
  <c r="BH214" i="13"/>
  <c r="BG214" i="13"/>
  <c r="BF214" i="13"/>
  <c r="T214" i="13"/>
  <c r="R214" i="13"/>
  <c r="P214" i="13"/>
  <c r="BI213" i="13"/>
  <c r="BH213" i="13"/>
  <c r="BG213" i="13"/>
  <c r="BF213" i="13"/>
  <c r="T213" i="13"/>
  <c r="R213" i="13"/>
  <c r="P213" i="13"/>
  <c r="BI210" i="13"/>
  <c r="BH210" i="13"/>
  <c r="BG210" i="13"/>
  <c r="BF210" i="13"/>
  <c r="T210" i="13"/>
  <c r="R210" i="13"/>
  <c r="P210" i="13"/>
  <c r="BI208" i="13"/>
  <c r="BH208" i="13"/>
  <c r="BG208" i="13"/>
  <c r="BF208" i="13"/>
  <c r="T208" i="13"/>
  <c r="R208" i="13"/>
  <c r="P208" i="13"/>
  <c r="BI206" i="13"/>
  <c r="BH206" i="13"/>
  <c r="BG206" i="13"/>
  <c r="BF206" i="13"/>
  <c r="T206" i="13"/>
  <c r="R206" i="13"/>
  <c r="P206" i="13"/>
  <c r="BI202" i="13"/>
  <c r="BH202" i="13"/>
  <c r="BG202" i="13"/>
  <c r="BF202" i="13"/>
  <c r="T202" i="13"/>
  <c r="R202" i="13"/>
  <c r="P202" i="13"/>
  <c r="BI201" i="13"/>
  <c r="BH201" i="13"/>
  <c r="BG201" i="13"/>
  <c r="BF201" i="13"/>
  <c r="T201" i="13"/>
  <c r="R201" i="13"/>
  <c r="P201" i="13"/>
  <c r="BI198" i="13"/>
  <c r="BH198" i="13"/>
  <c r="BG198" i="13"/>
  <c r="BF198" i="13"/>
  <c r="T198" i="13"/>
  <c r="R198" i="13"/>
  <c r="P198" i="13"/>
  <c r="BI197" i="13"/>
  <c r="BH197" i="13"/>
  <c r="BG197" i="13"/>
  <c r="BF197" i="13"/>
  <c r="T197" i="13"/>
  <c r="R197" i="13"/>
  <c r="P197" i="13"/>
  <c r="BI195" i="13"/>
  <c r="BH195" i="13"/>
  <c r="BG195" i="13"/>
  <c r="BF195" i="13"/>
  <c r="T195" i="13"/>
  <c r="R195" i="13"/>
  <c r="P195" i="13"/>
  <c r="BI174" i="13"/>
  <c r="BH174" i="13"/>
  <c r="BG174" i="13"/>
  <c r="BF174" i="13"/>
  <c r="T174" i="13"/>
  <c r="R174" i="13"/>
  <c r="P174" i="13"/>
  <c r="BI173" i="13"/>
  <c r="BH173" i="13"/>
  <c r="BG173" i="13"/>
  <c r="BF173" i="13"/>
  <c r="T173" i="13"/>
  <c r="R173" i="13"/>
  <c r="P173" i="13"/>
  <c r="BI171" i="13"/>
  <c r="BH171" i="13"/>
  <c r="BG171" i="13"/>
  <c r="BF171" i="13"/>
  <c r="T171" i="13"/>
  <c r="R171" i="13"/>
  <c r="P171" i="13"/>
  <c r="BI170" i="13"/>
  <c r="BH170" i="13"/>
  <c r="BG170" i="13"/>
  <c r="BF170" i="13"/>
  <c r="T170" i="13"/>
  <c r="R170" i="13"/>
  <c r="P170" i="13"/>
  <c r="BI169" i="13"/>
  <c r="BH169" i="13"/>
  <c r="BG169" i="13"/>
  <c r="BF169" i="13"/>
  <c r="T169" i="13"/>
  <c r="R169" i="13"/>
  <c r="P169" i="13"/>
  <c r="BI168" i="13"/>
  <c r="BH168" i="13"/>
  <c r="BG168" i="13"/>
  <c r="BF168" i="13"/>
  <c r="T168" i="13"/>
  <c r="R168" i="13"/>
  <c r="P168" i="13"/>
  <c r="BI167" i="13"/>
  <c r="BH167" i="13"/>
  <c r="BG167" i="13"/>
  <c r="BF167" i="13"/>
  <c r="T167" i="13"/>
  <c r="R167" i="13"/>
  <c r="P167" i="13"/>
  <c r="BI166" i="13"/>
  <c r="BH166" i="13"/>
  <c r="BG166" i="13"/>
  <c r="BF166" i="13"/>
  <c r="T166" i="13"/>
  <c r="R166" i="13"/>
  <c r="P166" i="13"/>
  <c r="BI165" i="13"/>
  <c r="BH165" i="13"/>
  <c r="BG165" i="13"/>
  <c r="BF165" i="13"/>
  <c r="T165" i="13"/>
  <c r="R165" i="13"/>
  <c r="P165" i="13"/>
  <c r="BI163" i="13"/>
  <c r="BH163" i="13"/>
  <c r="BG163" i="13"/>
  <c r="BF163" i="13"/>
  <c r="T163" i="13"/>
  <c r="R163" i="13"/>
  <c r="P163" i="13"/>
  <c r="BI162" i="13"/>
  <c r="BH162" i="13"/>
  <c r="BG162" i="13"/>
  <c r="BF162" i="13"/>
  <c r="T162" i="13"/>
  <c r="R162" i="13"/>
  <c r="P162" i="13"/>
  <c r="BI160" i="13"/>
  <c r="BH160" i="13"/>
  <c r="BG160" i="13"/>
  <c r="BF160" i="13"/>
  <c r="T160" i="13"/>
  <c r="R160" i="13"/>
  <c r="P160" i="13"/>
  <c r="BI158" i="13"/>
  <c r="BH158" i="13"/>
  <c r="BG158" i="13"/>
  <c r="BF158" i="13"/>
  <c r="T158" i="13"/>
  <c r="R158" i="13"/>
  <c r="P158" i="13"/>
  <c r="BI156" i="13"/>
  <c r="BH156" i="13"/>
  <c r="BG156" i="13"/>
  <c r="BF156" i="13"/>
  <c r="T156" i="13"/>
  <c r="R156" i="13"/>
  <c r="P156" i="13"/>
  <c r="BI155" i="13"/>
  <c r="BH155" i="13"/>
  <c r="BG155" i="13"/>
  <c r="BF155" i="13"/>
  <c r="T155" i="13"/>
  <c r="R155" i="13"/>
  <c r="P155" i="13"/>
  <c r="BI153" i="13"/>
  <c r="BH153" i="13"/>
  <c r="BG153" i="13"/>
  <c r="BF153" i="13"/>
  <c r="T153" i="13"/>
  <c r="R153" i="13"/>
  <c r="P153" i="13"/>
  <c r="BI152" i="13"/>
  <c r="BH152" i="13"/>
  <c r="BG152" i="13"/>
  <c r="BF152" i="13"/>
  <c r="T152" i="13"/>
  <c r="R152" i="13"/>
  <c r="P152" i="13"/>
  <c r="BI151" i="13"/>
  <c r="BH151" i="13"/>
  <c r="BG151" i="13"/>
  <c r="BF151" i="13"/>
  <c r="T151" i="13"/>
  <c r="R151" i="13"/>
  <c r="P151" i="13"/>
  <c r="BI149" i="13"/>
  <c r="BH149" i="13"/>
  <c r="BG149" i="13"/>
  <c r="BF149" i="13"/>
  <c r="T149" i="13"/>
  <c r="R149" i="13"/>
  <c r="P149" i="13"/>
  <c r="BI147" i="13"/>
  <c r="BH147" i="13"/>
  <c r="BG147" i="13"/>
  <c r="BF147" i="13"/>
  <c r="T147" i="13"/>
  <c r="R147" i="13"/>
  <c r="P147" i="13"/>
  <c r="BI145" i="13"/>
  <c r="BH145" i="13"/>
  <c r="BG145" i="13"/>
  <c r="BF145" i="13"/>
  <c r="T145" i="13"/>
  <c r="R145" i="13"/>
  <c r="P145" i="13"/>
  <c r="BI143" i="13"/>
  <c r="BH143" i="13"/>
  <c r="BG143" i="13"/>
  <c r="BF143" i="13"/>
  <c r="T143" i="13"/>
  <c r="R143" i="13"/>
  <c r="P143" i="13"/>
  <c r="BI141" i="13"/>
  <c r="BH141" i="13"/>
  <c r="BG141" i="13"/>
  <c r="BF141" i="13"/>
  <c r="T141" i="13"/>
  <c r="R141" i="13"/>
  <c r="P141" i="13"/>
  <c r="BI140" i="13"/>
  <c r="BH140" i="13"/>
  <c r="BG140" i="13"/>
  <c r="BF140" i="13"/>
  <c r="T140" i="13"/>
  <c r="R140" i="13"/>
  <c r="P140" i="13"/>
  <c r="BI138" i="13"/>
  <c r="BH138" i="13"/>
  <c r="BG138" i="13"/>
  <c r="BF138" i="13"/>
  <c r="T138" i="13"/>
  <c r="R138" i="13"/>
  <c r="P138" i="13"/>
  <c r="BI136" i="13"/>
  <c r="BH136" i="13"/>
  <c r="BG136" i="13"/>
  <c r="BF136" i="13"/>
  <c r="T136" i="13"/>
  <c r="R136" i="13"/>
  <c r="P136" i="13"/>
  <c r="BI134" i="13"/>
  <c r="BH134" i="13"/>
  <c r="BG134" i="13"/>
  <c r="BF134" i="13"/>
  <c r="T134" i="13"/>
  <c r="R134" i="13"/>
  <c r="P134" i="13"/>
  <c r="BI132" i="13"/>
  <c r="BH132" i="13"/>
  <c r="BG132" i="13"/>
  <c r="BF132" i="13"/>
  <c r="T132" i="13"/>
  <c r="R132" i="13"/>
  <c r="P132" i="13"/>
  <c r="BI131" i="13"/>
  <c r="BH131" i="13"/>
  <c r="BG131" i="13"/>
  <c r="BF131" i="13"/>
  <c r="T131" i="13"/>
  <c r="R131" i="13"/>
  <c r="P131" i="13"/>
  <c r="BI130" i="13"/>
  <c r="BH130" i="13"/>
  <c r="BG130" i="13"/>
  <c r="BF130" i="13"/>
  <c r="T130" i="13"/>
  <c r="R130" i="13"/>
  <c r="P130" i="13"/>
  <c r="BI129" i="13"/>
  <c r="BH129" i="13"/>
  <c r="BG129" i="13"/>
  <c r="BF129" i="13"/>
  <c r="T129" i="13"/>
  <c r="R129" i="13"/>
  <c r="P129" i="13"/>
  <c r="BI128" i="13"/>
  <c r="BH128" i="13"/>
  <c r="BG128" i="13"/>
  <c r="BF128" i="13"/>
  <c r="T128" i="13"/>
  <c r="R128" i="13"/>
  <c r="P128" i="13"/>
  <c r="BI126" i="13"/>
  <c r="BH126" i="13"/>
  <c r="BG126" i="13"/>
  <c r="BF126" i="13"/>
  <c r="T126" i="13"/>
  <c r="R126" i="13"/>
  <c r="P126" i="13"/>
  <c r="J119" i="13"/>
  <c r="F119" i="13"/>
  <c r="F117" i="13"/>
  <c r="E115" i="13"/>
  <c r="J91" i="13"/>
  <c r="F91" i="13"/>
  <c r="F89" i="13"/>
  <c r="E87" i="13"/>
  <c r="J24" i="13"/>
  <c r="E24" i="13"/>
  <c r="J120" i="13" s="1"/>
  <c r="J23" i="13"/>
  <c r="J18" i="13"/>
  <c r="E18" i="13"/>
  <c r="F120" i="13" s="1"/>
  <c r="J17" i="13"/>
  <c r="J12" i="13"/>
  <c r="J117" i="13" s="1"/>
  <c r="E7" i="13"/>
  <c r="E113" i="13" s="1"/>
  <c r="J37" i="12"/>
  <c r="J36" i="12"/>
  <c r="AY106" i="1"/>
  <c r="J35" i="12"/>
  <c r="AX106" i="1" s="1"/>
  <c r="BI232" i="12"/>
  <c r="BH232" i="12"/>
  <c r="BG232" i="12"/>
  <c r="BF232" i="12"/>
  <c r="T232" i="12"/>
  <c r="R232" i="12"/>
  <c r="P232" i="12"/>
  <c r="BI230" i="12"/>
  <c r="BH230" i="12"/>
  <c r="BG230" i="12"/>
  <c r="BF230" i="12"/>
  <c r="T230" i="12"/>
  <c r="R230" i="12"/>
  <c r="P230" i="12"/>
  <c r="BI228" i="12"/>
  <c r="BH228" i="12"/>
  <c r="BG228" i="12"/>
  <c r="BF228" i="12"/>
  <c r="T228" i="12"/>
  <c r="R228" i="12"/>
  <c r="P228" i="12"/>
  <c r="BI227" i="12"/>
  <c r="BH227" i="12"/>
  <c r="BG227" i="12"/>
  <c r="BF227" i="12"/>
  <c r="T227" i="12"/>
  <c r="R227" i="12"/>
  <c r="P227" i="12"/>
  <c r="BI226" i="12"/>
  <c r="BH226" i="12"/>
  <c r="BG226" i="12"/>
  <c r="BF226" i="12"/>
  <c r="T226" i="12"/>
  <c r="R226" i="12"/>
  <c r="P226" i="12"/>
  <c r="BI225" i="12"/>
  <c r="BH225" i="12"/>
  <c r="BG225" i="12"/>
  <c r="BF225" i="12"/>
  <c r="T225" i="12"/>
  <c r="R225" i="12"/>
  <c r="P225" i="12"/>
  <c r="BI223" i="12"/>
  <c r="BH223" i="12"/>
  <c r="BG223" i="12"/>
  <c r="BF223" i="12"/>
  <c r="T223" i="12"/>
  <c r="R223" i="12"/>
  <c r="P223" i="12"/>
  <c r="BI222" i="12"/>
  <c r="BH222" i="12"/>
  <c r="BG222" i="12"/>
  <c r="BF222" i="12"/>
  <c r="T222" i="12"/>
  <c r="R222" i="12"/>
  <c r="P222" i="12"/>
  <c r="BI219" i="12"/>
  <c r="BH219" i="12"/>
  <c r="BG219" i="12"/>
  <c r="BF219" i="12"/>
  <c r="T219" i="12"/>
  <c r="R219" i="12"/>
  <c r="P219" i="12"/>
  <c r="BI218" i="12"/>
  <c r="BH218" i="12"/>
  <c r="BG218" i="12"/>
  <c r="BF218" i="12"/>
  <c r="T218" i="12"/>
  <c r="R218" i="12"/>
  <c r="P218" i="12"/>
  <c r="BI216" i="12"/>
  <c r="BH216" i="12"/>
  <c r="BG216" i="12"/>
  <c r="BF216" i="12"/>
  <c r="T216" i="12"/>
  <c r="R216" i="12"/>
  <c r="P216" i="12"/>
  <c r="BI213" i="12"/>
  <c r="BH213" i="12"/>
  <c r="BG213" i="12"/>
  <c r="BF213" i="12"/>
  <c r="T213" i="12"/>
  <c r="T212" i="12"/>
  <c r="R213" i="12"/>
  <c r="R212" i="12" s="1"/>
  <c r="P213" i="12"/>
  <c r="P212" i="12"/>
  <c r="BI207" i="12"/>
  <c r="BH207" i="12"/>
  <c r="BG207" i="12"/>
  <c r="BF207" i="12"/>
  <c r="T207" i="12"/>
  <c r="R207" i="12"/>
  <c r="P207" i="12"/>
  <c r="BI201" i="12"/>
  <c r="BH201" i="12"/>
  <c r="BG201" i="12"/>
  <c r="BF201" i="12"/>
  <c r="T201" i="12"/>
  <c r="R201" i="12"/>
  <c r="P201" i="12"/>
  <c r="BI196" i="12"/>
  <c r="BH196" i="12"/>
  <c r="BG196" i="12"/>
  <c r="BF196" i="12"/>
  <c r="T196" i="12"/>
  <c r="R196" i="12"/>
  <c r="P196" i="12"/>
  <c r="BI194" i="12"/>
  <c r="BH194" i="12"/>
  <c r="BG194" i="12"/>
  <c r="BF194" i="12"/>
  <c r="T194" i="12"/>
  <c r="R194" i="12"/>
  <c r="P194" i="12"/>
  <c r="BI193" i="12"/>
  <c r="BH193" i="12"/>
  <c r="BG193" i="12"/>
  <c r="BF193" i="12"/>
  <c r="T193" i="12"/>
  <c r="R193" i="12"/>
  <c r="P193" i="12"/>
  <c r="BI191" i="12"/>
  <c r="BH191" i="12"/>
  <c r="BG191" i="12"/>
  <c r="BF191" i="12"/>
  <c r="T191" i="12"/>
  <c r="R191" i="12"/>
  <c r="P191" i="12"/>
  <c r="BI187" i="12"/>
  <c r="BH187" i="12"/>
  <c r="BG187" i="12"/>
  <c r="BF187" i="12"/>
  <c r="T187" i="12"/>
  <c r="R187" i="12"/>
  <c r="P187" i="12"/>
  <c r="BI185" i="12"/>
  <c r="BH185" i="12"/>
  <c r="BG185" i="12"/>
  <c r="BF185" i="12"/>
  <c r="T185" i="12"/>
  <c r="R185" i="12"/>
  <c r="P185" i="12"/>
  <c r="BI184" i="12"/>
  <c r="BH184" i="12"/>
  <c r="BG184" i="12"/>
  <c r="BF184" i="12"/>
  <c r="T184" i="12"/>
  <c r="R184" i="12"/>
  <c r="P184" i="12"/>
  <c r="BI179" i="12"/>
  <c r="BH179" i="12"/>
  <c r="BG179" i="12"/>
  <c r="BF179" i="12"/>
  <c r="T179" i="12"/>
  <c r="T178" i="12" s="1"/>
  <c r="R179" i="12"/>
  <c r="R178" i="12"/>
  <c r="P179" i="12"/>
  <c r="P178" i="12" s="1"/>
  <c r="BI177" i="12"/>
  <c r="BH177" i="12"/>
  <c r="BG177" i="12"/>
  <c r="BF177" i="12"/>
  <c r="T177" i="12"/>
  <c r="R177" i="12"/>
  <c r="P177" i="12"/>
  <c r="BI176" i="12"/>
  <c r="BH176" i="12"/>
  <c r="BG176" i="12"/>
  <c r="BF176" i="12"/>
  <c r="T176" i="12"/>
  <c r="R176" i="12"/>
  <c r="P176" i="12"/>
  <c r="BI175" i="12"/>
  <c r="BH175" i="12"/>
  <c r="BG175" i="12"/>
  <c r="BF175" i="12"/>
  <c r="T175" i="12"/>
  <c r="R175" i="12"/>
  <c r="P175" i="12"/>
  <c r="BI173" i="12"/>
  <c r="BH173" i="12"/>
  <c r="BG173" i="12"/>
  <c r="BF173" i="12"/>
  <c r="T173" i="12"/>
  <c r="R173" i="12"/>
  <c r="P173" i="12"/>
  <c r="BI171" i="12"/>
  <c r="BH171" i="12"/>
  <c r="BG171" i="12"/>
  <c r="BF171" i="12"/>
  <c r="T171" i="12"/>
  <c r="R171" i="12"/>
  <c r="P171" i="12"/>
  <c r="BI169" i="12"/>
  <c r="BH169" i="12"/>
  <c r="BG169" i="12"/>
  <c r="BF169" i="12"/>
  <c r="T169" i="12"/>
  <c r="R169" i="12"/>
  <c r="P169" i="12"/>
  <c r="BI168" i="12"/>
  <c r="BH168" i="12"/>
  <c r="BG168" i="12"/>
  <c r="BF168" i="12"/>
  <c r="T168" i="12"/>
  <c r="R168" i="12"/>
  <c r="P168" i="12"/>
  <c r="BI167" i="12"/>
  <c r="BH167" i="12"/>
  <c r="BG167" i="12"/>
  <c r="BF167" i="12"/>
  <c r="T167" i="12"/>
  <c r="R167" i="12"/>
  <c r="P167" i="12"/>
  <c r="BI166" i="12"/>
  <c r="BH166" i="12"/>
  <c r="BG166" i="12"/>
  <c r="BF166" i="12"/>
  <c r="T166" i="12"/>
  <c r="R166" i="12"/>
  <c r="P166" i="12"/>
  <c r="BI165" i="12"/>
  <c r="BH165" i="12"/>
  <c r="BG165" i="12"/>
  <c r="BF165" i="12"/>
  <c r="T165" i="12"/>
  <c r="R165" i="12"/>
  <c r="P165" i="12"/>
  <c r="BI164" i="12"/>
  <c r="BH164" i="12"/>
  <c r="BG164" i="12"/>
  <c r="BF164" i="12"/>
  <c r="T164" i="12"/>
  <c r="R164" i="12"/>
  <c r="P164" i="12"/>
  <c r="BI163" i="12"/>
  <c r="BH163" i="12"/>
  <c r="BG163" i="12"/>
  <c r="BF163" i="12"/>
  <c r="T163" i="12"/>
  <c r="R163" i="12"/>
  <c r="P163" i="12"/>
  <c r="BI162" i="12"/>
  <c r="BH162" i="12"/>
  <c r="BG162" i="12"/>
  <c r="BF162" i="12"/>
  <c r="T162" i="12"/>
  <c r="R162" i="12"/>
  <c r="P162" i="12"/>
  <c r="BI161" i="12"/>
  <c r="BH161" i="12"/>
  <c r="BG161" i="12"/>
  <c r="BF161" i="12"/>
  <c r="T161" i="12"/>
  <c r="R161" i="12"/>
  <c r="P161" i="12"/>
  <c r="BI159" i="12"/>
  <c r="BH159" i="12"/>
  <c r="BG159" i="12"/>
  <c r="BF159" i="12"/>
  <c r="T159" i="12"/>
  <c r="R159" i="12"/>
  <c r="P159" i="12"/>
  <c r="BI157" i="12"/>
  <c r="BH157" i="12"/>
  <c r="BG157" i="12"/>
  <c r="BF157" i="12"/>
  <c r="T157" i="12"/>
  <c r="R157" i="12"/>
  <c r="P157" i="12"/>
  <c r="BI155" i="12"/>
  <c r="BH155" i="12"/>
  <c r="BG155" i="12"/>
  <c r="BF155" i="12"/>
  <c r="T155" i="12"/>
  <c r="R155" i="12"/>
  <c r="P155" i="12"/>
  <c r="BI154" i="12"/>
  <c r="BH154" i="12"/>
  <c r="BG154" i="12"/>
  <c r="BF154" i="12"/>
  <c r="T154" i="12"/>
  <c r="R154" i="12"/>
  <c r="P154" i="12"/>
  <c r="BI153" i="12"/>
  <c r="BH153" i="12"/>
  <c r="BG153" i="12"/>
  <c r="BF153" i="12"/>
  <c r="T153" i="12"/>
  <c r="R153" i="12"/>
  <c r="P153" i="12"/>
  <c r="BI152" i="12"/>
  <c r="BH152" i="12"/>
  <c r="BG152" i="12"/>
  <c r="BF152" i="12"/>
  <c r="T152" i="12"/>
  <c r="R152" i="12"/>
  <c r="P152" i="12"/>
  <c r="BI151" i="12"/>
  <c r="BH151" i="12"/>
  <c r="BG151" i="12"/>
  <c r="BF151" i="12"/>
  <c r="T151" i="12"/>
  <c r="R151" i="12"/>
  <c r="P151" i="12"/>
  <c r="BI150" i="12"/>
  <c r="BH150" i="12"/>
  <c r="BG150" i="12"/>
  <c r="BF150" i="12"/>
  <c r="T150" i="12"/>
  <c r="R150" i="12"/>
  <c r="P150" i="12"/>
  <c r="BI149" i="12"/>
  <c r="BH149" i="12"/>
  <c r="BG149" i="12"/>
  <c r="BF149" i="12"/>
  <c r="T149" i="12"/>
  <c r="R149" i="12"/>
  <c r="P149" i="12"/>
  <c r="BI148" i="12"/>
  <c r="BH148" i="12"/>
  <c r="BG148" i="12"/>
  <c r="BF148" i="12"/>
  <c r="T148" i="12"/>
  <c r="R148" i="12"/>
  <c r="P148" i="12"/>
  <c r="BI147" i="12"/>
  <c r="BH147" i="12"/>
  <c r="BG147" i="12"/>
  <c r="BF147" i="12"/>
  <c r="T147" i="12"/>
  <c r="R147" i="12"/>
  <c r="P147" i="12"/>
  <c r="BI145" i="12"/>
  <c r="BH145" i="12"/>
  <c r="BG145" i="12"/>
  <c r="BF145" i="12"/>
  <c r="T145" i="12"/>
  <c r="R145" i="12"/>
  <c r="P145" i="12"/>
  <c r="BI143" i="12"/>
  <c r="BH143" i="12"/>
  <c r="BG143" i="12"/>
  <c r="BF143" i="12"/>
  <c r="T143" i="12"/>
  <c r="R143" i="12"/>
  <c r="P143" i="12"/>
  <c r="BI141" i="12"/>
  <c r="BH141" i="12"/>
  <c r="BG141" i="12"/>
  <c r="BF141" i="12"/>
  <c r="T141" i="12"/>
  <c r="R141" i="12"/>
  <c r="P141" i="12"/>
  <c r="BI137" i="12"/>
  <c r="BH137" i="12"/>
  <c r="BG137" i="12"/>
  <c r="BF137" i="12"/>
  <c r="T137" i="12"/>
  <c r="R137" i="12"/>
  <c r="P137" i="12"/>
  <c r="BI135" i="12"/>
  <c r="BH135" i="12"/>
  <c r="BG135" i="12"/>
  <c r="BF135" i="12"/>
  <c r="T135" i="12"/>
  <c r="R135" i="12"/>
  <c r="P135" i="12"/>
  <c r="BI132" i="12"/>
  <c r="BH132" i="12"/>
  <c r="BG132" i="12"/>
  <c r="BF132" i="12"/>
  <c r="T132" i="12"/>
  <c r="T131" i="12" s="1"/>
  <c r="R132" i="12"/>
  <c r="R131" i="12" s="1"/>
  <c r="P132" i="12"/>
  <c r="P131" i="12" s="1"/>
  <c r="J125" i="12"/>
  <c r="F125" i="12"/>
  <c r="F123" i="12"/>
  <c r="E121" i="12"/>
  <c r="J91" i="12"/>
  <c r="F91" i="12"/>
  <c r="F89" i="12"/>
  <c r="E87" i="12"/>
  <c r="J24" i="12"/>
  <c r="E24" i="12"/>
  <c r="J126" i="12"/>
  <c r="J23" i="12"/>
  <c r="J18" i="12"/>
  <c r="E18" i="12"/>
  <c r="F126" i="12" s="1"/>
  <c r="J17" i="12"/>
  <c r="J12" i="12"/>
  <c r="J123" i="12" s="1"/>
  <c r="E7" i="12"/>
  <c r="E119" i="12" s="1"/>
  <c r="J37" i="11"/>
  <c r="J36" i="11"/>
  <c r="AY105" i="1"/>
  <c r="J35" i="11"/>
  <c r="AX105" i="1"/>
  <c r="BI264" i="11"/>
  <c r="BH264" i="11"/>
  <c r="BG264" i="11"/>
  <c r="BF264" i="11"/>
  <c r="T264" i="11"/>
  <c r="R264" i="11"/>
  <c r="P264" i="11"/>
  <c r="BI263" i="11"/>
  <c r="BH263" i="11"/>
  <c r="BG263" i="11"/>
  <c r="BF263" i="11"/>
  <c r="T263" i="11"/>
  <c r="R263" i="11"/>
  <c r="P263" i="11"/>
  <c r="BI262" i="11"/>
  <c r="BH262" i="11"/>
  <c r="BG262" i="11"/>
  <c r="BF262" i="11"/>
  <c r="T262" i="11"/>
  <c r="R262" i="11"/>
  <c r="P262" i="11"/>
  <c r="BI261" i="11"/>
  <c r="BH261" i="11"/>
  <c r="BG261" i="11"/>
  <c r="BF261" i="11"/>
  <c r="T261" i="11"/>
  <c r="R261" i="11"/>
  <c r="P261" i="11"/>
  <c r="BI260" i="11"/>
  <c r="BH260" i="11"/>
  <c r="BG260" i="11"/>
  <c r="BF260" i="11"/>
  <c r="T260" i="11"/>
  <c r="R260" i="11"/>
  <c r="P260" i="11"/>
  <c r="BI258" i="11"/>
  <c r="BH258" i="11"/>
  <c r="BG258" i="11"/>
  <c r="BF258" i="11"/>
  <c r="T258" i="11"/>
  <c r="T257" i="11"/>
  <c r="R258" i="11"/>
  <c r="R257" i="11" s="1"/>
  <c r="P258" i="11"/>
  <c r="P257" i="11" s="1"/>
  <c r="BI256" i="11"/>
  <c r="BH256" i="11"/>
  <c r="BG256" i="11"/>
  <c r="BF256" i="11"/>
  <c r="T256" i="11"/>
  <c r="R256" i="11"/>
  <c r="P256" i="11"/>
  <c r="BI255" i="11"/>
  <c r="BH255" i="11"/>
  <c r="BG255" i="11"/>
  <c r="BF255" i="11"/>
  <c r="T255" i="11"/>
  <c r="R255" i="11"/>
  <c r="P255" i="11"/>
  <c r="BI253" i="11"/>
  <c r="BH253" i="11"/>
  <c r="BG253" i="11"/>
  <c r="BF253" i="11"/>
  <c r="T253" i="11"/>
  <c r="R253" i="11"/>
  <c r="P253" i="11"/>
  <c r="BI251" i="11"/>
  <c r="BH251" i="11"/>
  <c r="BG251" i="11"/>
  <c r="BF251" i="11"/>
  <c r="T251" i="11"/>
  <c r="R251" i="11"/>
  <c r="P251" i="11"/>
  <c r="BI249" i="11"/>
  <c r="BH249" i="11"/>
  <c r="BG249" i="11"/>
  <c r="BF249" i="11"/>
  <c r="T249" i="11"/>
  <c r="R249" i="11"/>
  <c r="P249" i="11"/>
  <c r="BI247" i="11"/>
  <c r="BH247" i="11"/>
  <c r="BG247" i="11"/>
  <c r="BF247" i="11"/>
  <c r="T247" i="11"/>
  <c r="R247" i="11"/>
  <c r="P247" i="11"/>
  <c r="BI245" i="11"/>
  <c r="BH245" i="11"/>
  <c r="BG245" i="11"/>
  <c r="BF245" i="11"/>
  <c r="T245" i="11"/>
  <c r="R245" i="11"/>
  <c r="P245" i="11"/>
  <c r="BI243" i="11"/>
  <c r="BH243" i="11"/>
  <c r="BG243" i="11"/>
  <c r="BF243" i="11"/>
  <c r="T243" i="11"/>
  <c r="R243" i="11"/>
  <c r="P243" i="11"/>
  <c r="BI241" i="11"/>
  <c r="BH241" i="11"/>
  <c r="BG241" i="11"/>
  <c r="BF241" i="11"/>
  <c r="T241" i="11"/>
  <c r="R241" i="11"/>
  <c r="P241" i="11"/>
  <c r="BI239" i="11"/>
  <c r="BH239" i="11"/>
  <c r="BG239" i="11"/>
  <c r="BF239" i="11"/>
  <c r="T239" i="11"/>
  <c r="R239" i="11"/>
  <c r="P239" i="11"/>
  <c r="BI238" i="11"/>
  <c r="BH238" i="11"/>
  <c r="BG238" i="11"/>
  <c r="BF238" i="11"/>
  <c r="T238" i="11"/>
  <c r="R238" i="11"/>
  <c r="P238" i="11"/>
  <c r="BI236" i="11"/>
  <c r="BH236" i="11"/>
  <c r="BG236" i="11"/>
  <c r="BF236" i="11"/>
  <c r="T236" i="11"/>
  <c r="R236" i="11"/>
  <c r="P236" i="11"/>
  <c r="BI232" i="11"/>
  <c r="BH232" i="11"/>
  <c r="BG232" i="11"/>
  <c r="BF232" i="11"/>
  <c r="T232" i="11"/>
  <c r="R232" i="11"/>
  <c r="P232" i="11"/>
  <c r="BI231" i="11"/>
  <c r="BH231" i="11"/>
  <c r="BG231" i="11"/>
  <c r="BF231" i="11"/>
  <c r="T231" i="11"/>
  <c r="R231" i="11"/>
  <c r="P231" i="11"/>
  <c r="BI230" i="11"/>
  <c r="BH230" i="11"/>
  <c r="BG230" i="11"/>
  <c r="BF230" i="11"/>
  <c r="T230" i="11"/>
  <c r="R230" i="11"/>
  <c r="P230" i="11"/>
  <c r="BI228" i="11"/>
  <c r="BH228" i="11"/>
  <c r="BG228" i="11"/>
  <c r="BF228" i="11"/>
  <c r="T228" i="11"/>
  <c r="R228" i="11"/>
  <c r="P228" i="11"/>
  <c r="BI226" i="11"/>
  <c r="BH226" i="11"/>
  <c r="BG226" i="11"/>
  <c r="BF226" i="11"/>
  <c r="T226" i="11"/>
  <c r="R226" i="11"/>
  <c r="P226" i="11"/>
  <c r="BI225" i="11"/>
  <c r="BH225" i="11"/>
  <c r="BG225" i="11"/>
  <c r="BF225" i="11"/>
  <c r="T225" i="11"/>
  <c r="R225" i="11"/>
  <c r="P225" i="11"/>
  <c r="BI224" i="11"/>
  <c r="BH224" i="11"/>
  <c r="BG224" i="11"/>
  <c r="BF224" i="11"/>
  <c r="T224" i="11"/>
  <c r="R224" i="11"/>
  <c r="P224" i="11"/>
  <c r="BI223" i="11"/>
  <c r="BH223" i="11"/>
  <c r="BG223" i="11"/>
  <c r="BF223" i="11"/>
  <c r="T223" i="11"/>
  <c r="R223" i="11"/>
  <c r="P223" i="11"/>
  <c r="BI221" i="11"/>
  <c r="BH221" i="11"/>
  <c r="BG221" i="11"/>
  <c r="BF221" i="11"/>
  <c r="T221" i="11"/>
  <c r="R221" i="11"/>
  <c r="P221" i="11"/>
  <c r="BI220" i="11"/>
  <c r="BH220" i="11"/>
  <c r="BG220" i="11"/>
  <c r="BF220" i="11"/>
  <c r="T220" i="11"/>
  <c r="R220" i="11"/>
  <c r="P220" i="11"/>
  <c r="BI219" i="11"/>
  <c r="BH219" i="11"/>
  <c r="BG219" i="11"/>
  <c r="BF219" i="11"/>
  <c r="T219" i="11"/>
  <c r="R219" i="11"/>
  <c r="P219" i="11"/>
  <c r="BI218" i="11"/>
  <c r="BH218" i="11"/>
  <c r="BG218" i="11"/>
  <c r="BF218" i="11"/>
  <c r="T218" i="11"/>
  <c r="R218" i="11"/>
  <c r="P218" i="11"/>
  <c r="BI217" i="11"/>
  <c r="BH217" i="11"/>
  <c r="BG217" i="11"/>
  <c r="BF217" i="11"/>
  <c r="T217" i="11"/>
  <c r="R217" i="11"/>
  <c r="P217" i="11"/>
  <c r="BI216" i="11"/>
  <c r="BH216" i="11"/>
  <c r="BG216" i="11"/>
  <c r="BF216" i="11"/>
  <c r="T216" i="11"/>
  <c r="R216" i="11"/>
  <c r="P216" i="11"/>
  <c r="BI215" i="11"/>
  <c r="BH215" i="11"/>
  <c r="BG215" i="11"/>
  <c r="BF215" i="11"/>
  <c r="T215" i="11"/>
  <c r="R215" i="11"/>
  <c r="P215" i="11"/>
  <c r="BI214" i="11"/>
  <c r="BH214" i="11"/>
  <c r="BG214" i="11"/>
  <c r="BF214" i="11"/>
  <c r="T214" i="11"/>
  <c r="R214" i="11"/>
  <c r="P214" i="11"/>
  <c r="BI213" i="11"/>
  <c r="BH213" i="11"/>
  <c r="BG213" i="11"/>
  <c r="BF213" i="11"/>
  <c r="T213" i="11"/>
  <c r="R213" i="11"/>
  <c r="P213" i="11"/>
  <c r="BI212" i="11"/>
  <c r="BH212" i="11"/>
  <c r="BG212" i="11"/>
  <c r="BF212" i="11"/>
  <c r="T212" i="11"/>
  <c r="R212" i="11"/>
  <c r="P212" i="11"/>
  <c r="BI211" i="11"/>
  <c r="BH211" i="11"/>
  <c r="BG211" i="11"/>
  <c r="BF211" i="11"/>
  <c r="T211" i="11"/>
  <c r="R211" i="11"/>
  <c r="P211" i="11"/>
  <c r="BI210" i="11"/>
  <c r="BH210" i="11"/>
  <c r="BG210" i="11"/>
  <c r="BF210" i="11"/>
  <c r="T210" i="11"/>
  <c r="R210" i="11"/>
  <c r="P210" i="11"/>
  <c r="BI209" i="11"/>
  <c r="BH209" i="11"/>
  <c r="BG209" i="11"/>
  <c r="BF209" i="11"/>
  <c r="T209" i="11"/>
  <c r="R209" i="11"/>
  <c r="P209" i="11"/>
  <c r="BI208" i="11"/>
  <c r="BH208" i="11"/>
  <c r="BG208" i="11"/>
  <c r="BF208" i="11"/>
  <c r="T208" i="11"/>
  <c r="R208" i="11"/>
  <c r="P208" i="11"/>
  <c r="BI207" i="11"/>
  <c r="BH207" i="11"/>
  <c r="BG207" i="11"/>
  <c r="BF207" i="11"/>
  <c r="T207" i="11"/>
  <c r="R207" i="11"/>
  <c r="P207" i="11"/>
  <c r="BI206" i="11"/>
  <c r="BH206" i="11"/>
  <c r="BG206" i="11"/>
  <c r="BF206" i="11"/>
  <c r="T206" i="11"/>
  <c r="R206" i="11"/>
  <c r="P206" i="11"/>
  <c r="BI205" i="11"/>
  <c r="BH205" i="11"/>
  <c r="BG205" i="11"/>
  <c r="BF205" i="11"/>
  <c r="T205" i="11"/>
  <c r="R205" i="11"/>
  <c r="P205" i="11"/>
  <c r="BI204" i="11"/>
  <c r="BH204" i="11"/>
  <c r="BG204" i="11"/>
  <c r="BF204" i="11"/>
  <c r="T204" i="11"/>
  <c r="R204" i="11"/>
  <c r="P204" i="11"/>
  <c r="BI203" i="11"/>
  <c r="BH203" i="11"/>
  <c r="BG203" i="11"/>
  <c r="BF203" i="11"/>
  <c r="T203" i="11"/>
  <c r="R203" i="11"/>
  <c r="P203" i="11"/>
  <c r="BI202" i="11"/>
  <c r="BH202" i="11"/>
  <c r="BG202" i="11"/>
  <c r="BF202" i="11"/>
  <c r="T202" i="11"/>
  <c r="R202" i="11"/>
  <c r="P202" i="11"/>
  <c r="BI201" i="11"/>
  <c r="BH201" i="11"/>
  <c r="BG201" i="11"/>
  <c r="BF201" i="11"/>
  <c r="T201" i="11"/>
  <c r="R201" i="11"/>
  <c r="P201" i="11"/>
  <c r="BI200" i="11"/>
  <c r="BH200" i="11"/>
  <c r="BG200" i="11"/>
  <c r="BF200" i="11"/>
  <c r="T200" i="11"/>
  <c r="R200" i="11"/>
  <c r="P200" i="11"/>
  <c r="BI198" i="11"/>
  <c r="BH198" i="11"/>
  <c r="BG198" i="11"/>
  <c r="BF198" i="11"/>
  <c r="T198" i="11"/>
  <c r="R198" i="11"/>
  <c r="P198" i="11"/>
  <c r="BI197" i="11"/>
  <c r="BH197" i="11"/>
  <c r="BG197" i="11"/>
  <c r="BF197" i="11"/>
  <c r="T197" i="11"/>
  <c r="R197" i="11"/>
  <c r="P197" i="11"/>
  <c r="BI196" i="11"/>
  <c r="BH196" i="11"/>
  <c r="BG196" i="11"/>
  <c r="BF196" i="11"/>
  <c r="T196" i="11"/>
  <c r="R196" i="11"/>
  <c r="P196" i="11"/>
  <c r="BI195" i="11"/>
  <c r="BH195" i="11"/>
  <c r="BG195" i="11"/>
  <c r="BF195" i="11"/>
  <c r="T195" i="11"/>
  <c r="R195" i="11"/>
  <c r="P195" i="11"/>
  <c r="BI194" i="11"/>
  <c r="BH194" i="11"/>
  <c r="BG194" i="11"/>
  <c r="BF194" i="11"/>
  <c r="T194" i="11"/>
  <c r="R194" i="11"/>
  <c r="P194" i="11"/>
  <c r="BI193" i="11"/>
  <c r="BH193" i="11"/>
  <c r="BG193" i="11"/>
  <c r="BF193" i="11"/>
  <c r="T193" i="11"/>
  <c r="R193" i="11"/>
  <c r="P193" i="11"/>
  <c r="BI192" i="11"/>
  <c r="BH192" i="11"/>
  <c r="BG192" i="11"/>
  <c r="BF192" i="11"/>
  <c r="T192" i="11"/>
  <c r="R192" i="11"/>
  <c r="P192" i="11"/>
  <c r="BI191" i="11"/>
  <c r="BH191" i="11"/>
  <c r="BG191" i="11"/>
  <c r="BF191" i="11"/>
  <c r="T191" i="11"/>
  <c r="R191" i="11"/>
  <c r="P191" i="11"/>
  <c r="BI190" i="11"/>
  <c r="BH190" i="11"/>
  <c r="BG190" i="11"/>
  <c r="BF190" i="11"/>
  <c r="T190" i="11"/>
  <c r="R190" i="11"/>
  <c r="P190" i="11"/>
  <c r="BI189" i="11"/>
  <c r="BH189" i="11"/>
  <c r="BG189" i="11"/>
  <c r="BF189" i="11"/>
  <c r="T189" i="11"/>
  <c r="R189" i="11"/>
  <c r="P189" i="11"/>
  <c r="BI188" i="11"/>
  <c r="BH188" i="11"/>
  <c r="BG188" i="11"/>
  <c r="BF188" i="11"/>
  <c r="T188" i="11"/>
  <c r="R188" i="11"/>
  <c r="P188" i="11"/>
  <c r="BI187" i="11"/>
  <c r="BH187" i="11"/>
  <c r="BG187" i="11"/>
  <c r="BF187" i="11"/>
  <c r="T187" i="11"/>
  <c r="R187" i="11"/>
  <c r="P187" i="11"/>
  <c r="BI186" i="11"/>
  <c r="BH186" i="11"/>
  <c r="BG186" i="11"/>
  <c r="BF186" i="11"/>
  <c r="T186" i="11"/>
  <c r="R186" i="11"/>
  <c r="P186" i="11"/>
  <c r="BI185" i="11"/>
  <c r="BH185" i="11"/>
  <c r="BG185" i="11"/>
  <c r="BF185" i="11"/>
  <c r="T185" i="11"/>
  <c r="R185" i="11"/>
  <c r="P185" i="11"/>
  <c r="BI183" i="11"/>
  <c r="BH183" i="11"/>
  <c r="BG183" i="11"/>
  <c r="BF183" i="11"/>
  <c r="T183" i="11"/>
  <c r="R183" i="11"/>
  <c r="P183" i="11"/>
  <c r="BI182" i="11"/>
  <c r="BH182" i="11"/>
  <c r="BG182" i="11"/>
  <c r="BF182" i="11"/>
  <c r="T182" i="11"/>
  <c r="R182" i="11"/>
  <c r="P182" i="11"/>
  <c r="BI181" i="11"/>
  <c r="BH181" i="11"/>
  <c r="BG181" i="11"/>
  <c r="BF181" i="11"/>
  <c r="T181" i="11"/>
  <c r="R181" i="11"/>
  <c r="P181" i="11"/>
  <c r="BI179" i="11"/>
  <c r="BH179" i="11"/>
  <c r="BG179" i="11"/>
  <c r="BF179" i="11"/>
  <c r="T179" i="11"/>
  <c r="R179" i="11"/>
  <c r="P179" i="11"/>
  <c r="BI175" i="11"/>
  <c r="BH175" i="11"/>
  <c r="BG175" i="11"/>
  <c r="BF175" i="11"/>
  <c r="T175" i="11"/>
  <c r="R175" i="11"/>
  <c r="P175" i="11"/>
  <c r="BI174" i="11"/>
  <c r="BH174" i="11"/>
  <c r="BG174" i="11"/>
  <c r="BF174" i="11"/>
  <c r="T174" i="11"/>
  <c r="R174" i="11"/>
  <c r="P174" i="11"/>
  <c r="BI173" i="11"/>
  <c r="BH173" i="11"/>
  <c r="BG173" i="11"/>
  <c r="BF173" i="11"/>
  <c r="T173" i="11"/>
  <c r="R173" i="11"/>
  <c r="P173" i="11"/>
  <c r="BI172" i="11"/>
  <c r="BH172" i="11"/>
  <c r="BG172" i="11"/>
  <c r="BF172" i="11"/>
  <c r="T172" i="11"/>
  <c r="R172" i="11"/>
  <c r="P172" i="11"/>
  <c r="BI170" i="11"/>
  <c r="BH170" i="11"/>
  <c r="BG170" i="11"/>
  <c r="BF170" i="11"/>
  <c r="T170" i="11"/>
  <c r="T169" i="11" s="1"/>
  <c r="R170" i="11"/>
  <c r="R169" i="11" s="1"/>
  <c r="P170" i="11"/>
  <c r="P169" i="11" s="1"/>
  <c r="BI168" i="11"/>
  <c r="BH168" i="11"/>
  <c r="BG168" i="11"/>
  <c r="BF168" i="11"/>
  <c r="T168" i="11"/>
  <c r="R168" i="11"/>
  <c r="P168" i="11"/>
  <c r="BI167" i="11"/>
  <c r="BH167" i="11"/>
  <c r="BG167" i="11"/>
  <c r="BF167" i="11"/>
  <c r="T167" i="11"/>
  <c r="R167" i="11"/>
  <c r="P167" i="11"/>
  <c r="BI166" i="11"/>
  <c r="BH166" i="11"/>
  <c r="BG166" i="11"/>
  <c r="BF166" i="11"/>
  <c r="T166" i="11"/>
  <c r="R166" i="11"/>
  <c r="P166" i="11"/>
  <c r="BI165" i="11"/>
  <c r="BH165" i="11"/>
  <c r="BG165" i="11"/>
  <c r="BF165" i="11"/>
  <c r="T165" i="11"/>
  <c r="R165" i="11"/>
  <c r="P165" i="11"/>
  <c r="BI164" i="11"/>
  <c r="BH164" i="11"/>
  <c r="BG164" i="11"/>
  <c r="BF164" i="11"/>
  <c r="T164" i="11"/>
  <c r="R164" i="11"/>
  <c r="P164" i="11"/>
  <c r="BI163" i="11"/>
  <c r="BH163" i="11"/>
  <c r="BG163" i="11"/>
  <c r="BF163" i="11"/>
  <c r="T163" i="11"/>
  <c r="R163" i="11"/>
  <c r="P163" i="11"/>
  <c r="BI162" i="11"/>
  <c r="BH162" i="11"/>
  <c r="BG162" i="11"/>
  <c r="BF162" i="11"/>
  <c r="T162" i="11"/>
  <c r="R162" i="11"/>
  <c r="P162" i="11"/>
  <c r="BI161" i="11"/>
  <c r="BH161" i="11"/>
  <c r="BG161" i="11"/>
  <c r="BF161" i="11"/>
  <c r="T161" i="11"/>
  <c r="R161" i="11"/>
  <c r="P161" i="11"/>
  <c r="BI160" i="11"/>
  <c r="BH160" i="11"/>
  <c r="BG160" i="11"/>
  <c r="BF160" i="11"/>
  <c r="T160" i="11"/>
  <c r="R160" i="11"/>
  <c r="P160" i="11"/>
  <c r="BI159" i="11"/>
  <c r="BH159" i="11"/>
  <c r="BG159" i="11"/>
  <c r="BF159" i="11"/>
  <c r="T159" i="11"/>
  <c r="R159" i="11"/>
  <c r="P159" i="11"/>
  <c r="BI158" i="11"/>
  <c r="BH158" i="11"/>
  <c r="BG158" i="11"/>
  <c r="BF158" i="11"/>
  <c r="T158" i="11"/>
  <c r="R158" i="11"/>
  <c r="P158" i="11"/>
  <c r="BI157" i="11"/>
  <c r="BH157" i="11"/>
  <c r="BG157" i="11"/>
  <c r="BF157" i="11"/>
  <c r="T157" i="11"/>
  <c r="R157" i="11"/>
  <c r="P157" i="11"/>
  <c r="BI156" i="11"/>
  <c r="BH156" i="11"/>
  <c r="BG156" i="11"/>
  <c r="BF156" i="11"/>
  <c r="T156" i="11"/>
  <c r="R156" i="11"/>
  <c r="P156" i="11"/>
  <c r="BI155" i="11"/>
  <c r="BH155" i="11"/>
  <c r="BG155" i="11"/>
  <c r="BF155" i="11"/>
  <c r="T155" i="11"/>
  <c r="R155" i="11"/>
  <c r="P155" i="11"/>
  <c r="BI154" i="11"/>
  <c r="BH154" i="11"/>
  <c r="BG154" i="11"/>
  <c r="BF154" i="11"/>
  <c r="T154" i="11"/>
  <c r="R154" i="11"/>
  <c r="P154" i="11"/>
  <c r="BI153" i="11"/>
  <c r="BH153" i="11"/>
  <c r="BG153" i="11"/>
  <c r="BF153" i="11"/>
  <c r="T153" i="11"/>
  <c r="R153" i="11"/>
  <c r="P153" i="11"/>
  <c r="BI152" i="11"/>
  <c r="BH152" i="11"/>
  <c r="BG152" i="11"/>
  <c r="BF152" i="11"/>
  <c r="T152" i="11"/>
  <c r="R152" i="11"/>
  <c r="P152" i="11"/>
  <c r="BI151" i="11"/>
  <c r="BH151" i="11"/>
  <c r="BG151" i="11"/>
  <c r="BF151" i="11"/>
  <c r="T151" i="11"/>
  <c r="R151" i="11"/>
  <c r="P151" i="11"/>
  <c r="BI149" i="11"/>
  <c r="BH149" i="11"/>
  <c r="BG149" i="11"/>
  <c r="BF149" i="11"/>
  <c r="T149" i="11"/>
  <c r="R149" i="11"/>
  <c r="P149" i="11"/>
  <c r="BI146" i="11"/>
  <c r="BH146" i="11"/>
  <c r="BG146" i="11"/>
  <c r="BF146" i="11"/>
  <c r="T146" i="11"/>
  <c r="R146" i="11"/>
  <c r="P146" i="11"/>
  <c r="BI144" i="11"/>
  <c r="BH144" i="11"/>
  <c r="BG144" i="11"/>
  <c r="BF144" i="11"/>
  <c r="T144" i="11"/>
  <c r="R144" i="11"/>
  <c r="P144" i="11"/>
  <c r="BI143" i="11"/>
  <c r="BH143" i="11"/>
  <c r="BG143" i="11"/>
  <c r="BF143" i="11"/>
  <c r="T143" i="11"/>
  <c r="R143" i="11"/>
  <c r="P143" i="11"/>
  <c r="BI140" i="11"/>
  <c r="BH140" i="11"/>
  <c r="BG140" i="11"/>
  <c r="BF140" i="11"/>
  <c r="T140" i="11"/>
  <c r="R140" i="11"/>
  <c r="P140" i="11"/>
  <c r="BI138" i="11"/>
  <c r="BH138" i="11"/>
  <c r="BG138" i="11"/>
  <c r="BF138" i="11"/>
  <c r="T138" i="11"/>
  <c r="R138" i="11"/>
  <c r="P138" i="11"/>
  <c r="BI137" i="11"/>
  <c r="BH137" i="11"/>
  <c r="BG137" i="11"/>
  <c r="BF137" i="11"/>
  <c r="T137" i="11"/>
  <c r="R137" i="11"/>
  <c r="P137" i="11"/>
  <c r="BI133" i="11"/>
  <c r="BH133" i="11"/>
  <c r="BG133" i="11"/>
  <c r="BF133" i="11"/>
  <c r="T133" i="11"/>
  <c r="T132" i="11"/>
  <c r="R133" i="11"/>
  <c r="R132" i="11"/>
  <c r="P133" i="11"/>
  <c r="P132" i="11" s="1"/>
  <c r="BI131" i="11"/>
  <c r="BH131" i="11"/>
  <c r="BG131" i="11"/>
  <c r="BF131" i="11"/>
  <c r="T131" i="11"/>
  <c r="T130" i="11"/>
  <c r="R131" i="11"/>
  <c r="R130" i="11" s="1"/>
  <c r="P131" i="11"/>
  <c r="P130" i="11"/>
  <c r="J125" i="11"/>
  <c r="F125" i="11"/>
  <c r="F123" i="11"/>
  <c r="E121" i="11"/>
  <c r="J91" i="11"/>
  <c r="F91" i="11"/>
  <c r="F89" i="11"/>
  <c r="E87" i="11"/>
  <c r="J24" i="11"/>
  <c r="E24" i="11"/>
  <c r="J126" i="11" s="1"/>
  <c r="J23" i="11"/>
  <c r="J18" i="11"/>
  <c r="E18" i="11"/>
  <c r="F92" i="11" s="1"/>
  <c r="J17" i="11"/>
  <c r="J12" i="11"/>
  <c r="J89" i="11" s="1"/>
  <c r="E7" i="11"/>
  <c r="E119" i="11"/>
  <c r="J39" i="10"/>
  <c r="J38" i="10"/>
  <c r="AY104" i="1"/>
  <c r="J37" i="10"/>
  <c r="AX104" i="1" s="1"/>
  <c r="BI134" i="10"/>
  <c r="BH134" i="10"/>
  <c r="BG134" i="10"/>
  <c r="BF134" i="10"/>
  <c r="T134" i="10"/>
  <c r="R134" i="10"/>
  <c r="P134" i="10"/>
  <c r="BI132" i="10"/>
  <c r="BH132" i="10"/>
  <c r="BG132" i="10"/>
  <c r="BF132" i="10"/>
  <c r="T132" i="10"/>
  <c r="R132" i="10"/>
  <c r="P132" i="10"/>
  <c r="BI131" i="10"/>
  <c r="BH131" i="10"/>
  <c r="BG131" i="10"/>
  <c r="BF131" i="10"/>
  <c r="T131" i="10"/>
  <c r="R131" i="10"/>
  <c r="P131" i="10"/>
  <c r="BI130" i="10"/>
  <c r="BH130" i="10"/>
  <c r="BG130" i="10"/>
  <c r="BF130" i="10"/>
  <c r="T130" i="10"/>
  <c r="R130" i="10"/>
  <c r="P130" i="10"/>
  <c r="BI129" i="10"/>
  <c r="BH129" i="10"/>
  <c r="BG129" i="10"/>
  <c r="BF129" i="10"/>
  <c r="T129" i="10"/>
  <c r="R129" i="10"/>
  <c r="P129" i="10"/>
  <c r="BI128" i="10"/>
  <c r="BH128" i="10"/>
  <c r="BG128" i="10"/>
  <c r="BF128" i="10"/>
  <c r="T128" i="10"/>
  <c r="R128" i="10"/>
  <c r="P128" i="10"/>
  <c r="BI127" i="10"/>
  <c r="BH127" i="10"/>
  <c r="BG127" i="10"/>
  <c r="BF127" i="10"/>
  <c r="T127" i="10"/>
  <c r="R127" i="10"/>
  <c r="P127" i="10"/>
  <c r="BI126" i="10"/>
  <c r="BH126" i="10"/>
  <c r="BG126" i="10"/>
  <c r="BF126" i="10"/>
  <c r="T126" i="10"/>
  <c r="R126" i="10"/>
  <c r="P126" i="10"/>
  <c r="BI125" i="10"/>
  <c r="BH125" i="10"/>
  <c r="BG125" i="10"/>
  <c r="BF125" i="10"/>
  <c r="T125" i="10"/>
  <c r="R125" i="10"/>
  <c r="P125" i="10"/>
  <c r="BI124" i="10"/>
  <c r="BH124" i="10"/>
  <c r="BG124" i="10"/>
  <c r="BF124" i="10"/>
  <c r="T124" i="10"/>
  <c r="R124" i="10"/>
  <c r="P124" i="10"/>
  <c r="BI123" i="10"/>
  <c r="BH123" i="10"/>
  <c r="BG123" i="10"/>
  <c r="BF123" i="10"/>
  <c r="T123" i="10"/>
  <c r="R123" i="10"/>
  <c r="P123" i="10"/>
  <c r="J117" i="10"/>
  <c r="F117" i="10"/>
  <c r="F115" i="10"/>
  <c r="E113" i="10"/>
  <c r="J93" i="10"/>
  <c r="F93" i="10"/>
  <c r="F91" i="10"/>
  <c r="E89" i="10"/>
  <c r="J26" i="10"/>
  <c r="E26" i="10"/>
  <c r="J118" i="10" s="1"/>
  <c r="J25" i="10"/>
  <c r="J20" i="10"/>
  <c r="E20" i="10"/>
  <c r="F94" i="10" s="1"/>
  <c r="J19" i="10"/>
  <c r="J14" i="10"/>
  <c r="J115" i="10" s="1"/>
  <c r="E7" i="10"/>
  <c r="E85" i="10" s="1"/>
  <c r="J39" i="9"/>
  <c r="J38" i="9"/>
  <c r="AY103" i="1" s="1"/>
  <c r="J37" i="9"/>
  <c r="AX103" i="1"/>
  <c r="BI144" i="9"/>
  <c r="BH144" i="9"/>
  <c r="BG144" i="9"/>
  <c r="BF144" i="9"/>
  <c r="T144" i="9"/>
  <c r="R144" i="9"/>
  <c r="P144" i="9"/>
  <c r="BI143" i="9"/>
  <c r="BH143" i="9"/>
  <c r="BG143" i="9"/>
  <c r="BF143" i="9"/>
  <c r="T143" i="9"/>
  <c r="R143" i="9"/>
  <c r="P143" i="9"/>
  <c r="BI142" i="9"/>
  <c r="BH142" i="9"/>
  <c r="BG142" i="9"/>
  <c r="BF142" i="9"/>
  <c r="T142" i="9"/>
  <c r="R142" i="9"/>
  <c r="P142" i="9"/>
  <c r="BI141" i="9"/>
  <c r="BH141" i="9"/>
  <c r="BG141" i="9"/>
  <c r="BF141" i="9"/>
  <c r="T141" i="9"/>
  <c r="R141" i="9"/>
  <c r="P141" i="9"/>
  <c r="BI140" i="9"/>
  <c r="BH140" i="9"/>
  <c r="BG140" i="9"/>
  <c r="BF140" i="9"/>
  <c r="T140" i="9"/>
  <c r="R140" i="9"/>
  <c r="P140" i="9"/>
  <c r="BI139" i="9"/>
  <c r="BH139" i="9"/>
  <c r="BG139" i="9"/>
  <c r="BF139" i="9"/>
  <c r="T139" i="9"/>
  <c r="R139" i="9"/>
  <c r="P139" i="9"/>
  <c r="BI138" i="9"/>
  <c r="BH138" i="9"/>
  <c r="BG138" i="9"/>
  <c r="BF138" i="9"/>
  <c r="T138" i="9"/>
  <c r="R138" i="9"/>
  <c r="P138" i="9"/>
  <c r="BI137" i="9"/>
  <c r="BH137" i="9"/>
  <c r="BG137" i="9"/>
  <c r="BF137" i="9"/>
  <c r="T137" i="9"/>
  <c r="R137" i="9"/>
  <c r="P137" i="9"/>
  <c r="BI136" i="9"/>
  <c r="BH136" i="9"/>
  <c r="BG136" i="9"/>
  <c r="BF136" i="9"/>
  <c r="T136" i="9"/>
  <c r="R136" i="9"/>
  <c r="P136" i="9"/>
  <c r="BI135" i="9"/>
  <c r="BH135" i="9"/>
  <c r="BG135" i="9"/>
  <c r="BF135" i="9"/>
  <c r="T135" i="9"/>
  <c r="R135" i="9"/>
  <c r="P135" i="9"/>
  <c r="BI134" i="9"/>
  <c r="BH134" i="9"/>
  <c r="BG134" i="9"/>
  <c r="BF134" i="9"/>
  <c r="T134" i="9"/>
  <c r="R134" i="9"/>
  <c r="P134" i="9"/>
  <c r="BI133" i="9"/>
  <c r="BH133" i="9"/>
  <c r="BG133" i="9"/>
  <c r="BF133" i="9"/>
  <c r="T133" i="9"/>
  <c r="R133" i="9"/>
  <c r="P133" i="9"/>
  <c r="BI132" i="9"/>
  <c r="BH132" i="9"/>
  <c r="BG132" i="9"/>
  <c r="BF132" i="9"/>
  <c r="T132" i="9"/>
  <c r="R132" i="9"/>
  <c r="P132" i="9"/>
  <c r="BI131" i="9"/>
  <c r="BH131" i="9"/>
  <c r="BG131" i="9"/>
  <c r="BF131" i="9"/>
  <c r="T131" i="9"/>
  <c r="R131" i="9"/>
  <c r="P131" i="9"/>
  <c r="BI130" i="9"/>
  <c r="BH130" i="9"/>
  <c r="BG130" i="9"/>
  <c r="BF130" i="9"/>
  <c r="T130" i="9"/>
  <c r="R130" i="9"/>
  <c r="P130" i="9"/>
  <c r="BI129" i="9"/>
  <c r="BH129" i="9"/>
  <c r="BG129" i="9"/>
  <c r="BF129" i="9"/>
  <c r="T129" i="9"/>
  <c r="R129" i="9"/>
  <c r="P129" i="9"/>
  <c r="BI128" i="9"/>
  <c r="BH128" i="9"/>
  <c r="BG128" i="9"/>
  <c r="BF128" i="9"/>
  <c r="T128" i="9"/>
  <c r="R128" i="9"/>
  <c r="P128" i="9"/>
  <c r="BI127" i="9"/>
  <c r="BH127" i="9"/>
  <c r="BG127" i="9"/>
  <c r="BF127" i="9"/>
  <c r="T127" i="9"/>
  <c r="R127" i="9"/>
  <c r="P127" i="9"/>
  <c r="BI126" i="9"/>
  <c r="BH126" i="9"/>
  <c r="BG126" i="9"/>
  <c r="BF126" i="9"/>
  <c r="T126" i="9"/>
  <c r="R126" i="9"/>
  <c r="P126" i="9"/>
  <c r="BI125" i="9"/>
  <c r="BH125" i="9"/>
  <c r="BG125" i="9"/>
  <c r="BF125" i="9"/>
  <c r="T125" i="9"/>
  <c r="R125" i="9"/>
  <c r="P125" i="9"/>
  <c r="BI124" i="9"/>
  <c r="BH124" i="9"/>
  <c r="BG124" i="9"/>
  <c r="BF124" i="9"/>
  <c r="T124" i="9"/>
  <c r="R124" i="9"/>
  <c r="P124" i="9"/>
  <c r="BI123" i="9"/>
  <c r="BH123" i="9"/>
  <c r="BG123" i="9"/>
  <c r="BF123" i="9"/>
  <c r="T123" i="9"/>
  <c r="R123" i="9"/>
  <c r="P123" i="9"/>
  <c r="J117" i="9"/>
  <c r="F117" i="9"/>
  <c r="F115" i="9"/>
  <c r="E113" i="9"/>
  <c r="J93" i="9"/>
  <c r="F93" i="9"/>
  <c r="F91" i="9"/>
  <c r="E89" i="9"/>
  <c r="J26" i="9"/>
  <c r="E26" i="9"/>
  <c r="J118" i="9" s="1"/>
  <c r="J25" i="9"/>
  <c r="J20" i="9"/>
  <c r="E20" i="9"/>
  <c r="F118" i="9" s="1"/>
  <c r="J19" i="9"/>
  <c r="J14" i="9"/>
  <c r="J115" i="9" s="1"/>
  <c r="E7" i="9"/>
  <c r="E109" i="9" s="1"/>
  <c r="J39" i="8"/>
  <c r="J38" i="8"/>
  <c r="AY102" i="1"/>
  <c r="J37" i="8"/>
  <c r="AX102" i="1"/>
  <c r="BI125" i="8"/>
  <c r="BH125" i="8"/>
  <c r="BG125" i="8"/>
  <c r="BF125" i="8"/>
  <c r="T125" i="8"/>
  <c r="R125" i="8"/>
  <c r="P125" i="8"/>
  <c r="BI124" i="8"/>
  <c r="BH124" i="8"/>
  <c r="BG124" i="8"/>
  <c r="BF124" i="8"/>
  <c r="T124" i="8"/>
  <c r="R124" i="8"/>
  <c r="P124" i="8"/>
  <c r="BI123" i="8"/>
  <c r="BH123" i="8"/>
  <c r="BG123" i="8"/>
  <c r="BF123" i="8"/>
  <c r="T123" i="8"/>
  <c r="R123" i="8"/>
  <c r="P123" i="8"/>
  <c r="J117" i="8"/>
  <c r="F117" i="8"/>
  <c r="F115" i="8"/>
  <c r="E113" i="8"/>
  <c r="J93" i="8"/>
  <c r="F93" i="8"/>
  <c r="F91" i="8"/>
  <c r="E89" i="8"/>
  <c r="J26" i="8"/>
  <c r="E26" i="8"/>
  <c r="J118" i="8" s="1"/>
  <c r="J25" i="8"/>
  <c r="J20" i="8"/>
  <c r="E20" i="8"/>
  <c r="F94" i="8" s="1"/>
  <c r="J19" i="8"/>
  <c r="J14" i="8"/>
  <c r="J115" i="8" s="1"/>
  <c r="E7" i="8"/>
  <c r="E109" i="8" s="1"/>
  <c r="J39" i="7"/>
  <c r="J38" i="7"/>
  <c r="AY101" i="1" s="1"/>
  <c r="J37" i="7"/>
  <c r="AX101" i="1"/>
  <c r="BI158" i="7"/>
  <c r="BH158" i="7"/>
  <c r="BG158" i="7"/>
  <c r="BF158" i="7"/>
  <c r="T158" i="7"/>
  <c r="R158" i="7"/>
  <c r="P158" i="7"/>
  <c r="BI157" i="7"/>
  <c r="BH157" i="7"/>
  <c r="BG157" i="7"/>
  <c r="BF157" i="7"/>
  <c r="T157" i="7"/>
  <c r="R157" i="7"/>
  <c r="P157" i="7"/>
  <c r="BI156" i="7"/>
  <c r="BH156" i="7"/>
  <c r="BG156" i="7"/>
  <c r="BF156" i="7"/>
  <c r="T156" i="7"/>
  <c r="R156" i="7"/>
  <c r="P156" i="7"/>
  <c r="BI155" i="7"/>
  <c r="BH155" i="7"/>
  <c r="BG155" i="7"/>
  <c r="BF155" i="7"/>
  <c r="T155" i="7"/>
  <c r="R155" i="7"/>
  <c r="P155" i="7"/>
  <c r="BI154" i="7"/>
  <c r="BH154" i="7"/>
  <c r="BG154" i="7"/>
  <c r="BF154" i="7"/>
  <c r="T154" i="7"/>
  <c r="R154" i="7"/>
  <c r="P154" i="7"/>
  <c r="BI153" i="7"/>
  <c r="BH153" i="7"/>
  <c r="BG153" i="7"/>
  <c r="BF153" i="7"/>
  <c r="T153" i="7"/>
  <c r="R153" i="7"/>
  <c r="P153" i="7"/>
  <c r="BI152" i="7"/>
  <c r="BH152" i="7"/>
  <c r="BG152" i="7"/>
  <c r="BF152" i="7"/>
  <c r="T152" i="7"/>
  <c r="R152" i="7"/>
  <c r="P152" i="7"/>
  <c r="BI151" i="7"/>
  <c r="BH151" i="7"/>
  <c r="BG151" i="7"/>
  <c r="BF151" i="7"/>
  <c r="T151" i="7"/>
  <c r="R151" i="7"/>
  <c r="P151" i="7"/>
  <c r="BI150" i="7"/>
  <c r="BH150" i="7"/>
  <c r="BG150" i="7"/>
  <c r="BF150" i="7"/>
  <c r="T150" i="7"/>
  <c r="R150" i="7"/>
  <c r="P150" i="7"/>
  <c r="BI149" i="7"/>
  <c r="BH149" i="7"/>
  <c r="BG149" i="7"/>
  <c r="BF149" i="7"/>
  <c r="T149" i="7"/>
  <c r="R149" i="7"/>
  <c r="P149" i="7"/>
  <c r="BI148" i="7"/>
  <c r="BH148" i="7"/>
  <c r="BG148" i="7"/>
  <c r="BF148" i="7"/>
  <c r="T148" i="7"/>
  <c r="R148" i="7"/>
  <c r="P148" i="7"/>
  <c r="BI147" i="7"/>
  <c r="BH147" i="7"/>
  <c r="BG147" i="7"/>
  <c r="BF147" i="7"/>
  <c r="T147" i="7"/>
  <c r="R147" i="7"/>
  <c r="P147" i="7"/>
  <c r="BI146" i="7"/>
  <c r="BH146" i="7"/>
  <c r="BG146" i="7"/>
  <c r="BF146" i="7"/>
  <c r="T146" i="7"/>
  <c r="R146" i="7"/>
  <c r="P146" i="7"/>
  <c r="BI145" i="7"/>
  <c r="BH145" i="7"/>
  <c r="BG145" i="7"/>
  <c r="BF145" i="7"/>
  <c r="T145" i="7"/>
  <c r="R145" i="7"/>
  <c r="P145" i="7"/>
  <c r="BI144" i="7"/>
  <c r="BH144" i="7"/>
  <c r="BG144" i="7"/>
  <c r="BF144" i="7"/>
  <c r="T144" i="7"/>
  <c r="R144" i="7"/>
  <c r="P144" i="7"/>
  <c r="BI143" i="7"/>
  <c r="BH143" i="7"/>
  <c r="BG143" i="7"/>
  <c r="BF143" i="7"/>
  <c r="T143" i="7"/>
  <c r="R143" i="7"/>
  <c r="P143" i="7"/>
  <c r="BI142" i="7"/>
  <c r="BH142" i="7"/>
  <c r="BG142" i="7"/>
  <c r="BF142" i="7"/>
  <c r="T142" i="7"/>
  <c r="R142" i="7"/>
  <c r="P142" i="7"/>
  <c r="BI141" i="7"/>
  <c r="BH141" i="7"/>
  <c r="BG141" i="7"/>
  <c r="BF141" i="7"/>
  <c r="T141" i="7"/>
  <c r="R141" i="7"/>
  <c r="P141" i="7"/>
  <c r="BI140" i="7"/>
  <c r="BH140" i="7"/>
  <c r="BG140" i="7"/>
  <c r="BF140" i="7"/>
  <c r="T140" i="7"/>
  <c r="R140" i="7"/>
  <c r="P140" i="7"/>
  <c r="BI139" i="7"/>
  <c r="BH139" i="7"/>
  <c r="BG139" i="7"/>
  <c r="BF139" i="7"/>
  <c r="T139" i="7"/>
  <c r="R139" i="7"/>
  <c r="P139" i="7"/>
  <c r="BI138" i="7"/>
  <c r="BH138" i="7"/>
  <c r="BG138" i="7"/>
  <c r="BF138" i="7"/>
  <c r="T138" i="7"/>
  <c r="R138" i="7"/>
  <c r="P138" i="7"/>
  <c r="BI137" i="7"/>
  <c r="BH137" i="7"/>
  <c r="BG137" i="7"/>
  <c r="BF137" i="7"/>
  <c r="T137" i="7"/>
  <c r="R137" i="7"/>
  <c r="P137" i="7"/>
  <c r="BI136" i="7"/>
  <c r="BH136" i="7"/>
  <c r="BG136" i="7"/>
  <c r="BF136" i="7"/>
  <c r="T136" i="7"/>
  <c r="R136" i="7"/>
  <c r="P136" i="7"/>
  <c r="BI135" i="7"/>
  <c r="BH135" i="7"/>
  <c r="BG135" i="7"/>
  <c r="BF135" i="7"/>
  <c r="T135" i="7"/>
  <c r="R135" i="7"/>
  <c r="P135" i="7"/>
  <c r="BI134" i="7"/>
  <c r="BH134" i="7"/>
  <c r="BG134" i="7"/>
  <c r="BF134" i="7"/>
  <c r="T134" i="7"/>
  <c r="R134" i="7"/>
  <c r="P134" i="7"/>
  <c r="BI133" i="7"/>
  <c r="BH133" i="7"/>
  <c r="BG133" i="7"/>
  <c r="BF133" i="7"/>
  <c r="T133" i="7"/>
  <c r="R133" i="7"/>
  <c r="P133" i="7"/>
  <c r="BI132" i="7"/>
  <c r="BH132" i="7"/>
  <c r="BG132" i="7"/>
  <c r="BF132" i="7"/>
  <c r="T132" i="7"/>
  <c r="R132" i="7"/>
  <c r="P132" i="7"/>
  <c r="BI131" i="7"/>
  <c r="BH131" i="7"/>
  <c r="BG131" i="7"/>
  <c r="BF131" i="7"/>
  <c r="T131" i="7"/>
  <c r="R131" i="7"/>
  <c r="P131" i="7"/>
  <c r="BI130" i="7"/>
  <c r="BH130" i="7"/>
  <c r="BG130" i="7"/>
  <c r="BF130" i="7"/>
  <c r="T130" i="7"/>
  <c r="R130" i="7"/>
  <c r="P130" i="7"/>
  <c r="BI129" i="7"/>
  <c r="BH129" i="7"/>
  <c r="BG129" i="7"/>
  <c r="BF129" i="7"/>
  <c r="T129" i="7"/>
  <c r="R129" i="7"/>
  <c r="P129" i="7"/>
  <c r="BI128" i="7"/>
  <c r="BH128" i="7"/>
  <c r="BG128" i="7"/>
  <c r="BF128" i="7"/>
  <c r="T128" i="7"/>
  <c r="R128" i="7"/>
  <c r="P128" i="7"/>
  <c r="BI127" i="7"/>
  <c r="BH127" i="7"/>
  <c r="BG127" i="7"/>
  <c r="BF127" i="7"/>
  <c r="T127" i="7"/>
  <c r="R127" i="7"/>
  <c r="P127" i="7"/>
  <c r="BI126" i="7"/>
  <c r="BH126" i="7"/>
  <c r="BG126" i="7"/>
  <c r="BF126" i="7"/>
  <c r="T126" i="7"/>
  <c r="R126" i="7"/>
  <c r="P126" i="7"/>
  <c r="BI125" i="7"/>
  <c r="BH125" i="7"/>
  <c r="BG125" i="7"/>
  <c r="BF125" i="7"/>
  <c r="T125" i="7"/>
  <c r="R125" i="7"/>
  <c r="P125" i="7"/>
  <c r="BI124" i="7"/>
  <c r="BH124" i="7"/>
  <c r="BG124" i="7"/>
  <c r="BF124" i="7"/>
  <c r="T124" i="7"/>
  <c r="R124" i="7"/>
  <c r="P124" i="7"/>
  <c r="BI123" i="7"/>
  <c r="BH123" i="7"/>
  <c r="BG123" i="7"/>
  <c r="BF123" i="7"/>
  <c r="T123" i="7"/>
  <c r="R123" i="7"/>
  <c r="P123" i="7"/>
  <c r="J117" i="7"/>
  <c r="F117" i="7"/>
  <c r="F115" i="7"/>
  <c r="E113" i="7"/>
  <c r="J93" i="7"/>
  <c r="F93" i="7"/>
  <c r="F91" i="7"/>
  <c r="E89" i="7"/>
  <c r="J26" i="7"/>
  <c r="E26" i="7"/>
  <c r="J118" i="7"/>
  <c r="J25" i="7"/>
  <c r="J20" i="7"/>
  <c r="E20" i="7"/>
  <c r="F118" i="7" s="1"/>
  <c r="J19" i="7"/>
  <c r="J14" i="7"/>
  <c r="J115" i="7" s="1"/>
  <c r="E7" i="7"/>
  <c r="E109" i="7"/>
  <c r="J39" i="6"/>
  <c r="J38" i="6"/>
  <c r="AY100" i="1" s="1"/>
  <c r="J37" i="6"/>
  <c r="AX100" i="1" s="1"/>
  <c r="BI183" i="6"/>
  <c r="BH183" i="6"/>
  <c r="BG183" i="6"/>
  <c r="BF183" i="6"/>
  <c r="T183" i="6"/>
  <c r="R183" i="6"/>
  <c r="P183" i="6"/>
  <c r="BI182" i="6"/>
  <c r="BH182" i="6"/>
  <c r="BG182" i="6"/>
  <c r="BF182" i="6"/>
  <c r="T182" i="6"/>
  <c r="R182" i="6"/>
  <c r="P182" i="6"/>
  <c r="BI181" i="6"/>
  <c r="BH181" i="6"/>
  <c r="BG181" i="6"/>
  <c r="BF181" i="6"/>
  <c r="T181" i="6"/>
  <c r="R181" i="6"/>
  <c r="P181" i="6"/>
  <c r="BI180" i="6"/>
  <c r="BH180" i="6"/>
  <c r="BG180" i="6"/>
  <c r="BF180" i="6"/>
  <c r="T180" i="6"/>
  <c r="R180" i="6"/>
  <c r="P180" i="6"/>
  <c r="BI179" i="6"/>
  <c r="BH179" i="6"/>
  <c r="BG179" i="6"/>
  <c r="BF179" i="6"/>
  <c r="T179" i="6"/>
  <c r="R179" i="6"/>
  <c r="P179" i="6"/>
  <c r="BI178" i="6"/>
  <c r="BH178" i="6"/>
  <c r="BG178" i="6"/>
  <c r="BF178" i="6"/>
  <c r="T178" i="6"/>
  <c r="R178" i="6"/>
  <c r="P178" i="6"/>
  <c r="BI177" i="6"/>
  <c r="BH177" i="6"/>
  <c r="BG177" i="6"/>
  <c r="BF177" i="6"/>
  <c r="T177" i="6"/>
  <c r="R177" i="6"/>
  <c r="P177" i="6"/>
  <c r="BI176" i="6"/>
  <c r="BH176" i="6"/>
  <c r="BG176" i="6"/>
  <c r="BF176" i="6"/>
  <c r="T176" i="6"/>
  <c r="R176" i="6"/>
  <c r="P176" i="6"/>
  <c r="BI175" i="6"/>
  <c r="BH175" i="6"/>
  <c r="BG175" i="6"/>
  <c r="BF175" i="6"/>
  <c r="T175" i="6"/>
  <c r="R175" i="6"/>
  <c r="P175" i="6"/>
  <c r="BI174" i="6"/>
  <c r="BH174" i="6"/>
  <c r="BG174" i="6"/>
  <c r="BF174" i="6"/>
  <c r="T174" i="6"/>
  <c r="R174" i="6"/>
  <c r="P174" i="6"/>
  <c r="BI173" i="6"/>
  <c r="BH173" i="6"/>
  <c r="BG173" i="6"/>
  <c r="BF173" i="6"/>
  <c r="T173" i="6"/>
  <c r="R173" i="6"/>
  <c r="P173" i="6"/>
  <c r="BI172" i="6"/>
  <c r="BH172" i="6"/>
  <c r="BG172" i="6"/>
  <c r="BF172" i="6"/>
  <c r="T172" i="6"/>
  <c r="R172" i="6"/>
  <c r="P172" i="6"/>
  <c r="BI171" i="6"/>
  <c r="BH171" i="6"/>
  <c r="BG171" i="6"/>
  <c r="BF171" i="6"/>
  <c r="T171" i="6"/>
  <c r="R171" i="6"/>
  <c r="P171" i="6"/>
  <c r="BI170" i="6"/>
  <c r="BH170" i="6"/>
  <c r="BG170" i="6"/>
  <c r="BF170" i="6"/>
  <c r="T170" i="6"/>
  <c r="R170" i="6"/>
  <c r="P170" i="6"/>
  <c r="BI169" i="6"/>
  <c r="BH169" i="6"/>
  <c r="BG169" i="6"/>
  <c r="BF169" i="6"/>
  <c r="T169" i="6"/>
  <c r="R169" i="6"/>
  <c r="P169" i="6"/>
  <c r="BI168" i="6"/>
  <c r="BH168" i="6"/>
  <c r="BG168" i="6"/>
  <c r="BF168" i="6"/>
  <c r="T168" i="6"/>
  <c r="R168" i="6"/>
  <c r="P168" i="6"/>
  <c r="BI167" i="6"/>
  <c r="BH167" i="6"/>
  <c r="BG167" i="6"/>
  <c r="BF167" i="6"/>
  <c r="T167" i="6"/>
  <c r="R167" i="6"/>
  <c r="P167" i="6"/>
  <c r="BI166" i="6"/>
  <c r="BH166" i="6"/>
  <c r="BG166" i="6"/>
  <c r="BF166" i="6"/>
  <c r="T166" i="6"/>
  <c r="R166" i="6"/>
  <c r="P166" i="6"/>
  <c r="BI165" i="6"/>
  <c r="BH165" i="6"/>
  <c r="BG165" i="6"/>
  <c r="BF165" i="6"/>
  <c r="T165" i="6"/>
  <c r="R165" i="6"/>
  <c r="P165" i="6"/>
  <c r="BI164" i="6"/>
  <c r="BH164" i="6"/>
  <c r="BG164" i="6"/>
  <c r="BF164" i="6"/>
  <c r="T164" i="6"/>
  <c r="R164" i="6"/>
  <c r="P164" i="6"/>
  <c r="BI163" i="6"/>
  <c r="BH163" i="6"/>
  <c r="BG163" i="6"/>
  <c r="BF163" i="6"/>
  <c r="T163" i="6"/>
  <c r="R163" i="6"/>
  <c r="P163" i="6"/>
  <c r="BI162" i="6"/>
  <c r="BH162" i="6"/>
  <c r="BG162" i="6"/>
  <c r="BF162" i="6"/>
  <c r="T162" i="6"/>
  <c r="R162" i="6"/>
  <c r="P162" i="6"/>
  <c r="BI161" i="6"/>
  <c r="BH161" i="6"/>
  <c r="BG161" i="6"/>
  <c r="BF161" i="6"/>
  <c r="T161" i="6"/>
  <c r="R161" i="6"/>
  <c r="P161" i="6"/>
  <c r="BI160" i="6"/>
  <c r="BH160" i="6"/>
  <c r="BG160" i="6"/>
  <c r="BF160" i="6"/>
  <c r="T160" i="6"/>
  <c r="R160" i="6"/>
  <c r="P160" i="6"/>
  <c r="BI159" i="6"/>
  <c r="BH159" i="6"/>
  <c r="BG159" i="6"/>
  <c r="BF159" i="6"/>
  <c r="T159" i="6"/>
  <c r="R159" i="6"/>
  <c r="P159" i="6"/>
  <c r="BI158" i="6"/>
  <c r="BH158" i="6"/>
  <c r="BG158" i="6"/>
  <c r="BF158" i="6"/>
  <c r="T158" i="6"/>
  <c r="R158" i="6"/>
  <c r="P158" i="6"/>
  <c r="BI157" i="6"/>
  <c r="BH157" i="6"/>
  <c r="BG157" i="6"/>
  <c r="BF157" i="6"/>
  <c r="T157" i="6"/>
  <c r="R157" i="6"/>
  <c r="P157" i="6"/>
  <c r="BI156" i="6"/>
  <c r="BH156" i="6"/>
  <c r="BG156" i="6"/>
  <c r="BF156" i="6"/>
  <c r="T156" i="6"/>
  <c r="R156" i="6"/>
  <c r="P156" i="6"/>
  <c r="BI155" i="6"/>
  <c r="BH155" i="6"/>
  <c r="BG155" i="6"/>
  <c r="BF155" i="6"/>
  <c r="T155" i="6"/>
  <c r="R155" i="6"/>
  <c r="P155" i="6"/>
  <c r="BI154" i="6"/>
  <c r="BH154" i="6"/>
  <c r="BG154" i="6"/>
  <c r="BF154" i="6"/>
  <c r="T154" i="6"/>
  <c r="R154" i="6"/>
  <c r="P154" i="6"/>
  <c r="BI153" i="6"/>
  <c r="BH153" i="6"/>
  <c r="BG153" i="6"/>
  <c r="BF153" i="6"/>
  <c r="T153" i="6"/>
  <c r="R153" i="6"/>
  <c r="P153" i="6"/>
  <c r="BI152" i="6"/>
  <c r="BH152" i="6"/>
  <c r="BG152" i="6"/>
  <c r="BF152" i="6"/>
  <c r="T152" i="6"/>
  <c r="R152" i="6"/>
  <c r="P152" i="6"/>
  <c r="BI151" i="6"/>
  <c r="BH151" i="6"/>
  <c r="BG151" i="6"/>
  <c r="BF151" i="6"/>
  <c r="T151" i="6"/>
  <c r="R151" i="6"/>
  <c r="P151" i="6"/>
  <c r="BI150" i="6"/>
  <c r="BH150" i="6"/>
  <c r="BG150" i="6"/>
  <c r="BF150" i="6"/>
  <c r="T150" i="6"/>
  <c r="R150" i="6"/>
  <c r="P150" i="6"/>
  <c r="BI149" i="6"/>
  <c r="BH149" i="6"/>
  <c r="BG149" i="6"/>
  <c r="BF149" i="6"/>
  <c r="T149" i="6"/>
  <c r="R149" i="6"/>
  <c r="P149" i="6"/>
  <c r="BI148" i="6"/>
  <c r="BH148" i="6"/>
  <c r="BG148" i="6"/>
  <c r="BF148" i="6"/>
  <c r="T148" i="6"/>
  <c r="R148" i="6"/>
  <c r="P148" i="6"/>
  <c r="BI147" i="6"/>
  <c r="BH147" i="6"/>
  <c r="BG147" i="6"/>
  <c r="BF147" i="6"/>
  <c r="T147" i="6"/>
  <c r="R147" i="6"/>
  <c r="P147" i="6"/>
  <c r="BI146" i="6"/>
  <c r="BH146" i="6"/>
  <c r="BG146" i="6"/>
  <c r="BF146" i="6"/>
  <c r="T146" i="6"/>
  <c r="R146" i="6"/>
  <c r="P146" i="6"/>
  <c r="BI145" i="6"/>
  <c r="BH145" i="6"/>
  <c r="BG145" i="6"/>
  <c r="BF145" i="6"/>
  <c r="T145" i="6"/>
  <c r="R145" i="6"/>
  <c r="P145" i="6"/>
  <c r="BI144" i="6"/>
  <c r="BH144" i="6"/>
  <c r="BG144" i="6"/>
  <c r="BF144" i="6"/>
  <c r="T144" i="6"/>
  <c r="R144" i="6"/>
  <c r="P144" i="6"/>
  <c r="BI143" i="6"/>
  <c r="BH143" i="6"/>
  <c r="BG143" i="6"/>
  <c r="BF143" i="6"/>
  <c r="T143" i="6"/>
  <c r="R143" i="6"/>
  <c r="P143" i="6"/>
  <c r="BI142" i="6"/>
  <c r="BH142" i="6"/>
  <c r="BG142" i="6"/>
  <c r="BF142" i="6"/>
  <c r="T142" i="6"/>
  <c r="R142" i="6"/>
  <c r="P142" i="6"/>
  <c r="BI141" i="6"/>
  <c r="BH141" i="6"/>
  <c r="BG141" i="6"/>
  <c r="BF141" i="6"/>
  <c r="T141" i="6"/>
  <c r="R141" i="6"/>
  <c r="P141" i="6"/>
  <c r="BI140" i="6"/>
  <c r="BH140" i="6"/>
  <c r="BG140" i="6"/>
  <c r="BF140" i="6"/>
  <c r="T140" i="6"/>
  <c r="R140" i="6"/>
  <c r="P140" i="6"/>
  <c r="BI139" i="6"/>
  <c r="BH139" i="6"/>
  <c r="BG139" i="6"/>
  <c r="BF139" i="6"/>
  <c r="T139" i="6"/>
  <c r="R139" i="6"/>
  <c r="P139" i="6"/>
  <c r="BI138" i="6"/>
  <c r="BH138" i="6"/>
  <c r="BG138" i="6"/>
  <c r="BF138" i="6"/>
  <c r="T138" i="6"/>
  <c r="R138" i="6"/>
  <c r="P138" i="6"/>
  <c r="BI137" i="6"/>
  <c r="BH137" i="6"/>
  <c r="BG137" i="6"/>
  <c r="BF137" i="6"/>
  <c r="T137" i="6"/>
  <c r="R137" i="6"/>
  <c r="P137" i="6"/>
  <c r="BI136" i="6"/>
  <c r="BH136" i="6"/>
  <c r="BG136" i="6"/>
  <c r="BF136" i="6"/>
  <c r="T136" i="6"/>
  <c r="R136" i="6"/>
  <c r="P136" i="6"/>
  <c r="BI135" i="6"/>
  <c r="BH135" i="6"/>
  <c r="BG135" i="6"/>
  <c r="BF135" i="6"/>
  <c r="T135" i="6"/>
  <c r="R135" i="6"/>
  <c r="P135" i="6"/>
  <c r="BI134" i="6"/>
  <c r="BH134" i="6"/>
  <c r="BG134" i="6"/>
  <c r="BF134" i="6"/>
  <c r="T134" i="6"/>
  <c r="R134" i="6"/>
  <c r="P134" i="6"/>
  <c r="BI133" i="6"/>
  <c r="BH133" i="6"/>
  <c r="BG133" i="6"/>
  <c r="BF133" i="6"/>
  <c r="T133" i="6"/>
  <c r="R133" i="6"/>
  <c r="P133" i="6"/>
  <c r="BI132" i="6"/>
  <c r="BH132" i="6"/>
  <c r="BG132" i="6"/>
  <c r="BF132" i="6"/>
  <c r="T132" i="6"/>
  <c r="R132" i="6"/>
  <c r="P132" i="6"/>
  <c r="BI131" i="6"/>
  <c r="BH131" i="6"/>
  <c r="BG131" i="6"/>
  <c r="BF131" i="6"/>
  <c r="T131" i="6"/>
  <c r="R131" i="6"/>
  <c r="P131" i="6"/>
  <c r="BI130" i="6"/>
  <c r="BH130" i="6"/>
  <c r="BG130" i="6"/>
  <c r="BF130" i="6"/>
  <c r="T130" i="6"/>
  <c r="R130" i="6"/>
  <c r="P130" i="6"/>
  <c r="BI129" i="6"/>
  <c r="BH129" i="6"/>
  <c r="BG129" i="6"/>
  <c r="BF129" i="6"/>
  <c r="T129" i="6"/>
  <c r="R129" i="6"/>
  <c r="P129" i="6"/>
  <c r="BI128" i="6"/>
  <c r="BH128" i="6"/>
  <c r="BG128" i="6"/>
  <c r="BF128" i="6"/>
  <c r="T128" i="6"/>
  <c r="R128" i="6"/>
  <c r="P128" i="6"/>
  <c r="BI127" i="6"/>
  <c r="BH127" i="6"/>
  <c r="BG127" i="6"/>
  <c r="BF127" i="6"/>
  <c r="T127" i="6"/>
  <c r="R127" i="6"/>
  <c r="P127" i="6"/>
  <c r="BI126" i="6"/>
  <c r="BH126" i="6"/>
  <c r="BG126" i="6"/>
  <c r="BF126" i="6"/>
  <c r="T126" i="6"/>
  <c r="R126" i="6"/>
  <c r="P126" i="6"/>
  <c r="BI125" i="6"/>
  <c r="BH125" i="6"/>
  <c r="BG125" i="6"/>
  <c r="BF125" i="6"/>
  <c r="T125" i="6"/>
  <c r="R125" i="6"/>
  <c r="P125" i="6"/>
  <c r="BI124" i="6"/>
  <c r="BH124" i="6"/>
  <c r="BG124" i="6"/>
  <c r="BF124" i="6"/>
  <c r="T124" i="6"/>
  <c r="R124" i="6"/>
  <c r="P124" i="6"/>
  <c r="BI123" i="6"/>
  <c r="BH123" i="6"/>
  <c r="BG123" i="6"/>
  <c r="BF123" i="6"/>
  <c r="T123" i="6"/>
  <c r="R123" i="6"/>
  <c r="P123" i="6"/>
  <c r="J117" i="6"/>
  <c r="F117" i="6"/>
  <c r="F115" i="6"/>
  <c r="E113" i="6"/>
  <c r="J93" i="6"/>
  <c r="F93" i="6"/>
  <c r="F91" i="6"/>
  <c r="E89" i="6"/>
  <c r="J26" i="6"/>
  <c r="E26" i="6"/>
  <c r="J118" i="6" s="1"/>
  <c r="J25" i="6"/>
  <c r="J20" i="6"/>
  <c r="E20" i="6"/>
  <c r="F94" i="6" s="1"/>
  <c r="J19" i="6"/>
  <c r="J14" i="6"/>
  <c r="J115" i="6"/>
  <c r="E7" i="6"/>
  <c r="E109" i="6"/>
  <c r="J39" i="5"/>
  <c r="J38" i="5"/>
  <c r="AY99" i="1"/>
  <c r="J37" i="5"/>
  <c r="AX99" i="1" s="1"/>
  <c r="BI205" i="5"/>
  <c r="BH205" i="5"/>
  <c r="BG205" i="5"/>
  <c r="BF205" i="5"/>
  <c r="T205" i="5"/>
  <c r="R205" i="5"/>
  <c r="P205" i="5"/>
  <c r="BI204" i="5"/>
  <c r="BH204" i="5"/>
  <c r="BG204" i="5"/>
  <c r="BF204" i="5"/>
  <c r="T204" i="5"/>
  <c r="R204" i="5"/>
  <c r="P204" i="5"/>
  <c r="BI203" i="5"/>
  <c r="BH203" i="5"/>
  <c r="BG203" i="5"/>
  <c r="BF203" i="5"/>
  <c r="T203" i="5"/>
  <c r="R203" i="5"/>
  <c r="P203" i="5"/>
  <c r="BI202" i="5"/>
  <c r="BH202" i="5"/>
  <c r="BG202" i="5"/>
  <c r="BF202" i="5"/>
  <c r="T202" i="5"/>
  <c r="R202" i="5"/>
  <c r="P202" i="5"/>
  <c r="BI201" i="5"/>
  <c r="BH201" i="5"/>
  <c r="BG201" i="5"/>
  <c r="BF201" i="5"/>
  <c r="T201" i="5"/>
  <c r="R201" i="5"/>
  <c r="P201" i="5"/>
  <c r="BI200" i="5"/>
  <c r="BH200" i="5"/>
  <c r="BG200" i="5"/>
  <c r="BF200" i="5"/>
  <c r="T200" i="5"/>
  <c r="R200" i="5"/>
  <c r="P200" i="5"/>
  <c r="BI199" i="5"/>
  <c r="BH199" i="5"/>
  <c r="BG199" i="5"/>
  <c r="BF199" i="5"/>
  <c r="T199" i="5"/>
  <c r="R199" i="5"/>
  <c r="P199" i="5"/>
  <c r="BI198" i="5"/>
  <c r="BH198" i="5"/>
  <c r="BG198" i="5"/>
  <c r="BF198" i="5"/>
  <c r="T198" i="5"/>
  <c r="R198" i="5"/>
  <c r="P198" i="5"/>
  <c r="BI197" i="5"/>
  <c r="BH197" i="5"/>
  <c r="BG197" i="5"/>
  <c r="BF197" i="5"/>
  <c r="T197" i="5"/>
  <c r="R197" i="5"/>
  <c r="P197" i="5"/>
  <c r="BI196" i="5"/>
  <c r="BH196" i="5"/>
  <c r="BG196" i="5"/>
  <c r="BF196" i="5"/>
  <c r="T196" i="5"/>
  <c r="R196" i="5"/>
  <c r="P196" i="5"/>
  <c r="BI195" i="5"/>
  <c r="BH195" i="5"/>
  <c r="BG195" i="5"/>
  <c r="BF195" i="5"/>
  <c r="T195" i="5"/>
  <c r="R195" i="5"/>
  <c r="P195" i="5"/>
  <c r="BI194" i="5"/>
  <c r="BH194" i="5"/>
  <c r="BG194" i="5"/>
  <c r="BF194" i="5"/>
  <c r="T194" i="5"/>
  <c r="R194" i="5"/>
  <c r="P194" i="5"/>
  <c r="BI193" i="5"/>
  <c r="BH193" i="5"/>
  <c r="BG193" i="5"/>
  <c r="BF193" i="5"/>
  <c r="T193" i="5"/>
  <c r="R193" i="5"/>
  <c r="P193" i="5"/>
  <c r="BI192" i="5"/>
  <c r="BH192" i="5"/>
  <c r="BG192" i="5"/>
  <c r="BF192" i="5"/>
  <c r="T192" i="5"/>
  <c r="R192" i="5"/>
  <c r="P192" i="5"/>
  <c r="BI191" i="5"/>
  <c r="BH191" i="5"/>
  <c r="BG191" i="5"/>
  <c r="BF191" i="5"/>
  <c r="T191" i="5"/>
  <c r="R191" i="5"/>
  <c r="P191" i="5"/>
  <c r="BI190" i="5"/>
  <c r="BH190" i="5"/>
  <c r="BG190" i="5"/>
  <c r="BF190" i="5"/>
  <c r="T190" i="5"/>
  <c r="R190" i="5"/>
  <c r="P190" i="5"/>
  <c r="BI189" i="5"/>
  <c r="BH189" i="5"/>
  <c r="BG189" i="5"/>
  <c r="BF189" i="5"/>
  <c r="T189" i="5"/>
  <c r="R189" i="5"/>
  <c r="P189" i="5"/>
  <c r="BI188" i="5"/>
  <c r="BH188" i="5"/>
  <c r="BG188" i="5"/>
  <c r="BF188" i="5"/>
  <c r="T188" i="5"/>
  <c r="R188" i="5"/>
  <c r="P188" i="5"/>
  <c r="BI187" i="5"/>
  <c r="BH187" i="5"/>
  <c r="BG187" i="5"/>
  <c r="BF187" i="5"/>
  <c r="T187" i="5"/>
  <c r="R187" i="5"/>
  <c r="P187" i="5"/>
  <c r="BI186" i="5"/>
  <c r="BH186" i="5"/>
  <c r="BG186" i="5"/>
  <c r="BF186" i="5"/>
  <c r="T186" i="5"/>
  <c r="R186" i="5"/>
  <c r="P186" i="5"/>
  <c r="BI185" i="5"/>
  <c r="BH185" i="5"/>
  <c r="BG185" i="5"/>
  <c r="BF185" i="5"/>
  <c r="T185" i="5"/>
  <c r="R185" i="5"/>
  <c r="P185" i="5"/>
  <c r="BI184" i="5"/>
  <c r="BH184" i="5"/>
  <c r="BG184" i="5"/>
  <c r="BF184" i="5"/>
  <c r="T184" i="5"/>
  <c r="R184" i="5"/>
  <c r="P184" i="5"/>
  <c r="BI183" i="5"/>
  <c r="BH183" i="5"/>
  <c r="BG183" i="5"/>
  <c r="BF183" i="5"/>
  <c r="T183" i="5"/>
  <c r="R183" i="5"/>
  <c r="P183" i="5"/>
  <c r="BI182" i="5"/>
  <c r="BH182" i="5"/>
  <c r="BG182" i="5"/>
  <c r="BF182" i="5"/>
  <c r="T182" i="5"/>
  <c r="R182" i="5"/>
  <c r="P182" i="5"/>
  <c r="BI181" i="5"/>
  <c r="BH181" i="5"/>
  <c r="BG181" i="5"/>
  <c r="BF181" i="5"/>
  <c r="T181" i="5"/>
  <c r="R181" i="5"/>
  <c r="P181" i="5"/>
  <c r="BI180" i="5"/>
  <c r="BH180" i="5"/>
  <c r="BG180" i="5"/>
  <c r="BF180" i="5"/>
  <c r="T180" i="5"/>
  <c r="R180" i="5"/>
  <c r="P180" i="5"/>
  <c r="BI179" i="5"/>
  <c r="BH179" i="5"/>
  <c r="BG179" i="5"/>
  <c r="BF179" i="5"/>
  <c r="T179" i="5"/>
  <c r="R179" i="5"/>
  <c r="P179" i="5"/>
  <c r="BI178" i="5"/>
  <c r="BH178" i="5"/>
  <c r="BG178" i="5"/>
  <c r="BF178" i="5"/>
  <c r="T178" i="5"/>
  <c r="R178" i="5"/>
  <c r="P178" i="5"/>
  <c r="BI177" i="5"/>
  <c r="BH177" i="5"/>
  <c r="BG177" i="5"/>
  <c r="BF177" i="5"/>
  <c r="T177" i="5"/>
  <c r="R177" i="5"/>
  <c r="P177" i="5"/>
  <c r="BI176" i="5"/>
  <c r="BH176" i="5"/>
  <c r="BG176" i="5"/>
  <c r="BF176" i="5"/>
  <c r="T176" i="5"/>
  <c r="R176" i="5"/>
  <c r="P176" i="5"/>
  <c r="BI175" i="5"/>
  <c r="BH175" i="5"/>
  <c r="BG175" i="5"/>
  <c r="BF175" i="5"/>
  <c r="T175" i="5"/>
  <c r="R175" i="5"/>
  <c r="P175" i="5"/>
  <c r="BI174" i="5"/>
  <c r="BH174" i="5"/>
  <c r="BG174" i="5"/>
  <c r="BF174" i="5"/>
  <c r="T174" i="5"/>
  <c r="R174" i="5"/>
  <c r="P174" i="5"/>
  <c r="BI173" i="5"/>
  <c r="BH173" i="5"/>
  <c r="BG173" i="5"/>
  <c r="BF173" i="5"/>
  <c r="T173" i="5"/>
  <c r="R173" i="5"/>
  <c r="P173" i="5"/>
  <c r="BI172" i="5"/>
  <c r="BH172" i="5"/>
  <c r="BG172" i="5"/>
  <c r="BF172" i="5"/>
  <c r="T172" i="5"/>
  <c r="R172" i="5"/>
  <c r="P172" i="5"/>
  <c r="BI171" i="5"/>
  <c r="BH171" i="5"/>
  <c r="BG171" i="5"/>
  <c r="BF171" i="5"/>
  <c r="T171" i="5"/>
  <c r="R171" i="5"/>
  <c r="P171" i="5"/>
  <c r="BI170" i="5"/>
  <c r="BH170" i="5"/>
  <c r="BG170" i="5"/>
  <c r="BF170" i="5"/>
  <c r="T170" i="5"/>
  <c r="R170" i="5"/>
  <c r="P170" i="5"/>
  <c r="BI169" i="5"/>
  <c r="BH169" i="5"/>
  <c r="BG169" i="5"/>
  <c r="BF169" i="5"/>
  <c r="T169" i="5"/>
  <c r="R169" i="5"/>
  <c r="P169" i="5"/>
  <c r="BI168" i="5"/>
  <c r="BH168" i="5"/>
  <c r="BG168" i="5"/>
  <c r="BF168" i="5"/>
  <c r="T168" i="5"/>
  <c r="R168" i="5"/>
  <c r="P168" i="5"/>
  <c r="BI167" i="5"/>
  <c r="BH167" i="5"/>
  <c r="BG167" i="5"/>
  <c r="BF167" i="5"/>
  <c r="T167" i="5"/>
  <c r="R167" i="5"/>
  <c r="P167" i="5"/>
  <c r="BI166" i="5"/>
  <c r="BH166" i="5"/>
  <c r="BG166" i="5"/>
  <c r="BF166" i="5"/>
  <c r="T166" i="5"/>
  <c r="R166" i="5"/>
  <c r="P166" i="5"/>
  <c r="BI165" i="5"/>
  <c r="BH165" i="5"/>
  <c r="BG165" i="5"/>
  <c r="BF165" i="5"/>
  <c r="T165" i="5"/>
  <c r="R165" i="5"/>
  <c r="P165" i="5"/>
  <c r="BI164" i="5"/>
  <c r="BH164" i="5"/>
  <c r="BG164" i="5"/>
  <c r="BF164" i="5"/>
  <c r="T164" i="5"/>
  <c r="R164" i="5"/>
  <c r="P164" i="5"/>
  <c r="BI163" i="5"/>
  <c r="BH163" i="5"/>
  <c r="BG163" i="5"/>
  <c r="BF163" i="5"/>
  <c r="T163" i="5"/>
  <c r="R163" i="5"/>
  <c r="P163" i="5"/>
  <c r="BI162" i="5"/>
  <c r="BH162" i="5"/>
  <c r="BG162" i="5"/>
  <c r="BF162" i="5"/>
  <c r="T162" i="5"/>
  <c r="R162" i="5"/>
  <c r="P162" i="5"/>
  <c r="BI161" i="5"/>
  <c r="BH161" i="5"/>
  <c r="BG161" i="5"/>
  <c r="BF161" i="5"/>
  <c r="T161" i="5"/>
  <c r="R161" i="5"/>
  <c r="P161" i="5"/>
  <c r="BI160" i="5"/>
  <c r="BH160" i="5"/>
  <c r="BG160" i="5"/>
  <c r="BF160" i="5"/>
  <c r="T160" i="5"/>
  <c r="R160" i="5"/>
  <c r="P160" i="5"/>
  <c r="BI159" i="5"/>
  <c r="BH159" i="5"/>
  <c r="BG159" i="5"/>
  <c r="BF159" i="5"/>
  <c r="T159" i="5"/>
  <c r="R159" i="5"/>
  <c r="P159" i="5"/>
  <c r="BI158" i="5"/>
  <c r="BH158" i="5"/>
  <c r="BG158" i="5"/>
  <c r="BF158" i="5"/>
  <c r="T158" i="5"/>
  <c r="R158" i="5"/>
  <c r="P158" i="5"/>
  <c r="BI157" i="5"/>
  <c r="BH157" i="5"/>
  <c r="BG157" i="5"/>
  <c r="BF157" i="5"/>
  <c r="T157" i="5"/>
  <c r="R157" i="5"/>
  <c r="P157" i="5"/>
  <c r="BI156" i="5"/>
  <c r="BH156" i="5"/>
  <c r="BG156" i="5"/>
  <c r="BF156" i="5"/>
  <c r="T156" i="5"/>
  <c r="R156" i="5"/>
  <c r="P156" i="5"/>
  <c r="BI155" i="5"/>
  <c r="BH155" i="5"/>
  <c r="BG155" i="5"/>
  <c r="BF155" i="5"/>
  <c r="T155" i="5"/>
  <c r="R155" i="5"/>
  <c r="P155" i="5"/>
  <c r="BI154" i="5"/>
  <c r="BH154" i="5"/>
  <c r="BG154" i="5"/>
  <c r="BF154" i="5"/>
  <c r="T154" i="5"/>
  <c r="R154" i="5"/>
  <c r="P154" i="5"/>
  <c r="BI153" i="5"/>
  <c r="BH153" i="5"/>
  <c r="BG153" i="5"/>
  <c r="BF153" i="5"/>
  <c r="T153" i="5"/>
  <c r="R153" i="5"/>
  <c r="P153" i="5"/>
  <c r="BI152" i="5"/>
  <c r="BH152" i="5"/>
  <c r="BG152" i="5"/>
  <c r="BF152" i="5"/>
  <c r="T152" i="5"/>
  <c r="R152" i="5"/>
  <c r="P152" i="5"/>
  <c r="BI151" i="5"/>
  <c r="BH151" i="5"/>
  <c r="BG151" i="5"/>
  <c r="BF151" i="5"/>
  <c r="T151" i="5"/>
  <c r="R151" i="5"/>
  <c r="P151" i="5"/>
  <c r="BI150" i="5"/>
  <c r="BH150" i="5"/>
  <c r="BG150" i="5"/>
  <c r="BF150" i="5"/>
  <c r="T150" i="5"/>
  <c r="R150" i="5"/>
  <c r="P150" i="5"/>
  <c r="BI149" i="5"/>
  <c r="BH149" i="5"/>
  <c r="BG149" i="5"/>
  <c r="BF149" i="5"/>
  <c r="T149" i="5"/>
  <c r="R149" i="5"/>
  <c r="P149" i="5"/>
  <c r="BI148" i="5"/>
  <c r="BH148" i="5"/>
  <c r="BG148" i="5"/>
  <c r="BF148" i="5"/>
  <c r="T148" i="5"/>
  <c r="R148" i="5"/>
  <c r="P148" i="5"/>
  <c r="BI147" i="5"/>
  <c r="BH147" i="5"/>
  <c r="BG147" i="5"/>
  <c r="BF147" i="5"/>
  <c r="T147" i="5"/>
  <c r="R147" i="5"/>
  <c r="P147" i="5"/>
  <c r="BI146" i="5"/>
  <c r="BH146" i="5"/>
  <c r="BG146" i="5"/>
  <c r="BF146" i="5"/>
  <c r="T146" i="5"/>
  <c r="R146" i="5"/>
  <c r="P146" i="5"/>
  <c r="BI145" i="5"/>
  <c r="BH145" i="5"/>
  <c r="BG145" i="5"/>
  <c r="BF145" i="5"/>
  <c r="T145" i="5"/>
  <c r="R145" i="5"/>
  <c r="P145" i="5"/>
  <c r="BI144" i="5"/>
  <c r="BH144" i="5"/>
  <c r="BG144" i="5"/>
  <c r="BF144" i="5"/>
  <c r="T144" i="5"/>
  <c r="R144" i="5"/>
  <c r="P144" i="5"/>
  <c r="BI143" i="5"/>
  <c r="BH143" i="5"/>
  <c r="BG143" i="5"/>
  <c r="BF143" i="5"/>
  <c r="T143" i="5"/>
  <c r="R143" i="5"/>
  <c r="P143" i="5"/>
  <c r="BI142" i="5"/>
  <c r="BH142" i="5"/>
  <c r="BG142" i="5"/>
  <c r="BF142" i="5"/>
  <c r="T142" i="5"/>
  <c r="R142" i="5"/>
  <c r="P142" i="5"/>
  <c r="BI141" i="5"/>
  <c r="BH141" i="5"/>
  <c r="BG141" i="5"/>
  <c r="BF141" i="5"/>
  <c r="T141" i="5"/>
  <c r="R141" i="5"/>
  <c r="P141" i="5"/>
  <c r="BI140" i="5"/>
  <c r="BH140" i="5"/>
  <c r="BG140" i="5"/>
  <c r="BF140" i="5"/>
  <c r="T140" i="5"/>
  <c r="R140" i="5"/>
  <c r="P140" i="5"/>
  <c r="BI139" i="5"/>
  <c r="BH139" i="5"/>
  <c r="BG139" i="5"/>
  <c r="BF139" i="5"/>
  <c r="T139" i="5"/>
  <c r="R139" i="5"/>
  <c r="P139" i="5"/>
  <c r="BI138" i="5"/>
  <c r="BH138" i="5"/>
  <c r="BG138" i="5"/>
  <c r="BF138" i="5"/>
  <c r="T138" i="5"/>
  <c r="R138" i="5"/>
  <c r="P138" i="5"/>
  <c r="BI137" i="5"/>
  <c r="BH137" i="5"/>
  <c r="BG137" i="5"/>
  <c r="BF137" i="5"/>
  <c r="T137" i="5"/>
  <c r="R137" i="5"/>
  <c r="P137" i="5"/>
  <c r="BI136" i="5"/>
  <c r="BH136" i="5"/>
  <c r="BG136" i="5"/>
  <c r="BF136" i="5"/>
  <c r="T136" i="5"/>
  <c r="R136" i="5"/>
  <c r="P136" i="5"/>
  <c r="BI135" i="5"/>
  <c r="BH135" i="5"/>
  <c r="BG135" i="5"/>
  <c r="BF135" i="5"/>
  <c r="T135" i="5"/>
  <c r="R135" i="5"/>
  <c r="P135" i="5"/>
  <c r="BI134" i="5"/>
  <c r="BH134" i="5"/>
  <c r="BG134" i="5"/>
  <c r="BF134" i="5"/>
  <c r="T134" i="5"/>
  <c r="R134" i="5"/>
  <c r="P134" i="5"/>
  <c r="BI133" i="5"/>
  <c r="BH133" i="5"/>
  <c r="BG133" i="5"/>
  <c r="BF133" i="5"/>
  <c r="T133" i="5"/>
  <c r="R133" i="5"/>
  <c r="P133" i="5"/>
  <c r="BI132" i="5"/>
  <c r="BH132" i="5"/>
  <c r="BG132" i="5"/>
  <c r="BF132" i="5"/>
  <c r="T132" i="5"/>
  <c r="R132" i="5"/>
  <c r="P132" i="5"/>
  <c r="BI131" i="5"/>
  <c r="BH131" i="5"/>
  <c r="BG131" i="5"/>
  <c r="BF131" i="5"/>
  <c r="T131" i="5"/>
  <c r="R131" i="5"/>
  <c r="P131" i="5"/>
  <c r="BI130" i="5"/>
  <c r="BH130" i="5"/>
  <c r="BG130" i="5"/>
  <c r="BF130" i="5"/>
  <c r="T130" i="5"/>
  <c r="R130" i="5"/>
  <c r="P130" i="5"/>
  <c r="BI129" i="5"/>
  <c r="BH129" i="5"/>
  <c r="BG129" i="5"/>
  <c r="BF129" i="5"/>
  <c r="T129" i="5"/>
  <c r="R129" i="5"/>
  <c r="P129" i="5"/>
  <c r="BI128" i="5"/>
  <c r="BH128" i="5"/>
  <c r="BG128" i="5"/>
  <c r="BF128" i="5"/>
  <c r="T128" i="5"/>
  <c r="R128" i="5"/>
  <c r="P128" i="5"/>
  <c r="BI127" i="5"/>
  <c r="BH127" i="5"/>
  <c r="BG127" i="5"/>
  <c r="BF127" i="5"/>
  <c r="T127" i="5"/>
  <c r="R127" i="5"/>
  <c r="P127" i="5"/>
  <c r="BI126" i="5"/>
  <c r="BH126" i="5"/>
  <c r="BG126" i="5"/>
  <c r="BF126" i="5"/>
  <c r="T126" i="5"/>
  <c r="R126" i="5"/>
  <c r="P126" i="5"/>
  <c r="BI125" i="5"/>
  <c r="BH125" i="5"/>
  <c r="BG125" i="5"/>
  <c r="BF125" i="5"/>
  <c r="T125" i="5"/>
  <c r="R125" i="5"/>
  <c r="P125" i="5"/>
  <c r="BI124" i="5"/>
  <c r="BH124" i="5"/>
  <c r="BG124" i="5"/>
  <c r="BF124" i="5"/>
  <c r="T124" i="5"/>
  <c r="R124" i="5"/>
  <c r="P124" i="5"/>
  <c r="BI123" i="5"/>
  <c r="BH123" i="5"/>
  <c r="BG123" i="5"/>
  <c r="BF123" i="5"/>
  <c r="T123" i="5"/>
  <c r="R123" i="5"/>
  <c r="P123" i="5"/>
  <c r="J117" i="5"/>
  <c r="F117" i="5"/>
  <c r="F115" i="5"/>
  <c r="E113" i="5"/>
  <c r="J93" i="5"/>
  <c r="F93" i="5"/>
  <c r="F91" i="5"/>
  <c r="E89" i="5"/>
  <c r="J26" i="5"/>
  <c r="E26" i="5"/>
  <c r="J118" i="5" s="1"/>
  <c r="J25" i="5"/>
  <c r="J20" i="5"/>
  <c r="E20" i="5"/>
  <c r="F118" i="5" s="1"/>
  <c r="J19" i="5"/>
  <c r="J14" i="5"/>
  <c r="J91" i="5" s="1"/>
  <c r="E7" i="5"/>
  <c r="E109" i="5"/>
  <c r="J39" i="4"/>
  <c r="J38" i="4"/>
  <c r="AY98" i="1" s="1"/>
  <c r="J37" i="4"/>
  <c r="AX98" i="1"/>
  <c r="BI124" i="4"/>
  <c r="BH124" i="4"/>
  <c r="BG124" i="4"/>
  <c r="BF124" i="4"/>
  <c r="T124" i="4"/>
  <c r="R124" i="4"/>
  <c r="P124" i="4"/>
  <c r="BI123" i="4"/>
  <c r="BH123" i="4"/>
  <c r="BG123" i="4"/>
  <c r="BF123" i="4"/>
  <c r="T123" i="4"/>
  <c r="R123" i="4"/>
  <c r="P123" i="4"/>
  <c r="J117" i="4"/>
  <c r="F117" i="4"/>
  <c r="F115" i="4"/>
  <c r="E113" i="4"/>
  <c r="J93" i="4"/>
  <c r="F93" i="4"/>
  <c r="F91" i="4"/>
  <c r="E89" i="4"/>
  <c r="J26" i="4"/>
  <c r="E26" i="4"/>
  <c r="J94" i="4"/>
  <c r="J25" i="4"/>
  <c r="J20" i="4"/>
  <c r="E20" i="4"/>
  <c r="F118" i="4" s="1"/>
  <c r="J19" i="4"/>
  <c r="J14" i="4"/>
  <c r="J115" i="4" s="1"/>
  <c r="E7" i="4"/>
  <c r="E109" i="4" s="1"/>
  <c r="J39" i="3"/>
  <c r="J38" i="3"/>
  <c r="AY97" i="1"/>
  <c r="J37" i="3"/>
  <c r="AX97" i="1"/>
  <c r="BI159" i="3"/>
  <c r="BH159" i="3"/>
  <c r="BG159" i="3"/>
  <c r="BF159" i="3"/>
  <c r="T159" i="3"/>
  <c r="R159" i="3"/>
  <c r="P159" i="3"/>
  <c r="BI158" i="3"/>
  <c r="BH158" i="3"/>
  <c r="BG158" i="3"/>
  <c r="BF158" i="3"/>
  <c r="T158" i="3"/>
  <c r="R158" i="3"/>
  <c r="P158" i="3"/>
  <c r="BI157" i="3"/>
  <c r="BH157" i="3"/>
  <c r="BG157" i="3"/>
  <c r="BF157" i="3"/>
  <c r="T157" i="3"/>
  <c r="R157" i="3"/>
  <c r="P157" i="3"/>
  <c r="BI156" i="3"/>
  <c r="BH156" i="3"/>
  <c r="BG156" i="3"/>
  <c r="BF156" i="3"/>
  <c r="T156" i="3"/>
  <c r="R156" i="3"/>
  <c r="P156" i="3"/>
  <c r="BI155" i="3"/>
  <c r="BH155" i="3"/>
  <c r="BG155" i="3"/>
  <c r="BF155" i="3"/>
  <c r="T155" i="3"/>
  <c r="R155" i="3"/>
  <c r="P155" i="3"/>
  <c r="BI154" i="3"/>
  <c r="BH154" i="3"/>
  <c r="BG154" i="3"/>
  <c r="BF154" i="3"/>
  <c r="T154" i="3"/>
  <c r="R154" i="3"/>
  <c r="P154" i="3"/>
  <c r="BI153" i="3"/>
  <c r="BH153" i="3"/>
  <c r="BG153" i="3"/>
  <c r="BF153" i="3"/>
  <c r="T153" i="3"/>
  <c r="R153" i="3"/>
  <c r="P153" i="3"/>
  <c r="BI152" i="3"/>
  <c r="BH152" i="3"/>
  <c r="BG152" i="3"/>
  <c r="BF152" i="3"/>
  <c r="T152" i="3"/>
  <c r="R152" i="3"/>
  <c r="P152" i="3"/>
  <c r="BI151" i="3"/>
  <c r="BH151" i="3"/>
  <c r="BG151" i="3"/>
  <c r="BF151" i="3"/>
  <c r="T151" i="3"/>
  <c r="R151" i="3"/>
  <c r="P151" i="3"/>
  <c r="BI150" i="3"/>
  <c r="BH150" i="3"/>
  <c r="BG150" i="3"/>
  <c r="BF150" i="3"/>
  <c r="T150" i="3"/>
  <c r="R150" i="3"/>
  <c r="P150" i="3"/>
  <c r="BI149" i="3"/>
  <c r="BH149" i="3"/>
  <c r="BG149" i="3"/>
  <c r="BF149" i="3"/>
  <c r="T149" i="3"/>
  <c r="R149" i="3"/>
  <c r="P149" i="3"/>
  <c r="BI148" i="3"/>
  <c r="BH148" i="3"/>
  <c r="BG148" i="3"/>
  <c r="BF148" i="3"/>
  <c r="T148" i="3"/>
  <c r="R148" i="3"/>
  <c r="P148" i="3"/>
  <c r="BI147" i="3"/>
  <c r="BH147" i="3"/>
  <c r="BG147" i="3"/>
  <c r="BF147" i="3"/>
  <c r="T147" i="3"/>
  <c r="R147" i="3"/>
  <c r="P147" i="3"/>
  <c r="BI146" i="3"/>
  <c r="BH146" i="3"/>
  <c r="BG146" i="3"/>
  <c r="BF146" i="3"/>
  <c r="T146" i="3"/>
  <c r="R146" i="3"/>
  <c r="P146" i="3"/>
  <c r="BI145" i="3"/>
  <c r="BH145" i="3"/>
  <c r="BG145" i="3"/>
  <c r="BF145" i="3"/>
  <c r="T145" i="3"/>
  <c r="R145" i="3"/>
  <c r="P145" i="3"/>
  <c r="BI144" i="3"/>
  <c r="BH144" i="3"/>
  <c r="BG144" i="3"/>
  <c r="BF144" i="3"/>
  <c r="T144" i="3"/>
  <c r="R144" i="3"/>
  <c r="P144" i="3"/>
  <c r="BI143" i="3"/>
  <c r="BH143" i="3"/>
  <c r="BG143" i="3"/>
  <c r="BF143" i="3"/>
  <c r="T143" i="3"/>
  <c r="R143" i="3"/>
  <c r="P143" i="3"/>
  <c r="BI142" i="3"/>
  <c r="BH142" i="3"/>
  <c r="BG142" i="3"/>
  <c r="BF142" i="3"/>
  <c r="T142" i="3"/>
  <c r="R142" i="3"/>
  <c r="P142" i="3"/>
  <c r="BI141" i="3"/>
  <c r="BH141" i="3"/>
  <c r="BG141" i="3"/>
  <c r="BF141" i="3"/>
  <c r="T141" i="3"/>
  <c r="R141" i="3"/>
  <c r="P141" i="3"/>
  <c r="BI140" i="3"/>
  <c r="BH140" i="3"/>
  <c r="BG140" i="3"/>
  <c r="BF140" i="3"/>
  <c r="T140" i="3"/>
  <c r="R140" i="3"/>
  <c r="P140" i="3"/>
  <c r="BI139" i="3"/>
  <c r="BH139" i="3"/>
  <c r="BG139" i="3"/>
  <c r="BF139" i="3"/>
  <c r="T139" i="3"/>
  <c r="R139" i="3"/>
  <c r="P139" i="3"/>
  <c r="BI138" i="3"/>
  <c r="BH138" i="3"/>
  <c r="BG138" i="3"/>
  <c r="BF138" i="3"/>
  <c r="T138" i="3"/>
  <c r="R138" i="3"/>
  <c r="P138" i="3"/>
  <c r="BI137" i="3"/>
  <c r="BH137" i="3"/>
  <c r="BG137" i="3"/>
  <c r="BF137" i="3"/>
  <c r="T137" i="3"/>
  <c r="R137" i="3"/>
  <c r="P137" i="3"/>
  <c r="BI136" i="3"/>
  <c r="BH136" i="3"/>
  <c r="BG136" i="3"/>
  <c r="BF136" i="3"/>
  <c r="T136" i="3"/>
  <c r="R136" i="3"/>
  <c r="P136" i="3"/>
  <c r="BI135" i="3"/>
  <c r="BH135" i="3"/>
  <c r="BG135" i="3"/>
  <c r="BF135" i="3"/>
  <c r="T135" i="3"/>
  <c r="R135" i="3"/>
  <c r="P135" i="3"/>
  <c r="BI134" i="3"/>
  <c r="BH134" i="3"/>
  <c r="BG134" i="3"/>
  <c r="BF134" i="3"/>
  <c r="T134" i="3"/>
  <c r="R134" i="3"/>
  <c r="P134" i="3"/>
  <c r="BI133" i="3"/>
  <c r="BH133" i="3"/>
  <c r="BG133" i="3"/>
  <c r="BF133" i="3"/>
  <c r="T133" i="3"/>
  <c r="R133" i="3"/>
  <c r="P133" i="3"/>
  <c r="BI132" i="3"/>
  <c r="BH132" i="3"/>
  <c r="BG132" i="3"/>
  <c r="BF132" i="3"/>
  <c r="T132" i="3"/>
  <c r="R132" i="3"/>
  <c r="P132" i="3"/>
  <c r="BI131" i="3"/>
  <c r="BH131" i="3"/>
  <c r="BG131" i="3"/>
  <c r="BF131" i="3"/>
  <c r="T131" i="3"/>
  <c r="R131" i="3"/>
  <c r="P131" i="3"/>
  <c r="BI130" i="3"/>
  <c r="BH130" i="3"/>
  <c r="BG130" i="3"/>
  <c r="BF130" i="3"/>
  <c r="T130" i="3"/>
  <c r="R130" i="3"/>
  <c r="P130" i="3"/>
  <c r="BI129" i="3"/>
  <c r="BH129" i="3"/>
  <c r="BG129" i="3"/>
  <c r="BF129" i="3"/>
  <c r="T129" i="3"/>
  <c r="R129" i="3"/>
  <c r="P129" i="3"/>
  <c r="BI128" i="3"/>
  <c r="BH128" i="3"/>
  <c r="BG128" i="3"/>
  <c r="BF128" i="3"/>
  <c r="T128" i="3"/>
  <c r="R128" i="3"/>
  <c r="P128" i="3"/>
  <c r="BI127" i="3"/>
  <c r="BH127" i="3"/>
  <c r="BG127" i="3"/>
  <c r="BF127" i="3"/>
  <c r="T127" i="3"/>
  <c r="R127" i="3"/>
  <c r="P127" i="3"/>
  <c r="BI126" i="3"/>
  <c r="BH126" i="3"/>
  <c r="BG126" i="3"/>
  <c r="BF126" i="3"/>
  <c r="T126" i="3"/>
  <c r="R126" i="3"/>
  <c r="P126" i="3"/>
  <c r="BI125" i="3"/>
  <c r="BH125" i="3"/>
  <c r="BG125" i="3"/>
  <c r="BF125" i="3"/>
  <c r="T125" i="3"/>
  <c r="R125" i="3"/>
  <c r="P125" i="3"/>
  <c r="BI124" i="3"/>
  <c r="BH124" i="3"/>
  <c r="BG124" i="3"/>
  <c r="BF124" i="3"/>
  <c r="T124" i="3"/>
  <c r="R124" i="3"/>
  <c r="P124" i="3"/>
  <c r="BI123" i="3"/>
  <c r="BH123" i="3"/>
  <c r="BG123" i="3"/>
  <c r="BF123" i="3"/>
  <c r="T123" i="3"/>
  <c r="R123" i="3"/>
  <c r="P123" i="3"/>
  <c r="J117" i="3"/>
  <c r="F117" i="3"/>
  <c r="F115" i="3"/>
  <c r="E113" i="3"/>
  <c r="J93" i="3"/>
  <c r="F93" i="3"/>
  <c r="F91" i="3"/>
  <c r="E89" i="3"/>
  <c r="J26" i="3"/>
  <c r="E26" i="3"/>
  <c r="J94" i="3" s="1"/>
  <c r="J25" i="3"/>
  <c r="J20" i="3"/>
  <c r="E20" i="3"/>
  <c r="F118" i="3" s="1"/>
  <c r="J19" i="3"/>
  <c r="J14" i="3"/>
  <c r="J115" i="3" s="1"/>
  <c r="E7" i="3"/>
  <c r="E109" i="3" s="1"/>
  <c r="AY96" i="1"/>
  <c r="AX96" i="1"/>
  <c r="L90" i="1"/>
  <c r="AM90" i="1"/>
  <c r="AM89" i="1"/>
  <c r="L89" i="1"/>
  <c r="AM87" i="1"/>
  <c r="L87" i="1"/>
  <c r="L85" i="1"/>
  <c r="L84" i="1"/>
  <c r="J135" i="26"/>
  <c r="BK134" i="26"/>
  <c r="J132" i="26"/>
  <c r="J131" i="26"/>
  <c r="J130" i="26" s="1"/>
  <c r="J126" i="26"/>
  <c r="J125" i="26"/>
  <c r="J218" i="25"/>
  <c r="BK214" i="25"/>
  <c r="BK213" i="25"/>
  <c r="BK211" i="25"/>
  <c r="J210" i="25"/>
  <c r="BK207" i="25"/>
  <c r="J206" i="25"/>
  <c r="BK205" i="25"/>
  <c r="J204" i="25"/>
  <c r="BK203" i="25"/>
  <c r="BK201" i="25"/>
  <c r="BK200" i="25"/>
  <c r="BK197" i="25"/>
  <c r="J196" i="25"/>
  <c r="BK193" i="25"/>
  <c r="J181" i="25"/>
  <c r="BK173" i="25"/>
  <c r="BK164" i="25"/>
  <c r="J162" i="25"/>
  <c r="BK160" i="25"/>
  <c r="J157" i="25"/>
  <c r="J150" i="25"/>
  <c r="J138" i="25"/>
  <c r="BK136" i="25"/>
  <c r="BK134" i="25"/>
  <c r="BK171" i="24"/>
  <c r="BK169" i="24"/>
  <c r="J167" i="24"/>
  <c r="J165" i="24"/>
  <c r="BK164" i="24"/>
  <c r="J161" i="24"/>
  <c r="J160" i="24"/>
  <c r="J159" i="24"/>
  <c r="BK158" i="24"/>
  <c r="BK156" i="24"/>
  <c r="J155" i="24"/>
  <c r="BK154" i="24"/>
  <c r="J151" i="24"/>
  <c r="BK149" i="24"/>
  <c r="BK146" i="24"/>
  <c r="BK145" i="24"/>
  <c r="BK144" i="24"/>
  <c r="J143" i="24"/>
  <c r="BK140" i="24"/>
  <c r="J138" i="24"/>
  <c r="J134" i="24"/>
  <c r="BK133" i="24"/>
  <c r="J132" i="24"/>
  <c r="J131" i="24"/>
  <c r="BK130" i="24"/>
  <c r="J128" i="24"/>
  <c r="BK127" i="24"/>
  <c r="J124" i="24"/>
  <c r="BK123" i="24"/>
  <c r="BK135" i="23"/>
  <c r="BK134" i="23"/>
  <c r="J132" i="23"/>
  <c r="BK131" i="23"/>
  <c r="J128" i="23"/>
  <c r="J127" i="23"/>
  <c r="J126" i="23"/>
  <c r="BK125" i="23"/>
  <c r="J123" i="23"/>
  <c r="BK199" i="22"/>
  <c r="BK196" i="22"/>
  <c r="BK195" i="22"/>
  <c r="J194" i="22"/>
  <c r="BK193" i="22"/>
  <c r="J192" i="22"/>
  <c r="BK191" i="22"/>
  <c r="J188" i="22"/>
  <c r="BK186" i="22"/>
  <c r="J185" i="22"/>
  <c r="BK183" i="22"/>
  <c r="BK177" i="22"/>
  <c r="J169" i="22"/>
  <c r="BK161" i="22"/>
  <c r="BK159" i="22"/>
  <c r="BK151" i="22"/>
  <c r="J149" i="22"/>
  <c r="BK143" i="22"/>
  <c r="BK139" i="22"/>
  <c r="J133" i="22"/>
  <c r="BK131" i="22"/>
  <c r="BK127" i="22"/>
  <c r="J127" i="22"/>
  <c r="J360" i="21"/>
  <c r="BK359" i="21"/>
  <c r="J357" i="21"/>
  <c r="BK356" i="21"/>
  <c r="BK350" i="21"/>
  <c r="J348" i="21"/>
  <c r="J345" i="21"/>
  <c r="BK343" i="21"/>
  <c r="J341" i="21"/>
  <c r="BK337" i="21"/>
  <c r="BK329" i="21"/>
  <c r="BK327" i="21"/>
  <c r="BK325" i="21"/>
  <c r="BK323" i="21"/>
  <c r="J318" i="21"/>
  <c r="BK316" i="21"/>
  <c r="BK310" i="21"/>
  <c r="BK306" i="21"/>
  <c r="BK303" i="21"/>
  <c r="BK297" i="21"/>
  <c r="BK295" i="21"/>
  <c r="J293" i="21"/>
  <c r="J292" i="21"/>
  <c r="J276" i="21"/>
  <c r="J270" i="21"/>
  <c r="J268" i="21"/>
  <c r="BK264" i="21"/>
  <c r="BK261" i="21"/>
  <c r="J251" i="21"/>
  <c r="BK249" i="21"/>
  <c r="BK247" i="21"/>
  <c r="BK245" i="21"/>
  <c r="BK243" i="21"/>
  <c r="J243" i="21"/>
  <c r="BK239" i="21"/>
  <c r="J236" i="21"/>
  <c r="J234" i="21"/>
  <c r="BK231" i="21"/>
  <c r="BK230" i="21"/>
  <c r="BK228" i="21"/>
  <c r="J226" i="21"/>
  <c r="J224" i="21"/>
  <c r="BK223" i="21"/>
  <c r="J219" i="21"/>
  <c r="J215" i="21"/>
  <c r="BK213" i="21"/>
  <c r="J211" i="21"/>
  <c r="J210" i="21" s="1"/>
  <c r="BK209" i="21"/>
  <c r="J207" i="21"/>
  <c r="J205" i="21"/>
  <c r="J203" i="21"/>
  <c r="BK201" i="21"/>
  <c r="BK193" i="21"/>
  <c r="BK191" i="21"/>
  <c r="BK189" i="21"/>
  <c r="J187" i="21"/>
  <c r="J182" i="21"/>
  <c r="J180" i="21"/>
  <c r="J179" i="21"/>
  <c r="J177" i="21"/>
  <c r="J171" i="21"/>
  <c r="BK169" i="21"/>
  <c r="J167" i="21"/>
  <c r="J165" i="21"/>
  <c r="J147" i="21"/>
  <c r="BK143" i="21"/>
  <c r="BK139" i="21"/>
  <c r="J137" i="21"/>
  <c r="BK135" i="21"/>
  <c r="BK131" i="21"/>
  <c r="BK311" i="20"/>
  <c r="J311" i="20"/>
  <c r="J310" i="20"/>
  <c r="BK309" i="20"/>
  <c r="J308" i="20"/>
  <c r="J307" i="20"/>
  <c r="BK306" i="20"/>
  <c r="J303" i="20"/>
  <c r="J302" i="20"/>
  <c r="BK300" i="20"/>
  <c r="J296" i="20"/>
  <c r="J291" i="20"/>
  <c r="BK290" i="20"/>
  <c r="J287" i="20"/>
  <c r="BK274" i="20"/>
  <c r="BK272" i="20"/>
  <c r="BK270" i="20"/>
  <c r="J264" i="20"/>
  <c r="J262" i="20"/>
  <c r="BK257" i="20"/>
  <c r="J255" i="20"/>
  <c r="J247" i="20"/>
  <c r="BK243" i="20"/>
  <c r="J241" i="20"/>
  <c r="J239" i="20"/>
  <c r="J236" i="20"/>
  <c r="J227" i="20"/>
  <c r="BK218" i="20"/>
  <c r="J216" i="20"/>
  <c r="BK210" i="20"/>
  <c r="BK208" i="20"/>
  <c r="BK206" i="20"/>
  <c r="BK202" i="20"/>
  <c r="J198" i="20"/>
  <c r="BK196" i="20"/>
  <c r="BK194" i="20"/>
  <c r="J190" i="20"/>
  <c r="BK184" i="20"/>
  <c r="BK182" i="20"/>
  <c r="BK180" i="20"/>
  <c r="J176" i="20"/>
  <c r="J173" i="20"/>
  <c r="J164" i="20"/>
  <c r="BK161" i="20"/>
  <c r="J158" i="20"/>
  <c r="J141" i="20"/>
  <c r="J131" i="20"/>
  <c r="BK129" i="20"/>
  <c r="BK258" i="19"/>
  <c r="J256" i="19"/>
  <c r="J254" i="19"/>
  <c r="J252" i="19"/>
  <c r="BK251" i="19"/>
  <c r="BK250" i="19"/>
  <c r="J249" i="19"/>
  <c r="BK246" i="19"/>
  <c r="BK244" i="19"/>
  <c r="J242" i="19"/>
  <c r="J241" i="19"/>
  <c r="J239" i="19"/>
  <c r="J237" i="19"/>
  <c r="J235" i="19"/>
  <c r="BK233" i="19"/>
  <c r="J231" i="19"/>
  <c r="J230" i="19"/>
  <c r="BK228" i="19"/>
  <c r="J226" i="19"/>
  <c r="BK225" i="19"/>
  <c r="BK223" i="19"/>
  <c r="J221" i="19"/>
  <c r="BK220" i="19"/>
  <c r="BK217" i="19"/>
  <c r="BK215" i="19"/>
  <c r="BK213" i="19"/>
  <c r="BK211" i="19"/>
  <c r="BK209" i="19"/>
  <c r="J208" i="19"/>
  <c r="J204" i="19"/>
  <c r="J202" i="19"/>
  <c r="BK200" i="19"/>
  <c r="J199" i="19"/>
  <c r="J198" i="19"/>
  <c r="BK196" i="19"/>
  <c r="BK192" i="19"/>
  <c r="BK189" i="19"/>
  <c r="J188" i="19"/>
  <c r="BK186" i="19"/>
  <c r="BK185" i="19"/>
  <c r="J181" i="19"/>
  <c r="J179" i="19"/>
  <c r="BK172" i="19"/>
  <c r="BK169" i="19"/>
  <c r="BK167" i="19"/>
  <c r="J164" i="19"/>
  <c r="J163" i="19"/>
  <c r="BK162" i="19"/>
  <c r="BK161" i="19"/>
  <c r="J160" i="19"/>
  <c r="BK158" i="19"/>
  <c r="J157" i="19"/>
  <c r="BK151" i="19"/>
  <c r="BK150" i="19"/>
  <c r="J149" i="19"/>
  <c r="J148" i="19"/>
  <c r="BK147" i="19"/>
  <c r="J146" i="19"/>
  <c r="BK145" i="19"/>
  <c r="BK144" i="19"/>
  <c r="J136" i="19"/>
  <c r="BK134" i="19"/>
  <c r="BK127" i="19"/>
  <c r="BK125" i="19"/>
  <c r="J162" i="18"/>
  <c r="BK161" i="18"/>
  <c r="J158" i="18"/>
  <c r="BK157" i="18"/>
  <c r="BK156" i="18"/>
  <c r="BK155" i="18"/>
  <c r="J149" i="18"/>
  <c r="J148" i="18"/>
  <c r="J147" i="18"/>
  <c r="BK144" i="18"/>
  <c r="BK137" i="18"/>
  <c r="J134" i="18"/>
  <c r="J130" i="18"/>
  <c r="J129" i="18"/>
  <c r="BK128" i="18"/>
  <c r="BK125" i="18"/>
  <c r="BK349" i="17"/>
  <c r="J349" i="17"/>
  <c r="BK348" i="17"/>
  <c r="J345" i="17"/>
  <c r="J336" i="17"/>
  <c r="J333" i="17"/>
  <c r="BK331" i="17"/>
  <c r="BK329" i="17"/>
  <c r="BK325" i="17"/>
  <c r="BK323" i="17"/>
  <c r="BK315" i="17"/>
  <c r="BK311" i="17"/>
  <c r="J309" i="17"/>
  <c r="BK307" i="17"/>
  <c r="J301" i="17"/>
  <c r="J299" i="17"/>
  <c r="J281" i="17"/>
  <c r="J275" i="17"/>
  <c r="J273" i="17"/>
  <c r="BK271" i="17"/>
  <c r="J269" i="17"/>
  <c r="BK267" i="17"/>
  <c r="J263" i="17"/>
  <c r="BK261" i="17"/>
  <c r="BK259" i="17"/>
  <c r="BK253" i="17"/>
  <c r="BK249" i="17"/>
  <c r="BK247" i="17"/>
  <c r="J239" i="17"/>
  <c r="J237" i="17"/>
  <c r="J235" i="17"/>
  <c r="BK219" i="17"/>
  <c r="J209" i="17"/>
  <c r="BK207" i="17"/>
  <c r="BK203" i="17"/>
  <c r="J201" i="17"/>
  <c r="J199" i="17"/>
  <c r="J197" i="17"/>
  <c r="BK195" i="17"/>
  <c r="BK193" i="17"/>
  <c r="BK189" i="17"/>
  <c r="BK187" i="17"/>
  <c r="J183" i="17"/>
  <c r="J181" i="17"/>
  <c r="BK177" i="17"/>
  <c r="J175" i="17"/>
  <c r="J173" i="17"/>
  <c r="J171" i="17"/>
  <c r="J165" i="17"/>
  <c r="J161" i="17"/>
  <c r="J158" i="17"/>
  <c r="BK151" i="17"/>
  <c r="BK144" i="17"/>
  <c r="BK142" i="17"/>
  <c r="BK138" i="17"/>
  <c r="BK136" i="17"/>
  <c r="BK128" i="17"/>
  <c r="J126" i="17"/>
  <c r="BK124" i="17"/>
  <c r="BK242" i="16"/>
  <c r="J242" i="16"/>
  <c r="J241" i="16"/>
  <c r="J237" i="16"/>
  <c r="BK236" i="16"/>
  <c r="BK231" i="16"/>
  <c r="J228" i="16"/>
  <c r="J225" i="16"/>
  <c r="J223" i="16"/>
  <c r="BK222" i="16"/>
  <c r="J221" i="16"/>
  <c r="BK220" i="16"/>
  <c r="J218" i="16"/>
  <c r="J216" i="16"/>
  <c r="BK215" i="16"/>
  <c r="J214" i="16"/>
  <c r="BK211" i="16"/>
  <c r="BK209" i="16"/>
  <c r="J207" i="16"/>
  <c r="BK205" i="16"/>
  <c r="BK203" i="16"/>
  <c r="J200" i="16"/>
  <c r="BK198" i="16"/>
  <c r="BK196" i="16"/>
  <c r="BK192" i="16"/>
  <c r="J190" i="16"/>
  <c r="BK189" i="16"/>
  <c r="J188" i="16"/>
  <c r="BK185" i="16"/>
  <c r="J184" i="16"/>
  <c r="J181" i="16"/>
  <c r="J179" i="16"/>
  <c r="J178" i="16"/>
  <c r="J177" i="16"/>
  <c r="J175" i="16"/>
  <c r="BK174" i="16"/>
  <c r="J172" i="16"/>
  <c r="J171" i="16"/>
  <c r="J170" i="16"/>
  <c r="BK168" i="16"/>
  <c r="BK167" i="16"/>
  <c r="BK166" i="16"/>
  <c r="J163" i="16"/>
  <c r="BK162" i="16"/>
  <c r="BK160" i="16"/>
  <c r="J158" i="16"/>
  <c r="BK157" i="16"/>
  <c r="BK155" i="16"/>
  <c r="J153" i="16"/>
  <c r="J152" i="16"/>
  <c r="J147" i="16"/>
  <c r="BK146" i="16"/>
  <c r="J144" i="16"/>
  <c r="BK143" i="16"/>
  <c r="BK142" i="16"/>
  <c r="BK139" i="16"/>
  <c r="J137" i="16"/>
  <c r="J136" i="16"/>
  <c r="BK206" i="15"/>
  <c r="BK205" i="15"/>
  <c r="J204" i="15"/>
  <c r="BK203" i="15"/>
  <c r="J201" i="15"/>
  <c r="J200" i="15"/>
  <c r="J196" i="15"/>
  <c r="J195" i="15"/>
  <c r="J193" i="15"/>
  <c r="BK192" i="15"/>
  <c r="J190" i="15"/>
  <c r="J187" i="15"/>
  <c r="J181" i="15"/>
  <c r="BK180" i="15"/>
  <c r="BK177" i="15"/>
  <c r="J175" i="15"/>
  <c r="BK174" i="15"/>
  <c r="J173" i="15"/>
  <c r="J172" i="15"/>
  <c r="J171" i="15"/>
  <c r="BK168" i="15"/>
  <c r="BK167" i="15"/>
  <c r="J164" i="15"/>
  <c r="BK163" i="15"/>
  <c r="BK160" i="15"/>
  <c r="J157" i="15"/>
  <c r="J156" i="15"/>
  <c r="J155" i="15"/>
  <c r="J154" i="15"/>
  <c r="J153" i="15"/>
  <c r="J152" i="15"/>
  <c r="J151" i="15"/>
  <c r="J149" i="15"/>
  <c r="BK148" i="15"/>
  <c r="J147" i="15"/>
  <c r="BK146" i="15"/>
  <c r="J145" i="15"/>
  <c r="J144" i="15"/>
  <c r="BK143" i="15"/>
  <c r="BK142" i="15"/>
  <c r="BK141" i="15"/>
  <c r="J140" i="15"/>
  <c r="BK138" i="15"/>
  <c r="J137" i="15"/>
  <c r="BK135" i="15"/>
  <c r="J202" i="14"/>
  <c r="BK201" i="14"/>
  <c r="BK200" i="14"/>
  <c r="BK199" i="14"/>
  <c r="J197" i="14"/>
  <c r="BK190" i="14"/>
  <c r="BK189" i="14"/>
  <c r="J187" i="14"/>
  <c r="J184" i="14"/>
  <c r="J183" i="14"/>
  <c r="J181" i="14"/>
  <c r="J179" i="14"/>
  <c r="J178" i="14"/>
  <c r="J177" i="14"/>
  <c r="BK176" i="14"/>
  <c r="BK175" i="14"/>
  <c r="BK173" i="14"/>
  <c r="BK172" i="14"/>
  <c r="J170" i="14"/>
  <c r="BK167" i="14"/>
  <c r="BK166" i="14"/>
  <c r="BK165" i="14"/>
  <c r="J164" i="14"/>
  <c r="BK163" i="14"/>
  <c r="BK161" i="14"/>
  <c r="J160" i="14"/>
  <c r="J159" i="14"/>
  <c r="BK156" i="14"/>
  <c r="J155" i="14"/>
  <c r="BK153" i="14"/>
  <c r="J151" i="14"/>
  <c r="J150" i="14"/>
  <c r="J149" i="14"/>
  <c r="J147" i="14"/>
  <c r="J146" i="14"/>
  <c r="J145" i="14"/>
  <c r="BK142" i="14"/>
  <c r="BK141" i="14"/>
  <c r="BK140" i="14"/>
  <c r="BK139" i="14"/>
  <c r="J138" i="14"/>
  <c r="BK136" i="14"/>
  <c r="BK135" i="14"/>
  <c r="J133" i="14"/>
  <c r="J132" i="14"/>
  <c r="J130" i="14"/>
  <c r="J129" i="14"/>
  <c r="BK127" i="14"/>
  <c r="J125" i="14"/>
  <c r="BK124" i="14"/>
  <c r="J123" i="14"/>
  <c r="J221" i="13"/>
  <c r="J219" i="13"/>
  <c r="BK217" i="13"/>
  <c r="J215" i="13"/>
  <c r="BK214" i="13"/>
  <c r="BK213" i="13"/>
  <c r="J210" i="13"/>
  <c r="BK208" i="13"/>
  <c r="BK202" i="13"/>
  <c r="J201" i="13"/>
  <c r="J197" i="13"/>
  <c r="BK195" i="13"/>
  <c r="BK173" i="13"/>
  <c r="BK170" i="13"/>
  <c r="BK168" i="13"/>
  <c r="J167" i="13"/>
  <c r="BK166" i="13"/>
  <c r="BK163" i="13"/>
  <c r="BK162" i="13"/>
  <c r="J158" i="13"/>
  <c r="J156" i="13"/>
  <c r="BK153" i="13"/>
  <c r="J152" i="13"/>
  <c r="BK151" i="13"/>
  <c r="J149" i="13"/>
  <c r="J147" i="13"/>
  <c r="J143" i="13"/>
  <c r="BK141" i="13"/>
  <c r="J140" i="13"/>
  <c r="BK138" i="13"/>
  <c r="BK136" i="13"/>
  <c r="J130" i="13"/>
  <c r="BK129" i="13"/>
  <c r="BK232" i="12"/>
  <c r="J230" i="12"/>
  <c r="BK227" i="12"/>
  <c r="BK226" i="12"/>
  <c r="J223" i="12"/>
  <c r="BK222" i="12"/>
  <c r="J219" i="12"/>
  <c r="BK218" i="12"/>
  <c r="BK213" i="12"/>
  <c r="J207" i="12"/>
  <c r="BK201" i="12"/>
  <c r="BK196" i="12"/>
  <c r="J191" i="12"/>
  <c r="J187" i="12"/>
  <c r="J185" i="12"/>
  <c r="BK184" i="12"/>
  <c r="J177" i="12"/>
  <c r="BK176" i="12"/>
  <c r="BK175" i="12"/>
  <c r="J168" i="12"/>
  <c r="J163" i="12"/>
  <c r="BK157" i="12"/>
  <c r="J155" i="12"/>
  <c r="BK152" i="12"/>
  <c r="BK151" i="12"/>
  <c r="BK150" i="12"/>
  <c r="J149" i="12"/>
  <c r="BK148" i="12"/>
  <c r="BK147" i="12"/>
  <c r="BK143" i="12"/>
  <c r="BK141" i="12"/>
  <c r="BK137" i="12"/>
  <c r="J135" i="12"/>
  <c r="BK132" i="12"/>
  <c r="J262" i="11"/>
  <c r="BK261" i="11"/>
  <c r="BK258" i="11"/>
  <c r="J256" i="11"/>
  <c r="J255" i="11"/>
  <c r="J253" i="11"/>
  <c r="BK251" i="11"/>
  <c r="BK249" i="11"/>
  <c r="J247" i="11"/>
  <c r="BK245" i="11"/>
  <c r="J243" i="11"/>
  <c r="J238" i="11"/>
  <c r="BK232" i="11"/>
  <c r="BK231" i="11"/>
  <c r="J230" i="11"/>
  <c r="J228" i="11"/>
  <c r="BK226" i="11"/>
  <c r="J224" i="11"/>
  <c r="BK223" i="11"/>
  <c r="BK221" i="11"/>
  <c r="BK220" i="11"/>
  <c r="J219" i="11"/>
  <c r="BK218" i="11"/>
  <c r="J215" i="11"/>
  <c r="BK214" i="11"/>
  <c r="BK212" i="11"/>
  <c r="J211" i="11"/>
  <c r="BK210" i="11"/>
  <c r="BK209" i="11"/>
  <c r="BK208" i="11"/>
  <c r="BK207" i="11"/>
  <c r="J205" i="11"/>
  <c r="BK204" i="11"/>
  <c r="J203" i="11"/>
  <c r="BK200" i="11"/>
  <c r="J197" i="11"/>
  <c r="BK196" i="11"/>
  <c r="J195" i="11"/>
  <c r="J194" i="11"/>
  <c r="J192" i="11"/>
  <c r="J191" i="11"/>
  <c r="J189" i="11"/>
  <c r="J188" i="11"/>
  <c r="BK187" i="11"/>
  <c r="J185" i="11"/>
  <c r="J183" i="11"/>
  <c r="J182" i="11"/>
  <c r="BK179" i="11"/>
  <c r="BK175" i="11"/>
  <c r="J174" i="11"/>
  <c r="BK173" i="11"/>
  <c r="BK172" i="11"/>
  <c r="BK170" i="11"/>
  <c r="BK168" i="11"/>
  <c r="BK167" i="11"/>
  <c r="BK164" i="11"/>
  <c r="BK163" i="11"/>
  <c r="BK162" i="11"/>
  <c r="BK160" i="11"/>
  <c r="J159" i="11"/>
  <c r="J158" i="11"/>
  <c r="J157" i="11"/>
  <c r="BK154" i="11"/>
  <c r="BK153" i="11"/>
  <c r="BK152" i="11"/>
  <c r="BK151" i="11"/>
  <c r="J149" i="11"/>
  <c r="J146" i="11"/>
  <c r="BK144" i="11"/>
  <c r="J143" i="11"/>
  <c r="J140" i="11"/>
  <c r="J138" i="11"/>
  <c r="BK133" i="11"/>
  <c r="BK134" i="10"/>
  <c r="BK132" i="10"/>
  <c r="J130" i="10"/>
  <c r="BK129" i="10"/>
  <c r="J128" i="10"/>
  <c r="BK127" i="10"/>
  <c r="J126" i="10"/>
  <c r="BK125" i="10"/>
  <c r="BK124" i="10"/>
  <c r="J123" i="10"/>
  <c r="J144" i="9"/>
  <c r="J143" i="9"/>
  <c r="BK142" i="9"/>
  <c r="BK140" i="9"/>
  <c r="BK139" i="9"/>
  <c r="BK137" i="9"/>
  <c r="BK135" i="9"/>
  <c r="BK130" i="9"/>
  <c r="BK129" i="9"/>
  <c r="BK126" i="9"/>
  <c r="J138" i="7"/>
  <c r="BK137" i="7"/>
  <c r="J136" i="7"/>
  <c r="J135" i="7"/>
  <c r="BK133" i="7"/>
  <c r="J131" i="7"/>
  <c r="BK130" i="7"/>
  <c r="J128" i="7"/>
  <c r="BK127" i="7"/>
  <c r="BK126" i="7"/>
  <c r="J125" i="7"/>
  <c r="BK179" i="6"/>
  <c r="J177" i="6"/>
  <c r="BK176" i="6"/>
  <c r="BK174" i="6"/>
  <c r="J171" i="6"/>
  <c r="BK169" i="6"/>
  <c r="J168" i="6"/>
  <c r="J166" i="6"/>
  <c r="BK165" i="6"/>
  <c r="BK164" i="6"/>
  <c r="BK163" i="6"/>
  <c r="BK162" i="6"/>
  <c r="BK161" i="6"/>
  <c r="J159" i="6"/>
  <c r="BK158" i="6"/>
  <c r="J157" i="6"/>
  <c r="BK156" i="6"/>
  <c r="J154" i="6"/>
  <c r="J152" i="6"/>
  <c r="BK151" i="6"/>
  <c r="J147" i="6"/>
  <c r="J145" i="6"/>
  <c r="J143" i="6"/>
  <c r="J142" i="6"/>
  <c r="J141" i="6"/>
  <c r="J140" i="6"/>
  <c r="J138" i="6"/>
  <c r="BK136" i="6"/>
  <c r="J134" i="6"/>
  <c r="BK133" i="6"/>
  <c r="J132" i="6"/>
  <c r="BK131" i="6"/>
  <c r="J129" i="6"/>
  <c r="J127" i="6"/>
  <c r="J126" i="6"/>
  <c r="BK125" i="6"/>
  <c r="BK124" i="6"/>
  <c r="BK123" i="6"/>
  <c r="BK205" i="5"/>
  <c r="BK204" i="5"/>
  <c r="BK203" i="5"/>
  <c r="J202" i="5"/>
  <c r="BK201" i="5"/>
  <c r="J199" i="5"/>
  <c r="J198" i="5"/>
  <c r="BK197" i="5"/>
  <c r="J196" i="5"/>
  <c r="J195" i="5"/>
  <c r="BK194" i="5"/>
  <c r="J193" i="5"/>
  <c r="BK192" i="5"/>
  <c r="BK190" i="5"/>
  <c r="J189" i="5"/>
  <c r="BK187" i="5"/>
  <c r="J185" i="5"/>
  <c r="BK184" i="5"/>
  <c r="BK183" i="5"/>
  <c r="J181" i="5"/>
  <c r="J180" i="5"/>
  <c r="J179" i="5"/>
  <c r="BK178" i="5"/>
  <c r="BK176" i="5"/>
  <c r="J175" i="5"/>
  <c r="J171" i="5"/>
  <c r="BK170" i="5"/>
  <c r="J169" i="5"/>
  <c r="J168" i="5"/>
  <c r="BK167" i="5"/>
  <c r="J165" i="5"/>
  <c r="J163" i="5"/>
  <c r="J162" i="5"/>
  <c r="BK161" i="5"/>
  <c r="J159" i="5"/>
  <c r="J157" i="5"/>
  <c r="J156" i="5"/>
  <c r="J155" i="5"/>
  <c r="BK153" i="5"/>
  <c r="BK152" i="5"/>
  <c r="J151" i="5"/>
  <c r="BK150" i="5"/>
  <c r="BK148" i="5"/>
  <c r="J147" i="5"/>
  <c r="BK146" i="5"/>
  <c r="BK145" i="5"/>
  <c r="J144" i="5"/>
  <c r="J143" i="5"/>
  <c r="J142" i="5"/>
  <c r="J141" i="5"/>
  <c r="BK140" i="5"/>
  <c r="J139" i="5"/>
  <c r="J138" i="5"/>
  <c r="J137" i="5"/>
  <c r="J136" i="5"/>
  <c r="J135" i="5"/>
  <c r="J134" i="5"/>
  <c r="J133" i="5"/>
  <c r="J131" i="5"/>
  <c r="J130" i="5"/>
  <c r="J129" i="5"/>
  <c r="BK127" i="5"/>
  <c r="BK126" i="5"/>
  <c r="J125" i="5"/>
  <c r="J124" i="4"/>
  <c r="J123" i="4"/>
  <c r="J159" i="3"/>
  <c r="J158" i="3"/>
  <c r="J157" i="3"/>
  <c r="BK155" i="3"/>
  <c r="J152" i="3"/>
  <c r="BK150" i="3"/>
  <c r="J149" i="3"/>
  <c r="BK148" i="3"/>
  <c r="J146" i="3"/>
  <c r="BK145" i="3"/>
  <c r="J143" i="3"/>
  <c r="BK140" i="3"/>
  <c r="J137" i="3"/>
  <c r="J136" i="3"/>
  <c r="BK135" i="3"/>
  <c r="J134" i="3"/>
  <c r="BK133" i="3"/>
  <c r="BK131" i="3"/>
  <c r="J129" i="3"/>
  <c r="J128" i="3"/>
  <c r="BK126" i="3"/>
  <c r="J123" i="3"/>
  <c r="J137" i="26"/>
  <c r="J136" i="26" s="1"/>
  <c r="BK135" i="26"/>
  <c r="J134" i="26"/>
  <c r="J133" i="26" s="1"/>
  <c r="BK129" i="26"/>
  <c r="BK127" i="26"/>
  <c r="BK126" i="26"/>
  <c r="BK125" i="26"/>
  <c r="BK217" i="25"/>
  <c r="J216" i="25"/>
  <c r="BK215" i="25"/>
  <c r="J214" i="25"/>
  <c r="J213" i="25"/>
  <c r="J212" i="25"/>
  <c r="BK210" i="25"/>
  <c r="J209" i="25"/>
  <c r="J208" i="25"/>
  <c r="BK206" i="25"/>
  <c r="BK202" i="25"/>
  <c r="J201" i="25"/>
  <c r="J200" i="25"/>
  <c r="J199" i="25"/>
  <c r="BK198" i="25"/>
  <c r="J192" i="25"/>
  <c r="BK190" i="25"/>
  <c r="J187" i="25"/>
  <c r="BK185" i="25"/>
  <c r="BK181" i="25"/>
  <c r="J177" i="25"/>
  <c r="BK175" i="25"/>
  <c r="BK174" i="25"/>
  <c r="J173" i="25"/>
  <c r="BK171" i="25"/>
  <c r="BK169" i="25"/>
  <c r="J166" i="25"/>
  <c r="J164" i="25"/>
  <c r="BK157" i="25"/>
  <c r="BK155" i="25"/>
  <c r="BK153" i="25"/>
  <c r="BK149" i="25"/>
  <c r="J147" i="25"/>
  <c r="BK144" i="25"/>
  <c r="BK143" i="25"/>
  <c r="J141" i="25"/>
  <c r="J134" i="25"/>
  <c r="J171" i="24"/>
  <c r="BK170" i="24"/>
  <c r="BK168" i="24"/>
  <c r="BK166" i="24"/>
  <c r="BK163" i="24"/>
  <c r="BK162" i="24"/>
  <c r="BK161" i="24"/>
  <c r="BK160" i="24"/>
  <c r="BK159" i="24"/>
  <c r="J158" i="24"/>
  <c r="J156" i="24"/>
  <c r="BK155" i="24"/>
  <c r="J153" i="24"/>
  <c r="BK151" i="24"/>
  <c r="J150" i="24"/>
  <c r="BK148" i="24"/>
  <c r="J147" i="24"/>
  <c r="J146" i="24"/>
  <c r="J144" i="24"/>
  <c r="BK141" i="24"/>
  <c r="BK139" i="24"/>
  <c r="BK138" i="24"/>
  <c r="J137" i="24"/>
  <c r="J136" i="24"/>
  <c r="J135" i="24"/>
  <c r="J133" i="24"/>
  <c r="BK132" i="24"/>
  <c r="J130" i="24"/>
  <c r="BK129" i="24"/>
  <c r="BK128" i="24"/>
  <c r="J126" i="24"/>
  <c r="J125" i="24"/>
  <c r="BK122" i="24"/>
  <c r="J134" i="23"/>
  <c r="BK133" i="23"/>
  <c r="J131" i="23"/>
  <c r="J130" i="23"/>
  <c r="J129" i="23"/>
  <c r="BK126" i="23"/>
  <c r="J125" i="23"/>
  <c r="BK124" i="23"/>
  <c r="J122" i="23"/>
  <c r="BK121" i="23"/>
  <c r="J197" i="22"/>
  <c r="J195" i="22"/>
  <c r="J193" i="22"/>
  <c r="J191" i="22"/>
  <c r="BK190" i="22"/>
  <c r="BK189" i="22"/>
  <c r="BK187" i="22"/>
  <c r="J186" i="22"/>
  <c r="J184" i="22"/>
  <c r="J181" i="22"/>
  <c r="J179" i="22"/>
  <c r="J177" i="22"/>
  <c r="J175" i="22"/>
  <c r="J173" i="22"/>
  <c r="BK171" i="22"/>
  <c r="BK169" i="22"/>
  <c r="BK167" i="22"/>
  <c r="J163" i="22"/>
  <c r="BK157" i="22"/>
  <c r="J155" i="22"/>
  <c r="BK153" i="22"/>
  <c r="BK149" i="22"/>
  <c r="BK147" i="22"/>
  <c r="BK145" i="22"/>
  <c r="J141" i="22"/>
  <c r="J139" i="22"/>
  <c r="J137" i="22"/>
  <c r="J131" i="22"/>
  <c r="BK129" i="22"/>
  <c r="BK124" i="22"/>
  <c r="J356" i="21"/>
  <c r="BK354" i="21"/>
  <c r="BK352" i="21"/>
  <c r="J350" i="21"/>
  <c r="J347" i="21"/>
  <c r="J339" i="21"/>
  <c r="BK335" i="21"/>
  <c r="BK333" i="21"/>
  <c r="BK331" i="21"/>
  <c r="J331" i="21"/>
  <c r="J327" i="21"/>
  <c r="J325" i="21"/>
  <c r="J324" i="21" s="1"/>
  <c r="J323" i="21"/>
  <c r="BK320" i="21"/>
  <c r="BK318" i="21"/>
  <c r="J314" i="21"/>
  <c r="BK312" i="21"/>
  <c r="J310" i="21"/>
  <c r="J308" i="21"/>
  <c r="J304" i="21"/>
  <c r="BK301" i="21"/>
  <c r="BK299" i="21"/>
  <c r="J297" i="21"/>
  <c r="BK293" i="21"/>
  <c r="BK292" i="21"/>
  <c r="BK290" i="21"/>
  <c r="BK288" i="21"/>
  <c r="J286" i="21"/>
  <c r="J284" i="21"/>
  <c r="BK282" i="21"/>
  <c r="J280" i="21"/>
  <c r="J278" i="21"/>
  <c r="J274" i="21"/>
  <c r="J272" i="21"/>
  <c r="BK266" i="21"/>
  <c r="BK263" i="21"/>
  <c r="J259" i="21"/>
  <c r="J257" i="21"/>
  <c r="J255" i="21"/>
  <c r="BK253" i="21"/>
  <c r="BK251" i="21"/>
  <c r="J247" i="21"/>
  <c r="J246" i="21"/>
  <c r="BK241" i="21"/>
  <c r="J237" i="21"/>
  <c r="BK236" i="21"/>
  <c r="BK226" i="21"/>
  <c r="J217" i="21"/>
  <c r="J209" i="21"/>
  <c r="BK203" i="21"/>
  <c r="J201" i="21"/>
  <c r="BK199" i="21"/>
  <c r="J195" i="21"/>
  <c r="BK187" i="21"/>
  <c r="J185" i="21"/>
  <c r="J184" i="21" s="1"/>
  <c r="BK182" i="21"/>
  <c r="BK180" i="21"/>
  <c r="BK179" i="21"/>
  <c r="J178" i="21"/>
  <c r="BK177" i="21"/>
  <c r="BK175" i="21"/>
  <c r="BK167" i="21"/>
  <c r="BK161" i="21"/>
  <c r="BK159" i="21"/>
  <c r="J157" i="21"/>
  <c r="J145" i="21"/>
  <c r="J143" i="21"/>
  <c r="J141" i="21"/>
  <c r="BK137" i="21"/>
  <c r="J135" i="21"/>
  <c r="BK133" i="21"/>
  <c r="BK310" i="20"/>
  <c r="J309" i="20"/>
  <c r="J304" i="20"/>
  <c r="BK303" i="20"/>
  <c r="J297" i="20"/>
  <c r="BK296" i="20"/>
  <c r="J295" i="20"/>
  <c r="J293" i="20"/>
  <c r="BK292" i="20"/>
  <c r="BK291" i="20"/>
  <c r="J290" i="20"/>
  <c r="BK289" i="20"/>
  <c r="BK287" i="20"/>
  <c r="J284" i="20"/>
  <c r="J282" i="20"/>
  <c r="BK280" i="20"/>
  <c r="J276" i="20"/>
  <c r="J274" i="20"/>
  <c r="J272" i="20"/>
  <c r="J266" i="20"/>
  <c r="BK264" i="20"/>
  <c r="J260" i="20"/>
  <c r="BK255" i="20"/>
  <c r="BK253" i="20"/>
  <c r="J250" i="20"/>
  <c r="BK247" i="20"/>
  <c r="BK245" i="20"/>
  <c r="J243" i="20"/>
  <c r="BK224" i="20"/>
  <c r="BK212" i="20"/>
  <c r="J210" i="20"/>
  <c r="BK204" i="20"/>
  <c r="J200" i="20"/>
  <c r="J182" i="20"/>
  <c r="BK167" i="20"/>
  <c r="BK164" i="20"/>
  <c r="BK158" i="20"/>
  <c r="J156" i="20"/>
  <c r="J153" i="20"/>
  <c r="J151" i="20"/>
  <c r="BK149" i="20"/>
  <c r="J147" i="20"/>
  <c r="BK145" i="20"/>
  <c r="J143" i="20"/>
  <c r="BK141" i="20"/>
  <c r="J133" i="20"/>
  <c r="J127" i="20"/>
  <c r="J259" i="19"/>
  <c r="J257" i="19"/>
  <c r="J255" i="19"/>
  <c r="J251" i="19"/>
  <c r="J250" i="19"/>
  <c r="J244" i="19"/>
  <c r="BK243" i="19"/>
  <c r="BK242" i="19"/>
  <c r="BK241" i="19"/>
  <c r="J240" i="19"/>
  <c r="J229" i="19"/>
  <c r="J227" i="19"/>
  <c r="J215" i="19"/>
  <c r="J213" i="19"/>
  <c r="J212" i="19"/>
  <c r="J210" i="19"/>
  <c r="J207" i="19"/>
  <c r="J205" i="19"/>
  <c r="BK204" i="19"/>
  <c r="J203" i="19"/>
  <c r="BK202" i="19"/>
  <c r="J197" i="19"/>
  <c r="J196" i="19"/>
  <c r="J191" i="19"/>
  <c r="J190" i="19"/>
  <c r="BK188" i="19"/>
  <c r="J186" i="19"/>
  <c r="J183" i="19"/>
  <c r="BK180" i="19"/>
  <c r="BK171" i="19"/>
  <c r="J170" i="19"/>
  <c r="J155" i="19"/>
  <c r="BK153" i="19"/>
  <c r="J151" i="19"/>
  <c r="BK146" i="19"/>
  <c r="J145" i="19"/>
  <c r="J144" i="19"/>
  <c r="BK143" i="19"/>
  <c r="J142" i="19"/>
  <c r="BK141" i="19"/>
  <c r="J140" i="19"/>
  <c r="BK138" i="19"/>
  <c r="BK131" i="19"/>
  <c r="J130" i="19"/>
  <c r="J128" i="19"/>
  <c r="J161" i="18"/>
  <c r="J160" i="18"/>
  <c r="J152" i="18"/>
  <c r="BK149" i="18"/>
  <c r="BK148" i="18"/>
  <c r="J145" i="18"/>
  <c r="J144" i="18"/>
  <c r="J142" i="18"/>
  <c r="J141" i="18"/>
  <c r="J140" i="18"/>
  <c r="J136" i="18"/>
  <c r="J135" i="18"/>
  <c r="BK134" i="18"/>
  <c r="BK133" i="18"/>
  <c r="J132" i="18"/>
  <c r="J127" i="18"/>
  <c r="J125" i="18"/>
  <c r="J346" i="17"/>
  <c r="BK344" i="17"/>
  <c r="BK342" i="17"/>
  <c r="J341" i="17"/>
  <c r="BK339" i="17"/>
  <c r="J337" i="17"/>
  <c r="BK327" i="17"/>
  <c r="J323" i="17"/>
  <c r="J319" i="17"/>
  <c r="BK313" i="17"/>
  <c r="J305" i="17"/>
  <c r="J303" i="17"/>
  <c r="BK301" i="17"/>
  <c r="J297" i="17"/>
  <c r="J295" i="17"/>
  <c r="J293" i="17"/>
  <c r="BK291" i="17"/>
  <c r="J287" i="17"/>
  <c r="BK285" i="17"/>
  <c r="BK283" i="17"/>
  <c r="BK281" i="17"/>
  <c r="BK279" i="17"/>
  <c r="J277" i="17"/>
  <c r="BK273" i="17"/>
  <c r="J271" i="17"/>
  <c r="BK269" i="17"/>
  <c r="J267" i="17"/>
  <c r="BK265" i="17"/>
  <c r="BK263" i="17"/>
  <c r="BK245" i="17"/>
  <c r="J243" i="17"/>
  <c r="BK241" i="17"/>
  <c r="BK235" i="17"/>
  <c r="J215" i="17"/>
  <c r="BK213" i="17"/>
  <c r="BK211" i="17"/>
  <c r="J205" i="17"/>
  <c r="J191" i="17"/>
  <c r="J187" i="17"/>
  <c r="BK185" i="17"/>
  <c r="J179" i="17"/>
  <c r="BK175" i="17"/>
  <c r="BK173" i="17"/>
  <c r="J169" i="17"/>
  <c r="BK167" i="17"/>
  <c r="BK165" i="17"/>
  <c r="J155" i="17"/>
  <c r="J149" i="17"/>
  <c r="BK147" i="17"/>
  <c r="J140" i="17"/>
  <c r="J136" i="17"/>
  <c r="J134" i="17"/>
  <c r="J130" i="17"/>
  <c r="BK122" i="17"/>
  <c r="J240" i="16"/>
  <c r="BK237" i="16"/>
  <c r="J236" i="16"/>
  <c r="BK235" i="16"/>
  <c r="J234" i="16"/>
  <c r="J233" i="16"/>
  <c r="BK227" i="16"/>
  <c r="J158" i="5"/>
  <c r="BK157" i="5"/>
  <c r="BK156" i="5"/>
  <c r="BK155" i="5"/>
  <c r="J154" i="5"/>
  <c r="BK151" i="5"/>
  <c r="J149" i="5"/>
  <c r="J148" i="5"/>
  <c r="BK147" i="5"/>
  <c r="J146" i="5"/>
  <c r="J145" i="5"/>
  <c r="BK143" i="5"/>
  <c r="BK141" i="5"/>
  <c r="BK139" i="5"/>
  <c r="BK138" i="5"/>
  <c r="BK136" i="5"/>
  <c r="BK135" i="5"/>
  <c r="BK132" i="5"/>
  <c r="BK131" i="5"/>
  <c r="BK129" i="5"/>
  <c r="J128" i="5"/>
  <c r="BK125" i="5"/>
  <c r="J124" i="5"/>
  <c r="J123" i="5"/>
  <c r="BK158" i="3"/>
  <c r="BK157" i="3"/>
  <c r="J156" i="3"/>
  <c r="J155" i="3"/>
  <c r="J154" i="3"/>
  <c r="BK153" i="3"/>
  <c r="BK152" i="3"/>
  <c r="J151" i="3"/>
  <c r="J150" i="3"/>
  <c r="J147" i="3"/>
  <c r="BK146" i="3"/>
  <c r="BK144" i="3"/>
  <c r="J142" i="3"/>
  <c r="J141" i="3"/>
  <c r="BK139" i="3"/>
  <c r="J138" i="3"/>
  <c r="BK136" i="3"/>
  <c r="BK134" i="3"/>
  <c r="J133" i="3"/>
  <c r="J132" i="3"/>
  <c r="J131" i="3"/>
  <c r="J130" i="3"/>
  <c r="BK129" i="3"/>
  <c r="BK128" i="3"/>
  <c r="J127" i="3"/>
  <c r="BK125" i="3"/>
  <c r="J124" i="3"/>
  <c r="BK123" i="3"/>
  <c r="BK137" i="26"/>
  <c r="BK132" i="26"/>
  <c r="BK131" i="26"/>
  <c r="J129" i="26"/>
  <c r="J128" i="26" s="1"/>
  <c r="J127" i="26"/>
  <c r="BK218" i="25"/>
  <c r="J217" i="25"/>
  <c r="BK216" i="25"/>
  <c r="J215" i="25"/>
  <c r="BK212" i="25"/>
  <c r="J211" i="25"/>
  <c r="BK209" i="25"/>
  <c r="BK208" i="25"/>
  <c r="J207" i="25"/>
  <c r="J205" i="25"/>
  <c r="BK204" i="25"/>
  <c r="J203" i="25"/>
  <c r="J202" i="25"/>
  <c r="BK199" i="25"/>
  <c r="J198" i="25"/>
  <c r="J197" i="25"/>
  <c r="BK196" i="25"/>
  <c r="J193" i="25"/>
  <c r="BK192" i="25"/>
  <c r="J190" i="25"/>
  <c r="BK187" i="25"/>
  <c r="J185" i="25"/>
  <c r="BK177" i="25"/>
  <c r="J175" i="25"/>
  <c r="J174" i="25"/>
  <c r="J171" i="25"/>
  <c r="J169" i="25"/>
  <c r="BK166" i="25"/>
  <c r="BK162" i="25"/>
  <c r="J160" i="25"/>
  <c r="J155" i="25"/>
  <c r="J153" i="25"/>
  <c r="BK150" i="25"/>
  <c r="J149" i="25"/>
  <c r="BK147" i="25"/>
  <c r="J144" i="25"/>
  <c r="J143" i="25"/>
  <c r="BK141" i="25"/>
  <c r="BK138" i="25"/>
  <c r="J136" i="25"/>
  <c r="J170" i="24"/>
  <c r="J169" i="24"/>
  <c r="J168" i="24"/>
  <c r="BK167" i="24"/>
  <c r="J166" i="24"/>
  <c r="BK165" i="24"/>
  <c r="J164" i="24"/>
  <c r="J163" i="24"/>
  <c r="J162" i="24"/>
  <c r="J154" i="24"/>
  <c r="BK153" i="24"/>
  <c r="BK150" i="24"/>
  <c r="J149" i="24"/>
  <c r="J148" i="24"/>
  <c r="BK147" i="24"/>
  <c r="J145" i="24"/>
  <c r="BK143" i="24"/>
  <c r="J141" i="24"/>
  <c r="J140" i="24"/>
  <c r="J139" i="24"/>
  <c r="BK137" i="24"/>
  <c r="BK136" i="24"/>
  <c r="BK135" i="24"/>
  <c r="BK134" i="24"/>
  <c r="BK131" i="24"/>
  <c r="J129" i="24"/>
  <c r="J127" i="24"/>
  <c r="BK126" i="24"/>
  <c r="BK125" i="24"/>
  <c r="BK124" i="24"/>
  <c r="J123" i="24"/>
  <c r="J122" i="24"/>
  <c r="J135" i="23"/>
  <c r="J133" i="23"/>
  <c r="BK132" i="23"/>
  <c r="BK130" i="23"/>
  <c r="BK129" i="23"/>
  <c r="BK128" i="23"/>
  <c r="BK127" i="23"/>
  <c r="J124" i="23"/>
  <c r="BK123" i="23"/>
  <c r="BK122" i="23"/>
  <c r="J121" i="23"/>
  <c r="J199" i="22"/>
  <c r="BK197" i="22"/>
  <c r="J196" i="22"/>
  <c r="BK194" i="22"/>
  <c r="BK192" i="22"/>
  <c r="J190" i="22"/>
  <c r="J189" i="22"/>
  <c r="BK188" i="22"/>
  <c r="J187" i="22"/>
  <c r="BK185" i="22"/>
  <c r="BK184" i="22"/>
  <c r="J183" i="22"/>
  <c r="BK181" i="22"/>
  <c r="BK179" i="22"/>
  <c r="BK175" i="22"/>
  <c r="BK173" i="22"/>
  <c r="J171" i="22"/>
  <c r="J167" i="22"/>
  <c r="BK165" i="22"/>
  <c r="J165" i="22"/>
  <c r="BK163" i="22"/>
  <c r="J161" i="22"/>
  <c r="J159" i="22"/>
  <c r="J157" i="22"/>
  <c r="BK155" i="22"/>
  <c r="J153" i="22"/>
  <c r="J151" i="22"/>
  <c r="J147" i="22"/>
  <c r="J145" i="22"/>
  <c r="J143" i="22"/>
  <c r="BK141" i="22"/>
  <c r="BK137" i="22"/>
  <c r="BK135" i="22"/>
  <c r="J135" i="22"/>
  <c r="BK133" i="22"/>
  <c r="J129" i="22"/>
  <c r="J124" i="22"/>
  <c r="BK360" i="21"/>
  <c r="J359" i="21"/>
  <c r="BK357" i="21"/>
  <c r="J354" i="21"/>
  <c r="J352" i="21"/>
  <c r="J351" i="21" s="1"/>
  <c r="BK348" i="21"/>
  <c r="BK347" i="21"/>
  <c r="BK345" i="21"/>
  <c r="J343" i="21"/>
  <c r="BK341" i="21"/>
  <c r="BK339" i="21"/>
  <c r="J337" i="21"/>
  <c r="J335" i="21"/>
  <c r="J333" i="21"/>
  <c r="J329" i="21"/>
  <c r="J320" i="21"/>
  <c r="J316" i="21"/>
  <c r="BK314" i="21"/>
  <c r="J312" i="21"/>
  <c r="BK308" i="21"/>
  <c r="J306" i="21"/>
  <c r="BK304" i="21"/>
  <c r="J303" i="21"/>
  <c r="J301" i="21"/>
  <c r="J299" i="21"/>
  <c r="J295" i="21"/>
  <c r="J290" i="21"/>
  <c r="J288" i="21"/>
  <c r="BK286" i="21"/>
  <c r="BK284" i="21"/>
  <c r="J282" i="21"/>
  <c r="BK280" i="21"/>
  <c r="BK278" i="21"/>
  <c r="BK276" i="21"/>
  <c r="BK274" i="21"/>
  <c r="BK272" i="21"/>
  <c r="BK270" i="21"/>
  <c r="BK268" i="21"/>
  <c r="J266" i="21"/>
  <c r="J264" i="21"/>
  <c r="J263" i="21"/>
  <c r="J261" i="21"/>
  <c r="BK259" i="21"/>
  <c r="BK257" i="21"/>
  <c r="BK255" i="21"/>
  <c r="J253" i="21"/>
  <c r="J249" i="21"/>
  <c r="J248" i="21" s="1"/>
  <c r="BK246" i="21"/>
  <c r="J245" i="21"/>
  <c r="J241" i="21"/>
  <c r="J239" i="21"/>
  <c r="BK237" i="21"/>
  <c r="BK234" i="21"/>
  <c r="BK232" i="21"/>
  <c r="J231" i="21"/>
  <c r="J230" i="21"/>
  <c r="J228" i="21"/>
  <c r="J221" i="21"/>
  <c r="BK219" i="21"/>
  <c r="BK211" i="21"/>
  <c r="BK207" i="21"/>
  <c r="BK205" i="21"/>
  <c r="BK197" i="21"/>
  <c r="J193" i="21"/>
  <c r="J191" i="21"/>
  <c r="J189" i="21"/>
  <c r="J181" i="21"/>
  <c r="BK178" i="21"/>
  <c r="BK173" i="21"/>
  <c r="J169" i="21"/>
  <c r="BK165" i="21"/>
  <c r="BK163" i="21"/>
  <c r="J161" i="21"/>
  <c r="J159" i="21"/>
  <c r="BK157" i="21"/>
  <c r="J149" i="21"/>
  <c r="J139" i="21"/>
  <c r="J133" i="21"/>
  <c r="J129" i="21"/>
  <c r="BK308" i="20"/>
  <c r="BK302" i="20"/>
  <c r="J300" i="20"/>
  <c r="BK298" i="20"/>
  <c r="J294" i="20"/>
  <c r="J292" i="20"/>
  <c r="J289" i="20"/>
  <c r="J280" i="20"/>
  <c r="BK278" i="20"/>
  <c r="BK268" i="20"/>
  <c r="BK266" i="20"/>
  <c r="BK262" i="20"/>
  <c r="BK260" i="20"/>
  <c r="J257" i="20"/>
  <c r="BK239" i="20"/>
  <c r="BK233" i="20"/>
  <c r="BK230" i="20"/>
  <c r="BK227" i="20"/>
  <c r="J224" i="20"/>
  <c r="BK221" i="20"/>
  <c r="J218" i="20"/>
  <c r="BK216" i="20"/>
  <c r="BK214" i="20"/>
  <c r="J202" i="20"/>
  <c r="BK200" i="20"/>
  <c r="BK198" i="20"/>
  <c r="J196" i="20"/>
  <c r="BK187" i="20"/>
  <c r="J184" i="20"/>
  <c r="BK176" i="20"/>
  <c r="BK173" i="20"/>
  <c r="J170" i="20"/>
  <c r="J161" i="20"/>
  <c r="J149" i="20"/>
  <c r="BK147" i="20"/>
  <c r="BK143" i="20"/>
  <c r="BK260" i="19"/>
  <c r="J260" i="19"/>
  <c r="BK259" i="19"/>
  <c r="BK255" i="19"/>
  <c r="BK254" i="19"/>
  <c r="BK249" i="19"/>
  <c r="BK248" i="19"/>
  <c r="J246" i="19"/>
  <c r="J243" i="19"/>
  <c r="BK240" i="19"/>
  <c r="BK235" i="19"/>
  <c r="J233" i="19"/>
  <c r="BK231" i="19"/>
  <c r="J223" i="19"/>
  <c r="BK221" i="19"/>
  <c r="J220" i="19"/>
  <c r="J219" i="19"/>
  <c r="BK218" i="19"/>
  <c r="J217" i="19"/>
  <c r="J211" i="19"/>
  <c r="BK208" i="19"/>
  <c r="BK207" i="19"/>
  <c r="J206" i="19"/>
  <c r="BK205" i="19"/>
  <c r="BK203" i="19"/>
  <c r="J200" i="19"/>
  <c r="BK199" i="19"/>
  <c r="BK198" i="19"/>
  <c r="BK197" i="19"/>
  <c r="BK195" i="19"/>
  <c r="BK194" i="19"/>
  <c r="J193" i="19"/>
  <c r="BK191" i="19"/>
  <c r="BK183" i="19"/>
  <c r="BK181" i="19"/>
  <c r="J180" i="19"/>
  <c r="BK179" i="19"/>
  <c r="BK178" i="19"/>
  <c r="J178" i="19"/>
  <c r="BK177" i="19"/>
  <c r="J177" i="19"/>
  <c r="BK176" i="19"/>
  <c r="J176" i="19"/>
  <c r="BK175" i="19"/>
  <c r="J175" i="19"/>
  <c r="BK174" i="19"/>
  <c r="J174" i="19"/>
  <c r="BK173" i="19"/>
  <c r="J173" i="19"/>
  <c r="J168" i="19"/>
  <c r="BK166" i="19"/>
  <c r="J161" i="19"/>
  <c r="BK160" i="19"/>
  <c r="J159" i="19"/>
  <c r="J158" i="19"/>
  <c r="BK157" i="19"/>
  <c r="J150" i="19"/>
  <c r="J143" i="19"/>
  <c r="J141" i="19"/>
  <c r="J133" i="19"/>
  <c r="BK132" i="19"/>
  <c r="J131" i="19"/>
  <c r="BK130" i="19"/>
  <c r="BK128" i="19"/>
  <c r="J127" i="19"/>
  <c r="BK163" i="18"/>
  <c r="BK158" i="18"/>
  <c r="J157" i="18"/>
  <c r="J156" i="18"/>
  <c r="BK154" i="18"/>
  <c r="J153" i="18"/>
  <c r="J151" i="18"/>
  <c r="BK150" i="18"/>
  <c r="BK147" i="18"/>
  <c r="BK146" i="18"/>
  <c r="BK145" i="18"/>
  <c r="BK140" i="18"/>
  <c r="J133" i="18"/>
  <c r="BK132" i="18"/>
  <c r="BK131" i="18"/>
  <c r="BK126" i="18"/>
  <c r="BK347" i="17"/>
  <c r="BK345" i="17"/>
  <c r="J344" i="17"/>
  <c r="J343" i="17"/>
  <c r="J335" i="17"/>
  <c r="J329" i="17"/>
  <c r="J327" i="17"/>
  <c r="J325" i="17"/>
  <c r="BK321" i="17"/>
  <c r="BK319" i="17"/>
  <c r="J317" i="17"/>
  <c r="BK303" i="17"/>
  <c r="J291" i="17"/>
  <c r="BK289" i="17"/>
  <c r="BK287" i="17"/>
  <c r="J285" i="17"/>
  <c r="J279" i="17"/>
  <c r="J265" i="17"/>
  <c r="J261" i="17"/>
  <c r="BK257" i="17"/>
  <c r="J255" i="17"/>
  <c r="BK251" i="17"/>
  <c r="J249" i="17"/>
  <c r="J247" i="17"/>
  <c r="BK243" i="17"/>
  <c r="J241" i="17"/>
  <c r="BK237" i="17"/>
  <c r="BK217" i="17"/>
  <c r="J211" i="17"/>
  <c r="BK209" i="17"/>
  <c r="J207" i="17"/>
  <c r="BK205" i="17"/>
  <c r="J203" i="17"/>
  <c r="BK201" i="17"/>
  <c r="BK199" i="17"/>
  <c r="BK197" i="17"/>
  <c r="J189" i="17"/>
  <c r="BK183" i="17"/>
  <c r="BK181" i="17"/>
  <c r="J177" i="17"/>
  <c r="J167" i="17"/>
  <c r="BK163" i="17"/>
  <c r="BK161" i="17"/>
  <c r="BK158" i="17"/>
  <c r="BK153" i="17"/>
  <c r="J151" i="17"/>
  <c r="J147" i="17"/>
  <c r="J144" i="17"/>
  <c r="J142" i="17"/>
  <c r="BK140" i="17"/>
  <c r="J138" i="17"/>
  <c r="J132" i="17"/>
  <c r="BK126" i="17"/>
  <c r="BK240" i="16"/>
  <c r="BK238" i="16"/>
  <c r="J235" i="16"/>
  <c r="BK230" i="16"/>
  <c r="J229" i="16"/>
  <c r="BK228" i="16"/>
  <c r="J227" i="16"/>
  <c r="BK226" i="16"/>
  <c r="J226" i="16"/>
  <c r="BK225" i="16"/>
  <c r="BK224" i="16"/>
  <c r="J224" i="16"/>
  <c r="BK223" i="16"/>
  <c r="J222" i="16"/>
  <c r="BK221" i="16"/>
  <c r="J220" i="16"/>
  <c r="BK219" i="16"/>
  <c r="J219" i="16"/>
  <c r="BK218" i="16"/>
  <c r="BK217" i="16"/>
  <c r="J217" i="16"/>
  <c r="BK216" i="16"/>
  <c r="J215" i="16"/>
  <c r="BK214" i="16"/>
  <c r="BK213" i="16"/>
  <c r="J213" i="16"/>
  <c r="J211" i="16"/>
  <c r="BK210" i="16"/>
  <c r="J210" i="16"/>
  <c r="BK208" i="16"/>
  <c r="BK207" i="16"/>
  <c r="J206" i="16"/>
  <c r="BK204" i="16"/>
  <c r="J202" i="16"/>
  <c r="BK201" i="16"/>
  <c r="BK200" i="16"/>
  <c r="BK199" i="16"/>
  <c r="J198" i="16"/>
  <c r="J197" i="16"/>
  <c r="J196" i="16"/>
  <c r="BK195" i="16"/>
  <c r="J193" i="16"/>
  <c r="BK191" i="16"/>
  <c r="J189" i="16"/>
  <c r="BK187" i="16"/>
  <c r="J186" i="16"/>
  <c r="J185" i="16"/>
  <c r="BK183" i="16"/>
  <c r="J182" i="16"/>
  <c r="BK181" i="16"/>
  <c r="BK180" i="16"/>
  <c r="BK179" i="16"/>
  <c r="BK177" i="16"/>
  <c r="J176" i="16"/>
  <c r="BK175" i="16"/>
  <c r="J173" i="16"/>
  <c r="BK171" i="16"/>
  <c r="BK169" i="16"/>
  <c r="J168" i="16"/>
  <c r="J166" i="16"/>
  <c r="BK163" i="16"/>
  <c r="J162" i="16"/>
  <c r="J161" i="16"/>
  <c r="J160" i="16"/>
  <c r="J159" i="16"/>
  <c r="BK158" i="16"/>
  <c r="J155" i="16"/>
  <c r="BK154" i="16"/>
  <c r="BK153" i="16"/>
  <c r="BK152" i="16"/>
  <c r="BK151" i="16"/>
  <c r="BK150" i="16"/>
  <c r="J149" i="16"/>
  <c r="BK147" i="16"/>
  <c r="J146" i="16"/>
  <c r="J145" i="16"/>
  <c r="BK144" i="16"/>
  <c r="BK140" i="16"/>
  <c r="J138" i="16"/>
  <c r="BK137" i="16"/>
  <c r="BK136" i="16"/>
  <c r="BK204" i="15"/>
  <c r="J203" i="15"/>
  <c r="BK201" i="15"/>
  <c r="BK200" i="15"/>
  <c r="J199" i="15"/>
  <c r="BK197" i="15"/>
  <c r="BK196" i="15"/>
  <c r="BK194" i="15"/>
  <c r="J192" i="15"/>
  <c r="BK190" i="15"/>
  <c r="BK189" i="15"/>
  <c r="J188" i="15"/>
  <c r="BK187" i="15"/>
  <c r="J186" i="15"/>
  <c r="BK184" i="15"/>
  <c r="BK183" i="15"/>
  <c r="J180" i="15"/>
  <c r="BK178" i="15"/>
  <c r="BK175" i="15"/>
  <c r="J174" i="15"/>
  <c r="BK171" i="15"/>
  <c r="BK169" i="15"/>
  <c r="J168" i="15"/>
  <c r="J167" i="15"/>
  <c r="J166" i="15"/>
  <c r="BK164" i="15"/>
  <c r="J163" i="15"/>
  <c r="BK162" i="15"/>
  <c r="J161" i="15"/>
  <c r="BK159" i="15"/>
  <c r="BK157" i="15"/>
  <c r="BK156" i="15"/>
  <c r="BK155" i="15"/>
  <c r="BK154" i="15"/>
  <c r="BK150" i="15"/>
  <c r="BK149" i="15"/>
  <c r="BK147" i="15"/>
  <c r="BK144" i="15"/>
  <c r="J142" i="15"/>
  <c r="J141" i="15"/>
  <c r="BK139" i="15"/>
  <c r="BK137" i="15"/>
  <c r="BK136" i="15"/>
  <c r="BK202" i="14"/>
  <c r="J201" i="14"/>
  <c r="J200" i="14"/>
  <c r="J199" i="14"/>
  <c r="J198" i="14"/>
  <c r="BK191" i="14"/>
  <c r="J188" i="14"/>
  <c r="BK186" i="14"/>
  <c r="BK185" i="14"/>
  <c r="BK183" i="14"/>
  <c r="BK182" i="14"/>
  <c r="BK180" i="14"/>
  <c r="BK177" i="14"/>
  <c r="J176" i="14"/>
  <c r="J175" i="14"/>
  <c r="J174" i="14"/>
  <c r="J172" i="14"/>
  <c r="BK171" i="14"/>
  <c r="BK170" i="14"/>
  <c r="J169" i="14"/>
  <c r="J168" i="14"/>
  <c r="J167" i="14"/>
  <c r="J166" i="14"/>
  <c r="J165" i="14"/>
  <c r="BK164" i="14"/>
  <c r="J163" i="14"/>
  <c r="J162" i="14"/>
  <c r="J161" i="14"/>
  <c r="BK159" i="14"/>
  <c r="BK158" i="14"/>
  <c r="BK157" i="14"/>
  <c r="J156" i="14"/>
  <c r="BK155" i="14"/>
  <c r="BK154" i="14"/>
  <c r="J153" i="14"/>
  <c r="J152" i="14"/>
  <c r="BK151" i="14"/>
  <c r="BK149" i="14"/>
  <c r="BK148" i="14"/>
  <c r="BK146" i="14"/>
  <c r="BK144" i="14"/>
  <c r="J143" i="14"/>
  <c r="J142" i="14"/>
  <c r="J139" i="14"/>
  <c r="BK137" i="14"/>
  <c r="J136" i="14"/>
  <c r="J135" i="14"/>
  <c r="J134" i="14"/>
  <c r="BK132" i="14"/>
  <c r="J131" i="14"/>
  <c r="BK130" i="14"/>
  <c r="BK128" i="14"/>
  <c r="BK126" i="14"/>
  <c r="J214" i="13"/>
  <c r="J213" i="13"/>
  <c r="BK210" i="13"/>
  <c r="J206" i="13"/>
  <c r="BK198" i="13"/>
  <c r="BK197" i="13"/>
  <c r="J195" i="13"/>
  <c r="BK174" i="13"/>
  <c r="J173" i="13"/>
  <c r="J171" i="13"/>
  <c r="J170" i="13"/>
  <c r="BK169" i="13"/>
  <c r="J166" i="13"/>
  <c r="J165" i="13"/>
  <c r="J162" i="13"/>
  <c r="BK160" i="13"/>
  <c r="BK155" i="13"/>
  <c r="BK149" i="13"/>
  <c r="BK145" i="13"/>
  <c r="BK143" i="13"/>
  <c r="J141" i="13"/>
  <c r="J138" i="13"/>
  <c r="J134" i="13"/>
  <c r="BK132" i="13"/>
  <c r="J131" i="13"/>
  <c r="J129" i="13"/>
  <c r="BK128" i="13"/>
  <c r="BK126" i="13"/>
  <c r="J228" i="12"/>
  <c r="J227" i="12"/>
  <c r="J226" i="12"/>
  <c r="J225" i="12"/>
  <c r="J222" i="12"/>
  <c r="BK219" i="12"/>
  <c r="BK216" i="12"/>
  <c r="J213" i="12"/>
  <c r="BK207" i="12"/>
  <c r="J196" i="12"/>
  <c r="BK194" i="12"/>
  <c r="J193" i="12"/>
  <c r="BK191" i="12"/>
  <c r="BK187" i="12"/>
  <c r="J184" i="12"/>
  <c r="J179" i="12"/>
  <c r="J176" i="12"/>
  <c r="BK173" i="12"/>
  <c r="J171" i="12"/>
  <c r="J169" i="12"/>
  <c r="BK168" i="12"/>
  <c r="BK167" i="12"/>
  <c r="J166" i="12"/>
  <c r="BK165" i="12"/>
  <c r="BK164" i="12"/>
  <c r="J162" i="12"/>
  <c r="J161" i="12"/>
  <c r="J159" i="12"/>
  <c r="J157" i="12"/>
  <c r="BK154" i="12"/>
  <c r="BK153" i="12"/>
  <c r="J152" i="12"/>
  <c r="J151" i="12"/>
  <c r="J150" i="12"/>
  <c r="J148" i="12"/>
  <c r="J145" i="12"/>
  <c r="J141" i="12"/>
  <c r="J137" i="12"/>
  <c r="BK264" i="11"/>
  <c r="J263" i="11"/>
  <c r="BK262" i="11"/>
  <c r="BK260" i="11"/>
  <c r="BK256" i="11"/>
  <c r="BK253" i="11"/>
  <c r="J249" i="11"/>
  <c r="BK247" i="11"/>
  <c r="J241" i="11"/>
  <c r="BK239" i="11"/>
  <c r="BK236" i="11"/>
  <c r="J231" i="11"/>
  <c r="BK230" i="11"/>
  <c r="J225" i="11"/>
  <c r="BK224" i="11"/>
  <c r="BK219" i="11"/>
  <c r="J217" i="11"/>
  <c r="BK216" i="11"/>
  <c r="BK215" i="11"/>
  <c r="J214" i="11"/>
  <c r="BK213" i="11"/>
  <c r="BK211" i="11"/>
  <c r="J209" i="11"/>
  <c r="BK206" i="11"/>
  <c r="J204" i="11"/>
  <c r="BK202" i="11"/>
  <c r="BK201" i="11"/>
  <c r="J198" i="11"/>
  <c r="BK197" i="11"/>
  <c r="BK194" i="11"/>
  <c r="J193" i="11"/>
  <c r="BK191" i="11"/>
  <c r="BK190" i="11"/>
  <c r="BK189" i="11"/>
  <c r="J187" i="11"/>
  <c r="J186" i="11"/>
  <c r="BK182" i="11"/>
  <c r="BK181" i="11"/>
  <c r="J179" i="11"/>
  <c r="J175" i="11"/>
  <c r="J170" i="11"/>
  <c r="J168" i="11"/>
  <c r="BK166" i="11"/>
  <c r="BK165" i="11"/>
  <c r="J163" i="11"/>
  <c r="J161" i="11"/>
  <c r="BK159" i="11"/>
  <c r="BK156" i="11"/>
  <c r="J155" i="11"/>
  <c r="J153" i="11"/>
  <c r="J152" i="11"/>
  <c r="J151" i="11"/>
  <c r="BK143" i="11"/>
  <c r="BK138" i="11"/>
  <c r="BK137" i="11"/>
  <c r="J131" i="11"/>
  <c r="BK131" i="10"/>
  <c r="J129" i="10"/>
  <c r="J127" i="10"/>
  <c r="J125" i="10"/>
  <c r="J124" i="10"/>
  <c r="BK123" i="10"/>
  <c r="BK144" i="9"/>
  <c r="J142" i="9"/>
  <c r="J141" i="9"/>
  <c r="J140" i="9"/>
  <c r="J139" i="9"/>
  <c r="BK138" i="9"/>
  <c r="J137" i="9"/>
  <c r="J136" i="9"/>
  <c r="BK134" i="9"/>
  <c r="BK133" i="9"/>
  <c r="BK132" i="9"/>
  <c r="J131" i="9"/>
  <c r="J129" i="9"/>
  <c r="BK128" i="9"/>
  <c r="BK127" i="9"/>
  <c r="J126" i="9"/>
  <c r="BK125" i="9"/>
  <c r="J125" i="9"/>
  <c r="BK124" i="9"/>
  <c r="J124" i="9"/>
  <c r="BK123" i="9"/>
  <c r="J123" i="9"/>
  <c r="BK125" i="8"/>
  <c r="BK124" i="8"/>
  <c r="BK123" i="8"/>
  <c r="J158" i="7"/>
  <c r="BK157" i="7"/>
  <c r="J156" i="7"/>
  <c r="J155" i="7"/>
  <c r="J154" i="7"/>
  <c r="BK153" i="7"/>
  <c r="BK152" i="7"/>
  <c r="J151" i="7"/>
  <c r="J150" i="7"/>
  <c r="J149" i="7"/>
  <c r="J148" i="7"/>
  <c r="BK147" i="7"/>
  <c r="BK146" i="7"/>
  <c r="J145" i="7"/>
  <c r="J144" i="7"/>
  <c r="BK143" i="7"/>
  <c r="BK142" i="7"/>
  <c r="J141" i="7"/>
  <c r="J140" i="7"/>
  <c r="BK139" i="7"/>
  <c r="J137" i="7"/>
  <c r="BK136" i="7"/>
  <c r="J134" i="7"/>
  <c r="BK132" i="7"/>
  <c r="J129" i="7"/>
  <c r="BK128" i="7"/>
  <c r="J127" i="7"/>
  <c r="BK125" i="7"/>
  <c r="J124" i="7"/>
  <c r="J123" i="7"/>
  <c r="BK183" i="6"/>
  <c r="J183" i="6"/>
  <c r="BK182" i="6"/>
  <c r="BK181" i="6"/>
  <c r="J180" i="6"/>
  <c r="J179" i="6"/>
  <c r="BK178" i="6"/>
  <c r="BK175" i="6"/>
  <c r="BK173" i="6"/>
  <c r="BK172" i="6"/>
  <c r="BK171" i="6"/>
  <c r="BK170" i="6"/>
  <c r="BK168" i="6"/>
  <c r="BK167" i="6"/>
  <c r="BK166" i="6"/>
  <c r="J164" i="6"/>
  <c r="J163" i="6"/>
  <c r="J162" i="6"/>
  <c r="J160" i="6"/>
  <c r="BK157" i="6"/>
  <c r="BK155" i="6"/>
  <c r="BK153" i="6"/>
  <c r="BK150" i="6"/>
  <c r="BK149" i="6"/>
  <c r="BK148" i="6"/>
  <c r="BK147" i="6"/>
  <c r="J146" i="6"/>
  <c r="BK144" i="6"/>
  <c r="BK141" i="6"/>
  <c r="BK139" i="6"/>
  <c r="BK137" i="6"/>
  <c r="BK135" i="6"/>
  <c r="J133" i="6"/>
  <c r="BK132" i="6"/>
  <c r="BK130" i="6"/>
  <c r="BK129" i="6"/>
  <c r="BK128" i="6"/>
  <c r="BK127" i="6"/>
  <c r="BK126" i="6"/>
  <c r="J125" i="6"/>
  <c r="BK200" i="5"/>
  <c r="BK199" i="5"/>
  <c r="J197" i="5"/>
  <c r="J194" i="5"/>
  <c r="BK193" i="5"/>
  <c r="BK191" i="5"/>
  <c r="J188" i="5"/>
  <c r="J187" i="5"/>
  <c r="J186" i="5"/>
  <c r="BK185" i="5"/>
  <c r="BK182" i="5"/>
  <c r="BK181" i="5"/>
  <c r="BK180" i="5"/>
  <c r="BK179" i="5"/>
  <c r="J178" i="5"/>
  <c r="BK177" i="5"/>
  <c r="J176" i="5"/>
  <c r="J174" i="5"/>
  <c r="BK173" i="5"/>
  <c r="BK172" i="5"/>
  <c r="J170" i="5"/>
  <c r="BK169" i="5"/>
  <c r="BK166" i="5"/>
  <c r="BK164" i="5"/>
  <c r="BK163" i="5"/>
  <c r="J161" i="5"/>
  <c r="BK160" i="5"/>
  <c r="BK159" i="5"/>
  <c r="BK158" i="5"/>
  <c r="BK154" i="5"/>
  <c r="J153" i="5"/>
  <c r="J152" i="5"/>
  <c r="J150" i="5"/>
  <c r="BK149" i="5"/>
  <c r="BK144" i="5"/>
  <c r="BK142" i="5"/>
  <c r="J140" i="5"/>
  <c r="BK137" i="5"/>
  <c r="BK134" i="5"/>
  <c r="BK133" i="5"/>
  <c r="J132" i="5"/>
  <c r="BK130" i="5"/>
  <c r="BK128" i="5"/>
  <c r="J127" i="5"/>
  <c r="J126" i="5"/>
  <c r="BK124" i="5"/>
  <c r="BK123" i="5"/>
  <c r="BK124" i="4"/>
  <c r="BK123" i="4"/>
  <c r="BK159" i="3"/>
  <c r="BK156" i="3"/>
  <c r="BK154" i="3"/>
  <c r="J153" i="3"/>
  <c r="BK151" i="3"/>
  <c r="BK149" i="3"/>
  <c r="J148" i="3"/>
  <c r="BK147" i="3"/>
  <c r="J145" i="3"/>
  <c r="J144" i="3"/>
  <c r="BK143" i="3"/>
  <c r="BK142" i="3"/>
  <c r="BK141" i="3"/>
  <c r="J140" i="3"/>
  <c r="J139" i="3"/>
  <c r="BK138" i="3"/>
  <c r="BK137" i="3"/>
  <c r="J135" i="3"/>
  <c r="BK132" i="3"/>
  <c r="BK130" i="3"/>
  <c r="BK127" i="3"/>
  <c r="J126" i="3"/>
  <c r="J125" i="3"/>
  <c r="BK124" i="3"/>
  <c r="J232" i="21"/>
  <c r="BK224" i="21"/>
  <c r="J223" i="21"/>
  <c r="BK221" i="21"/>
  <c r="BK217" i="21"/>
  <c r="BK215" i="21"/>
  <c r="J213" i="21"/>
  <c r="J199" i="21"/>
  <c r="J197" i="21"/>
  <c r="BK195" i="21"/>
  <c r="BK185" i="21"/>
  <c r="BK181" i="21"/>
  <c r="J175" i="21"/>
  <c r="J173" i="21"/>
  <c r="BK171" i="21"/>
  <c r="J163" i="21"/>
  <c r="BK149" i="21"/>
  <c r="BK147" i="21"/>
  <c r="BK145" i="21"/>
  <c r="BK141" i="21"/>
  <c r="J131" i="21"/>
  <c r="BK129" i="21"/>
  <c r="BK307" i="20"/>
  <c r="J306" i="20"/>
  <c r="J305" i="20" s="1"/>
  <c r="BK304" i="20"/>
  <c r="J298" i="20"/>
  <c r="BK297" i="20"/>
  <c r="BK295" i="20"/>
  <c r="BK294" i="20"/>
  <c r="BK293" i="20"/>
  <c r="BK284" i="20"/>
  <c r="BK282" i="20"/>
  <c r="J278" i="20"/>
  <c r="BK276" i="20"/>
  <c r="J270" i="20"/>
  <c r="J268" i="20"/>
  <c r="J253" i="20"/>
  <c r="BK250" i="20"/>
  <c r="J245" i="20"/>
  <c r="BK241" i="20"/>
  <c r="BK236" i="20"/>
  <c r="J233" i="20"/>
  <c r="J230" i="20"/>
  <c r="J221" i="20"/>
  <c r="J214" i="20"/>
  <c r="J212" i="20"/>
  <c r="J208" i="20"/>
  <c r="J206" i="20"/>
  <c r="J204" i="20"/>
  <c r="J194" i="20"/>
  <c r="BK190" i="20"/>
  <c r="J187" i="20"/>
  <c r="J180" i="20"/>
  <c r="BK170" i="20"/>
  <c r="J167" i="20"/>
  <c r="BK156" i="20"/>
  <c r="BK153" i="20"/>
  <c r="BK151" i="20"/>
  <c r="J145" i="20"/>
  <c r="BK133" i="20"/>
  <c r="BK131" i="20"/>
  <c r="J129" i="20"/>
  <c r="BK127" i="20"/>
  <c r="J258" i="19"/>
  <c r="BK257" i="19"/>
  <c r="BK256" i="19"/>
  <c r="BK252" i="19"/>
  <c r="J248" i="19"/>
  <c r="BK239" i="19"/>
  <c r="BK237" i="19"/>
  <c r="BK230" i="19"/>
  <c r="BK229" i="19"/>
  <c r="J228" i="19"/>
  <c r="BK227" i="19"/>
  <c r="BK226" i="19"/>
  <c r="J225" i="19"/>
  <c r="BK219" i="19"/>
  <c r="J218" i="19"/>
  <c r="BK212" i="19"/>
  <c r="BK210" i="19"/>
  <c r="J209" i="19"/>
  <c r="BK206" i="19"/>
  <c r="J195" i="19"/>
  <c r="J194" i="19"/>
  <c r="BK193" i="19"/>
  <c r="J192" i="19"/>
  <c r="BK190" i="19"/>
  <c r="J189" i="19"/>
  <c r="J185" i="19"/>
  <c r="J172" i="19"/>
  <c r="J171" i="19"/>
  <c r="BK170" i="19"/>
  <c r="J169" i="19"/>
  <c r="BK168" i="19"/>
  <c r="J167" i="19"/>
  <c r="J166" i="19"/>
  <c r="BK164" i="19"/>
  <c r="BK163" i="19"/>
  <c r="J162" i="19"/>
  <c r="BK159" i="19"/>
  <c r="BK155" i="19"/>
  <c r="J153" i="19"/>
  <c r="BK149" i="19"/>
  <c r="BK148" i="19"/>
  <c r="J147" i="19"/>
  <c r="BK142" i="19"/>
  <c r="BK140" i="19"/>
  <c r="J138" i="19"/>
  <c r="BK136" i="19"/>
  <c r="J134" i="19"/>
  <c r="BK133" i="19"/>
  <c r="J132" i="19"/>
  <c r="J125" i="19"/>
  <c r="J163" i="18"/>
  <c r="BK162" i="18"/>
  <c r="BK160" i="18"/>
  <c r="J155" i="18"/>
  <c r="J154" i="18"/>
  <c r="BK153" i="18"/>
  <c r="BK152" i="18"/>
  <c r="BK151" i="18"/>
  <c r="J150" i="18"/>
  <c r="J146" i="18"/>
  <c r="BK142" i="18"/>
  <c r="BK141" i="18"/>
  <c r="J137" i="18"/>
  <c r="BK136" i="18"/>
  <c r="BK135" i="18"/>
  <c r="J131" i="18"/>
  <c r="BK130" i="18"/>
  <c r="BK129" i="18"/>
  <c r="J128" i="18"/>
  <c r="BK127" i="18"/>
  <c r="J126" i="18"/>
  <c r="J348" i="17"/>
  <c r="J347" i="17"/>
  <c r="BK346" i="17"/>
  <c r="BK343" i="17"/>
  <c r="J342" i="17"/>
  <c r="BK341" i="17"/>
  <c r="J339" i="17"/>
  <c r="BK337" i="17"/>
  <c r="BK336" i="17"/>
  <c r="BK335" i="17"/>
  <c r="BK333" i="17"/>
  <c r="J331" i="17"/>
  <c r="J321" i="17"/>
  <c r="BK317" i="17"/>
  <c r="J315" i="17"/>
  <c r="J313" i="17"/>
  <c r="J311" i="17"/>
  <c r="BK309" i="17"/>
  <c r="J307" i="17"/>
  <c r="BK305" i="17"/>
  <c r="BK299" i="17"/>
  <c r="BK297" i="17"/>
  <c r="BK295" i="17"/>
  <c r="BK293" i="17"/>
  <c r="J289" i="17"/>
  <c r="J283" i="17"/>
  <c r="BK277" i="17"/>
  <c r="BK275" i="17"/>
  <c r="J259" i="17"/>
  <c r="J257" i="17"/>
  <c r="BK255" i="17"/>
  <c r="J253" i="17"/>
  <c r="J251" i="17"/>
  <c r="J245" i="17"/>
  <c r="BK239" i="17"/>
  <c r="J219" i="17"/>
  <c r="J217" i="17"/>
  <c r="BK215" i="17"/>
  <c r="J213" i="17"/>
  <c r="J195" i="17"/>
  <c r="J193" i="17"/>
  <c r="BK191" i="17"/>
  <c r="J185" i="17"/>
  <c r="BK179" i="17"/>
  <c r="BK171" i="17"/>
  <c r="BK169" i="17"/>
  <c r="J163" i="17"/>
  <c r="BK155" i="17"/>
  <c r="J153" i="17"/>
  <c r="BK149" i="17"/>
  <c r="BK134" i="17"/>
  <c r="BK132" i="17"/>
  <c r="BK130" i="17"/>
  <c r="J128" i="17"/>
  <c r="J124" i="17"/>
  <c r="J122" i="17"/>
  <c r="BK241" i="16"/>
  <c r="J238" i="16"/>
  <c r="BK234" i="16"/>
  <c r="BK233" i="16"/>
  <c r="J231" i="16"/>
  <c r="J230" i="16"/>
  <c r="BK229" i="16"/>
  <c r="J209" i="16"/>
  <c r="J208" i="16"/>
  <c r="BK206" i="16"/>
  <c r="J205" i="16"/>
  <c r="J204" i="16"/>
  <c r="J203" i="16"/>
  <c r="BK202" i="16"/>
  <c r="J201" i="16"/>
  <c r="J199" i="16"/>
  <c r="BK197" i="16"/>
  <c r="J195" i="16"/>
  <c r="BK193" i="16"/>
  <c r="J192" i="16"/>
  <c r="J191" i="16"/>
  <c r="BK190" i="16"/>
  <c r="BK188" i="16"/>
  <c r="J187" i="16"/>
  <c r="BK186" i="16"/>
  <c r="BK184" i="16"/>
  <c r="J183" i="16"/>
  <c r="BK182" i="16"/>
  <c r="J180" i="16"/>
  <c r="BK178" i="16"/>
  <c r="BK176" i="16"/>
  <c r="J174" i="16"/>
  <c r="BK173" i="16"/>
  <c r="BK172" i="16"/>
  <c r="BK170" i="16"/>
  <c r="J169" i="16"/>
  <c r="J167" i="16"/>
  <c r="BK161" i="16"/>
  <c r="BK159" i="16"/>
  <c r="J157" i="16"/>
  <c r="J154" i="16"/>
  <c r="J151" i="16"/>
  <c r="J150" i="16"/>
  <c r="BK149" i="16"/>
  <c r="BK145" i="16"/>
  <c r="J143" i="16"/>
  <c r="J142" i="16"/>
  <c r="J140" i="16"/>
  <c r="J139" i="16"/>
  <c r="BK138" i="16"/>
  <c r="J206" i="15"/>
  <c r="J205" i="15"/>
  <c r="BK199" i="15"/>
  <c r="J197" i="15"/>
  <c r="BK195" i="15"/>
  <c r="J194" i="15"/>
  <c r="BK193" i="15"/>
  <c r="J189" i="15"/>
  <c r="BK188" i="15"/>
  <c r="BK186" i="15"/>
  <c r="J184" i="15"/>
  <c r="J183" i="15"/>
  <c r="BK181" i="15"/>
  <c r="J178" i="15"/>
  <c r="J177" i="15"/>
  <c r="BK173" i="15"/>
  <c r="BK172" i="15"/>
  <c r="J169" i="15"/>
  <c r="BK166" i="15"/>
  <c r="J162" i="15"/>
  <c r="BK161" i="15"/>
  <c r="J160" i="15"/>
  <c r="J159" i="15"/>
  <c r="BK153" i="15"/>
  <c r="BK152" i="15"/>
  <c r="BK151" i="15"/>
  <c r="J150" i="15"/>
  <c r="J148" i="15"/>
  <c r="J146" i="15"/>
  <c r="BK145" i="15"/>
  <c r="J143" i="15"/>
  <c r="BK140" i="15"/>
  <c r="J139" i="15"/>
  <c r="J138" i="15"/>
  <c r="J136" i="15"/>
  <c r="J135" i="15"/>
  <c r="BK198" i="14"/>
  <c r="BK197" i="14"/>
  <c r="J191" i="14"/>
  <c r="J190" i="14"/>
  <c r="J189" i="14"/>
  <c r="BK188" i="14"/>
  <c r="BK187" i="14"/>
  <c r="J186" i="14"/>
  <c r="J185" i="14"/>
  <c r="BK184" i="14"/>
  <c r="J182" i="14"/>
  <c r="BK181" i="14"/>
  <c r="J180" i="14"/>
  <c r="BK179" i="14"/>
  <c r="BK178" i="14"/>
  <c r="BK174" i="14"/>
  <c r="J173" i="14"/>
  <c r="J171" i="14"/>
  <c r="BK169" i="14"/>
  <c r="BK168" i="14"/>
  <c r="BK162" i="14"/>
  <c r="BK160" i="14"/>
  <c r="J158" i="14"/>
  <c r="J157" i="14"/>
  <c r="J154" i="14"/>
  <c r="BK152" i="14"/>
  <c r="BK150" i="14"/>
  <c r="J148" i="14"/>
  <c r="BK147" i="14"/>
  <c r="BK145" i="14"/>
  <c r="J144" i="14"/>
  <c r="BK143" i="14"/>
  <c r="J141" i="14"/>
  <c r="J140" i="14"/>
  <c r="BK138" i="14"/>
  <c r="J137" i="14"/>
  <c r="BK134" i="14"/>
  <c r="BK133" i="14"/>
  <c r="BK131" i="14"/>
  <c r="BK129" i="14"/>
  <c r="J128" i="14"/>
  <c r="J127" i="14"/>
  <c r="J126" i="14"/>
  <c r="BK125" i="14"/>
  <c r="J124" i="14"/>
  <c r="BK123" i="14"/>
  <c r="BK221" i="13"/>
  <c r="BK219" i="13"/>
  <c r="J217" i="13"/>
  <c r="BK215" i="13"/>
  <c r="J208" i="13"/>
  <c r="BK206" i="13"/>
  <c r="J202" i="13"/>
  <c r="BK201" i="13"/>
  <c r="J198" i="13"/>
  <c r="J174" i="13"/>
  <c r="BK171" i="13"/>
  <c r="J169" i="13"/>
  <c r="J168" i="13"/>
  <c r="BK167" i="13"/>
  <c r="BK165" i="13"/>
  <c r="J163" i="13"/>
  <c r="J160" i="13"/>
  <c r="BK158" i="13"/>
  <c r="BK156" i="13"/>
  <c r="J155" i="13"/>
  <c r="J153" i="13"/>
  <c r="BK152" i="13"/>
  <c r="J151" i="13"/>
  <c r="BK147" i="13"/>
  <c r="J145" i="13"/>
  <c r="BK140" i="13"/>
  <c r="J136" i="13"/>
  <c r="BK134" i="13"/>
  <c r="J132" i="13"/>
  <c r="BK131" i="13"/>
  <c r="BK130" i="13"/>
  <c r="J128" i="13"/>
  <c r="J126" i="13"/>
  <c r="J232" i="12"/>
  <c r="BK230" i="12"/>
  <c r="BK228" i="12"/>
  <c r="BK225" i="12"/>
  <c r="BK223" i="12"/>
  <c r="J218" i="12"/>
  <c r="J216" i="12"/>
  <c r="J201" i="12"/>
  <c r="J194" i="12"/>
  <c r="BK193" i="12"/>
  <c r="BK185" i="12"/>
  <c r="BK179" i="12"/>
  <c r="BK177" i="12"/>
  <c r="J175" i="12"/>
  <c r="J173" i="12"/>
  <c r="BK171" i="12"/>
  <c r="BK169" i="12"/>
  <c r="J167" i="12"/>
  <c r="BK166" i="12"/>
  <c r="J165" i="12"/>
  <c r="J164" i="12"/>
  <c r="BK163" i="12"/>
  <c r="BK162" i="12"/>
  <c r="BK161" i="12"/>
  <c r="BK159" i="12"/>
  <c r="BK155" i="12"/>
  <c r="J154" i="12"/>
  <c r="J153" i="12"/>
  <c r="BK149" i="12"/>
  <c r="J147" i="12"/>
  <c r="BK145" i="12"/>
  <c r="J143" i="12"/>
  <c r="BK135" i="12"/>
  <c r="J132" i="12"/>
  <c r="J264" i="11"/>
  <c r="BK263" i="11"/>
  <c r="J261" i="11"/>
  <c r="J260" i="11"/>
  <c r="J258" i="11"/>
  <c r="BK255" i="11"/>
  <c r="J251" i="11"/>
  <c r="J245" i="11"/>
  <c r="BK243" i="11"/>
  <c r="BK241" i="11"/>
  <c r="J239" i="11"/>
  <c r="BK238" i="11"/>
  <c r="J236" i="11"/>
  <c r="J232" i="11"/>
  <c r="BK228" i="11"/>
  <c r="J226" i="11"/>
  <c r="BK225" i="11"/>
  <c r="J223" i="11"/>
  <c r="J221" i="11"/>
  <c r="J220" i="11"/>
  <c r="J218" i="11"/>
  <c r="BK217" i="11"/>
  <c r="J216" i="11"/>
  <c r="J213" i="11"/>
  <c r="J212" i="11"/>
  <c r="J210" i="11"/>
  <c r="J208" i="11"/>
  <c r="J207" i="11"/>
  <c r="J206" i="11"/>
  <c r="BK205" i="11"/>
  <c r="BK203" i="11"/>
  <c r="J202" i="11"/>
  <c r="J201" i="11"/>
  <c r="J200" i="11"/>
  <c r="BK198" i="11"/>
  <c r="J196" i="11"/>
  <c r="BK195" i="11"/>
  <c r="BK193" i="11"/>
  <c r="BK192" i="11"/>
  <c r="J190" i="11"/>
  <c r="BK188" i="11"/>
  <c r="BK186" i="11"/>
  <c r="BK185" i="11"/>
  <c r="BK183" i="11"/>
  <c r="J181" i="11"/>
  <c r="BK174" i="11"/>
  <c r="J173" i="11"/>
  <c r="J172" i="11"/>
  <c r="J167" i="11"/>
  <c r="J166" i="11"/>
  <c r="J165" i="11"/>
  <c r="J164" i="11"/>
  <c r="J162" i="11"/>
  <c r="BK161" i="11"/>
  <c r="J160" i="11"/>
  <c r="BK158" i="11"/>
  <c r="BK157" i="11"/>
  <c r="J156" i="11"/>
  <c r="BK155" i="11"/>
  <c r="J154" i="11"/>
  <c r="BK149" i="11"/>
  <c r="BK146" i="11"/>
  <c r="J144" i="11"/>
  <c r="BK140" i="11"/>
  <c r="J137" i="11"/>
  <c r="J133" i="11"/>
  <c r="BK131" i="11"/>
  <c r="J132" i="10"/>
  <c r="J131" i="10"/>
  <c r="BK130" i="10"/>
  <c r="BK128" i="10"/>
  <c r="BK126" i="10"/>
  <c r="BK143" i="9"/>
  <c r="BK141" i="9"/>
  <c r="J138" i="9"/>
  <c r="BK136" i="9"/>
  <c r="J135" i="9"/>
  <c r="J134" i="9"/>
  <c r="J133" i="9"/>
  <c r="J132" i="9"/>
  <c r="BK131" i="9"/>
  <c r="J130" i="9"/>
  <c r="J128" i="9"/>
  <c r="J127" i="9"/>
  <c r="J125" i="8"/>
  <c r="J124" i="8"/>
  <c r="J123" i="8"/>
  <c r="BK158" i="7"/>
  <c r="J157" i="7"/>
  <c r="BK156" i="7"/>
  <c r="BK155" i="7"/>
  <c r="BK154" i="7"/>
  <c r="J153" i="7"/>
  <c r="J152" i="7"/>
  <c r="BK151" i="7"/>
  <c r="BK150" i="7"/>
  <c r="BK149" i="7"/>
  <c r="BK148" i="7"/>
  <c r="J147" i="7"/>
  <c r="J146" i="7"/>
  <c r="BK145" i="7"/>
  <c r="BK144" i="7"/>
  <c r="J143" i="7"/>
  <c r="J142" i="7"/>
  <c r="BK141" i="7"/>
  <c r="BK140" i="7"/>
  <c r="J139" i="7"/>
  <c r="BK138" i="7"/>
  <c r="BK135" i="7"/>
  <c r="BK134" i="7"/>
  <c r="J133" i="7"/>
  <c r="J132" i="7"/>
  <c r="BK131" i="7"/>
  <c r="J130" i="7"/>
  <c r="BK129" i="7"/>
  <c r="J126" i="7"/>
  <c r="BK124" i="7"/>
  <c r="BK123" i="7"/>
  <c r="J182" i="6"/>
  <c r="J181" i="6"/>
  <c r="BK180" i="6"/>
  <c r="J178" i="6"/>
  <c r="BK177" i="6"/>
  <c r="J176" i="6"/>
  <c r="J175" i="6"/>
  <c r="J174" i="6"/>
  <c r="J173" i="6"/>
  <c r="J172" i="6"/>
  <c r="J170" i="6"/>
  <c r="J169" i="6"/>
  <c r="J167" i="6"/>
  <c r="J165" i="6"/>
  <c r="J161" i="6"/>
  <c r="BK160" i="6"/>
  <c r="BK159" i="6"/>
  <c r="J158" i="6"/>
  <c r="J156" i="6"/>
  <c r="J155" i="6"/>
  <c r="BK154" i="6"/>
  <c r="J153" i="6"/>
  <c r="BK152" i="6"/>
  <c r="J151" i="6"/>
  <c r="J150" i="6"/>
  <c r="J149" i="6"/>
  <c r="J148" i="6"/>
  <c r="BK146" i="6"/>
  <c r="BK145" i="6"/>
  <c r="J144" i="6"/>
  <c r="BK143" i="6"/>
  <c r="BK142" i="6"/>
  <c r="BK140" i="6"/>
  <c r="J139" i="6"/>
  <c r="BK138" i="6"/>
  <c r="J137" i="6"/>
  <c r="J136" i="6"/>
  <c r="J135" i="6"/>
  <c r="BK134" i="6"/>
  <c r="J131" i="6"/>
  <c r="J130" i="6"/>
  <c r="J128" i="6"/>
  <c r="J124" i="6"/>
  <c r="J123" i="6"/>
  <c r="J205" i="5"/>
  <c r="J204" i="5"/>
  <c r="J203" i="5"/>
  <c r="BK202" i="5"/>
  <c r="J201" i="5"/>
  <c r="J200" i="5"/>
  <c r="BK198" i="5"/>
  <c r="BK196" i="5"/>
  <c r="BK195" i="5"/>
  <c r="J192" i="5"/>
  <c r="J191" i="5"/>
  <c r="J190" i="5"/>
  <c r="BK189" i="5"/>
  <c r="BK188" i="5"/>
  <c r="BK186" i="5"/>
  <c r="J184" i="5"/>
  <c r="J183" i="5"/>
  <c r="J182" i="5"/>
  <c r="J177" i="5"/>
  <c r="BK175" i="5"/>
  <c r="BK174" i="5"/>
  <c r="J173" i="5"/>
  <c r="J172" i="5"/>
  <c r="BK171" i="5"/>
  <c r="BK168" i="5"/>
  <c r="J167" i="5"/>
  <c r="J166" i="5"/>
  <c r="BK165" i="5"/>
  <c r="J164" i="5"/>
  <c r="BK162" i="5"/>
  <c r="J160" i="5"/>
  <c r="AS108" i="1"/>
  <c r="C153" i="21" l="1"/>
  <c r="C154" i="21" s="1"/>
  <c r="C155" i="21" s="1"/>
  <c r="C156" i="21" s="1"/>
  <c r="C157" i="21" s="1"/>
  <c r="C158" i="21" s="1"/>
  <c r="C159" i="21" s="1"/>
  <c r="C160" i="21" s="1"/>
  <c r="C161" i="21" s="1"/>
  <c r="C162" i="21" s="1"/>
  <c r="C163" i="21" s="1"/>
  <c r="C164" i="21" s="1"/>
  <c r="C165" i="21" s="1"/>
  <c r="C166" i="21" s="1"/>
  <c r="C167" i="21" s="1"/>
  <c r="C168" i="21" s="1"/>
  <c r="C169" i="21" s="1"/>
  <c r="C170" i="21" s="1"/>
  <c r="C171" i="21" s="1"/>
  <c r="C172" i="21" s="1"/>
  <c r="C173" i="21" s="1"/>
  <c r="C174" i="21" s="1"/>
  <c r="C175" i="21" s="1"/>
  <c r="C176" i="21" s="1"/>
  <c r="C177" i="21" s="1"/>
  <c r="C178" i="21" s="1"/>
  <c r="C179" i="21" s="1"/>
  <c r="C180" i="21" s="1"/>
  <c r="C181" i="21" s="1"/>
  <c r="C182" i="21" s="1"/>
  <c r="C185" i="21" s="1"/>
  <c r="C186" i="21" s="1"/>
  <c r="C187" i="21" s="1"/>
  <c r="C188" i="21" s="1"/>
  <c r="C189" i="21" s="1"/>
  <c r="C190" i="21" s="1"/>
  <c r="C191" i="21" s="1"/>
  <c r="C192" i="21" s="1"/>
  <c r="C193" i="21" s="1"/>
  <c r="C194" i="21" s="1"/>
  <c r="C195" i="21" s="1"/>
  <c r="C196" i="21" s="1"/>
  <c r="C197" i="21" s="1"/>
  <c r="C198" i="21" s="1"/>
  <c r="C199" i="21" s="1"/>
  <c r="C200" i="21" s="1"/>
  <c r="C201" i="21" s="1"/>
  <c r="C202" i="21" s="1"/>
  <c r="C203" i="21" s="1"/>
  <c r="C204" i="21" s="1"/>
  <c r="C205" i="21" s="1"/>
  <c r="C206" i="21" s="1"/>
  <c r="C207" i="21" s="1"/>
  <c r="C208" i="21" s="1"/>
  <c r="C209" i="21" s="1"/>
  <c r="C211" i="21" s="1"/>
  <c r="C212" i="21" s="1"/>
  <c r="C213" i="21" s="1"/>
  <c r="C214" i="21" s="1"/>
  <c r="C215" i="21" s="1"/>
  <c r="C216" i="21" s="1"/>
  <c r="C217" i="21" s="1"/>
  <c r="C218" i="21" s="1"/>
  <c r="C219" i="21" s="1"/>
  <c r="C220" i="21" s="1"/>
  <c r="C221" i="21" s="1"/>
  <c r="C222" i="21" s="1"/>
  <c r="C223" i="21" s="1"/>
  <c r="C224" i="21" s="1"/>
  <c r="C225" i="21" s="1"/>
  <c r="C226" i="21" s="1"/>
  <c r="C227" i="21" s="1"/>
  <c r="C228" i="21" s="1"/>
  <c r="C229" i="21" s="1"/>
  <c r="C230" i="21" s="1"/>
  <c r="C231" i="21" s="1"/>
  <c r="C232" i="21" s="1"/>
  <c r="C233" i="21" s="1"/>
  <c r="C234" i="21" s="1"/>
  <c r="C235" i="21" s="1"/>
  <c r="C236" i="21" s="1"/>
  <c r="C237" i="21" s="1"/>
  <c r="C238" i="21" s="1"/>
  <c r="C239" i="21" s="1"/>
  <c r="C240" i="21" s="1"/>
  <c r="C241" i="21" s="1"/>
  <c r="C242" i="21" s="1"/>
  <c r="C243" i="21" s="1"/>
  <c r="C244" i="21" s="1"/>
  <c r="C245" i="21" s="1"/>
  <c r="C246" i="21" s="1"/>
  <c r="C247" i="21" s="1"/>
  <c r="C249" i="21" s="1"/>
  <c r="C250" i="21" s="1"/>
  <c r="C251" i="21" s="1"/>
  <c r="C252" i="21" s="1"/>
  <c r="C253" i="21" s="1"/>
  <c r="C254" i="21" s="1"/>
  <c r="C255" i="21" s="1"/>
  <c r="C257" i="21" s="1"/>
  <c r="C258" i="21" s="1"/>
  <c r="C259" i="21" s="1"/>
  <c r="C260" i="21" s="1"/>
  <c r="C261" i="21" s="1"/>
  <c r="C262" i="21" s="1"/>
  <c r="C263" i="21" s="1"/>
  <c r="C264" i="21" s="1"/>
  <c r="C265" i="21" s="1"/>
  <c r="C266" i="21" s="1"/>
  <c r="C267" i="21" s="1"/>
  <c r="C268" i="21" s="1"/>
  <c r="C269" i="21" s="1"/>
  <c r="C270" i="21" s="1"/>
  <c r="C271" i="21" s="1"/>
  <c r="C272" i="21" s="1"/>
  <c r="C273" i="21" s="1"/>
  <c r="C274" i="21" s="1"/>
  <c r="C275" i="21" s="1"/>
  <c r="C276" i="21" s="1"/>
  <c r="C277" i="21" s="1"/>
  <c r="C278" i="21" s="1"/>
  <c r="C279" i="21" s="1"/>
  <c r="C280" i="21" s="1"/>
  <c r="C281" i="21" s="1"/>
  <c r="C282" i="21" s="1"/>
  <c r="C283" i="21" s="1"/>
  <c r="C284" i="21" s="1"/>
  <c r="C285" i="21" s="1"/>
  <c r="C286" i="21" s="1"/>
  <c r="C287" i="21" s="1"/>
  <c r="C288" i="21" s="1"/>
  <c r="C289" i="21" s="1"/>
  <c r="C290" i="21" s="1"/>
  <c r="C291" i="21" s="1"/>
  <c r="C292" i="21" s="1"/>
  <c r="C293" i="21" s="1"/>
  <c r="C294" i="21" s="1"/>
  <c r="C295" i="21" s="1"/>
  <c r="C296" i="21" s="1"/>
  <c r="C297" i="21" s="1"/>
  <c r="C298" i="21" s="1"/>
  <c r="C299" i="21" s="1"/>
  <c r="C300" i="21" s="1"/>
  <c r="C301" i="21" s="1"/>
  <c r="C302" i="21" s="1"/>
  <c r="C303" i="21" s="1"/>
  <c r="C304" i="21" s="1"/>
  <c r="C305" i="21" s="1"/>
  <c r="C306" i="21" s="1"/>
  <c r="C307" i="21" s="1"/>
  <c r="C308" i="21" s="1"/>
  <c r="C309" i="21" s="1"/>
  <c r="C310" i="21" s="1"/>
  <c r="C311" i="21" s="1"/>
  <c r="C312" i="21" s="1"/>
  <c r="C313" i="21" s="1"/>
  <c r="C314" i="21" s="1"/>
  <c r="C315" i="21" s="1"/>
  <c r="C316" i="21" s="1"/>
  <c r="C317" i="21" s="1"/>
  <c r="C318" i="21" s="1"/>
  <c r="C319" i="21" s="1"/>
  <c r="C320" i="21" s="1"/>
  <c r="C321" i="21" s="1"/>
  <c r="C322" i="21" s="1"/>
  <c r="C323" i="21" s="1"/>
  <c r="C325" i="21" s="1"/>
  <c r="C327" i="21" s="1"/>
  <c r="C328" i="21" s="1"/>
  <c r="C329" i="21" s="1"/>
  <c r="C330" i="21" s="1"/>
  <c r="C331" i="21" s="1"/>
  <c r="C332" i="21" s="1"/>
  <c r="C333" i="21" s="1"/>
  <c r="C334" i="21" s="1"/>
  <c r="C335" i="21" s="1"/>
  <c r="C336" i="21" s="1"/>
  <c r="C337" i="21" s="1"/>
  <c r="C338" i="21" s="1"/>
  <c r="C339" i="21" s="1"/>
  <c r="C340" i="21" s="1"/>
  <c r="C341" i="21" s="1"/>
  <c r="C342" i="21" s="1"/>
  <c r="C343" i="21" s="1"/>
  <c r="C344" i="21" s="1"/>
  <c r="C345" i="21" s="1"/>
  <c r="C346" i="21" s="1"/>
  <c r="C347" i="21" s="1"/>
  <c r="C348" i="21" s="1"/>
  <c r="C349" i="21" s="1"/>
  <c r="C350" i="21" s="1"/>
  <c r="C352" i="21" s="1"/>
  <c r="C353" i="21" s="1"/>
  <c r="C354" i="21" s="1"/>
  <c r="C355" i="21" s="1"/>
  <c r="C356" i="21" s="1"/>
  <c r="C357" i="21" s="1"/>
  <c r="C358" i="21" s="1"/>
  <c r="C359" i="21" s="1"/>
  <c r="C360" i="21" s="1"/>
  <c r="J124" i="26"/>
  <c r="J123" i="26" s="1"/>
  <c r="J122" i="26" s="1"/>
  <c r="J121" i="17"/>
  <c r="J340" i="17"/>
  <c r="J160" i="17"/>
  <c r="J148" i="17"/>
  <c r="J166" i="22"/>
  <c r="J162" i="22"/>
  <c r="J126" i="22"/>
  <c r="J123" i="22"/>
  <c r="J326" i="21"/>
  <c r="J256" i="21"/>
  <c r="J183" i="21" s="1"/>
  <c r="J127" i="21" s="1"/>
  <c r="J128" i="21"/>
  <c r="J288" i="20"/>
  <c r="J261" i="20"/>
  <c r="J195" i="20"/>
  <c r="J181" i="20"/>
  <c r="J144" i="20"/>
  <c r="J126" i="20"/>
  <c r="BK122" i="5"/>
  <c r="J122" i="5" s="1"/>
  <c r="J99" i="5" s="1"/>
  <c r="R122" i="5"/>
  <c r="R121" i="5" s="1"/>
  <c r="T122" i="6"/>
  <c r="T121" i="6" s="1"/>
  <c r="BK122" i="7"/>
  <c r="J122" i="7" s="1"/>
  <c r="J99" i="7" s="1"/>
  <c r="P122" i="7"/>
  <c r="P121" i="7"/>
  <c r="AU101" i="1" s="1"/>
  <c r="R122" i="7"/>
  <c r="R121" i="7" s="1"/>
  <c r="BK122" i="9"/>
  <c r="J122" i="9" s="1"/>
  <c r="J99" i="9" s="1"/>
  <c r="T122" i="9"/>
  <c r="T121" i="9"/>
  <c r="R122" i="10"/>
  <c r="R121" i="10" s="1"/>
  <c r="P136" i="11"/>
  <c r="T136" i="11"/>
  <c r="R139" i="11"/>
  <c r="BK145" i="11"/>
  <c r="J145" i="11" s="1"/>
  <c r="J101" i="11" s="1"/>
  <c r="T145" i="11"/>
  <c r="P150" i="11"/>
  <c r="BK184" i="11"/>
  <c r="J184" i="11" s="1"/>
  <c r="J106" i="11" s="1"/>
  <c r="R184" i="11"/>
  <c r="P235" i="11"/>
  <c r="R259" i="11"/>
  <c r="BK134" i="12"/>
  <c r="J134" i="12" s="1"/>
  <c r="J99" i="12" s="1"/>
  <c r="R134" i="12"/>
  <c r="R130" i="12" s="1"/>
  <c r="P140" i="12"/>
  <c r="BK183" i="12"/>
  <c r="J183" i="12" s="1"/>
  <c r="J102" i="12" s="1"/>
  <c r="T183" i="12"/>
  <c r="T195" i="12"/>
  <c r="T215" i="12"/>
  <c r="T221" i="12"/>
  <c r="T224" i="12"/>
  <c r="P229" i="12"/>
  <c r="R125" i="13"/>
  <c r="T172" i="13"/>
  <c r="R205" i="13"/>
  <c r="T212" i="13"/>
  <c r="R122" i="14"/>
  <c r="R121" i="14" s="1"/>
  <c r="R134" i="15"/>
  <c r="P158" i="15"/>
  <c r="BK165" i="15"/>
  <c r="J165" i="15" s="1"/>
  <c r="J102" i="15" s="1"/>
  <c r="R165" i="15"/>
  <c r="T170" i="15"/>
  <c r="T176" i="15"/>
  <c r="BK182" i="15"/>
  <c r="J182" i="15" s="1"/>
  <c r="J106" i="15" s="1"/>
  <c r="BK185" i="15"/>
  <c r="J185" i="15" s="1"/>
  <c r="J107" i="15" s="1"/>
  <c r="T185" i="15"/>
  <c r="T191" i="15"/>
  <c r="R198" i="15"/>
  <c r="P202" i="15"/>
  <c r="BK135" i="16"/>
  <c r="J135" i="16" s="1"/>
  <c r="J101" i="16" s="1"/>
  <c r="R135" i="16"/>
  <c r="BK148" i="16"/>
  <c r="J148" i="16" s="1"/>
  <c r="J103" i="16" s="1"/>
  <c r="P148" i="16"/>
  <c r="BK165" i="16"/>
  <c r="BK194" i="16"/>
  <c r="J194" i="16" s="1"/>
  <c r="J107" i="16" s="1"/>
  <c r="R194" i="16"/>
  <c r="R212" i="16"/>
  <c r="P232" i="16"/>
  <c r="P239" i="16"/>
  <c r="T121" i="17"/>
  <c r="T148" i="17"/>
  <c r="P160" i="17"/>
  <c r="P340" i="17"/>
  <c r="P124" i="18"/>
  <c r="P139" i="18"/>
  <c r="R143" i="18"/>
  <c r="R159" i="18"/>
  <c r="BK124" i="19"/>
  <c r="J124" i="19" s="1"/>
  <c r="J97" i="19" s="1"/>
  <c r="BK182" i="19"/>
  <c r="J182" i="19" s="1"/>
  <c r="J98" i="19" s="1"/>
  <c r="BK214" i="19"/>
  <c r="J214" i="19" s="1"/>
  <c r="J99" i="19" s="1"/>
  <c r="T214" i="19"/>
  <c r="R222" i="19"/>
  <c r="T232" i="19"/>
  <c r="R245" i="19"/>
  <c r="R253" i="19"/>
  <c r="BK126" i="20"/>
  <c r="BK144" i="20"/>
  <c r="BK181" i="20"/>
  <c r="BK195" i="20"/>
  <c r="BK261" i="20"/>
  <c r="BK288" i="20"/>
  <c r="T305" i="20"/>
  <c r="P122" i="3"/>
  <c r="P121" i="3" s="1"/>
  <c r="AU97" i="1" s="1"/>
  <c r="P122" i="4"/>
  <c r="P121" i="4" s="1"/>
  <c r="AU98" i="1" s="1"/>
  <c r="T122" i="5"/>
  <c r="T121" i="5" s="1"/>
  <c r="P122" i="6"/>
  <c r="P121" i="6" s="1"/>
  <c r="AU100" i="1" s="1"/>
  <c r="T122" i="7"/>
  <c r="T121" i="7" s="1"/>
  <c r="BK122" i="8"/>
  <c r="J122" i="8" s="1"/>
  <c r="J99" i="8" s="1"/>
  <c r="P122" i="8"/>
  <c r="P121" i="8" s="1"/>
  <c r="AU102" i="1" s="1"/>
  <c r="R122" i="8"/>
  <c r="R121" i="8" s="1"/>
  <c r="T122" i="8"/>
  <c r="T121" i="8"/>
  <c r="R122" i="9"/>
  <c r="R121" i="9"/>
  <c r="BK122" i="10"/>
  <c r="J122" i="10" s="1"/>
  <c r="J99" i="10" s="1"/>
  <c r="P122" i="10"/>
  <c r="P121" i="10" s="1"/>
  <c r="AU104" i="1" s="1"/>
  <c r="BK136" i="11"/>
  <c r="J136" i="11" s="1"/>
  <c r="J99" i="11" s="1"/>
  <c r="BK139" i="11"/>
  <c r="J139" i="11" s="1"/>
  <c r="J100" i="11" s="1"/>
  <c r="BK150" i="11"/>
  <c r="J150" i="11" s="1"/>
  <c r="J102" i="11" s="1"/>
  <c r="T150" i="11"/>
  <c r="P171" i="11"/>
  <c r="T171" i="11"/>
  <c r="P178" i="11"/>
  <c r="P129" i="11" s="1"/>
  <c r="AU105" i="1" s="1"/>
  <c r="P184" i="11"/>
  <c r="BK235" i="11"/>
  <c r="J235" i="11" s="1"/>
  <c r="J107" i="11" s="1"/>
  <c r="T235" i="11"/>
  <c r="T259" i="11"/>
  <c r="P134" i="12"/>
  <c r="P130" i="12" s="1"/>
  <c r="T134" i="12"/>
  <c r="T130" i="12" s="1"/>
  <c r="R140" i="12"/>
  <c r="P183" i="12"/>
  <c r="BK195" i="12"/>
  <c r="J195" i="12" s="1"/>
  <c r="J103" i="12" s="1"/>
  <c r="R195" i="12"/>
  <c r="BK215" i="12"/>
  <c r="J215" i="12" s="1"/>
  <c r="J106" i="12" s="1"/>
  <c r="R215" i="12"/>
  <c r="P221" i="12"/>
  <c r="BK224" i="12"/>
  <c r="J224" i="12" s="1"/>
  <c r="J108" i="12" s="1"/>
  <c r="R224" i="12"/>
  <c r="T229" i="12"/>
  <c r="BK125" i="13"/>
  <c r="J125" i="13" s="1"/>
  <c r="J98" i="13" s="1"/>
  <c r="T125" i="13"/>
  <c r="P172" i="13"/>
  <c r="BK205" i="13"/>
  <c r="J205" i="13" s="1"/>
  <c r="J100" i="13" s="1"/>
  <c r="BK212" i="13"/>
  <c r="J212" i="13" s="1"/>
  <c r="J101" i="13" s="1"/>
  <c r="R212" i="13"/>
  <c r="BK122" i="14"/>
  <c r="J122" i="14" s="1"/>
  <c r="J99" i="14" s="1"/>
  <c r="P122" i="14"/>
  <c r="P121" i="14" s="1"/>
  <c r="AU109" i="1" s="1"/>
  <c r="BK134" i="15"/>
  <c r="P134" i="15"/>
  <c r="BK158" i="15"/>
  <c r="J158" i="15" s="1"/>
  <c r="J101" i="15" s="1"/>
  <c r="T158" i="15"/>
  <c r="T165" i="15"/>
  <c r="P170" i="15"/>
  <c r="BK176" i="15"/>
  <c r="J176" i="15" s="1"/>
  <c r="J104" i="15" s="1"/>
  <c r="R176" i="15"/>
  <c r="P179" i="15"/>
  <c r="R179" i="15"/>
  <c r="P182" i="15"/>
  <c r="T182" i="15"/>
  <c r="R185" i="15"/>
  <c r="P191" i="15"/>
  <c r="BK198" i="15"/>
  <c r="J198" i="15" s="1"/>
  <c r="J109" i="15" s="1"/>
  <c r="P198" i="15"/>
  <c r="BK202" i="15"/>
  <c r="J202" i="15" s="1"/>
  <c r="J110" i="15" s="1"/>
  <c r="T202" i="15"/>
  <c r="BK141" i="16"/>
  <c r="J141" i="16" s="1"/>
  <c r="J102" i="16" s="1"/>
  <c r="R148" i="16"/>
  <c r="T156" i="16"/>
  <c r="R165" i="16"/>
  <c r="BK212" i="16"/>
  <c r="J212" i="16" s="1"/>
  <c r="J108" i="16" s="1"/>
  <c r="BK232" i="16"/>
  <c r="J232" i="16" s="1"/>
  <c r="J109" i="16" s="1"/>
  <c r="BK239" i="16"/>
  <c r="J239" i="16" s="1"/>
  <c r="J110" i="16" s="1"/>
  <c r="BK121" i="17"/>
  <c r="BK148" i="17"/>
  <c r="T160" i="17"/>
  <c r="T340" i="17"/>
  <c r="T124" i="18"/>
  <c r="T139" i="18"/>
  <c r="T143" i="18"/>
  <c r="T159" i="18"/>
  <c r="T124" i="19"/>
  <c r="P182" i="19"/>
  <c r="R214" i="19"/>
  <c r="P222" i="19"/>
  <c r="R232" i="19"/>
  <c r="T245" i="19"/>
  <c r="T253" i="19"/>
  <c r="R126" i="20"/>
  <c r="T144" i="20"/>
  <c r="P181" i="20"/>
  <c r="P195" i="20"/>
  <c r="P261" i="20"/>
  <c r="R288" i="20"/>
  <c r="BK305" i="20"/>
  <c r="J104" i="20" s="1"/>
  <c r="R128" i="21"/>
  <c r="BK210" i="21"/>
  <c r="R210" i="21"/>
  <c r="BK248" i="21"/>
  <c r="J102" i="21" s="1"/>
  <c r="T248" i="21"/>
  <c r="R256" i="21"/>
  <c r="P326" i="21"/>
  <c r="BK351" i="21"/>
  <c r="J106" i="21" s="1"/>
  <c r="R351" i="21"/>
  <c r="BK126" i="22"/>
  <c r="R126" i="22"/>
  <c r="BK162" i="22"/>
  <c r="R162" i="22"/>
  <c r="R166" i="22"/>
  <c r="T120" i="23"/>
  <c r="T119" i="23" s="1"/>
  <c r="T118" i="23" s="1"/>
  <c r="T121" i="24"/>
  <c r="BK157" i="24"/>
  <c r="J157" i="24" s="1"/>
  <c r="J100" i="24" s="1"/>
  <c r="T157" i="24"/>
  <c r="R133" i="25"/>
  <c r="P140" i="25"/>
  <c r="BK146" i="25"/>
  <c r="J146" i="25" s="1"/>
  <c r="J101" i="25" s="1"/>
  <c r="T146" i="25"/>
  <c r="R152" i="25"/>
  <c r="P159" i="25"/>
  <c r="T159" i="25"/>
  <c r="P168" i="25"/>
  <c r="BK184" i="25"/>
  <c r="J184" i="25" s="1"/>
  <c r="J108" i="25" s="1"/>
  <c r="T184" i="25"/>
  <c r="P189" i="25"/>
  <c r="R189" i="25"/>
  <c r="P195" i="25"/>
  <c r="P133" i="26"/>
  <c r="R122" i="3"/>
  <c r="R121" i="3" s="1"/>
  <c r="BK122" i="4"/>
  <c r="J122" i="4" s="1"/>
  <c r="J99" i="4" s="1"/>
  <c r="R122" i="4"/>
  <c r="R121" i="4" s="1"/>
  <c r="P135" i="16"/>
  <c r="P141" i="16"/>
  <c r="T141" i="16"/>
  <c r="BK156" i="16"/>
  <c r="J156" i="16" s="1"/>
  <c r="J104" i="16" s="1"/>
  <c r="R156" i="16"/>
  <c r="T165" i="16"/>
  <c r="P194" i="16"/>
  <c r="P212" i="16"/>
  <c r="R232" i="16"/>
  <c r="R239" i="16"/>
  <c r="P121" i="17"/>
  <c r="R148" i="17"/>
  <c r="BK160" i="17"/>
  <c r="BK340" i="17"/>
  <c r="BK124" i="18"/>
  <c r="J124" i="18" s="1"/>
  <c r="J98" i="18" s="1"/>
  <c r="BK139" i="18"/>
  <c r="R139" i="18"/>
  <c r="R138" i="18"/>
  <c r="BK159" i="18"/>
  <c r="J159" i="18" s="1"/>
  <c r="J102" i="18" s="1"/>
  <c r="R124" i="19"/>
  <c r="R123" i="19"/>
  <c r="R182" i="19"/>
  <c r="P214" i="19"/>
  <c r="BK232" i="19"/>
  <c r="J232" i="19" s="1"/>
  <c r="J101" i="19" s="1"/>
  <c r="BK245" i="19"/>
  <c r="J245" i="19" s="1"/>
  <c r="J102" i="19" s="1"/>
  <c r="BK253" i="19"/>
  <c r="J253" i="19" s="1"/>
  <c r="J103" i="19" s="1"/>
  <c r="P126" i="20"/>
  <c r="P144" i="20"/>
  <c r="T181" i="20"/>
  <c r="T195" i="20"/>
  <c r="R261" i="20"/>
  <c r="P288" i="20"/>
  <c r="P305" i="20"/>
  <c r="BK128" i="21"/>
  <c r="T128" i="21"/>
  <c r="P184" i="21"/>
  <c r="T184" i="21"/>
  <c r="T210" i="21"/>
  <c r="P248" i="21"/>
  <c r="R248" i="21"/>
  <c r="P256" i="21"/>
  <c r="BK326" i="21"/>
  <c r="T326" i="21"/>
  <c r="P351" i="21"/>
  <c r="T126" i="22"/>
  <c r="P162" i="22"/>
  <c r="T162" i="22"/>
  <c r="T166" i="22"/>
  <c r="BK120" i="23"/>
  <c r="J120" i="23" s="1"/>
  <c r="J98" i="23" s="1"/>
  <c r="R120" i="23"/>
  <c r="R119" i="23" s="1"/>
  <c r="R118" i="23" s="1"/>
  <c r="P121" i="24"/>
  <c r="BK152" i="24"/>
  <c r="J152" i="24" s="1"/>
  <c r="J99" i="24" s="1"/>
  <c r="R152" i="24"/>
  <c r="R157" i="24"/>
  <c r="P133" i="25"/>
  <c r="BK140" i="25"/>
  <c r="J140" i="25" s="1"/>
  <c r="J100" i="25" s="1"/>
  <c r="T140" i="25"/>
  <c r="R146" i="25"/>
  <c r="P152" i="25"/>
  <c r="BK159" i="25"/>
  <c r="J159" i="25" s="1"/>
  <c r="J103" i="25" s="1"/>
  <c r="BK168" i="25"/>
  <c r="J168" i="25" s="1"/>
  <c r="J104" i="25" s="1"/>
  <c r="T168" i="25"/>
  <c r="R184" i="25"/>
  <c r="BK195" i="25"/>
  <c r="J195" i="25" s="1"/>
  <c r="J110" i="25" s="1"/>
  <c r="R195" i="25"/>
  <c r="P124" i="26"/>
  <c r="T124" i="26"/>
  <c r="P130" i="26"/>
  <c r="T130" i="26"/>
  <c r="R133" i="26"/>
  <c r="BK122" i="3"/>
  <c r="J122" i="3" s="1"/>
  <c r="J99" i="3" s="1"/>
  <c r="T122" i="3"/>
  <c r="T121" i="3" s="1"/>
  <c r="T122" i="4"/>
  <c r="T121" i="4" s="1"/>
  <c r="P122" i="5"/>
  <c r="P121" i="5"/>
  <c r="AU99" i="1" s="1"/>
  <c r="BK122" i="6"/>
  <c r="J122" i="6" s="1"/>
  <c r="J99" i="6" s="1"/>
  <c r="R122" i="6"/>
  <c r="R121" i="6" s="1"/>
  <c r="P122" i="9"/>
  <c r="P121" i="9"/>
  <c r="AU103" i="1" s="1"/>
  <c r="T122" i="10"/>
  <c r="T121" i="10" s="1"/>
  <c r="R136" i="11"/>
  <c r="P139" i="11"/>
  <c r="T139" i="11"/>
  <c r="T129" i="11" s="1"/>
  <c r="P145" i="11"/>
  <c r="R145" i="11"/>
  <c r="R150" i="11"/>
  <c r="BK171" i="11"/>
  <c r="J171" i="11" s="1"/>
  <c r="J104" i="11" s="1"/>
  <c r="R171" i="11"/>
  <c r="BK178" i="11"/>
  <c r="J178" i="11" s="1"/>
  <c r="J105" i="11" s="1"/>
  <c r="R178" i="11"/>
  <c r="T178" i="11"/>
  <c r="T184" i="11"/>
  <c r="R235" i="11"/>
  <c r="BK259" i="11"/>
  <c r="J259" i="11" s="1"/>
  <c r="J109" i="11" s="1"/>
  <c r="P259" i="11"/>
  <c r="BK140" i="12"/>
  <c r="J140" i="12" s="1"/>
  <c r="J100" i="12" s="1"/>
  <c r="T140" i="12"/>
  <c r="R183" i="12"/>
  <c r="P195" i="12"/>
  <c r="P215" i="12"/>
  <c r="BK221" i="12"/>
  <c r="J221" i="12" s="1"/>
  <c r="J107" i="12" s="1"/>
  <c r="R221" i="12"/>
  <c r="P224" i="12"/>
  <c r="BK229" i="12"/>
  <c r="J229" i="12" s="1"/>
  <c r="J109" i="12" s="1"/>
  <c r="R229" i="12"/>
  <c r="P125" i="13"/>
  <c r="BK172" i="13"/>
  <c r="J172" i="13" s="1"/>
  <c r="J99" i="13" s="1"/>
  <c r="R172" i="13"/>
  <c r="P205" i="13"/>
  <c r="T205" i="13"/>
  <c r="P212" i="13"/>
  <c r="T122" i="14"/>
  <c r="T121" i="14" s="1"/>
  <c r="T134" i="15"/>
  <c r="R158" i="15"/>
  <c r="P165" i="15"/>
  <c r="BK170" i="15"/>
  <c r="J170" i="15" s="1"/>
  <c r="J103" i="15" s="1"/>
  <c r="R170" i="15"/>
  <c r="P176" i="15"/>
  <c r="BK179" i="15"/>
  <c r="J179" i="15"/>
  <c r="J105" i="15" s="1"/>
  <c r="T179" i="15"/>
  <c r="R182" i="15"/>
  <c r="P185" i="15"/>
  <c r="BK191" i="15"/>
  <c r="J191" i="15" s="1"/>
  <c r="J108" i="15" s="1"/>
  <c r="R191" i="15"/>
  <c r="T198" i="15"/>
  <c r="R202" i="15"/>
  <c r="T135" i="16"/>
  <c r="R141" i="16"/>
  <c r="T148" i="16"/>
  <c r="P156" i="16"/>
  <c r="P165" i="16"/>
  <c r="P164" i="16" s="1"/>
  <c r="T194" i="16"/>
  <c r="T212" i="16"/>
  <c r="T232" i="16"/>
  <c r="T239" i="16"/>
  <c r="R121" i="17"/>
  <c r="P148" i="17"/>
  <c r="R160" i="17"/>
  <c r="R340" i="17"/>
  <c r="R124" i="18"/>
  <c r="BK143" i="18"/>
  <c r="J143" i="18" s="1"/>
  <c r="J101" i="18" s="1"/>
  <c r="P143" i="18"/>
  <c r="P159" i="18"/>
  <c r="P124" i="19"/>
  <c r="P123" i="19" s="1"/>
  <c r="AU114" i="1" s="1"/>
  <c r="T182" i="19"/>
  <c r="BK222" i="19"/>
  <c r="J222" i="19" s="1"/>
  <c r="J100" i="19" s="1"/>
  <c r="T222" i="19"/>
  <c r="P232" i="19"/>
  <c r="P245" i="19"/>
  <c r="P253" i="19"/>
  <c r="T126" i="20"/>
  <c r="R144" i="20"/>
  <c r="R181" i="20"/>
  <c r="R195" i="20"/>
  <c r="T261" i="20"/>
  <c r="T288" i="20"/>
  <c r="R305" i="20"/>
  <c r="P128" i="21"/>
  <c r="BK184" i="21"/>
  <c r="R184" i="21"/>
  <c r="P210" i="21"/>
  <c r="BK256" i="21"/>
  <c r="T256" i="21"/>
  <c r="R326" i="21"/>
  <c r="T351" i="21"/>
  <c r="P126" i="22"/>
  <c r="BK166" i="22"/>
  <c r="P166" i="22"/>
  <c r="P120" i="23"/>
  <c r="P119" i="23" s="1"/>
  <c r="P118" i="23" s="1"/>
  <c r="AU118" i="1" s="1"/>
  <c r="BK121" i="24"/>
  <c r="R121" i="24"/>
  <c r="P152" i="24"/>
  <c r="T152" i="24"/>
  <c r="T142" i="24"/>
  <c r="P157" i="24"/>
  <c r="BK133" i="25"/>
  <c r="J133" i="25" s="1"/>
  <c r="J99" i="25" s="1"/>
  <c r="T133" i="25"/>
  <c r="R140" i="25"/>
  <c r="P146" i="25"/>
  <c r="BK152" i="25"/>
  <c r="J152" i="25" s="1"/>
  <c r="J102" i="25" s="1"/>
  <c r="T152" i="25"/>
  <c r="R159" i="25"/>
  <c r="R168" i="25"/>
  <c r="P184" i="25"/>
  <c r="P183" i="25" s="1"/>
  <c r="BK189" i="25"/>
  <c r="J189" i="25" s="1"/>
  <c r="J109" i="25" s="1"/>
  <c r="T189" i="25"/>
  <c r="T195" i="25"/>
  <c r="BK124" i="26"/>
  <c r="R124" i="26"/>
  <c r="R123" i="26" s="1"/>
  <c r="R122" i="26" s="1"/>
  <c r="BK130" i="26"/>
  <c r="J100" i="26" s="1"/>
  <c r="R130" i="26"/>
  <c r="BK133" i="26"/>
  <c r="J101" i="26" s="1"/>
  <c r="T133" i="26"/>
  <c r="BE161" i="5"/>
  <c r="BE163" i="5"/>
  <c r="BE164" i="5"/>
  <c r="BE170" i="5"/>
  <c r="BE172" i="5"/>
  <c r="BE173" i="5"/>
  <c r="BE174" i="5"/>
  <c r="BE175" i="5"/>
  <c r="BE176" i="5"/>
  <c r="BE178" i="5"/>
  <c r="BE179" i="5"/>
  <c r="BE180" i="5"/>
  <c r="BE181" i="5"/>
  <c r="BE182" i="5"/>
  <c r="BE185" i="5"/>
  <c r="BE187" i="5"/>
  <c r="BE188" i="5"/>
  <c r="BE193" i="5"/>
  <c r="BE197" i="5"/>
  <c r="BE199" i="5"/>
  <c r="BE201" i="5"/>
  <c r="BE204" i="5"/>
  <c r="J91" i="6"/>
  <c r="J94" i="6"/>
  <c r="F118" i="6"/>
  <c r="BE123" i="6"/>
  <c r="BE125" i="6"/>
  <c r="BE127" i="6"/>
  <c r="BE129" i="6"/>
  <c r="BE137" i="6"/>
  <c r="BE139" i="6"/>
  <c r="BE142" i="6"/>
  <c r="BE144" i="6"/>
  <c r="BE145" i="6"/>
  <c r="BE150" i="6"/>
  <c r="BE151" i="6"/>
  <c r="BE153" i="6"/>
  <c r="BE158" i="6"/>
  <c r="BE159" i="6"/>
  <c r="BE166" i="6"/>
  <c r="BE171" i="6"/>
  <c r="BE174" i="6"/>
  <c r="BE176" i="6"/>
  <c r="BE181" i="6"/>
  <c r="BE182" i="6"/>
  <c r="E85" i="7"/>
  <c r="J94" i="7"/>
  <c r="BE123" i="7"/>
  <c r="BE125" i="7"/>
  <c r="BE126" i="7"/>
  <c r="BE128" i="7"/>
  <c r="BE130" i="7"/>
  <c r="BE133" i="7"/>
  <c r="BE134" i="7"/>
  <c r="BE137" i="7"/>
  <c r="BE139" i="7"/>
  <c r="BE140" i="7"/>
  <c r="BE141" i="7"/>
  <c r="BE142" i="7"/>
  <c r="BE147" i="7"/>
  <c r="BE148" i="7"/>
  <c r="BE149" i="7"/>
  <c r="BE150" i="7"/>
  <c r="BE151" i="7"/>
  <c r="BE153" i="7"/>
  <c r="BE154" i="7"/>
  <c r="BE155" i="7"/>
  <c r="BE156" i="7"/>
  <c r="BE157" i="7"/>
  <c r="J91" i="8"/>
  <c r="J94" i="8"/>
  <c r="F118" i="8"/>
  <c r="BE123" i="8"/>
  <c r="BE126" i="9"/>
  <c r="BE130" i="9"/>
  <c r="BE132" i="9"/>
  <c r="BE134" i="9"/>
  <c r="BE135" i="9"/>
  <c r="BE137" i="9"/>
  <c r="BE139" i="9"/>
  <c r="BE140" i="9"/>
  <c r="BE142" i="9"/>
  <c r="E109" i="10"/>
  <c r="BE125" i="10"/>
  <c r="BE127" i="10"/>
  <c r="BE129" i="10"/>
  <c r="E85" i="11"/>
  <c r="J92" i="11"/>
  <c r="J123" i="11"/>
  <c r="F126" i="11"/>
  <c r="BE144" i="11"/>
  <c r="BE154" i="11"/>
  <c r="BE156" i="11"/>
  <c r="BE170" i="11"/>
  <c r="BE179" i="11"/>
  <c r="BE182" i="11"/>
  <c r="BE187" i="11"/>
  <c r="BE194" i="11"/>
  <c r="BE197" i="11"/>
  <c r="BE204" i="11"/>
  <c r="BE208" i="11"/>
  <c r="BE215" i="11"/>
  <c r="BE256" i="11"/>
  <c r="BE263" i="11"/>
  <c r="BE264" i="11"/>
  <c r="BK132" i="11"/>
  <c r="J132" i="11" s="1"/>
  <c r="J98" i="11" s="1"/>
  <c r="BK257" i="11"/>
  <c r="J257" i="11" s="1"/>
  <c r="J108" i="11" s="1"/>
  <c r="E85" i="12"/>
  <c r="J89" i="12"/>
  <c r="F92" i="12"/>
  <c r="BE132" i="12"/>
  <c r="BE137" i="12"/>
  <c r="BE143" i="12"/>
  <c r="BE148" i="12"/>
  <c r="BE151" i="12"/>
  <c r="BE152" i="12"/>
  <c r="BE154" i="12"/>
  <c r="BE157" i="12"/>
  <c r="BE164" i="12"/>
  <c r="BE168" i="12"/>
  <c r="BE176" i="12"/>
  <c r="BE184" i="12"/>
  <c r="BE187" i="12"/>
  <c r="BE191" i="12"/>
  <c r="BE207" i="12"/>
  <c r="BE213" i="12"/>
  <c r="BE222" i="12"/>
  <c r="BE227" i="12"/>
  <c r="BE230" i="12"/>
  <c r="BK178" i="12"/>
  <c r="J178" i="12" s="1"/>
  <c r="J101" i="12" s="1"/>
  <c r="J89" i="13"/>
  <c r="J92" i="13"/>
  <c r="BE129" i="13"/>
  <c r="BE132" i="13"/>
  <c r="BE136" i="13"/>
  <c r="BE138" i="13"/>
  <c r="BE149" i="13"/>
  <c r="BE151" i="13"/>
  <c r="BE155" i="13"/>
  <c r="BE162" i="13"/>
  <c r="BE166" i="13"/>
  <c r="BE170" i="13"/>
  <c r="BE210" i="13"/>
  <c r="BE213" i="13"/>
  <c r="BE214" i="13"/>
  <c r="BE217" i="13"/>
  <c r="BE221" i="13"/>
  <c r="E109" i="14"/>
  <c r="J118" i="14"/>
  <c r="BE124" i="14"/>
  <c r="BE132" i="14"/>
  <c r="BE137" i="14"/>
  <c r="BE142" i="14"/>
  <c r="BE146" i="14"/>
  <c r="BE148" i="14"/>
  <c r="BE149" i="14"/>
  <c r="BE151" i="14"/>
  <c r="BE161" i="14"/>
  <c r="BE164" i="14"/>
  <c r="BE166" i="14"/>
  <c r="BE167" i="14"/>
  <c r="BE177" i="14"/>
  <c r="BE178" i="14"/>
  <c r="BE180" i="14"/>
  <c r="BE182" i="14"/>
  <c r="BE183" i="14"/>
  <c r="BE185" i="14"/>
  <c r="BE186" i="14"/>
  <c r="BE187" i="14"/>
  <c r="BE189" i="14"/>
  <c r="BE191" i="14"/>
  <c r="E85" i="15"/>
  <c r="J94" i="15"/>
  <c r="BE137" i="15"/>
  <c r="BE139" i="15"/>
  <c r="BE142" i="15"/>
  <c r="BE144" i="15"/>
  <c r="BE147" i="15"/>
  <c r="BE149" i="15"/>
  <c r="BE152" i="15"/>
  <c r="BE157" i="15"/>
  <c r="BE163" i="15"/>
  <c r="BE171" i="15"/>
  <c r="BE174" i="15"/>
  <c r="BE175" i="15"/>
  <c r="BE180" i="15"/>
  <c r="BE192" i="15"/>
  <c r="BE197" i="15"/>
  <c r="BE201" i="15"/>
  <c r="BE204" i="15"/>
  <c r="F94" i="16"/>
  <c r="BE137" i="16"/>
  <c r="BE144" i="16"/>
  <c r="BE155" i="16"/>
  <c r="BE158" i="16"/>
  <c r="BE163" i="16"/>
  <c r="BE166" i="16"/>
  <c r="BE171" i="16"/>
  <c r="BE175" i="16"/>
  <c r="BE176" i="16"/>
  <c r="BE177" i="16"/>
  <c r="BE179" i="16"/>
  <c r="BE180" i="16"/>
  <c r="BE181" i="16"/>
  <c r="BE183" i="16"/>
  <c r="BE187" i="16"/>
  <c r="BE189" i="16"/>
  <c r="BE196" i="16"/>
  <c r="BE201" i="16"/>
  <c r="BE206" i="16"/>
  <c r="BE227" i="16"/>
  <c r="J114" i="17"/>
  <c r="BE124" i="17"/>
  <c r="BE138" i="17"/>
  <c r="BE142" i="17"/>
  <c r="BE144" i="17"/>
  <c r="BE173" i="17"/>
  <c r="BE175" i="17"/>
  <c r="BE177" i="17"/>
  <c r="BE179" i="17"/>
  <c r="BE187" i="17"/>
  <c r="BE189" i="17"/>
  <c r="BE199" i="17"/>
  <c r="BE201" i="17"/>
  <c r="BE203" i="17"/>
  <c r="BE207" i="17"/>
  <c r="BE209" i="17"/>
  <c r="BE235" i="17"/>
  <c r="BE241" i="17"/>
  <c r="BE249" i="17"/>
  <c r="BE259" i="17"/>
  <c r="BE261" i="17"/>
  <c r="BE265" i="17"/>
  <c r="BE267" i="17"/>
  <c r="BE269" i="17"/>
  <c r="BE301" i="17"/>
  <c r="BE303" i="17"/>
  <c r="BE321" i="17"/>
  <c r="BE325" i="17"/>
  <c r="BE327" i="17"/>
  <c r="BE344" i="17"/>
  <c r="J92" i="18"/>
  <c r="J116" i="18"/>
  <c r="BE125" i="18"/>
  <c r="BE131" i="18"/>
  <c r="BE133" i="18"/>
  <c r="BE144" i="18"/>
  <c r="BE147" i="18"/>
  <c r="BE157" i="18"/>
  <c r="E113" i="19"/>
  <c r="J117" i="19"/>
  <c r="BE125" i="19"/>
  <c r="BE128" i="19"/>
  <c r="BE130" i="19"/>
  <c r="BE143" i="19"/>
  <c r="BE144" i="19"/>
  <c r="BE151" i="19"/>
  <c r="BE157" i="19"/>
  <c r="BE160" i="19"/>
  <c r="BE172" i="19"/>
  <c r="BE178" i="19"/>
  <c r="BE180" i="19"/>
  <c r="BE181" i="19"/>
  <c r="BE186" i="19"/>
  <c r="BE191" i="19"/>
  <c r="BE195" i="19"/>
  <c r="BE196" i="19"/>
  <c r="BE197" i="19"/>
  <c r="BE199" i="19"/>
  <c r="BE202" i="19"/>
  <c r="BE203" i="19"/>
  <c r="BE213" i="19"/>
  <c r="BE220" i="19"/>
  <c r="BE231" i="19"/>
  <c r="BE240" i="19"/>
  <c r="BE242" i="19"/>
  <c r="BE243" i="19"/>
  <c r="BE244" i="19"/>
  <c r="BE248" i="19"/>
  <c r="BE250" i="19"/>
  <c r="BE254" i="19"/>
  <c r="BE255" i="19"/>
  <c r="BE258" i="19"/>
  <c r="J89" i="20"/>
  <c r="F92" i="20"/>
  <c r="J121" i="20"/>
  <c r="BE141" i="20"/>
  <c r="BE158" i="20"/>
  <c r="BE176" i="20"/>
  <c r="BE182" i="20"/>
  <c r="BE200" i="20"/>
  <c r="BE202" i="20"/>
  <c r="BE216" i="20"/>
  <c r="BE221" i="20"/>
  <c r="BE224" i="20"/>
  <c r="BE255" i="20"/>
  <c r="BE257" i="20"/>
  <c r="BE260" i="20"/>
  <c r="BE262" i="20"/>
  <c r="BE264" i="20"/>
  <c r="BE272" i="20"/>
  <c r="BE287" i="20"/>
  <c r="BE289" i="20"/>
  <c r="BE290" i="20"/>
  <c r="BE291" i="20"/>
  <c r="BE300" i="20"/>
  <c r="BE302" i="20"/>
  <c r="BE303" i="20"/>
  <c r="BE308" i="20"/>
  <c r="J92" i="21"/>
  <c r="BE131" i="21"/>
  <c r="BE133" i="21"/>
  <c r="BE135" i="21"/>
  <c r="BE137" i="21"/>
  <c r="BE139" i="21"/>
  <c r="BE141" i="21"/>
  <c r="BE157" i="21"/>
  <c r="BE165" i="21"/>
  <c r="BE167" i="21"/>
  <c r="BE177" i="21"/>
  <c r="BE178" i="21"/>
  <c r="BE181" i="21"/>
  <c r="BE187" i="21"/>
  <c r="BE189" i="21"/>
  <c r="BE191" i="21"/>
  <c r="BE203" i="21"/>
  <c r="BE209" i="21"/>
  <c r="BE226" i="21"/>
  <c r="BE230" i="21"/>
  <c r="BE234" i="21"/>
  <c r="BE236" i="21"/>
  <c r="E85" i="3"/>
  <c r="J91" i="3"/>
  <c r="BE123" i="3"/>
  <c r="BE126" i="3"/>
  <c r="BE129" i="3"/>
  <c r="BE131" i="3"/>
  <c r="BE136" i="3"/>
  <c r="BE150" i="3"/>
  <c r="BE155" i="3"/>
  <c r="BE158" i="3"/>
  <c r="E85" i="4"/>
  <c r="F94" i="4"/>
  <c r="J118" i="4"/>
  <c r="F94" i="5"/>
  <c r="BE135" i="5"/>
  <c r="BE136" i="5"/>
  <c r="BE141" i="5"/>
  <c r="BE143" i="5"/>
  <c r="BE146" i="5"/>
  <c r="BE155" i="5"/>
  <c r="BE157" i="5"/>
  <c r="BE159" i="5"/>
  <c r="BE162" i="5"/>
  <c r="BE165" i="5"/>
  <c r="BE168" i="5"/>
  <c r="BE171" i="5"/>
  <c r="BE183" i="5"/>
  <c r="BE184" i="5"/>
  <c r="BE190" i="5"/>
  <c r="BE192" i="5"/>
  <c r="BE194" i="5"/>
  <c r="BE195" i="5"/>
  <c r="BE198" i="5"/>
  <c r="BE124" i="6"/>
  <c r="BE131" i="6"/>
  <c r="BE134" i="6"/>
  <c r="BE136" i="6"/>
  <c r="BE138" i="6"/>
  <c r="BE140" i="6"/>
  <c r="BE143" i="6"/>
  <c r="BE152" i="6"/>
  <c r="BE154" i="6"/>
  <c r="BE156" i="6"/>
  <c r="BE161" i="6"/>
  <c r="BE165" i="6"/>
  <c r="BE169" i="6"/>
  <c r="BE177" i="6"/>
  <c r="BE180" i="6"/>
  <c r="BE183" i="6"/>
  <c r="J91" i="7"/>
  <c r="BE124" i="7"/>
  <c r="BE127" i="7"/>
  <c r="BE131" i="7"/>
  <c r="BE135" i="7"/>
  <c r="BE138" i="7"/>
  <c r="BE143" i="7"/>
  <c r="BE144" i="7"/>
  <c r="BE145" i="7"/>
  <c r="BE146" i="7"/>
  <c r="BE152" i="7"/>
  <c r="BE158" i="7"/>
  <c r="E85" i="8"/>
  <c r="BE124" i="8"/>
  <c r="BE125" i="8"/>
  <c r="E85" i="9"/>
  <c r="J91" i="9"/>
  <c r="F94" i="9"/>
  <c r="J94" i="9"/>
  <c r="BE123" i="9"/>
  <c r="BE124" i="9"/>
  <c r="BE125" i="9"/>
  <c r="BE129" i="9"/>
  <c r="BE133" i="9"/>
  <c r="BE136" i="9"/>
  <c r="BE141" i="9"/>
  <c r="BE143" i="9"/>
  <c r="BE144" i="9"/>
  <c r="J94" i="10"/>
  <c r="F118" i="10"/>
  <c r="BE130" i="10"/>
  <c r="BE134" i="10"/>
  <c r="BE131" i="11"/>
  <c r="BE133" i="11"/>
  <c r="BE140" i="11"/>
  <c r="BE149" i="11"/>
  <c r="BE155" i="11"/>
  <c r="BE158" i="11"/>
  <c r="BE160" i="11"/>
  <c r="BE161" i="11"/>
  <c r="BE162" i="11"/>
  <c r="BE164" i="11"/>
  <c r="BE168" i="11"/>
  <c r="BE192" i="11"/>
  <c r="BE196" i="11"/>
  <c r="BE198" i="11"/>
  <c r="BE200" i="11"/>
  <c r="BE209" i="11"/>
  <c r="BE210" i="11"/>
  <c r="BE212" i="11"/>
  <c r="BE214" i="11"/>
  <c r="BE216" i="11"/>
  <c r="BE218" i="11"/>
  <c r="BE223" i="11"/>
  <c r="BE228" i="11"/>
  <c r="BE232" i="11"/>
  <c r="BE238" i="11"/>
  <c r="BE245" i="11"/>
  <c r="BE251" i="11"/>
  <c r="BE255" i="11"/>
  <c r="BE258" i="11"/>
  <c r="BE261" i="11"/>
  <c r="BE262" i="11"/>
  <c r="BK130" i="11"/>
  <c r="J130" i="11" s="1"/>
  <c r="J97" i="11" s="1"/>
  <c r="BE155" i="12"/>
  <c r="BE161" i="12"/>
  <c r="BE163" i="12"/>
  <c r="BE171" i="12"/>
  <c r="BE175" i="12"/>
  <c r="BE179" i="12"/>
  <c r="BE185" i="12"/>
  <c r="BE193" i="12"/>
  <c r="BE196" i="12"/>
  <c r="BE201" i="12"/>
  <c r="BE218" i="12"/>
  <c r="BE223" i="12"/>
  <c r="BE226" i="12"/>
  <c r="BK131" i="12"/>
  <c r="J131" i="12" s="1"/>
  <c r="J98" i="12" s="1"/>
  <c r="E85" i="13"/>
  <c r="F92" i="13"/>
  <c r="BE130" i="13"/>
  <c r="BE131" i="13"/>
  <c r="BE140" i="13"/>
  <c r="BE141" i="13"/>
  <c r="BE152" i="13"/>
  <c r="BE153" i="13"/>
  <c r="BE156" i="13"/>
  <c r="BE158" i="13"/>
  <c r="BE163" i="13"/>
  <c r="BE168" i="13"/>
  <c r="BE173" i="13"/>
  <c r="BE174" i="13"/>
  <c r="BE195" i="13"/>
  <c r="BE197" i="13"/>
  <c r="BE202" i="13"/>
  <c r="BE206" i="13"/>
  <c r="BE208" i="13"/>
  <c r="BK220" i="13"/>
  <c r="J220" i="13" s="1"/>
  <c r="J103" i="13" s="1"/>
  <c r="F94" i="14"/>
  <c r="J115" i="14"/>
  <c r="BE125" i="14"/>
  <c r="BE127" i="14"/>
  <c r="BE129" i="14"/>
  <c r="BE130" i="14"/>
  <c r="BE131" i="14"/>
  <c r="BE133" i="14"/>
  <c r="BE136" i="14"/>
  <c r="BE138" i="14"/>
  <c r="BE143" i="14"/>
  <c r="BE147" i="14"/>
  <c r="BE150" i="14"/>
  <c r="BE153" i="14"/>
  <c r="BE154" i="14"/>
  <c r="BE156" i="14"/>
  <c r="BE157" i="14"/>
  <c r="BE158" i="14"/>
  <c r="BE162" i="14"/>
  <c r="BE163" i="14"/>
  <c r="BE165" i="14"/>
  <c r="BE168" i="14"/>
  <c r="BE169" i="14"/>
  <c r="BE171" i="14"/>
  <c r="BE173" i="14"/>
  <c r="BE179" i="14"/>
  <c r="BE181" i="14"/>
  <c r="BE184" i="14"/>
  <c r="BE190" i="14"/>
  <c r="BE197" i="14"/>
  <c r="BE198" i="14"/>
  <c r="BE200" i="14"/>
  <c r="BE201" i="14"/>
  <c r="F94" i="15"/>
  <c r="BE135" i="15"/>
  <c r="BE138" i="15"/>
  <c r="BE143" i="15"/>
  <c r="BE146" i="15"/>
  <c r="BE148" i="15"/>
  <c r="BE153" i="15"/>
  <c r="BE154" i="15"/>
  <c r="BE155" i="15"/>
  <c r="BE156" i="15"/>
  <c r="BE160" i="15"/>
  <c r="BE162" i="15"/>
  <c r="BE164" i="15"/>
  <c r="BE167" i="15"/>
  <c r="BE168" i="15"/>
  <c r="BE172" i="15"/>
  <c r="BE177" i="15"/>
  <c r="BE183" i="15"/>
  <c r="BE186" i="15"/>
  <c r="BE187" i="15"/>
  <c r="BE188" i="15"/>
  <c r="BE189" i="15"/>
  <c r="BE195" i="15"/>
  <c r="BE196" i="15"/>
  <c r="BE199" i="15"/>
  <c r="BE200" i="15"/>
  <c r="BE203" i="15"/>
  <c r="BE205" i="15"/>
  <c r="J91" i="16"/>
  <c r="J94" i="16"/>
  <c r="BE136" i="16"/>
  <c r="BE139" i="16"/>
  <c r="BE140" i="16"/>
  <c r="BE142" i="16"/>
  <c r="BE143" i="16"/>
  <c r="BE145" i="16"/>
  <c r="BE146" i="16"/>
  <c r="BE149" i="16"/>
  <c r="BE150" i="16"/>
  <c r="BE151" i="16"/>
  <c r="BE152" i="16"/>
  <c r="BE153" i="16"/>
  <c r="BE160" i="16"/>
  <c r="BE162" i="16"/>
  <c r="BE167" i="16"/>
  <c r="BE168" i="16"/>
  <c r="BE170" i="16"/>
  <c r="BE172" i="16"/>
  <c r="BE174" i="16"/>
  <c r="BE178" i="16"/>
  <c r="BE184" i="16"/>
  <c r="BE185" i="16"/>
  <c r="BE192" i="16"/>
  <c r="BE198" i="16"/>
  <c r="BE199" i="16"/>
  <c r="BE200" i="16"/>
  <c r="BE203" i="16"/>
  <c r="BE204" i="16"/>
  <c r="BE205" i="16"/>
  <c r="BE209" i="16"/>
  <c r="BE211" i="16"/>
  <c r="BE213" i="16"/>
  <c r="BE214" i="16"/>
  <c r="BE215" i="16"/>
  <c r="BE216" i="16"/>
  <c r="BE217" i="16"/>
  <c r="BE218" i="16"/>
  <c r="BE220" i="16"/>
  <c r="BE221" i="16"/>
  <c r="BE222" i="16"/>
  <c r="BE223" i="16"/>
  <c r="BE224" i="16"/>
  <c r="BE225" i="16"/>
  <c r="BE228" i="16"/>
  <c r="BE233" i="16"/>
  <c r="BE234" i="16"/>
  <c r="BE240" i="16"/>
  <c r="E85" i="17"/>
  <c r="J117" i="17"/>
  <c r="BE128" i="17"/>
  <c r="BE134" i="17"/>
  <c r="BE136" i="17"/>
  <c r="BE147" i="17"/>
  <c r="BE165" i="17"/>
  <c r="BE169" i="17"/>
  <c r="BE171" i="17"/>
  <c r="BE185" i="17"/>
  <c r="BE193" i="17"/>
  <c r="BE211" i="17"/>
  <c r="BE219" i="17"/>
  <c r="BE251" i="17"/>
  <c r="BE271" i="17"/>
  <c r="BE273" i="17"/>
  <c r="BE279" i="17"/>
  <c r="BE297" i="17"/>
  <c r="BE305" i="17"/>
  <c r="BE307" i="17"/>
  <c r="BE311" i="17"/>
  <c r="BE313" i="17"/>
  <c r="BE331" i="17"/>
  <c r="BE336" i="17"/>
  <c r="F92" i="18"/>
  <c r="BE127" i="18"/>
  <c r="BE129" i="18"/>
  <c r="BE134" i="18"/>
  <c r="BE135" i="18"/>
  <c r="BE137" i="18"/>
  <c r="BE142" i="18"/>
  <c r="BE148" i="18"/>
  <c r="BE151" i="18"/>
  <c r="BE160" i="18"/>
  <c r="BE161" i="18"/>
  <c r="J92" i="19"/>
  <c r="F120" i="19"/>
  <c r="BE140" i="19"/>
  <c r="BE141" i="19"/>
  <c r="BE142" i="19"/>
  <c r="BE145" i="19"/>
  <c r="BE146" i="19"/>
  <c r="BE148" i="19"/>
  <c r="BE155" i="19"/>
  <c r="BE162" i="19"/>
  <c r="BE167" i="19"/>
  <c r="BE169" i="19"/>
  <c r="BE170" i="19"/>
  <c r="BE171" i="19"/>
  <c r="BE173" i="19"/>
  <c r="BE174" i="19"/>
  <c r="BE175" i="19"/>
  <c r="BE176" i="19"/>
  <c r="BE177" i="19"/>
  <c r="BE183" i="19"/>
  <c r="BE185" i="19"/>
  <c r="BE188" i="19"/>
  <c r="BE189" i="19"/>
  <c r="BE200" i="19"/>
  <c r="BE204" i="19"/>
  <c r="BE209" i="19"/>
  <c r="BE210" i="19"/>
  <c r="BE211" i="19"/>
  <c r="BE212" i="19"/>
  <c r="BE226" i="19"/>
  <c r="BE227" i="19"/>
  <c r="BE228" i="19"/>
  <c r="BE237" i="19"/>
  <c r="BE241" i="19"/>
  <c r="BE251" i="19"/>
  <c r="BE252" i="19"/>
  <c r="BE257" i="19"/>
  <c r="BE259" i="19"/>
  <c r="BE260" i="19"/>
  <c r="E114" i="20"/>
  <c r="BE127" i="20"/>
  <c r="BE131" i="20"/>
  <c r="BE153" i="20"/>
  <c r="BE156" i="20"/>
  <c r="BE161" i="20"/>
  <c r="BE180" i="20"/>
  <c r="BE204" i="20"/>
  <c r="BE206" i="20"/>
  <c r="BE208" i="20"/>
  <c r="BE210" i="20"/>
  <c r="BE236" i="20"/>
  <c r="BE241" i="20"/>
  <c r="BE243" i="20"/>
  <c r="BE247" i="20"/>
  <c r="BE250" i="20"/>
  <c r="BE253" i="20"/>
  <c r="BE270" i="20"/>
  <c r="BE274" i="20"/>
  <c r="BE280" i="20"/>
  <c r="BE282" i="20"/>
  <c r="BE284" i="20"/>
  <c r="BE295" i="20"/>
  <c r="BE296" i="20"/>
  <c r="BE304" i="20"/>
  <c r="BE306" i="20"/>
  <c r="BE309" i="20"/>
  <c r="F92" i="21"/>
  <c r="BE129" i="21"/>
  <c r="BE143" i="21"/>
  <c r="BE145" i="21"/>
  <c r="BE169" i="21"/>
  <c r="BE175" i="21"/>
  <c r="BE179" i="21"/>
  <c r="BE182" i="21"/>
  <c r="BE185" i="21"/>
  <c r="BE193" i="21"/>
  <c r="BE199" i="21"/>
  <c r="BE201" i="21"/>
  <c r="BE213" i="21"/>
  <c r="BE215" i="21"/>
  <c r="BE223" i="21"/>
  <c r="BE224" i="21"/>
  <c r="BE243" i="21"/>
  <c r="BE247" i="21"/>
  <c r="BE253" i="21"/>
  <c r="BE257" i="21"/>
  <c r="BE261" i="21"/>
  <c r="BE264" i="21"/>
  <c r="BE268" i="21"/>
  <c r="BE284" i="21"/>
  <c r="BE290" i="21"/>
  <c r="BE306" i="21"/>
  <c r="BE312" i="21"/>
  <c r="BE314" i="21"/>
  <c r="BE318" i="21"/>
  <c r="BE325" i="21"/>
  <c r="BE331" i="21"/>
  <c r="BE345" i="21"/>
  <c r="BE347" i="21"/>
  <c r="BE352" i="21"/>
  <c r="BE356" i="21"/>
  <c r="BE359" i="21"/>
  <c r="BE360" i="21"/>
  <c r="BK324" i="21"/>
  <c r="J104" i="21" s="1"/>
  <c r="E85" i="22"/>
  <c r="J115" i="22"/>
  <c r="F118" i="22"/>
  <c r="BE124" i="22"/>
  <c r="BE127" i="22"/>
  <c r="BE131" i="22"/>
  <c r="BE139" i="22"/>
  <c r="BE141" i="22"/>
  <c r="BE145" i="22"/>
  <c r="BE149" i="22"/>
  <c r="BE161" i="22"/>
  <c r="BE163" i="22"/>
  <c r="BE165" i="22"/>
  <c r="BE167" i="22"/>
  <c r="BE171" i="22"/>
  <c r="BE173" i="22"/>
  <c r="BE179" i="22"/>
  <c r="BE183" i="22"/>
  <c r="BE187" i="22"/>
  <c r="BE188" i="22"/>
  <c r="BE191" i="22"/>
  <c r="BE193" i="22"/>
  <c r="BE195" i="22"/>
  <c r="BE197" i="22"/>
  <c r="BE199" i="22"/>
  <c r="J89" i="23"/>
  <c r="F92" i="23"/>
  <c r="J115" i="23"/>
  <c r="BE121" i="23"/>
  <c r="BE126" i="23"/>
  <c r="BE127" i="23"/>
  <c r="BE131" i="23"/>
  <c r="BE134" i="23"/>
  <c r="BE135" i="23"/>
  <c r="E85" i="24"/>
  <c r="J89" i="24"/>
  <c r="BE122" i="24"/>
  <c r="BE123" i="24"/>
  <c r="BE130" i="24"/>
  <c r="BE131" i="24"/>
  <c r="BE132" i="24"/>
  <c r="BE133" i="24"/>
  <c r="BE144" i="24"/>
  <c r="BE146" i="24"/>
  <c r="BE148" i="24"/>
  <c r="BE149" i="24"/>
  <c r="BE154" i="24"/>
  <c r="BE156" i="24"/>
  <c r="BE159" i="24"/>
  <c r="BE163" i="24"/>
  <c r="BE164" i="24"/>
  <c r="BE165" i="24"/>
  <c r="BE166" i="24"/>
  <c r="J92" i="25"/>
  <c r="BE134" i="25"/>
  <c r="BE138" i="25"/>
  <c r="BE147" i="25"/>
  <c r="BE153" i="25"/>
  <c r="BE157" i="25"/>
  <c r="BE160" i="25"/>
  <c r="BE164" i="25"/>
  <c r="BE166" i="25"/>
  <c r="BE181" i="25"/>
  <c r="BE192" i="25"/>
  <c r="BE196" i="25"/>
  <c r="BE201" i="25"/>
  <c r="BE203" i="25"/>
  <c r="BE204" i="25"/>
  <c r="BE207" i="25"/>
  <c r="BE210" i="25"/>
  <c r="BE211" i="25"/>
  <c r="BE214" i="25"/>
  <c r="BE215" i="25"/>
  <c r="E85" i="26"/>
  <c r="J119" i="26"/>
  <c r="BE126" i="26"/>
  <c r="BE129" i="26"/>
  <c r="BE131" i="26"/>
  <c r="BE132" i="26"/>
  <c r="BE135" i="26"/>
  <c r="F94" i="3"/>
  <c r="J118" i="3"/>
  <c r="BE124" i="3"/>
  <c r="BE127" i="3"/>
  <c r="BE130" i="3"/>
  <c r="BE133" i="3"/>
  <c r="BE137" i="3"/>
  <c r="BE138" i="3"/>
  <c r="BE140" i="3"/>
  <c r="BE143" i="3"/>
  <c r="BE146" i="3"/>
  <c r="BE148" i="3"/>
  <c r="BE149" i="3"/>
  <c r="J94" i="5"/>
  <c r="J115" i="5"/>
  <c r="BE124" i="5"/>
  <c r="BE127" i="5"/>
  <c r="BE128" i="5"/>
  <c r="BE133" i="5"/>
  <c r="BE134" i="5"/>
  <c r="BE137" i="5"/>
  <c r="BE142" i="5"/>
  <c r="BE145" i="5"/>
  <c r="BE150" i="5"/>
  <c r="BE153" i="5"/>
  <c r="BE230" i="16"/>
  <c r="BE237" i="16"/>
  <c r="F92" i="17"/>
  <c r="BE126" i="17"/>
  <c r="BE149" i="17"/>
  <c r="BE151" i="17"/>
  <c r="BE155" i="17"/>
  <c r="BE158" i="17"/>
  <c r="BE181" i="17"/>
  <c r="BE191" i="17"/>
  <c r="BE197" i="17"/>
  <c r="BE213" i="17"/>
  <c r="BE217" i="17"/>
  <c r="BE237" i="17"/>
  <c r="BE239" i="17"/>
  <c r="BE247" i="17"/>
  <c r="BE253" i="17"/>
  <c r="BE257" i="17"/>
  <c r="BE299" i="17"/>
  <c r="BE309" i="17"/>
  <c r="BE315" i="17"/>
  <c r="BE323" i="17"/>
  <c r="BE329" i="17"/>
  <c r="BE335" i="17"/>
  <c r="BE347" i="17"/>
  <c r="E85" i="18"/>
  <c r="BE126" i="18"/>
  <c r="BE128" i="18"/>
  <c r="BE136" i="18"/>
  <c r="BE145" i="18"/>
  <c r="BE146" i="18"/>
  <c r="BE150" i="18"/>
  <c r="BE152" i="18"/>
  <c r="BE154" i="18"/>
  <c r="BE155" i="18"/>
  <c r="BE156" i="18"/>
  <c r="BE158" i="18"/>
  <c r="BE162" i="18"/>
  <c r="BE163" i="18"/>
  <c r="BE127" i="19"/>
  <c r="BE132" i="19"/>
  <c r="BE133" i="19"/>
  <c r="BE134" i="19"/>
  <c r="BE147" i="19"/>
  <c r="BE149" i="19"/>
  <c r="BE150" i="19"/>
  <c r="BE158" i="19"/>
  <c r="BE161" i="19"/>
  <c r="BE164" i="19"/>
  <c r="BE166" i="19"/>
  <c r="BE192" i="19"/>
  <c r="BE198" i="19"/>
  <c r="BE208" i="19"/>
  <c r="BE215" i="19"/>
  <c r="BE217" i="19"/>
  <c r="BE218" i="19"/>
  <c r="BE219" i="19"/>
  <c r="BE221" i="19"/>
  <c r="BE223" i="19"/>
  <c r="BE225" i="19"/>
  <c r="BE230" i="19"/>
  <c r="BE233" i="19"/>
  <c r="BE235" i="19"/>
  <c r="BE246" i="19"/>
  <c r="BE249" i="19"/>
  <c r="BE256" i="19"/>
  <c r="BE129" i="20"/>
  <c r="BE170" i="20"/>
  <c r="BE173" i="20"/>
  <c r="BE184" i="20"/>
  <c r="BE187" i="20"/>
  <c r="BE190" i="20"/>
  <c r="BE194" i="20"/>
  <c r="BE196" i="20"/>
  <c r="BE198" i="20"/>
  <c r="BE214" i="20"/>
  <c r="BE218" i="20"/>
  <c r="BE227" i="20"/>
  <c r="BE233" i="20"/>
  <c r="BE239" i="20"/>
  <c r="BE268" i="20"/>
  <c r="BE294" i="20"/>
  <c r="BE298" i="20"/>
  <c r="BE307" i="20"/>
  <c r="BE310" i="20"/>
  <c r="E85" i="21"/>
  <c r="BE147" i="21"/>
  <c r="BE149" i="21"/>
  <c r="BE171" i="21"/>
  <c r="BE197" i="21"/>
  <c r="BE205" i="21"/>
  <c r="BE207" i="21"/>
  <c r="BE211" i="21"/>
  <c r="BE221" i="21"/>
  <c r="BE228" i="21"/>
  <c r="BE231" i="21"/>
  <c r="BE232" i="21"/>
  <c r="BE245" i="21"/>
  <c r="BE249" i="21"/>
  <c r="BE255" i="21"/>
  <c r="BE259" i="21"/>
  <c r="BE276" i="21"/>
  <c r="BE280" i="21"/>
  <c r="BE282" i="21"/>
  <c r="BE288" i="21"/>
  <c r="BE292" i="21"/>
  <c r="BE295" i="21"/>
  <c r="BE297" i="21"/>
  <c r="BE303" i="21"/>
  <c r="BE310" i="21"/>
  <c r="BE316" i="21"/>
  <c r="BE320" i="21"/>
  <c r="BE323" i="21"/>
  <c r="BE327" i="21"/>
  <c r="BE337" i="21"/>
  <c r="BE339" i="21"/>
  <c r="BE343" i="21"/>
  <c r="BE350" i="21"/>
  <c r="BE357" i="21"/>
  <c r="J92" i="22"/>
  <c r="BE129" i="22"/>
  <c r="BE133" i="22"/>
  <c r="BE135" i="22"/>
  <c r="BE143" i="22"/>
  <c r="BE151" i="22"/>
  <c r="BE155" i="22"/>
  <c r="BE159" i="22"/>
  <c r="BE177" i="22"/>
  <c r="BE184" i="22"/>
  <c r="BE185" i="22"/>
  <c r="BE186" i="22"/>
  <c r="BE189" i="22"/>
  <c r="BE192" i="22"/>
  <c r="BE196" i="22"/>
  <c r="E85" i="23"/>
  <c r="BE123" i="23"/>
  <c r="BE124" i="23"/>
  <c r="BE125" i="23"/>
  <c r="BE128" i="23"/>
  <c r="BE132" i="23"/>
  <c r="F92" i="24"/>
  <c r="J117" i="24"/>
  <c r="BE124" i="24"/>
  <c r="BE125" i="24"/>
  <c r="BE127" i="24"/>
  <c r="BE134" i="24"/>
  <c r="BE135" i="24"/>
  <c r="BE138" i="24"/>
  <c r="BE140" i="24"/>
  <c r="BE145" i="24"/>
  <c r="BE147" i="24"/>
  <c r="BE150" i="24"/>
  <c r="BE151" i="24"/>
  <c r="BE158" i="24"/>
  <c r="BE160" i="24"/>
  <c r="BE161" i="24"/>
  <c r="BE162" i="24"/>
  <c r="BE167" i="24"/>
  <c r="BE169" i="24"/>
  <c r="E85" i="25"/>
  <c r="J89" i="25"/>
  <c r="F92" i="25"/>
  <c r="BE136" i="25"/>
  <c r="BE141" i="25"/>
  <c r="BE150" i="25"/>
  <c r="BE155" i="25"/>
  <c r="BE162" i="25"/>
  <c r="BE169" i="25"/>
  <c r="BE173" i="25"/>
  <c r="BE174" i="25"/>
  <c r="BE177" i="25"/>
  <c r="BE185" i="25"/>
  <c r="BE193" i="25"/>
  <c r="BE197" i="25"/>
  <c r="BE198" i="25"/>
  <c r="BE200" i="25"/>
  <c r="BE205" i="25"/>
  <c r="BE206" i="25"/>
  <c r="BE208" i="25"/>
  <c r="BE209" i="25"/>
  <c r="BE213" i="25"/>
  <c r="BE216" i="25"/>
  <c r="J89" i="26"/>
  <c r="F92" i="26"/>
  <c r="BE134" i="26"/>
  <c r="BK128" i="26"/>
  <c r="J99" i="26"/>
  <c r="BE125" i="3"/>
  <c r="BE128" i="3"/>
  <c r="BE132" i="3"/>
  <c r="BE134" i="3"/>
  <c r="BE135" i="3"/>
  <c r="BE139" i="3"/>
  <c r="BE141" i="3"/>
  <c r="BE142" i="3"/>
  <c r="BE144" i="3"/>
  <c r="BE145" i="3"/>
  <c r="BE147" i="3"/>
  <c r="BE151" i="3"/>
  <c r="BE152" i="3"/>
  <c r="BE153" i="3"/>
  <c r="BE154" i="3"/>
  <c r="BE156" i="3"/>
  <c r="BE157" i="3"/>
  <c r="BE159" i="3"/>
  <c r="J91" i="4"/>
  <c r="BE123" i="4"/>
  <c r="BE124" i="4"/>
  <c r="E85" i="5"/>
  <c r="BE123" i="5"/>
  <c r="BE125" i="5"/>
  <c r="BE126" i="5"/>
  <c r="BE129" i="5"/>
  <c r="BE130" i="5"/>
  <c r="BE131" i="5"/>
  <c r="BE132" i="5"/>
  <c r="BE138" i="5"/>
  <c r="BE139" i="5"/>
  <c r="BE140" i="5"/>
  <c r="BE144" i="5"/>
  <c r="BE147" i="5"/>
  <c r="BE148" i="5"/>
  <c r="BE149" i="5"/>
  <c r="BE151" i="5"/>
  <c r="BE152" i="5"/>
  <c r="BE154" i="5"/>
  <c r="BE156" i="5"/>
  <c r="BE158" i="5"/>
  <c r="BE160" i="5"/>
  <c r="BE166" i="5"/>
  <c r="BE167" i="5"/>
  <c r="BE169" i="5"/>
  <c r="BE177" i="5"/>
  <c r="BE186" i="5"/>
  <c r="BE189" i="5"/>
  <c r="BE191" i="5"/>
  <c r="BE196" i="5"/>
  <c r="BE200" i="5"/>
  <c r="BE202" i="5"/>
  <c r="BE203" i="5"/>
  <c r="BE205" i="5"/>
  <c r="E85" i="6"/>
  <c r="BE126" i="6"/>
  <c r="BE128" i="6"/>
  <c r="BE130" i="6"/>
  <c r="BE132" i="6"/>
  <c r="BE133" i="6"/>
  <c r="BE135" i="6"/>
  <c r="BE141" i="6"/>
  <c r="BE146" i="6"/>
  <c r="BE147" i="6"/>
  <c r="BE148" i="6"/>
  <c r="BE149" i="6"/>
  <c r="BE155" i="6"/>
  <c r="BE157" i="6"/>
  <c r="BE160" i="6"/>
  <c r="BE162" i="6"/>
  <c r="BE163" i="6"/>
  <c r="BE164" i="6"/>
  <c r="BE167" i="6"/>
  <c r="BE168" i="6"/>
  <c r="BE170" i="6"/>
  <c r="BE172" i="6"/>
  <c r="BE173" i="6"/>
  <c r="BE175" i="6"/>
  <c r="BE178" i="6"/>
  <c r="BE179" i="6"/>
  <c r="F94" i="7"/>
  <c r="BE129" i="7"/>
  <c r="BE132" i="7"/>
  <c r="BE136" i="7"/>
  <c r="BE127" i="9"/>
  <c r="BE128" i="9"/>
  <c r="BE131" i="9"/>
  <c r="BE138" i="9"/>
  <c r="J91" i="10"/>
  <c r="BE123" i="10"/>
  <c r="BE124" i="10"/>
  <c r="BE126" i="10"/>
  <c r="BE128" i="10"/>
  <c r="BE131" i="10"/>
  <c r="BE132" i="10"/>
  <c r="BE137" i="11"/>
  <c r="BE138" i="11"/>
  <c r="BE143" i="11"/>
  <c r="BE146" i="11"/>
  <c r="BE151" i="11"/>
  <c r="BE152" i="11"/>
  <c r="BE153" i="11"/>
  <c r="BE157" i="11"/>
  <c r="BE159" i="11"/>
  <c r="BE163" i="11"/>
  <c r="BE165" i="11"/>
  <c r="BE166" i="11"/>
  <c r="BE167" i="11"/>
  <c r="BE172" i="11"/>
  <c r="BE173" i="11"/>
  <c r="BE174" i="11"/>
  <c r="BE175" i="11"/>
  <c r="BE181" i="11"/>
  <c r="BE183" i="11"/>
  <c r="BE185" i="11"/>
  <c r="BE186" i="11"/>
  <c r="BE188" i="11"/>
  <c r="BE189" i="11"/>
  <c r="BE190" i="11"/>
  <c r="BE191" i="11"/>
  <c r="BE193" i="11"/>
  <c r="BE195" i="11"/>
  <c r="BE201" i="11"/>
  <c r="BE202" i="11"/>
  <c r="BE203" i="11"/>
  <c r="BE205" i="11"/>
  <c r="BE206" i="11"/>
  <c r="BE207" i="11"/>
  <c r="BE211" i="11"/>
  <c r="BE213" i="11"/>
  <c r="BE217" i="11"/>
  <c r="BE219" i="11"/>
  <c r="BE220" i="11"/>
  <c r="BE221" i="11"/>
  <c r="BE224" i="11"/>
  <c r="BE225" i="11"/>
  <c r="BE226" i="11"/>
  <c r="BE230" i="11"/>
  <c r="BE231" i="11"/>
  <c r="BE236" i="11"/>
  <c r="BE239" i="11"/>
  <c r="BE241" i="11"/>
  <c r="BE243" i="11"/>
  <c r="BE247" i="11"/>
  <c r="BE249" i="11"/>
  <c r="BE253" i="11"/>
  <c r="BE260" i="11"/>
  <c r="BK169" i="11"/>
  <c r="J169" i="11" s="1"/>
  <c r="J103" i="11" s="1"/>
  <c r="J92" i="12"/>
  <c r="BE135" i="12"/>
  <c r="BE141" i="12"/>
  <c r="BE145" i="12"/>
  <c r="BE147" i="12"/>
  <c r="BE149" i="12"/>
  <c r="BE150" i="12"/>
  <c r="BE153" i="12"/>
  <c r="BE159" i="12"/>
  <c r="BE162" i="12"/>
  <c r="BE165" i="12"/>
  <c r="BE166" i="12"/>
  <c r="BE167" i="12"/>
  <c r="BE169" i="12"/>
  <c r="BE173" i="12"/>
  <c r="BE177" i="12"/>
  <c r="BE194" i="12"/>
  <c r="BE216" i="12"/>
  <c r="BE219" i="12"/>
  <c r="BE225" i="12"/>
  <c r="BE228" i="12"/>
  <c r="BE232" i="12"/>
  <c r="BK212" i="12"/>
  <c r="J212" i="12"/>
  <c r="J104" i="12" s="1"/>
  <c r="BE126" i="13"/>
  <c r="BE128" i="13"/>
  <c r="BE134" i="13"/>
  <c r="BE143" i="13"/>
  <c r="BE145" i="13"/>
  <c r="BE147" i="13"/>
  <c r="BE160" i="13"/>
  <c r="BE165" i="13"/>
  <c r="BE167" i="13"/>
  <c r="BE169" i="13"/>
  <c r="BE171" i="13"/>
  <c r="BE198" i="13"/>
  <c r="BE201" i="13"/>
  <c r="BE215" i="13"/>
  <c r="BE219" i="13"/>
  <c r="BK218" i="13"/>
  <c r="J218" i="13" s="1"/>
  <c r="J102" i="13" s="1"/>
  <c r="BE123" i="14"/>
  <c r="BE126" i="14"/>
  <c r="BE128" i="14"/>
  <c r="BE134" i="14"/>
  <c r="BE135" i="14"/>
  <c r="BE139" i="14"/>
  <c r="BE140" i="14"/>
  <c r="BE141" i="14"/>
  <c r="BE144" i="14"/>
  <c r="BE145" i="14"/>
  <c r="BE152" i="14"/>
  <c r="BE155" i="14"/>
  <c r="BE159" i="14"/>
  <c r="BE160" i="14"/>
  <c r="BE170" i="14"/>
  <c r="BE172" i="14"/>
  <c r="BE174" i="14"/>
  <c r="BE175" i="14"/>
  <c r="BE176" i="14"/>
  <c r="BE188" i="14"/>
  <c r="BE199" i="14"/>
  <c r="BE202" i="14"/>
  <c r="J91" i="15"/>
  <c r="BE136" i="15"/>
  <c r="BE140" i="15"/>
  <c r="BE141" i="15"/>
  <c r="BE145" i="15"/>
  <c r="BE150" i="15"/>
  <c r="BE151" i="15"/>
  <c r="BE159" i="15"/>
  <c r="BE161" i="15"/>
  <c r="BE166" i="15"/>
  <c r="BE169" i="15"/>
  <c r="BE173" i="15"/>
  <c r="BE178" i="15"/>
  <c r="BE181" i="15"/>
  <c r="BE184" i="15"/>
  <c r="BE190" i="15"/>
  <c r="BE193" i="15"/>
  <c r="BE194" i="15"/>
  <c r="BE206" i="15"/>
  <c r="E85" i="16"/>
  <c r="BE138" i="16"/>
  <c r="BE147" i="16"/>
  <c r="BE154" i="16"/>
  <c r="BE157" i="16"/>
  <c r="BE159" i="16"/>
  <c r="BE161" i="16"/>
  <c r="BE169" i="16"/>
  <c r="BE173" i="16"/>
  <c r="BE182" i="16"/>
  <c r="BE186" i="16"/>
  <c r="BE188" i="16"/>
  <c r="BE190" i="16"/>
  <c r="BE191" i="16"/>
  <c r="BE193" i="16"/>
  <c r="BE195" i="16"/>
  <c r="BE197" i="16"/>
  <c r="BE202" i="16"/>
  <c r="BE207" i="16"/>
  <c r="BE208" i="16"/>
  <c r="BE210" i="16"/>
  <c r="BE219" i="16"/>
  <c r="BE226" i="16"/>
  <c r="BE229" i="16"/>
  <c r="BE231" i="16"/>
  <c r="BE235" i="16"/>
  <c r="BE236" i="16"/>
  <c r="BE238" i="16"/>
  <c r="BE241" i="16"/>
  <c r="BE242" i="16"/>
  <c r="BE122" i="17"/>
  <c r="BE130" i="17"/>
  <c r="BE132" i="17"/>
  <c r="BE140" i="17"/>
  <c r="BE153" i="17"/>
  <c r="BE161" i="17"/>
  <c r="BE163" i="17"/>
  <c r="BE167" i="17"/>
  <c r="BE183" i="17"/>
  <c r="BE195" i="17"/>
  <c r="BE205" i="17"/>
  <c r="BE215" i="17"/>
  <c r="BE243" i="17"/>
  <c r="BE245" i="17"/>
  <c r="BE255" i="17"/>
  <c r="BE263" i="17"/>
  <c r="BE275" i="17"/>
  <c r="BE277" i="17"/>
  <c r="BE281" i="17"/>
  <c r="BE283" i="17"/>
  <c r="BE285" i="17"/>
  <c r="BE287" i="17"/>
  <c r="BE289" i="17"/>
  <c r="BE291" i="17"/>
  <c r="BE293" i="17"/>
  <c r="BE295" i="17"/>
  <c r="BE317" i="17"/>
  <c r="BE319" i="17"/>
  <c r="BE333" i="17"/>
  <c r="BE337" i="17"/>
  <c r="BE339" i="17"/>
  <c r="BE341" i="17"/>
  <c r="BE342" i="17"/>
  <c r="BE343" i="17"/>
  <c r="BE345" i="17"/>
  <c r="BE346" i="17"/>
  <c r="BE348" i="17"/>
  <c r="BE349" i="17"/>
  <c r="BE130" i="18"/>
  <c r="BE132" i="18"/>
  <c r="BE140" i="18"/>
  <c r="BE141" i="18"/>
  <c r="BE149" i="18"/>
  <c r="BE153" i="18"/>
  <c r="BE131" i="19"/>
  <c r="BE136" i="19"/>
  <c r="BE138" i="19"/>
  <c r="BE153" i="19"/>
  <c r="BE159" i="19"/>
  <c r="BE163" i="19"/>
  <c r="BE168" i="19"/>
  <c r="BE179" i="19"/>
  <c r="BE190" i="19"/>
  <c r="BE193" i="19"/>
  <c r="BE194" i="19"/>
  <c r="BE205" i="19"/>
  <c r="BE206" i="19"/>
  <c r="BE207" i="19"/>
  <c r="BE229" i="19"/>
  <c r="BE239" i="19"/>
  <c r="BE133" i="20"/>
  <c r="BE143" i="20"/>
  <c r="BE145" i="20"/>
  <c r="BE147" i="20"/>
  <c r="BE149" i="20"/>
  <c r="BE151" i="20"/>
  <c r="BE164" i="20"/>
  <c r="BE167" i="20"/>
  <c r="BE212" i="20"/>
  <c r="BE230" i="20"/>
  <c r="BE245" i="20"/>
  <c r="BE266" i="20"/>
  <c r="BE276" i="20"/>
  <c r="BE278" i="20"/>
  <c r="BE292" i="20"/>
  <c r="BE293" i="20"/>
  <c r="BE297" i="20"/>
  <c r="BE311" i="20"/>
  <c r="J89" i="21"/>
  <c r="BE159" i="21"/>
  <c r="BE161" i="21"/>
  <c r="BE163" i="21"/>
  <c r="BE173" i="21"/>
  <c r="BE180" i="21"/>
  <c r="BE195" i="21"/>
  <c r="BE217" i="21"/>
  <c r="BE219" i="21"/>
  <c r="BE237" i="21"/>
  <c r="BE239" i="21"/>
  <c r="BE241" i="21"/>
  <c r="BE246" i="21"/>
  <c r="BE251" i="21"/>
  <c r="BE263" i="21"/>
  <c r="BE266" i="21"/>
  <c r="BE270" i="21"/>
  <c r="BE272" i="21"/>
  <c r="BE274" i="21"/>
  <c r="BE278" i="21"/>
  <c r="BE286" i="21"/>
  <c r="BE293" i="21"/>
  <c r="BE299" i="21"/>
  <c r="BE301" i="21"/>
  <c r="BE304" i="21"/>
  <c r="BE308" i="21"/>
  <c r="BE329" i="21"/>
  <c r="BE333" i="21"/>
  <c r="BE335" i="21"/>
  <c r="BE341" i="21"/>
  <c r="BE348" i="21"/>
  <c r="BE354" i="21"/>
  <c r="BE137" i="22"/>
  <c r="BE147" i="22"/>
  <c r="BE153" i="22"/>
  <c r="BE157" i="22"/>
  <c r="BE169" i="22"/>
  <c r="BE175" i="22"/>
  <c r="BE181" i="22"/>
  <c r="BE190" i="22"/>
  <c r="BE194" i="22"/>
  <c r="BK123" i="22"/>
  <c r="J98" i="22" s="1"/>
  <c r="BE122" i="23"/>
  <c r="BE129" i="23"/>
  <c r="BE130" i="23"/>
  <c r="BE133" i="23"/>
  <c r="BE126" i="24"/>
  <c r="BE128" i="24"/>
  <c r="BE129" i="24"/>
  <c r="BE136" i="24"/>
  <c r="BE137" i="24"/>
  <c r="BE139" i="24"/>
  <c r="BE141" i="24"/>
  <c r="BE143" i="24"/>
  <c r="BE153" i="24"/>
  <c r="BE155" i="24"/>
  <c r="BE168" i="24"/>
  <c r="BE170" i="24"/>
  <c r="BE171" i="24"/>
  <c r="BE143" i="25"/>
  <c r="BE144" i="25"/>
  <c r="BE149" i="25"/>
  <c r="BE171" i="25"/>
  <c r="BE175" i="25"/>
  <c r="BE187" i="25"/>
  <c r="BE190" i="25"/>
  <c r="BE199" i="25"/>
  <c r="BE202" i="25"/>
  <c r="BE212" i="25"/>
  <c r="BE217" i="25"/>
  <c r="BE218" i="25"/>
  <c r="BK180" i="25"/>
  <c r="J180" i="25" s="1"/>
  <c r="J106" i="25" s="1"/>
  <c r="BE125" i="26"/>
  <c r="BE127" i="26"/>
  <c r="BE137" i="26"/>
  <c r="BK136" i="26"/>
  <c r="J102" i="26" s="1"/>
  <c r="F38" i="10"/>
  <c r="BC104" i="1" s="1"/>
  <c r="F37" i="11"/>
  <c r="BD105" i="1" s="1"/>
  <c r="F37" i="12"/>
  <c r="BD106" i="1" s="1"/>
  <c r="F36" i="13"/>
  <c r="BC107" i="1" s="1"/>
  <c r="F38" i="15"/>
  <c r="BC110" i="1" s="1"/>
  <c r="J34" i="18"/>
  <c r="AW113" i="1" s="1"/>
  <c r="F37" i="19"/>
  <c r="BD114" i="1" s="1"/>
  <c r="BA96" i="1"/>
  <c r="F38" i="3"/>
  <c r="BC97" i="1" s="1"/>
  <c r="J36" i="5"/>
  <c r="AW99" i="1" s="1"/>
  <c r="F37" i="8"/>
  <c r="BB102" i="1" s="1"/>
  <c r="F39" i="8"/>
  <c r="BD102" i="1" s="1"/>
  <c r="F37" i="9"/>
  <c r="BB103" i="1" s="1"/>
  <c r="F36" i="12"/>
  <c r="BC106" i="1" s="1"/>
  <c r="J34" i="13"/>
  <c r="AW107" i="1" s="1"/>
  <c r="F36" i="16"/>
  <c r="BA111" i="1" s="1"/>
  <c r="J34" i="19"/>
  <c r="AW114" i="1" s="1"/>
  <c r="F36" i="21"/>
  <c r="BC116" i="1" s="1"/>
  <c r="J34" i="22"/>
  <c r="AW117" i="1" s="1"/>
  <c r="F37" i="24"/>
  <c r="BD119" i="1" s="1"/>
  <c r="F36" i="3"/>
  <c r="BA97" i="1" s="1"/>
  <c r="F39" i="4"/>
  <c r="BD98" i="1" s="1"/>
  <c r="J36" i="16"/>
  <c r="AW111" i="1" s="1"/>
  <c r="F34" i="18"/>
  <c r="BA113" i="1" s="1"/>
  <c r="F37" i="18"/>
  <c r="BD113" i="1" s="1"/>
  <c r="F34" i="20"/>
  <c r="BA115" i="1" s="1"/>
  <c r="F34" i="25"/>
  <c r="BA120" i="1" s="1"/>
  <c r="J36" i="3"/>
  <c r="AW97" i="1" s="1"/>
  <c r="F38" i="5"/>
  <c r="BC99" i="1" s="1"/>
  <c r="F39" i="10"/>
  <c r="BD104" i="1" s="1"/>
  <c r="J34" i="11"/>
  <c r="AW105" i="1" s="1"/>
  <c r="F35" i="12"/>
  <c r="BB106" i="1" s="1"/>
  <c r="F38" i="14"/>
  <c r="BC109" i="1" s="1"/>
  <c r="F37" i="16"/>
  <c r="BB111" i="1" s="1"/>
  <c r="F36" i="19"/>
  <c r="BC114" i="1" s="1"/>
  <c r="F34" i="22"/>
  <c r="BA117" i="1" s="1"/>
  <c r="F36" i="23"/>
  <c r="BC118" i="1" s="1"/>
  <c r="F37" i="26"/>
  <c r="BD121" i="1" s="1"/>
  <c r="F37" i="5"/>
  <c r="BB99" i="1" s="1"/>
  <c r="F37" i="7"/>
  <c r="BB101" i="1" s="1"/>
  <c r="J36" i="9"/>
  <c r="AW103" i="1" s="1"/>
  <c r="F39" i="14"/>
  <c r="BD109" i="1" s="1"/>
  <c r="F35" i="17"/>
  <c r="BB112" i="1" s="1"/>
  <c r="J34" i="20"/>
  <c r="AW115" i="1" s="1"/>
  <c r="F36" i="4"/>
  <c r="BA98" i="1" s="1"/>
  <c r="F38" i="4"/>
  <c r="BC98" i="1" s="1"/>
  <c r="F39" i="5"/>
  <c r="BD99" i="1" s="1"/>
  <c r="F36" i="6"/>
  <c r="BA100" i="1" s="1"/>
  <c r="J36" i="7"/>
  <c r="AW101" i="1" s="1"/>
  <c r="F38" i="7"/>
  <c r="BC101" i="1" s="1"/>
  <c r="F36" i="8"/>
  <c r="BA102" i="1" s="1"/>
  <c r="J36" i="8"/>
  <c r="AW102" i="1" s="1"/>
  <c r="F38" i="8"/>
  <c r="BC102" i="1" s="1"/>
  <c r="F36" i="10"/>
  <c r="BA104" i="1" s="1"/>
  <c r="F37" i="10"/>
  <c r="BB104" i="1" s="1"/>
  <c r="F35" i="11"/>
  <c r="BB105" i="1" s="1"/>
  <c r="F37" i="13"/>
  <c r="BD107" i="1" s="1"/>
  <c r="J36" i="15"/>
  <c r="AW110" i="1" s="1"/>
  <c r="F36" i="18"/>
  <c r="BC113" i="1" s="1"/>
  <c r="J34" i="21"/>
  <c r="AW116" i="1" s="1"/>
  <c r="F35" i="22"/>
  <c r="BB117" i="1" s="1"/>
  <c r="F37" i="23"/>
  <c r="BD118" i="1" s="1"/>
  <c r="F37" i="25"/>
  <c r="BD120" i="1" s="1"/>
  <c r="F36" i="26"/>
  <c r="BC121" i="1" s="1"/>
  <c r="BC96" i="1"/>
  <c r="F34" i="17"/>
  <c r="BA112" i="1" s="1"/>
  <c r="F35" i="19"/>
  <c r="BB114" i="1" s="1"/>
  <c r="F37" i="21"/>
  <c r="BD116" i="1" s="1"/>
  <c r="J34" i="23"/>
  <c r="AW118" i="1" s="1"/>
  <c r="F36" i="24"/>
  <c r="BC119" i="1" s="1"/>
  <c r="F35" i="25"/>
  <c r="BB120" i="1" s="1"/>
  <c r="F35" i="26"/>
  <c r="BB121" i="1" s="1"/>
  <c r="BD96" i="1"/>
  <c r="F34" i="13"/>
  <c r="BA107" i="1" s="1"/>
  <c r="F36" i="14"/>
  <c r="BA109" i="1" s="1"/>
  <c r="F35" i="18"/>
  <c r="BB113" i="1" s="1"/>
  <c r="F36" i="20"/>
  <c r="BC115" i="1" s="1"/>
  <c r="F35" i="24"/>
  <c r="BB119" i="1" s="1"/>
  <c r="F34" i="21"/>
  <c r="BA116" i="1" s="1"/>
  <c r="F36" i="22"/>
  <c r="BC117" i="1" s="1"/>
  <c r="J34" i="24"/>
  <c r="AW119" i="1" s="1"/>
  <c r="F34" i="26"/>
  <c r="BA121" i="1" s="1"/>
  <c r="F36" i="9"/>
  <c r="BA103" i="1" s="1"/>
  <c r="F39" i="9"/>
  <c r="BD103" i="1" s="1"/>
  <c r="F34" i="12"/>
  <c r="BA106" i="1" s="1"/>
  <c r="F39" i="15"/>
  <c r="BD110" i="1" s="1"/>
  <c r="F37" i="22"/>
  <c r="BD117" i="1" s="1"/>
  <c r="F36" i="25"/>
  <c r="BC120" i="1" s="1"/>
  <c r="J36" i="6"/>
  <c r="AW100" i="1" s="1"/>
  <c r="F39" i="6"/>
  <c r="BD100" i="1" s="1"/>
  <c r="F36" i="7"/>
  <c r="BA101" i="1" s="1"/>
  <c r="F39" i="7"/>
  <c r="BD101" i="1" s="1"/>
  <c r="F38" i="9"/>
  <c r="BC103" i="1" s="1"/>
  <c r="F34" i="11"/>
  <c r="BA105" i="1" s="1"/>
  <c r="J34" i="12"/>
  <c r="AW106" i="1" s="1"/>
  <c r="J36" i="14"/>
  <c r="AW109" i="1" s="1"/>
  <c r="F39" i="16"/>
  <c r="BD111" i="1" s="1"/>
  <c r="BB96" i="1"/>
  <c r="F38" i="6"/>
  <c r="BC100" i="1" s="1"/>
  <c r="F37" i="14"/>
  <c r="BB109" i="1" s="1"/>
  <c r="F37" i="15"/>
  <c r="BB110" i="1" s="1"/>
  <c r="F38" i="16"/>
  <c r="BC111" i="1" s="1"/>
  <c r="F36" i="17"/>
  <c r="BC112" i="1" s="1"/>
  <c r="F35" i="20"/>
  <c r="BB115" i="1" s="1"/>
  <c r="J34" i="25"/>
  <c r="AW120" i="1" s="1"/>
  <c r="AW96" i="1"/>
  <c r="F37" i="3"/>
  <c r="BB97" i="1" s="1"/>
  <c r="J36" i="4"/>
  <c r="AW98" i="1" s="1"/>
  <c r="J34" i="17"/>
  <c r="AW112" i="1" s="1"/>
  <c r="F34" i="19"/>
  <c r="BA114" i="1" s="1"/>
  <c r="F37" i="20"/>
  <c r="BD115" i="1" s="1"/>
  <c r="F35" i="23"/>
  <c r="BB118" i="1" s="1"/>
  <c r="F39" i="3"/>
  <c r="BD97" i="1" s="1"/>
  <c r="F37" i="4"/>
  <c r="BB98" i="1" s="1"/>
  <c r="F36" i="5"/>
  <c r="BA99" i="1" s="1"/>
  <c r="F37" i="6"/>
  <c r="BB100" i="1" s="1"/>
  <c r="J36" i="10"/>
  <c r="AW104" i="1" s="1"/>
  <c r="F36" i="11"/>
  <c r="BC105" i="1" s="1"/>
  <c r="F35" i="13"/>
  <c r="BB107" i="1" s="1"/>
  <c r="F36" i="15"/>
  <c r="BA110" i="1" s="1"/>
  <c r="F37" i="17"/>
  <c r="BD112" i="1" s="1"/>
  <c r="F35" i="21"/>
  <c r="BB116" i="1" s="1"/>
  <c r="F34" i="23"/>
  <c r="BA118" i="1" s="1"/>
  <c r="F34" i="24"/>
  <c r="BA119" i="1" s="1"/>
  <c r="J34" i="26"/>
  <c r="AW121" i="1" s="1"/>
  <c r="P142" i="24" l="1"/>
  <c r="R142" i="24"/>
  <c r="R123" i="18"/>
  <c r="R122" i="18" s="1"/>
  <c r="T134" i="16"/>
  <c r="J98" i="26"/>
  <c r="P123" i="26"/>
  <c r="P122" i="26" s="1"/>
  <c r="AU121" i="1" s="1"/>
  <c r="P124" i="13"/>
  <c r="P123" i="13" s="1"/>
  <c r="AU107" i="1" s="1"/>
  <c r="P122" i="22"/>
  <c r="P121" i="22" s="1"/>
  <c r="AU117" i="1" s="1"/>
  <c r="R129" i="11"/>
  <c r="BK142" i="24"/>
  <c r="J142" i="24" s="1"/>
  <c r="J98" i="24" s="1"/>
  <c r="J100" i="22"/>
  <c r="J120" i="17"/>
  <c r="J97" i="17"/>
  <c r="J100" i="17"/>
  <c r="J99" i="17"/>
  <c r="J98" i="17"/>
  <c r="J101" i="22"/>
  <c r="J122" i="22"/>
  <c r="J99" i="22"/>
  <c r="J121" i="22"/>
  <c r="J105" i="21"/>
  <c r="T122" i="22"/>
  <c r="T121" i="22" s="1"/>
  <c r="R122" i="22"/>
  <c r="R121" i="22" s="1"/>
  <c r="J103" i="21"/>
  <c r="J126" i="21"/>
  <c r="J101" i="21"/>
  <c r="J100" i="21"/>
  <c r="R183" i="21"/>
  <c r="R127" i="21" s="1"/>
  <c r="R126" i="21" s="1"/>
  <c r="J103" i="20"/>
  <c r="J102" i="20"/>
  <c r="J124" i="20"/>
  <c r="J101" i="20"/>
  <c r="J100" i="20"/>
  <c r="J99" i="20"/>
  <c r="T132" i="25"/>
  <c r="T131" i="25"/>
  <c r="T125" i="20"/>
  <c r="T124" i="20" s="1"/>
  <c r="T133" i="15"/>
  <c r="T132" i="15" s="1"/>
  <c r="P214" i="12"/>
  <c r="P129" i="12" s="1"/>
  <c r="AU106" i="1" s="1"/>
  <c r="P183" i="21"/>
  <c r="P127" i="21" s="1"/>
  <c r="P126" i="21" s="1"/>
  <c r="AU116" i="1" s="1"/>
  <c r="T164" i="16"/>
  <c r="T138" i="18"/>
  <c r="T124" i="13"/>
  <c r="T123" i="13" s="1"/>
  <c r="BK125" i="20"/>
  <c r="BK124" i="20" s="1"/>
  <c r="P138" i="18"/>
  <c r="T120" i="17"/>
  <c r="R133" i="15"/>
  <c r="R132" i="15"/>
  <c r="R124" i="13"/>
  <c r="R123" i="13" s="1"/>
  <c r="AU96" i="1"/>
  <c r="AU95" i="1" s="1"/>
  <c r="T123" i="26"/>
  <c r="T122" i="26" s="1"/>
  <c r="P132" i="25"/>
  <c r="P131" i="25" s="1"/>
  <c r="P130" i="25" s="1"/>
  <c r="AU120" i="1" s="1"/>
  <c r="P125" i="20"/>
  <c r="P124" i="20" s="1"/>
  <c r="AU115" i="1" s="1"/>
  <c r="BK138" i="18"/>
  <c r="BK123" i="18" s="1"/>
  <c r="J123" i="18" s="1"/>
  <c r="J97" i="18" s="1"/>
  <c r="P120" i="17"/>
  <c r="AU112" i="1"/>
  <c r="R120" i="17"/>
  <c r="T133" i="16"/>
  <c r="T132" i="16" s="1"/>
  <c r="P134" i="16"/>
  <c r="P133" i="16"/>
  <c r="P132" i="16" s="1"/>
  <c r="AU111" i="1" s="1"/>
  <c r="T183" i="25"/>
  <c r="T120" i="24"/>
  <c r="R125" i="20"/>
  <c r="R124" i="20" s="1"/>
  <c r="T123" i="19"/>
  <c r="R164" i="16"/>
  <c r="R214" i="12"/>
  <c r="R129" i="12"/>
  <c r="R120" i="24"/>
  <c r="R183" i="25"/>
  <c r="P120" i="24"/>
  <c r="AU119" i="1"/>
  <c r="T183" i="21"/>
  <c r="T127" i="21" s="1"/>
  <c r="T126" i="21" s="1"/>
  <c r="R132" i="25"/>
  <c r="R131" i="25" s="1"/>
  <c r="R130" i="25" s="1"/>
  <c r="T123" i="18"/>
  <c r="T122" i="18" s="1"/>
  <c r="P133" i="15"/>
  <c r="P132" i="15"/>
  <c r="AU110" i="1"/>
  <c r="BK133" i="15"/>
  <c r="J133" i="15" s="1"/>
  <c r="J99" i="15" s="1"/>
  <c r="P123" i="18"/>
  <c r="P122" i="18" s="1"/>
  <c r="AU113" i="1" s="1"/>
  <c r="BK164" i="16"/>
  <c r="J164" i="16" s="1"/>
  <c r="J105" i="16" s="1"/>
  <c r="R134" i="16"/>
  <c r="R133" i="16"/>
  <c r="R132" i="16" s="1"/>
  <c r="T214" i="12"/>
  <c r="T129" i="12"/>
  <c r="BK121" i="6"/>
  <c r="J121" i="6" s="1"/>
  <c r="J98" i="6" s="1"/>
  <c r="BK121" i="7"/>
  <c r="J121" i="7" s="1"/>
  <c r="J32" i="7" s="1"/>
  <c r="AG101" i="1" s="1"/>
  <c r="AN101" i="1" s="1"/>
  <c r="BK121" i="10"/>
  <c r="J121" i="10" s="1"/>
  <c r="J98" i="10" s="1"/>
  <c r="BK214" i="12"/>
  <c r="J214" i="12" s="1"/>
  <c r="J105" i="12" s="1"/>
  <c r="BK124" i="13"/>
  <c r="J124" i="13" s="1"/>
  <c r="J97" i="13" s="1"/>
  <c r="BK121" i="14"/>
  <c r="J121" i="14" s="1"/>
  <c r="J98" i="14" s="1"/>
  <c r="J134" i="15"/>
  <c r="J100" i="15" s="1"/>
  <c r="J165" i="16"/>
  <c r="J106" i="16" s="1"/>
  <c r="BK120" i="17"/>
  <c r="BK123" i="19"/>
  <c r="J123" i="19" s="1"/>
  <c r="J96" i="19" s="1"/>
  <c r="J98" i="20"/>
  <c r="BK121" i="4"/>
  <c r="J121" i="4" s="1"/>
  <c r="J98" i="4" s="1"/>
  <c r="BK121" i="5"/>
  <c r="J121" i="5" s="1"/>
  <c r="J98" i="5" s="1"/>
  <c r="BK121" i="8"/>
  <c r="J121" i="8" s="1"/>
  <c r="J98" i="8" s="1"/>
  <c r="BK121" i="9"/>
  <c r="J121" i="9" s="1"/>
  <c r="J32" i="9" s="1"/>
  <c r="AG103" i="1" s="1"/>
  <c r="AN103" i="1" s="1"/>
  <c r="BK129" i="11"/>
  <c r="J129" i="11" s="1"/>
  <c r="J96" i="11" s="1"/>
  <c r="BK130" i="12"/>
  <c r="J130" i="12" s="1"/>
  <c r="J97" i="12" s="1"/>
  <c r="BK134" i="16"/>
  <c r="J134" i="16" s="1"/>
  <c r="J100" i="16" s="1"/>
  <c r="J139" i="18"/>
  <c r="J100" i="18" s="1"/>
  <c r="J98" i="21"/>
  <c r="BK183" i="21"/>
  <c r="BK119" i="23"/>
  <c r="J119" i="23" s="1"/>
  <c r="J97" i="23" s="1"/>
  <c r="J121" i="24"/>
  <c r="J97" i="24" s="1"/>
  <c r="BK132" i="25"/>
  <c r="J132" i="25" s="1"/>
  <c r="J98" i="25" s="1"/>
  <c r="BK179" i="25"/>
  <c r="J179" i="25" s="1"/>
  <c r="J105" i="25" s="1"/>
  <c r="BK183" i="25"/>
  <c r="J183" i="25" s="1"/>
  <c r="J107" i="25" s="1"/>
  <c r="BK121" i="3"/>
  <c r="J121" i="3" s="1"/>
  <c r="J32" i="3" s="1"/>
  <c r="AG97" i="1" s="1"/>
  <c r="AN97" i="1" s="1"/>
  <c r="BK122" i="22"/>
  <c r="BK123" i="26"/>
  <c r="J97" i="26" s="1"/>
  <c r="F35" i="6"/>
  <c r="AZ100" i="1" s="1"/>
  <c r="J35" i="10"/>
  <c r="AV104" i="1" s="1"/>
  <c r="AT104" i="1" s="1"/>
  <c r="J35" i="15"/>
  <c r="AV110" i="1" s="1"/>
  <c r="AT110" i="1" s="1"/>
  <c r="F33" i="18"/>
  <c r="AZ113" i="1" s="1"/>
  <c r="F33" i="19"/>
  <c r="AZ114" i="1" s="1"/>
  <c r="J33" i="11"/>
  <c r="AV105" i="1" s="1"/>
  <c r="AT105" i="1" s="1"/>
  <c r="F33" i="24"/>
  <c r="AZ119" i="1" s="1"/>
  <c r="BA108" i="1"/>
  <c r="AW108" i="1" s="1"/>
  <c r="AZ96" i="1"/>
  <c r="BD95" i="1"/>
  <c r="F33" i="13"/>
  <c r="AZ107" i="1" s="1"/>
  <c r="J35" i="14"/>
  <c r="AV109" i="1" s="1"/>
  <c r="AT109" i="1" s="1"/>
  <c r="BB95" i="1"/>
  <c r="AX95" i="1" s="1"/>
  <c r="F35" i="3"/>
  <c r="AZ97" i="1" s="1"/>
  <c r="AV96" i="1"/>
  <c r="AT96" i="1" s="1"/>
  <c r="BA95" i="1"/>
  <c r="AW95" i="1" s="1"/>
  <c r="BC108" i="1"/>
  <c r="AY108" i="1" s="1"/>
  <c r="F35" i="7"/>
  <c r="AZ101" i="1" s="1"/>
  <c r="F35" i="9"/>
  <c r="AZ103" i="1" s="1"/>
  <c r="J33" i="13"/>
  <c r="AV107" i="1" s="1"/>
  <c r="AT107" i="1" s="1"/>
  <c r="J35" i="3"/>
  <c r="AV97" i="1" s="1"/>
  <c r="AT97" i="1" s="1"/>
  <c r="F35" i="5"/>
  <c r="AZ99" i="1" s="1"/>
  <c r="F35" i="8"/>
  <c r="AZ102" i="1" s="1"/>
  <c r="J35" i="9"/>
  <c r="AV103" i="1" s="1"/>
  <c r="AT103" i="1" s="1"/>
  <c r="J33" i="12"/>
  <c r="AV106" i="1" s="1"/>
  <c r="AT106" i="1" s="1"/>
  <c r="J33" i="24"/>
  <c r="AV119" i="1" s="1"/>
  <c r="AT119" i="1" s="1"/>
  <c r="BD108" i="1"/>
  <c r="F35" i="16"/>
  <c r="AZ111" i="1" s="1"/>
  <c r="F33" i="23"/>
  <c r="AZ118" i="1" s="1"/>
  <c r="F33" i="25"/>
  <c r="AZ120" i="1" s="1"/>
  <c r="J35" i="4"/>
  <c r="AV98" i="1" s="1"/>
  <c r="AT98" i="1" s="1"/>
  <c r="J35" i="6"/>
  <c r="AV100" i="1" s="1"/>
  <c r="AT100" i="1" s="1"/>
  <c r="F35" i="10"/>
  <c r="AZ104" i="1" s="1"/>
  <c r="F35" i="14"/>
  <c r="AZ109" i="1" s="1"/>
  <c r="J33" i="19"/>
  <c r="AV114" i="1" s="1"/>
  <c r="AT114" i="1" s="1"/>
  <c r="J33" i="25"/>
  <c r="AV120" i="1" s="1"/>
  <c r="AT120" i="1" s="1"/>
  <c r="BB108" i="1"/>
  <c r="AX108" i="1" s="1"/>
  <c r="J35" i="5"/>
  <c r="AV99" i="1" s="1"/>
  <c r="AT99" i="1" s="1"/>
  <c r="J35" i="16"/>
  <c r="AV111" i="1" s="1"/>
  <c r="AT111" i="1" s="1"/>
  <c r="J35" i="7"/>
  <c r="AV101" i="1" s="1"/>
  <c r="AT101" i="1" s="1"/>
  <c r="J35" i="8"/>
  <c r="AV102" i="1" s="1"/>
  <c r="AT102" i="1" s="1"/>
  <c r="F33" i="12"/>
  <c r="AZ106" i="1" s="1"/>
  <c r="F35" i="15"/>
  <c r="AZ110" i="1" s="1"/>
  <c r="J33" i="23"/>
  <c r="AV118" i="1" s="1"/>
  <c r="AT118" i="1" s="1"/>
  <c r="BC95" i="1"/>
  <c r="AY95" i="1" s="1"/>
  <c r="F35" i="4"/>
  <c r="AZ98" i="1" s="1"/>
  <c r="F33" i="11"/>
  <c r="AZ105" i="1" s="1"/>
  <c r="J33" i="18"/>
  <c r="AV113" i="1" s="1"/>
  <c r="AT113" i="1" s="1"/>
  <c r="BK120" i="24" l="1"/>
  <c r="J120" i="24" s="1"/>
  <c r="J96" i="24" s="1"/>
  <c r="J96" i="17"/>
  <c r="J138" i="18"/>
  <c r="J99" i="18" s="1"/>
  <c r="J97" i="22"/>
  <c r="J99" i="21"/>
  <c r="J30" i="20"/>
  <c r="T130" i="25"/>
  <c r="J41" i="9"/>
  <c r="J41" i="3"/>
  <c r="J41" i="7"/>
  <c r="BK127" i="21"/>
  <c r="J97" i="21" s="1"/>
  <c r="J98" i="7"/>
  <c r="J98" i="9"/>
  <c r="BK123" i="13"/>
  <c r="J123" i="13" s="1"/>
  <c r="J30" i="13" s="1"/>
  <c r="AG107" i="1" s="1"/>
  <c r="AN107" i="1" s="1"/>
  <c r="BK132" i="15"/>
  <c r="J132" i="15" s="1"/>
  <c r="J98" i="15" s="1"/>
  <c r="J98" i="3"/>
  <c r="J96" i="20"/>
  <c r="J125" i="20"/>
  <c r="J97" i="20" s="1"/>
  <c r="BK131" i="25"/>
  <c r="J131" i="25" s="1"/>
  <c r="J97" i="25" s="1"/>
  <c r="AG96" i="1"/>
  <c r="AN96" i="1" s="1"/>
  <c r="BK133" i="16"/>
  <c r="J133" i="16" s="1"/>
  <c r="J99" i="16" s="1"/>
  <c r="BK122" i="26"/>
  <c r="J30" i="26"/>
  <c r="BK129" i="12"/>
  <c r="J129" i="12" s="1"/>
  <c r="J30" i="12" s="1"/>
  <c r="AG106" i="1" s="1"/>
  <c r="AN106" i="1" s="1"/>
  <c r="BK122" i="18"/>
  <c r="J122" i="18" s="1"/>
  <c r="J30" i="18" s="1"/>
  <c r="AG113" i="1" s="1"/>
  <c r="AN113" i="1" s="1"/>
  <c r="BK121" i="22"/>
  <c r="J96" i="22" s="1"/>
  <c r="BK118" i="23"/>
  <c r="J118" i="23" s="1"/>
  <c r="J96" i="23" s="1"/>
  <c r="BD94" i="1"/>
  <c r="W33" i="1" s="1"/>
  <c r="AZ95" i="1"/>
  <c r="AV95" i="1" s="1"/>
  <c r="AZ108" i="1"/>
  <c r="AV108" i="1" s="1"/>
  <c r="AT108" i="1" s="1"/>
  <c r="J32" i="8"/>
  <c r="AG102" i="1" s="1"/>
  <c r="AN102" i="1" s="1"/>
  <c r="BC94" i="1"/>
  <c r="W32" i="1" s="1"/>
  <c r="AU108" i="1"/>
  <c r="BA94" i="1"/>
  <c r="W30" i="1" s="1"/>
  <c r="J32" i="5"/>
  <c r="AG99" i="1" s="1"/>
  <c r="AN99" i="1" s="1"/>
  <c r="J30" i="11"/>
  <c r="AG105" i="1" s="1"/>
  <c r="AN105" i="1" s="1"/>
  <c r="J30" i="24"/>
  <c r="AG119" i="1" s="1"/>
  <c r="AN119" i="1" s="1"/>
  <c r="J32" i="10"/>
  <c r="AG104" i="1" s="1"/>
  <c r="J30" i="17"/>
  <c r="J32" i="6"/>
  <c r="AG100" i="1" s="1"/>
  <c r="AN100" i="1" s="1"/>
  <c r="J30" i="19"/>
  <c r="AG114" i="1" s="1"/>
  <c r="AN114" i="1" s="1"/>
  <c r="J32" i="14"/>
  <c r="AG109" i="1" s="1"/>
  <c r="AN109" i="1" s="1"/>
  <c r="BB94" i="1"/>
  <c r="AX94" i="1" s="1"/>
  <c r="J32" i="4"/>
  <c r="AG98" i="1" s="1"/>
  <c r="AN98" i="1" s="1"/>
  <c r="AG121" i="1" l="1"/>
  <c r="AN121" i="1" s="1"/>
  <c r="F33" i="26"/>
  <c r="AN104" i="1"/>
  <c r="AG95" i="1"/>
  <c r="AG115" i="1"/>
  <c r="AN115" i="1" s="1"/>
  <c r="F33" i="20"/>
  <c r="AG112" i="1"/>
  <c r="AN112" i="1" s="1"/>
  <c r="F33" i="17"/>
  <c r="J41" i="6"/>
  <c r="J41" i="8"/>
  <c r="J96" i="12"/>
  <c r="J41" i="14"/>
  <c r="BK132" i="16"/>
  <c r="J132" i="16" s="1"/>
  <c r="J98" i="16" s="1"/>
  <c r="J96" i="18"/>
  <c r="J41" i="5"/>
  <c r="J41" i="10"/>
  <c r="J39" i="11"/>
  <c r="J96" i="13"/>
  <c r="J39" i="18"/>
  <c r="BK126" i="21"/>
  <c r="J30" i="21" s="1"/>
  <c r="BK130" i="25"/>
  <c r="J130" i="25" s="1"/>
  <c r="J96" i="25" s="1"/>
  <c r="J96" i="26"/>
  <c r="J39" i="19"/>
  <c r="J41" i="4"/>
  <c r="J39" i="12"/>
  <c r="J39" i="13"/>
  <c r="J39" i="24"/>
  <c r="AU94" i="1"/>
  <c r="AW94" i="1"/>
  <c r="AK30" i="1" s="1"/>
  <c r="W31" i="1"/>
  <c r="J32" i="15"/>
  <c r="AG110" i="1" s="1"/>
  <c r="AN110" i="1" s="1"/>
  <c r="J30" i="23"/>
  <c r="AG118" i="1" s="1"/>
  <c r="AN118" i="1" s="1"/>
  <c r="AY94" i="1"/>
  <c r="J30" i="22"/>
  <c r="J33" i="26" l="1"/>
  <c r="AZ121" i="1"/>
  <c r="AN95" i="1"/>
  <c r="AG117" i="1"/>
  <c r="AN117" i="1" s="1"/>
  <c r="F33" i="22"/>
  <c r="AG116" i="1"/>
  <c r="AN116" i="1" s="1"/>
  <c r="F33" i="21"/>
  <c r="J33" i="20"/>
  <c r="AZ115" i="1"/>
  <c r="J33" i="17"/>
  <c r="AZ112" i="1"/>
  <c r="J96" i="21"/>
  <c r="J41" i="15"/>
  <c r="J39" i="23"/>
  <c r="J32" i="16"/>
  <c r="AG111" i="1" s="1"/>
  <c r="AN111" i="1" s="1"/>
  <c r="J30" i="25"/>
  <c r="AG120" i="1" s="1"/>
  <c r="AN120" i="1" s="1"/>
  <c r="AV121" i="1" l="1"/>
  <c r="AT121" i="1" s="1"/>
  <c r="J39" i="26"/>
  <c r="J33" i="22"/>
  <c r="AZ117" i="1"/>
  <c r="J33" i="21"/>
  <c r="AZ116" i="1"/>
  <c r="AV115" i="1"/>
  <c r="AT115" i="1" s="1"/>
  <c r="J39" i="20"/>
  <c r="AV112" i="1"/>
  <c r="AT112" i="1" s="1"/>
  <c r="J39" i="17"/>
  <c r="J41" i="16"/>
  <c r="J39" i="25"/>
  <c r="AG108" i="1"/>
  <c r="AN108" i="1" s="1"/>
  <c r="AG94" i="1" l="1"/>
  <c r="AN94" i="1" s="1"/>
  <c r="AZ94" i="1"/>
  <c r="AV94" i="1" s="1"/>
  <c r="AV117" i="1"/>
  <c r="AT117" i="1" s="1"/>
  <c r="J39" i="22"/>
  <c r="AV116" i="1"/>
  <c r="AT116" i="1" s="1"/>
  <c r="J39" i="21"/>
  <c r="AK26" i="1" l="1"/>
  <c r="W29" i="1" l="1"/>
  <c r="AK29" i="1" s="1"/>
  <c r="AK35" i="1" s="1"/>
</calcChain>
</file>

<file path=xl/sharedStrings.xml><?xml version="1.0" encoding="utf-8"?>
<sst xmlns="http://schemas.openxmlformats.org/spreadsheetml/2006/main" count="39541" uniqueCount="6042">
  <si>
    <t/>
  </si>
  <si>
    <t>2.0</t>
  </si>
  <si>
    <t>False</t>
  </si>
  <si>
    <t>{dcea68bc-5b26-430a-affa-994497ebcc5f}</t>
  </si>
  <si>
    <t>&gt;&gt;  skryté sloupce  &lt;&lt;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</si>
  <si>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</si>
  <si>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</si>
  <si>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</si>
  <si>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</si>
  <si>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</si>
  <si>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</si>
  <si>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</si>
  <si>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</si>
  <si>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2021-007</t>
  </si>
  <si>
    <t>Stavba:</t>
  </si>
  <si>
    <t>MŠ Tychonova - celková rekonstrukce</t>
  </si>
  <si>
    <t>KSO:</t>
  </si>
  <si>
    <t>CC-CZ:</t>
  </si>
  <si>
    <t>Místo:</t>
  </si>
  <si>
    <t>Praha 6 - Hradčany</t>
  </si>
  <si>
    <t>Datum:</t>
  </si>
  <si>
    <t>Zadavatel:</t>
  </si>
  <si>
    <t>IČ:</t>
  </si>
  <si>
    <t>Městská část Praha 6</t>
  </si>
  <si>
    <t>DIČ:</t>
  </si>
  <si>
    <t>Uchazeč:</t>
  </si>
  <si>
    <t>Projektant:</t>
  </si>
  <si>
    <t>BOMART spol. s r.o.</t>
  </si>
  <si>
    <t>True</t>
  </si>
  <si>
    <t>Zpracovatel:</t>
  </si>
  <si>
    <t xml:space="preserve"> 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</si>
  <si>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</si>
  <si>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</si>
  <si>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</si>
  <si>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</si>
  <si>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</si>
  <si>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</si>
  <si>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</si>
  <si>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</si>
  <si>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</si>
  <si>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</si>
  <si>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</si>
  <si>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</si>
  <si>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</si>
  <si>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</si>
  <si>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</si>
  <si>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</si>
  <si>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</si>
  <si>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</si>
  <si>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</si>
  <si>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</si>
  <si>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</si>
  <si>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</si>
  <si>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</si>
  <si>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</si>
  <si>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</si>
  <si>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</si>
  <si>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</si>
  <si>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</si>
  <si>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</si>
  <si>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</si>
  <si>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</si>
  <si>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</si>
  <si>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</si>
  <si>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</si>
  <si>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</si>
  <si>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</si>
  <si>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</si>
  <si>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</si>
  <si>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</si>
  <si>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</si>
  <si>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</si>
  <si>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</si>
  <si>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</si>
  <si>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</si>
  <si>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</si>
  <si>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SO 01-A</t>
  </si>
  <si>
    <t>MŠ Tychonova - stavební část</t>
  </si>
  <si>
    <t>STA</t>
  </si>
  <si>
    <t>1</t>
  </si>
  <si>
    <t>{876f73f2-76b9-4727-b96a-efa14d187242}</t>
  </si>
  <si>
    <t>2</t>
  </si>
  <si>
    <t>/</t>
  </si>
  <si>
    <t>Soupis</t>
  </si>
  <si>
    <t>###NOINSERT###</t>
  </si>
  <si>
    <t>SO 01-A_01</t>
  </si>
  <si>
    <t>Dveře</t>
  </si>
  <si>
    <t>{fb6d01fb-54c0-46e3-8a42-ef18aa932bce}</t>
  </si>
  <si>
    <t>SO 01-A_02</t>
  </si>
  <si>
    <t>Okna</t>
  </si>
  <si>
    <t>{1121a064-ee19-433e-916c-86d62f5ff085}</t>
  </si>
  <si>
    <t>SO 01-A_03</t>
  </si>
  <si>
    <t>Zámečnické výrobky</t>
  </si>
  <si>
    <t>{31d86156-617c-452e-9f27-1da92ece8bca}</t>
  </si>
  <si>
    <t>SO 01-A_04</t>
  </si>
  <si>
    <t>Truhlářské výrobky</t>
  </si>
  <si>
    <t>{733b4e15-796c-4c13-bcc5-78984d92d0e1}</t>
  </si>
  <si>
    <t>SO 01-A_05</t>
  </si>
  <si>
    <t>Klempířské výrobky</t>
  </si>
  <si>
    <t>{15cc6e9a-2c8c-4132-ad9a-9f7a2e19731d}</t>
  </si>
  <si>
    <t>SO 01-A_06</t>
  </si>
  <si>
    <t>Kamenické výrobky</t>
  </si>
  <si>
    <t>{092acbc2-3812-4b68-aa54-1a9c4c0d1762}</t>
  </si>
  <si>
    <t>SO 01-A_07</t>
  </si>
  <si>
    <t>Ostatní výrobky</t>
  </si>
  <si>
    <t>{18fc3179-94e1-4bff-881e-cd68d3055c78}</t>
  </si>
  <si>
    <t>SO 01-A_08</t>
  </si>
  <si>
    <t>Herní prvky</t>
  </si>
  <si>
    <t>{5916448c-5c9e-4fb2-96d8-c4cc9a87394f}</t>
  </si>
  <si>
    <t>SO 01-B</t>
  </si>
  <si>
    <t>MŠ Tychonova - výměna oken</t>
  </si>
  <si>
    <t>{1fc5a390-282c-4a7e-b46f-a9671f286c2c}</t>
  </si>
  <si>
    <t>SO 02</t>
  </si>
  <si>
    <t>Oprava oplocení</t>
  </si>
  <si>
    <t>{8c0b990e-0e98-4ce2-a143-4870c545182f}</t>
  </si>
  <si>
    <t>SO 101</t>
  </si>
  <si>
    <t>Zpevněné plochy, hřiště</t>
  </si>
  <si>
    <t>{934d7cad-2ec9-4393-9d73-1b61f56f9c1e}</t>
  </si>
  <si>
    <t>SO 201</t>
  </si>
  <si>
    <t>ZTI</t>
  </si>
  <si>
    <t>{12aa4105-0b46-4a78-8828-8d0154739a67}</t>
  </si>
  <si>
    <t>01</t>
  </si>
  <si>
    <t>Zařizovací předměty</t>
  </si>
  <si>
    <t>{d8354f59-cca8-4f32-8a9b-4abe11fa1cfd}</t>
  </si>
  <si>
    <t>02</t>
  </si>
  <si>
    <t>Kanalizace</t>
  </si>
  <si>
    <t>{dbc725d2-33a0-46aa-a1f2-06ab81bfcd24}</t>
  </si>
  <si>
    <t>03</t>
  </si>
  <si>
    <t>Vodovod</t>
  </si>
  <si>
    <t>{e50e991e-c550-4eda-ab01-bc8763342299}</t>
  </si>
  <si>
    <t>SO 202</t>
  </si>
  <si>
    <t>Vytápění</t>
  </si>
  <si>
    <t>{38a2d795-7b66-4c93-bfc7-c99f3cf88e3b}</t>
  </si>
  <si>
    <t>SO 203</t>
  </si>
  <si>
    <t>OPZ</t>
  </si>
  <si>
    <t>{0fededb6-4c6b-4ad8-8e2e-f67157ed6beb}</t>
  </si>
  <si>
    <t>SO 204</t>
  </si>
  <si>
    <t>VZT</t>
  </si>
  <si>
    <t>{e0f0c380-dae0-4733-b747-9352730228a3}</t>
  </si>
  <si>
    <t>SO 205</t>
  </si>
  <si>
    <t>Silnoproud</t>
  </si>
  <si>
    <t>{0ffea519-bafc-45a6-aa74-fa3437165187}</t>
  </si>
  <si>
    <t>SO 206</t>
  </si>
  <si>
    <t>Slaboproud</t>
  </si>
  <si>
    <t>{60dd0b4d-15df-4515-afe5-35bdaf79bbd3}</t>
  </si>
  <si>
    <t>SO 207</t>
  </si>
  <si>
    <t>MaR</t>
  </si>
  <si>
    <t>{ce04136a-1c1b-4fda-8a50-7b859a74b599}</t>
  </si>
  <si>
    <t>SO 208</t>
  </si>
  <si>
    <t>Hospodaření s dešťovými vodami</t>
  </si>
  <si>
    <t>{d6625b23-c0ed-4585-8277-7d284b2fee25}</t>
  </si>
  <si>
    <t>SO 209</t>
  </si>
  <si>
    <t>Přípojky</t>
  </si>
  <si>
    <t>{1b342458-3cab-4bab-984c-2a74381858b2}</t>
  </si>
  <si>
    <t>SO 210</t>
  </si>
  <si>
    <t>Gastro</t>
  </si>
  <si>
    <t>{6843d55c-4c35-4555-b356-5cb2ce8cbae7}</t>
  </si>
  <si>
    <t>SO 900</t>
  </si>
  <si>
    <t>VRN</t>
  </si>
  <si>
    <t>VON</t>
  </si>
  <si>
    <t>{7721f593-421f-4b6a-b8c9-213bcdd8b3a0}</t>
  </si>
  <si>
    <t>KRYCÍ LIST SOUPISU PRACÍ</t>
  </si>
  <si>
    <t>Objekt:</t>
  </si>
  <si>
    <t>SO 01-A - MŠ Tychonova - stavební část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</si>
  <si>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</si>
  <si>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</si>
  <si>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</si>
  <si>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</si>
  <si>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</si>
  <si>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</si>
  <si>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</si>
  <si>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</si>
  <si>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</si>
  <si>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</si>
  <si>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</si>
  <si>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8 - Trubní vedení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</si>
  <si>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</si>
  <si>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</si>
  <si>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</si>
  <si>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</si>
  <si>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</si>
  <si>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</si>
  <si>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</si>
  <si>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714 - Akustická a protiotřesová opatření</t>
  </si>
  <si>
    <t xml:space="preserve">    742 - Elektroinstalace - slaboproud</t>
  </si>
  <si>
    <t xml:space="preserve">    751 - Vzduchotechnika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</si>
  <si>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</si>
  <si>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</si>
  <si>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</si>
  <si>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</si>
  <si>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</si>
  <si>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</si>
  <si>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</si>
  <si>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775 - Podlahy skládané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</si>
  <si>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</si>
  <si>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</si>
  <si>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</si>
  <si>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</si>
  <si>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787 - Dokončovací práce - zasklívání</t>
  </si>
  <si>
    <t>HZS - Hodinové zúčtovací sazby</t>
  </si>
  <si>
    <t>VRN - Vedlejší rozpočtové náklady</t>
  </si>
  <si>
    <t xml:space="preserve">    VRN9 - Ostatní náklady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</si>
  <si>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</si>
  <si>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</si>
  <si>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</si>
  <si>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</si>
  <si>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</si>
  <si>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</si>
  <si>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</si>
  <si>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</si>
  <si>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</si>
  <si>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</si>
  <si>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</si>
  <si>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</si>
  <si>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</si>
  <si>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</si>
  <si>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</si>
  <si>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</si>
  <si>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</si>
  <si>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</si>
  <si>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131213101</t>
  </si>
  <si>
    <t>Hloubení jam v soudržných horninách třídy těžitelnosti I, skupiny 3 ručně</t>
  </si>
  <si>
    <t>m3</t>
  </si>
  <si>
    <t>CS ÚRS 2020 02</t>
  </si>
  <si>
    <t>4</t>
  </si>
  <si>
    <t>1572739555</t>
  </si>
  <si>
    <t>VV</t>
  </si>
  <si>
    <t>Součet</t>
  </si>
  <si>
    <t>131251205</t>
  </si>
  <si>
    <t>Hloubení jam zapažených v hornině třídy těžitelnosti I, skupiny 3 objem do 1000 m3 strojně</t>
  </si>
  <si>
    <t>-518758970</t>
  </si>
  <si>
    <t>3</t>
  </si>
  <si>
    <t>132211401</t>
  </si>
  <si>
    <t>Hloubená vykopávka pod základy v hornině třídy těžitelnosti I, skupiny 3 ručně</t>
  </si>
  <si>
    <t>1296205340</t>
  </si>
  <si>
    <t>"prohloubení pod strojovnou VZT a kotelnou, místnosti č.01.06, 01.07"(6,65+22,2)*0,4</t>
  </si>
  <si>
    <t>133212011</t>
  </si>
  <si>
    <t>Hloubení šachet v hornině třídy těžitelnosti I, skupiny 3, plocha výkopu do 4 m2 ručně</t>
  </si>
  <si>
    <t>2*1,5*2,5+0,56*0,56*1,415+0,65*1,8*0,935</t>
  </si>
  <si>
    <t>5</t>
  </si>
  <si>
    <t>151301302</t>
  </si>
  <si>
    <t>Zřízení rozepření stěn při pažení hnaném hl do 8 m</t>
  </si>
  <si>
    <t>-1945414108</t>
  </si>
  <si>
    <t>0,14*0,14*(1,5*11+3,2+2,8*5+2+2,5*6+1,8*8+28)</t>
  </si>
  <si>
    <t>6</t>
  </si>
  <si>
    <t>M</t>
  </si>
  <si>
    <t>60512130</t>
  </si>
  <si>
    <t>hranol stavební řezivo průřezu do 224cm2 do dl 6m</t>
  </si>
  <si>
    <t>8</t>
  </si>
  <si>
    <t>-1331784206</t>
  </si>
  <si>
    <t>1,825*1,1 'Přepočtené koeficientem množství</t>
  </si>
  <si>
    <t>7</t>
  </si>
  <si>
    <t>151301312</t>
  </si>
  <si>
    <t>Odstranění rozepření stěn při pažení hnaném hl do 8 m</t>
  </si>
  <si>
    <t>-2105805694</t>
  </si>
  <si>
    <t>151711111</t>
  </si>
  <si>
    <t>Osazení zápor ocelových dl do 8 m</t>
  </si>
  <si>
    <t>m</t>
  </si>
  <si>
    <t>1227446964</t>
  </si>
  <si>
    <t>85*5,7</t>
  </si>
  <si>
    <t>9</t>
  </si>
  <si>
    <t>13010974</t>
  </si>
  <si>
    <t>ocel profilová HE-B 140 jakost 11 375</t>
  </si>
  <si>
    <t>t</t>
  </si>
  <si>
    <t>1673820287</t>
  </si>
  <si>
    <t>85*5,7*33,7*0,001</t>
  </si>
  <si>
    <t>10</t>
  </si>
  <si>
    <t>58932563</t>
  </si>
  <si>
    <t>beton C 16/20 X0,XC1 kamenivo frakce 0/8</t>
  </si>
  <si>
    <t>-869310540</t>
  </si>
  <si>
    <t>85*1*0,1*0,1*3,14</t>
  </si>
  <si>
    <t>11</t>
  </si>
  <si>
    <t>151711131</t>
  </si>
  <si>
    <t>Vytažení zápor ocelových dl do 8 m</t>
  </si>
  <si>
    <t>-312132128</t>
  </si>
  <si>
    <t>12</t>
  </si>
  <si>
    <t>151712111</t>
  </si>
  <si>
    <t>Převázka ocelová zdvojená pro kotvení záporového pažení</t>
  </si>
  <si>
    <t>-1608256596</t>
  </si>
  <si>
    <t>13</t>
  </si>
  <si>
    <t>151712121</t>
  </si>
  <si>
    <t>Odstranění ocelové převázky zdvojené pro kotvení záporového pažení</t>
  </si>
  <si>
    <t>-154280654</t>
  </si>
  <si>
    <t>14</t>
  </si>
  <si>
    <t>151721112</t>
  </si>
  <si>
    <t>Zřízení pažení do ocelových zápor hl výkopu do 10 m s jeho následným odstraněním</t>
  </si>
  <si>
    <t>m2</t>
  </si>
  <si>
    <t>260350260</t>
  </si>
  <si>
    <t>75*4,7</t>
  </si>
  <si>
    <t>162751117</t>
  </si>
  <si>
    <t>Vodorovné přemístění do 10000 m výkopku/sypaniny z horniny třídy těžitelnosti I, skupiny 1 až 3</t>
  </si>
  <si>
    <t>70,1*0,6*0,5</t>
  </si>
  <si>
    <t>"podlaha RŠ"1,812*1,36*0,2</t>
  </si>
  <si>
    <t>16</t>
  </si>
  <si>
    <t>162751119</t>
  </si>
  <si>
    <t>Příplatek k vodorovnému přemístění výkopku/sypaniny z horniny třídy těžitelnosti I, skupiny 1 až 3 ZKD 1000 m přes 10000 m</t>
  </si>
  <si>
    <t>17</t>
  </si>
  <si>
    <t>171201231</t>
  </si>
  <si>
    <t>Poplatek za uložení zeminy a kamení na recyklační skládce (skládkovné) kód odpadu 17 05 04</t>
  </si>
  <si>
    <t>18</t>
  </si>
  <si>
    <t>171251201</t>
  </si>
  <si>
    <t>Uložení sypaniny na skládky nebo meziskládky</t>
  </si>
  <si>
    <t>1478817910</t>
  </si>
  <si>
    <t>19</t>
  </si>
  <si>
    <t>174111101</t>
  </si>
  <si>
    <t>Zásyp jam, šachet rýh nebo kolem objektů sypaninou se zhutněním ručně</t>
  </si>
  <si>
    <t>1627014198</t>
  </si>
  <si>
    <t>"zasypání stávající RŠ kamenivem"0,9*0,6*2</t>
  </si>
  <si>
    <t>20</t>
  </si>
  <si>
    <t>58343930</t>
  </si>
  <si>
    <t>kamenivo drcené hrubé frakce 16/32</t>
  </si>
  <si>
    <t>-1883524879</t>
  </si>
  <si>
    <t>1,08*2 'Přepočtené koeficientem množství</t>
  </si>
  <si>
    <t>Zakládání</t>
  </si>
  <si>
    <t>211531111</t>
  </si>
  <si>
    <t>Výplň odvodňovacích žeber nebo trativodů kamenivem hrubým drceným frakce 16 až 63 mm</t>
  </si>
  <si>
    <t>681079006</t>
  </si>
  <si>
    <t>22</t>
  </si>
  <si>
    <t>211971121</t>
  </si>
  <si>
    <t>Zřízení opláštění žeber nebo trativodů geotextilií v rýze nebo zářezu sklonu přes 1:2 š do 2,5 m</t>
  </si>
  <si>
    <t>-1416373299</t>
  </si>
  <si>
    <t>70,1*2,5</t>
  </si>
  <si>
    <t>23</t>
  </si>
  <si>
    <t>69311082</t>
  </si>
  <si>
    <t>geotextilie netkaná separační, ochranná, filtrační, drenážní PP 500g/m2</t>
  </si>
  <si>
    <t>-1696214438</t>
  </si>
  <si>
    <t>24</t>
  </si>
  <si>
    <t>212750101</t>
  </si>
  <si>
    <t>Trativod z drenážních trubek PVC-U SN 4 perforace 360° včetně lože otevřený výkop DN 100 pro budovy plocha pro vtékání vody min. 80 cm2/m</t>
  </si>
  <si>
    <t>539592632</t>
  </si>
  <si>
    <t>25</t>
  </si>
  <si>
    <t>213141131</t>
  </si>
  <si>
    <t>Zřízení vrstvy z geotextilie ve sklonu do 1:1 š do 3 m</t>
  </si>
  <si>
    <t>1293389946</t>
  </si>
  <si>
    <t>" suterénní zdivo"(1,5+12,75+19,015+6,173+3,132)*2,575</t>
  </si>
  <si>
    <t>26</t>
  </si>
  <si>
    <t>2075029679</t>
  </si>
  <si>
    <t>109,618*1,15 'Přepočtené koeficientem množství</t>
  </si>
  <si>
    <t>27</t>
  </si>
  <si>
    <t>224411112</t>
  </si>
  <si>
    <t>Vrty maloprofilové D do 195 mm úklon do 45° hl do 25 m hor. I a II</t>
  </si>
  <si>
    <t>299839946</t>
  </si>
  <si>
    <t>85*3,89</t>
  </si>
  <si>
    <t>28</t>
  </si>
  <si>
    <t>271572211</t>
  </si>
  <si>
    <t>Podsyp pod základové konstrukce se zhutněním z netříděného štěrkopísku</t>
  </si>
  <si>
    <t>1781178319</t>
  </si>
  <si>
    <t>"1.PP"(6,51+6,28+3,87+10,44+1,94+6,65+22,2+7,01+1,44+21,97+14,04+1,77+7,77+4,79+10,12+3,73+4,92+6,23+11,67)*0,15</t>
  </si>
  <si>
    <t>"venkovní schodiště"1,302*1,2*0,92</t>
  </si>
  <si>
    <t>29</t>
  </si>
  <si>
    <t>273321311</t>
  </si>
  <si>
    <t>Základové desky ze ŽB bez zvýšených nároků na prostředí tř. C 16/20</t>
  </si>
  <si>
    <t>-2062342888</t>
  </si>
  <si>
    <t>"1.PP"(6,51+6,28+3,87+10,44+1,94+6,65+22,2+7,01+1,44+21,97+14,04+1,77+7,77+4,79+10,12+3,73+4,92+6,23+11,67)*0,14</t>
  </si>
  <si>
    <t>30</t>
  </si>
  <si>
    <t>273321511</t>
  </si>
  <si>
    <t>Základové desky ze ŽB bez zvýšených nároků na prostředí tř. C 25/30</t>
  </si>
  <si>
    <t>1195280609</t>
  </si>
  <si>
    <t>"podlaha RŠ"1,812*1,36*0,15</t>
  </si>
  <si>
    <t>31</t>
  </si>
  <si>
    <t>273351121</t>
  </si>
  <si>
    <t>Zřízení bednění základových desek</t>
  </si>
  <si>
    <t>-42414039</t>
  </si>
  <si>
    <t>"podlaha RŠ"(1,812+1,36)*2*0,15</t>
  </si>
  <si>
    <t>32</t>
  </si>
  <si>
    <t>273351122</t>
  </si>
  <si>
    <t>Odstranění bednění základových desek</t>
  </si>
  <si>
    <t>-1537969814</t>
  </si>
  <si>
    <t>33</t>
  </si>
  <si>
    <t>273362021</t>
  </si>
  <si>
    <t>Výztuž základových desek svařovanými sítěmi Kari</t>
  </si>
  <si>
    <t>-93665253</t>
  </si>
  <si>
    <t>"podlaha RŠ"1,812*1,36*4,44*0,001</t>
  </si>
  <si>
    <t>"1.PP"(6,51+6,28+3,87+10,44+1,94+6,65+22,2+7,01+1,44+21,97+14,04+1,77+7,77+4,79+10,12+3,73+4,92+6,23+11,67)*0,14*240*0,001</t>
  </si>
  <si>
    <t>5,164*1,02 'Přepočtené koeficientem množství</t>
  </si>
  <si>
    <t>35</t>
  </si>
  <si>
    <t>274313611</t>
  </si>
  <si>
    <t>Základové pásy z betonu tř. C 16/20</t>
  </si>
  <si>
    <t>2026010776</t>
  </si>
  <si>
    <t>(3,049+2,188+0,685)*0,3*0,15</t>
  </si>
  <si>
    <t>36</t>
  </si>
  <si>
    <t>274321311</t>
  </si>
  <si>
    <t>Základové pasy ze ŽB bez zvýšených nároků na prostředí tř. C 16/20</t>
  </si>
  <si>
    <t>-1195973167</t>
  </si>
  <si>
    <t>"zpevnění kamenného základu viz. detail výkres hydroizolace"(14,519+1,5+0,448*2+12,75+19,015+12,758)*0,8*0,08</t>
  </si>
  <si>
    <t>37</t>
  </si>
  <si>
    <t>274351121</t>
  </si>
  <si>
    <t>Zřízení bednění základových pasů rovného</t>
  </si>
  <si>
    <t>-1944995629</t>
  </si>
  <si>
    <t>"prohloubení pod strojovnou VZT a kotelnou, místnosti č.01.06, 01.07 - nové základy"((1,807+4,962+3,479)*2+3,049)*0,4</t>
  </si>
  <si>
    <t>"podbetonování betonové zídky"(1*2+0,15)*1,2</t>
  </si>
  <si>
    <t>"podbetonování základu"0,8*2*1,415+1,8*2*0,935</t>
  </si>
  <si>
    <t>"podbetonování základu oplocení"(1*2+0,3)*1</t>
  </si>
  <si>
    <t>"podbetonování základu u schodiště"(1,01*2+0,18)*1</t>
  </si>
  <si>
    <t>(3,049*2+2,483+2,188+0,685+0,385)*0,15</t>
  </si>
  <si>
    <t>38</t>
  </si>
  <si>
    <t>274351122</t>
  </si>
  <si>
    <t>Odstranění bednění základových pasů rovného</t>
  </si>
  <si>
    <t>1345021774</t>
  </si>
  <si>
    <t>39</t>
  </si>
  <si>
    <t>274362021</t>
  </si>
  <si>
    <t>Výztuž základových pásů svařovanými sítěmi Kari</t>
  </si>
  <si>
    <t>-1491135658</t>
  </si>
  <si>
    <t>"zpevnění kamenného základu viz. detail výkres hydroizolace"(14,519+1,5+0,448*2+12,75+19,015+12,758)*0,8*3,08*0,001</t>
  </si>
  <si>
    <t>0,151*1,02 'Přepočtené koeficientem množství</t>
  </si>
  <si>
    <t>41</t>
  </si>
  <si>
    <t>279113151</t>
  </si>
  <si>
    <t>Základová zeď tl 150 mm z tvárnic ztraceného bednění včetně výplně z betonu tř. C 25/30</t>
  </si>
  <si>
    <t>-348801081</t>
  </si>
  <si>
    <t>"RŠ"(1,36*4+1,2*3)*1,905</t>
  </si>
  <si>
    <t>42</t>
  </si>
  <si>
    <t>279311114</t>
  </si>
  <si>
    <t>Postupné podbetonování základového zdiva prostým betonem tř. C 16/20</t>
  </si>
  <si>
    <t>470119287</t>
  </si>
  <si>
    <t>"prohloubení pod strojovnou VZT a kotelnou, místnosti č.01.06, 01.07 - nové základy"((1,807+4,962+3,479)*2+3,049)*0,4*0,3</t>
  </si>
  <si>
    <t>"podbetonování betonové zídky"1*0,15*1,2</t>
  </si>
  <si>
    <t>"podbetonování základu"0,8*0,8*1,415+0,65*1,8*0,935</t>
  </si>
  <si>
    <t>"podbetonování základu oplocení"1*0,3*1</t>
  </si>
  <si>
    <t>"podbetonování základu u schodiště"1,01*0,18*1</t>
  </si>
  <si>
    <t>43</t>
  </si>
  <si>
    <t>310239211</t>
  </si>
  <si>
    <t>Zazdívka otvorů pl do 4 m2 ve zdivu nadzákladovém cihlami pálenými na MVC</t>
  </si>
  <si>
    <t>1170188588</t>
  </si>
  <si>
    <t>"1.PP"(2,275*2,27-1,13*1,29+1,06*1,25-0,5*0,5)*0,76+0,603*0,491*2,9+0,3*0,38*0,56</t>
  </si>
  <si>
    <t>"1.NP"0,87*2,16*0,5+0,2*0,54*3,23*2+0,6*1,97*0,1+"2.NP"(0,8*2,11+0,6*1,99)*0,1+0,61*2,01*0,18+0,52*0,74*0,31</t>
  </si>
  <si>
    <t>44</t>
  </si>
  <si>
    <t>311101212</t>
  </si>
  <si>
    <t>Vytvoření prostupů do 0,05 m2 ve zdech nosných osazením vložek z trub, dílců, tvarovek</t>
  </si>
  <si>
    <t>-569089435</t>
  </si>
  <si>
    <t>0,306*3</t>
  </si>
  <si>
    <t>45</t>
  </si>
  <si>
    <t>28611109</t>
  </si>
  <si>
    <t>trubka kanalizační PVC-U 315x10,8x6000mm SN12</t>
  </si>
  <si>
    <t>-446385489</t>
  </si>
  <si>
    <t>0,918*1,03 'Přepočtené koeficientem množství</t>
  </si>
  <si>
    <t>46</t>
  </si>
  <si>
    <t>23170004</t>
  </si>
  <si>
    <t>pěna montážní PUR protipožární jednosložková teplotní odolnost -40°C až +90°C</t>
  </si>
  <si>
    <t>litr</t>
  </si>
  <si>
    <t>1760377961</t>
  </si>
  <si>
    <t>47</t>
  </si>
  <si>
    <t>311235101</t>
  </si>
  <si>
    <t>Zdivo jednovrstvé z cihel broušených do P10 na tenkovrstvou maltu tl 175 mm</t>
  </si>
  <si>
    <t>633114373</t>
  </si>
  <si>
    <t>"1.PP"2,865*3,11+"1.NP"(1,475+0,441*2)*3,27+"2.NP"1*3,27+"3.NP"2,06*2,82</t>
  </si>
  <si>
    <t>48</t>
  </si>
  <si>
    <t>311235151</t>
  </si>
  <si>
    <t>Zdivo jednovrstvé z cihel broušených do P10 na tenkovrstvou maltu tl 300 mm</t>
  </si>
  <si>
    <t>2000977817</t>
  </si>
  <si>
    <t>"1.PP"0,39*3,11+1,896*2,1-0,8*1,97+"1.NP"(0,441+0,54*2)*3,27</t>
  </si>
  <si>
    <t>49</t>
  </si>
  <si>
    <t>314231127</t>
  </si>
  <si>
    <t>Zdivo komínů a ventilací z cihel dl 290 mm pevnosti P 20 na SMS 10 Mpa</t>
  </si>
  <si>
    <t>-1810348450</t>
  </si>
  <si>
    <t>2,2*(1,05*0,428+0,45*(0,477+0,45+1,35+1,05))</t>
  </si>
  <si>
    <t>50</t>
  </si>
  <si>
    <t>314236145</t>
  </si>
  <si>
    <t>Krycí deska pro obezděnou komínovou hlavu jednoprůduchového cihelného komínu</t>
  </si>
  <si>
    <t>kus</t>
  </si>
  <si>
    <t>2718720</t>
  </si>
  <si>
    <t>51</t>
  </si>
  <si>
    <t>314236175</t>
  </si>
  <si>
    <t>Krycí deska pro obezděnou komínovou hlavu jednoprůduchového cihelného komínu s větrací šachtou</t>
  </si>
  <si>
    <t>1199669455</t>
  </si>
  <si>
    <t>52</t>
  </si>
  <si>
    <t>317234410</t>
  </si>
  <si>
    <t>Vyzdívka mezi nosníky z cihel pálených na MC</t>
  </si>
  <si>
    <t>-308222874</t>
  </si>
  <si>
    <t>(4,25+1,08)*0,16*0,082+(1,6*4+1)*0,14*0,273+(5,2+4,2)*0,14*0,48</t>
  </si>
  <si>
    <t>57</t>
  </si>
  <si>
    <t>319202111</t>
  </si>
  <si>
    <t>Dodatečná izolace zdiva tl do 150 mm nízkotlakou injektáží silikonovou mikroemulzí</t>
  </si>
  <si>
    <t>2037252928</t>
  </si>
  <si>
    <t>3,09+0,175</t>
  </si>
  <si>
    <t>58</t>
  </si>
  <si>
    <t>319202113</t>
  </si>
  <si>
    <t>Dodatečná izolace zdiva tl do 450 mm nízkotlakou injektáží silikonovou mikroemulzí</t>
  </si>
  <si>
    <t>-1028275005</t>
  </si>
  <si>
    <t>1,448+1,896+4,425+2,285</t>
  </si>
  <si>
    <t>59</t>
  </si>
  <si>
    <t>319202114</t>
  </si>
  <si>
    <t>Dodatečná izolace zdiva tl do 600 mm nízkotlakou injektáží silikonovou mikroemulzí</t>
  </si>
  <si>
    <t>-2139833880</t>
  </si>
  <si>
    <t>14,519+1,5*2+5,345+5,413+1,651+0,389+1,041+0,565+2,17+1,546+1,2+3,09+0,175+1,1+0,5+4,138+0,3+1,946+0,329+0,47+0,303+1,065+2,711+0,447+0,494+1,511+0,53</t>
  </si>
  <si>
    <t>60</t>
  </si>
  <si>
    <t>319202115</t>
  </si>
  <si>
    <t>Dodatečná izolace zdiva tl do 900 mm nízkotlakou injektáží silikonovou mikroemulzí</t>
  </si>
  <si>
    <t>-770160408</t>
  </si>
  <si>
    <t>2,5+4,395+17,51+3,124+5,203</t>
  </si>
  <si>
    <t>61</t>
  </si>
  <si>
    <t>342241112</t>
  </si>
  <si>
    <t>Příčky z cihel plných lícových dl 290 mm pevnosti na MVC včetně spárování tl 140 mm</t>
  </si>
  <si>
    <t>-1039982567</t>
  </si>
  <si>
    <t>1*1,2*6+"1.PP"2,061*3,2</t>
  </si>
  <si>
    <t>62</t>
  </si>
  <si>
    <t>342244211</t>
  </si>
  <si>
    <t>Příčka z cihel broušených na tenkovrstvou maltu tloušťky 115 mm</t>
  </si>
  <si>
    <t>878320026</t>
  </si>
  <si>
    <t>"1.PP"(1,46+1,109+3,37+0,98+3,047+0,81+1,985+5,177+1,357+4,425*2+1,08+1,013+1,03)*3,11-(0,7*5+0,8*3)*1,97+1,41*2,02+1,205*2+0,999*1,2</t>
  </si>
  <si>
    <t>"1.NP"(4,283+2,244+1,015+2,1*2)*3,23-(0,7*4+0,8)*1,97+"2.NP"(2,36*2+1,108+1,091+1,835+0,567+4,392+3,119+0,976)*3,27-0,6*1,97*2-0,8*2,11</t>
  </si>
  <si>
    <t>"3.NP"(4,42*2+1,25+1,01+1,72+0,697)*2,82-0,72*2,07</t>
  </si>
  <si>
    <t>63</t>
  </si>
  <si>
    <t>342271401</t>
  </si>
  <si>
    <t>Příčka z vápenopískových přesných plných tvárnic 8DF do P15 tl 115 mm</t>
  </si>
  <si>
    <t>-52615899</t>
  </si>
  <si>
    <t>1,9*3,11</t>
  </si>
  <si>
    <t>Vodorovné konstrukce</t>
  </si>
  <si>
    <t>64</t>
  </si>
  <si>
    <t>413231231</t>
  </si>
  <si>
    <t>Zazdívka zhlaví stropních trámů průřezu přes 40000 mm2</t>
  </si>
  <si>
    <t>-1320427555</t>
  </si>
  <si>
    <t>69</t>
  </si>
  <si>
    <t>430321515</t>
  </si>
  <si>
    <t>Schodišťová konstrukce a rampa ze ŽB tř. C 20/25</t>
  </si>
  <si>
    <t>-1710739357</t>
  </si>
  <si>
    <t>1,03*1,06*0,444+"venkovní schodiště"1,902*0,3*(0,98+0,86)+1,5*0,3*0,92*2+4*0,15*0,15*1,302</t>
  </si>
  <si>
    <t>70</t>
  </si>
  <si>
    <t>430362021</t>
  </si>
  <si>
    <t>Výztuž schodišťové konstrukce a rampy svařovanými sítěmi Kari</t>
  </si>
  <si>
    <t>527905361</t>
  </si>
  <si>
    <t>(1,03*1,06*0,444+"venkovní schodiště"1,902*0,3*(0,98+0,86)+1,5*0,3*0,92*2+4*0,15*0,15*1,302)*90*0,001</t>
  </si>
  <si>
    <t>0,223*1,05 'Přepočtené koeficientem množství</t>
  </si>
  <si>
    <t>71</t>
  </si>
  <si>
    <t>431351121</t>
  </si>
  <si>
    <t>Zřízení bednění podest schodišť a ramp přímočarých v do 4 m</t>
  </si>
  <si>
    <t>-1145400458</t>
  </si>
  <si>
    <t>"venkovní schodiště"(1,5+1,2)*0,92*2+(1,92+1,302)*(0,98+0,86)</t>
  </si>
  <si>
    <t>72</t>
  </si>
  <si>
    <t>431351122</t>
  </si>
  <si>
    <t>Odstranění bednění podest schodišť a ramp přímočarých v do 4 m</t>
  </si>
  <si>
    <t>-1932051843</t>
  </si>
  <si>
    <t>73</t>
  </si>
  <si>
    <t>434191433</t>
  </si>
  <si>
    <t>Osazení schodišťových stupňů kamenných pemrlovaných s oboustranným zazděním</t>
  </si>
  <si>
    <t>-531444754</t>
  </si>
  <si>
    <t>"vyplnění spár mezi stupni venkovní schodiště"0,861*11</t>
  </si>
  <si>
    <t>74</t>
  </si>
  <si>
    <t>434351141</t>
  </si>
  <si>
    <t>Zřízení bednění stupňů přímočarých schodišť</t>
  </si>
  <si>
    <t>-1479270172</t>
  </si>
  <si>
    <t>1,03*0,172*4+"venkovní schodiště"1,302*4*0,15</t>
  </si>
  <si>
    <t>75</t>
  </si>
  <si>
    <t>434351142</t>
  </si>
  <si>
    <t>Odstranění bednění stupňů přímočarých schodišť</t>
  </si>
  <si>
    <t>-582855859</t>
  </si>
  <si>
    <t>81</t>
  </si>
  <si>
    <t>452311131</t>
  </si>
  <si>
    <t>Podkladní desky z betonu prostého tř. C 12/15 otevřený výkop</t>
  </si>
  <si>
    <t>-699428161</t>
  </si>
  <si>
    <t>"podkladní deska pod revižní šachtu"1,355*1,8*0,2</t>
  </si>
  <si>
    <t>"podbetonování drenážního potrubí"70,1*0,6*0,1</t>
  </si>
  <si>
    <t>Komunikace pozemní</t>
  </si>
  <si>
    <t>564730111</t>
  </si>
  <si>
    <t>Podklad z kameniva hrubého drceného vel. 8-32 mm tl 100 mm</t>
  </si>
  <si>
    <t>-361982356</t>
  </si>
  <si>
    <t>"světlík" 2,17</t>
  </si>
  <si>
    <t>564811111</t>
  </si>
  <si>
    <t>Podklad ze štěrkodrtě ŠD tl 50 mm</t>
  </si>
  <si>
    <t>-1071567628</t>
  </si>
  <si>
    <t>58916R111</t>
  </si>
  <si>
    <t>Sportovní povrch z EPDM granulát tl 11mm</t>
  </si>
  <si>
    <t>1081931067</t>
  </si>
  <si>
    <t>"terasa 2.NP"19,37</t>
  </si>
  <si>
    <t>58920R111</t>
  </si>
  <si>
    <t>Elastická podložka gumového SBR granulátu tl 13 mm</t>
  </si>
  <si>
    <t>-113279306</t>
  </si>
  <si>
    <t>58920R900</t>
  </si>
  <si>
    <t>Příplatek za vytvoření obrazce skákacího panáka</t>
  </si>
  <si>
    <t>-371410284</t>
  </si>
  <si>
    <t>Úpravy povrchů, podlahy a osazování výplní</t>
  </si>
  <si>
    <t>82</t>
  </si>
  <si>
    <t>611135001</t>
  </si>
  <si>
    <t>Vyrovnání podkladu vnitřních stropů maltou vápenocementovou tl do 10 mm</t>
  </si>
  <si>
    <t>-627417027</t>
  </si>
  <si>
    <t>"1.PP"6,51+6,28+3,87+10,44+1,94+6,65+22,2+21,97+14,04+1,77+10,12+3,73+4,92+6,23+11,67</t>
  </si>
  <si>
    <t>"1.NP"2,485*(1,225+1,329)+6,16+15,92+4,32+2,07+38,89+2+1,4+37,95+29,45</t>
  </si>
  <si>
    <t>"2.NP"2,485*(1,225+1,329)+14,49+28,61+34,53+24,86+2,09</t>
  </si>
  <si>
    <t>"3.NP"14,26+13,47+37,05+25,67+13,52</t>
  </si>
  <si>
    <t>491,744*0,5 'Přepočtené koeficientem množství</t>
  </si>
  <si>
    <t>83</t>
  </si>
  <si>
    <t>611142001</t>
  </si>
  <si>
    <t>Potažení vnitřních stropů sklovláknitým pletivem vtlačeným do tenkovrstvé hmoty</t>
  </si>
  <si>
    <t>1519638573</t>
  </si>
  <si>
    <t>84</t>
  </si>
  <si>
    <t>611321141</t>
  </si>
  <si>
    <t>Vápenocementová omítka štuková dvouvrstvá vnitřních stropů rovných nanášená ručně</t>
  </si>
  <si>
    <t>-2139561543</t>
  </si>
  <si>
    <t>85</t>
  </si>
  <si>
    <t>612135001</t>
  </si>
  <si>
    <t>Vyrovnání podkladu vnitřních stěn maltou vápenocementovou tl do 10 mm</t>
  </si>
  <si>
    <t>161107056</t>
  </si>
  <si>
    <t>"1.PP"(5,61+2,505+2,8+4,445+1,26+3,93+3,76+2,07+0,98+1,967+3,361+0,47+3,829+5,177+0,3+3,025+2,86+1,35+1,1+5,475+3,925+3,065+4,425*2+2,18)*2*3,11</t>
  </si>
  <si>
    <t>(2,324+1,9*2+4,21+2,9+5,177+1,865+2,333+0,98+2,744+1,69+0,491+2,7+2,285+0,999)*2*3,11</t>
  </si>
  <si>
    <t>-0,66*2,05*2-(0,6*4+0,7*10+0,8*12+(1,061+2,004+1,025+1,05)*2)*1,97</t>
  </si>
  <si>
    <t>-0,52*1,25-0,525*2,02-1,115*1,26*2-0,9*0,94-1,135*1,27-1,13*1,29*4-0,8*1,97</t>
  </si>
  <si>
    <t>"1.NP"((5,744+2,485+4,823+1,355+0,48*2+5,568+3,94+0,54+1,93+2,234*2+0,98+5,061+6,962+0,441+16,251)*2+4,45+14,086)*3,23+(2,375+1,015+1,215+2,275)*2,1</t>
  </si>
  <si>
    <t>-0,9*2,22*2-(0,8*4+0,7*4)*1,97-0,85*2,36-0,75*1,99-1,38*2,19</t>
  </si>
  <si>
    <t>-1,15*2,41-1,57*2,4-1,115*1,125-1,23*2,22-0,439*1-(0,65+0,71)*1,08-1,64*2,19-2,44*2,91-(1,665+1,63+1,64)*2,73-1,65*2,4</t>
  </si>
  <si>
    <t>"2.NP"(5,74+2,485+4,644+5,45+7,478+4,45+5,792+4,392+5,252+6,915+4,284+3,91+0,5+0,829+2,411+1,091+1,161+3+2,36+0,267+0,527+0,5)*2*3,27</t>
  </si>
  <si>
    <t>-0,9*2,2*2-(0,6*4+0,8*4)*1,97-0,81*2,11*2-1,323*1,33*2-1,25*2*2</t>
  </si>
  <si>
    <t>-1,54*2,21-1,65*2,45-1,18*2,88-(1,22+1,63+1,69)*2,43-0,56*1,16-0,55*0,73-1,62*2,89-(1,66*2+1,65)*2,42-1,19*2,83</t>
  </si>
  <si>
    <t>"3.NP"(5,74+2,485+3,07+4,056+7,065+3,927+0,92+1,25+2,3+2,09+5,24+7+5,615+4,42*2+3,05+4,5+4,063+0,48*5)*2*2,82</t>
  </si>
  <si>
    <t>-1,2*2,37*2-(0,8+0,72+0,72)*2*2,07-1,21*2,3*2</t>
  </si>
  <si>
    <t>-1,63*1,3-(1,33*4+1,35)*1,74-0,6*1,23-0,64*1,28-1,32*1,72*2-1,32*1,71</t>
  </si>
  <si>
    <t>1793,76*0,5 'Přepočtené koeficientem množství</t>
  </si>
  <si>
    <t>86</t>
  </si>
  <si>
    <t>612142001</t>
  </si>
  <si>
    <t>Potažení vnitřních stěn sklovláknitým pletivem vtlačeným do tenkovrstvé hmoty</t>
  </si>
  <si>
    <t>-474490639</t>
  </si>
  <si>
    <t>87</t>
  </si>
  <si>
    <t>612321111</t>
  </si>
  <si>
    <t>Vápenocementová omítka hrubá jednovrstvá zatřená vnitřních stěn nanášená ručně</t>
  </si>
  <si>
    <t>914200744</t>
  </si>
  <si>
    <t>"1.PP"(2,505+4,29+4,445+1,26+1,11+1,65+2+1,9)*2*2-(0,66+0,7*2+0,8*2)*2+(2,07+0,98+1,095+1,35+1,69+3,235+2,7+2,285+1,8)*2*1,5-(0,6*2+0,7*2+0,8*3)*1,5</t>
  </si>
  <si>
    <t>"1.NP"(5,468+3,94+0,54+1,96+2,234*2+0,98)*2*2-(0,8+0,7*2)*1,97-0,88*2-1,035*0,72-1,23*1,25-0,439*0,45-(0,65+0,71)*0,22</t>
  </si>
  <si>
    <t>(1,015+1,9+0,927+1,4)*2*1,5-0,7*1,5*3</t>
  </si>
  <si>
    <t>"2.NP"(4,295+3,91+0,5+0,38+0,829+2,591+3+2,36)*2*2-0,94*2*2-0,6*1,99*3-0,56*0,98+(1,091+1,161)*2*1,5-0,6*1,5</t>
  </si>
  <si>
    <t>"3.NP"(2+2,09+0,3)*2*2-0,71*2-0,64*1,08</t>
  </si>
  <si>
    <t>88</t>
  </si>
  <si>
    <t>612321141</t>
  </si>
  <si>
    <t>Vápenocementová omítka štuková dvouvrstvá vnitřních stěn nanášená ručně</t>
  </si>
  <si>
    <t>1094541498</t>
  </si>
  <si>
    <t>-"obklady stěn"(271,436+20,929)</t>
  </si>
  <si>
    <t>89</t>
  </si>
  <si>
    <t>612325302</t>
  </si>
  <si>
    <t>Vápenocementová štuková omítka ostění nebo nadpraží</t>
  </si>
  <si>
    <t>-1381101818</t>
  </si>
  <si>
    <t>(0,81+0,525+1,97*2+(1,13+1,29)*2+1,135+1,27+(1,115+1,26)*2+0,5+1,25+1,25+0,92)*2*1</t>
  </si>
  <si>
    <t>(1,15+2,41+1,57+2,4+1,115+1,125+1,23+2,22+0,439+1+0,65+0,71+1,08*2+1,64+2,19+2,44+2,91+1,665+1,63+1,64+2,73*3+1,65+2,4)*2*1</t>
  </si>
  <si>
    <t>(1,54+2,21+1,65+2,45+1,18+2,88+1,22+1,63+1,69+2,43*3+0,56+1,16+0,55+0,73+1,62+2,89+1,66*2+1,65+2,42*3+1,19+2,83)*2*1</t>
  </si>
  <si>
    <t>(0,6+1,23+0,64+1,28)*2*1</t>
  </si>
  <si>
    <t>90</t>
  </si>
  <si>
    <t>612821002</t>
  </si>
  <si>
    <t>Vnitřní sanační štuková omítka pro vlhké zdivo prováděná ručně</t>
  </si>
  <si>
    <t>-447016240</t>
  </si>
  <si>
    <t>1*((2,175+1,271+2,505+0,48*4+2,285+2)*2+5,546-0,8-0,6+1,26+1,675+2,37+3,93+1,626+1,5+0,98+1,967-0,525+2,3+2,768+9,365+1,843+4,327+1,7+0,7+2,4+7,1)</t>
  </si>
  <si>
    <t>1*(4,412+3,925+5,475+(3,065+4,18+2,9+0,47*2+0,54)*2+3,995-1,6)</t>
  </si>
  <si>
    <t>91</t>
  </si>
  <si>
    <t>622325453</t>
  </si>
  <si>
    <t>Oprava vnější vápenné omítky s celoplošným přeštukováním členitosti 3 v rozsahu do 30%</t>
  </si>
  <si>
    <t>1374986503</t>
  </si>
  <si>
    <t>(18,951+12,699)*2*5,53+(15,92+12,695)*2*7,3+"světlík"64,2</t>
  </si>
  <si>
    <t>-0,439*1-0,65*1,08-0,71*1,08-1,23*2,22-1,115*1,12-1,15*2,41-1,57*2,4-1,65*2,4-1,64*2,43-1,63*2,43-1,665*2,43-3,57*2,35-2,44*2,91-1,64*2,19</t>
  </si>
  <si>
    <t>-0,56*1,16*0,55*0,73-1,22*2,43-1,18*2,88-1,54*2,21-1,65*2,45-1,19*2,83-1,65*2,42-1,66*2,42-1,66*2,42-1,62*2,89-1,69*2,43-1,63*2,43</t>
  </si>
  <si>
    <t>-0,6*1,23-0,64*1,28-1,33*1,74-1,41*1,3-1,33*1,74*3-1,32*1,71-1,32*1,72*2-1,35*1,74</t>
  </si>
  <si>
    <t>"oprava soklu z teraca 30%"</t>
  </si>
  <si>
    <t>-((18,951+12,699)*2*1,76-0,52*1,25-0,525*2,02-1,115*1,26*2-0,9*0,94-1,135*1,27-1,13*1,29*4-0,8*1,76)</t>
  </si>
  <si>
    <t>92</t>
  </si>
  <si>
    <t>622335103</t>
  </si>
  <si>
    <t>Oprava cementové hladké omítky vnějších stěn v rozsahu do 50%</t>
  </si>
  <si>
    <t>1058699886</t>
  </si>
  <si>
    <t>"sjednocení suterénní zdivo"(1,5+12,75+19,015+6,173+3,132)*2,575</t>
  </si>
  <si>
    <t>93</t>
  </si>
  <si>
    <t>622645001</t>
  </si>
  <si>
    <t>Kamenické opracování povrchu pemrlováním</t>
  </si>
  <si>
    <t>-567555190</t>
  </si>
  <si>
    <t>"schodiště"2,505*4,465+1,319*2,485+14,25*2</t>
  </si>
  <si>
    <t>"1.PP"11*1,274*(0,144+0,293)+12*1,051*(0,154+0,29)+"2.NP"12*2,385*(0,155+0,29)+"3.NP"12*2,385*(0,157+0,29)</t>
  </si>
  <si>
    <t>"venkovní schodiště"0,861*(2,974+2,08)</t>
  </si>
  <si>
    <t>"oprava soklu z teraca 30%"(22*1,76+(0,52+1,25+0,525+2,02+(1,115+1,26)*2+0,9+0,94+1,135+1,27+(1,13+1,29)*4+0,8+1,76)*2)*0,5</t>
  </si>
  <si>
    <t>95</t>
  </si>
  <si>
    <t>623142001</t>
  </si>
  <si>
    <t>Potažení vnějších pilířů nebo sloupů sklovláknitým pletivem vtlačeným do tenkovrstvé hmoty</t>
  </si>
  <si>
    <t>-1319837934</t>
  </si>
  <si>
    <t>2,2*((1,35+0,95)*2+0,45*8+1,05*4)</t>
  </si>
  <si>
    <t>96</t>
  </si>
  <si>
    <t>623321141</t>
  </si>
  <si>
    <t>Vápenocementová omítka štuková dvouvrstvá vnějších pilířů nebo sloupů nanášená ručně</t>
  </si>
  <si>
    <t>1201411535</t>
  </si>
  <si>
    <t>97</t>
  </si>
  <si>
    <t>629995101</t>
  </si>
  <si>
    <t>Očištění vnějších ploch tlakovou vodou</t>
  </si>
  <si>
    <t>-1091408673</t>
  </si>
  <si>
    <t>"očištění odkopaného suterénního zdiva"(1,5+12,75+19,015+6,173+3,132)*2,575</t>
  </si>
  <si>
    <t>98</t>
  </si>
  <si>
    <t>631311115</t>
  </si>
  <si>
    <t>Mazanina tl do 80 mm z betonu prostého bez zvýšených nároků na prostředí tř. C 20/25</t>
  </si>
  <si>
    <t>-1109768446</t>
  </si>
  <si>
    <t>"1.NP"0,055*(6,16+38,89+29,45)+0,05*(2,07+15,92+4,32+2+1,4+37,95)</t>
  </si>
  <si>
    <t>99</t>
  </si>
  <si>
    <t>631311116</t>
  </si>
  <si>
    <t>Mazanina tl do 80 mm z betonu prostého bez zvýšených nároků na prostředí tř. C 25/30</t>
  </si>
  <si>
    <t>124458872</t>
  </si>
  <si>
    <t>"podlaha RŠ"1,2*0,8*0,055+("terasa 1.NP"9,93+"terasa 2.NP"19,37+"balkon"2,33)*0,06</t>
  </si>
  <si>
    <t>631311125</t>
  </si>
  <si>
    <t>Mazanina tl do 120 mm z betonu prostého bez zvýšených nároků na prostředí tř. C 20/25</t>
  </si>
  <si>
    <t>-1481676141</t>
  </si>
  <si>
    <t>"světlík" 2,17*0,1</t>
  </si>
  <si>
    <t>100</t>
  </si>
  <si>
    <t>631311134</t>
  </si>
  <si>
    <t>Mazanina tl do 240 mm z betonu prostého bez zvýšených nároků na prostředí tř. C 16/20</t>
  </si>
  <si>
    <t>1866459885</t>
  </si>
  <si>
    <t>2,17*0,15</t>
  </si>
  <si>
    <t>101</t>
  </si>
  <si>
    <t>631341113</t>
  </si>
  <si>
    <t>Mazanina tl do 80 mm z betonu lehkého keramického LC 16/18</t>
  </si>
  <si>
    <t>-2137704516</t>
  </si>
  <si>
    <t>"terasa 2.NP"(5,805*3,251)*(0,05+0,02)/2</t>
  </si>
  <si>
    <t>102</t>
  </si>
  <si>
    <t>631341115</t>
  </si>
  <si>
    <t>Mazanina tl do 80 mm z betonu lehkého keramického LC 25/28</t>
  </si>
  <si>
    <t>-1279467924</t>
  </si>
  <si>
    <t>"2.NP"0,052*(14,49+34,53+24,86)+0,041*(1,2+4,11)+0,051*(2,09+13,9)+0,05*28,61</t>
  </si>
  <si>
    <t>"3.NP"0,062*(13,47+1,27+37,05+25,67)+0,061*13,83+0,051*4,25+0,06*(13,52+18,64)</t>
  </si>
  <si>
    <t>103</t>
  </si>
  <si>
    <t>631362021</t>
  </si>
  <si>
    <t>Výztuž mazanin svařovanými sítěmi Kari</t>
  </si>
  <si>
    <t>1853402265</t>
  </si>
  <si>
    <t>"1.NP"((6,16+38,89+29,45+2,07+15,92+4,32+2+1,4+37,95)*2,1+0,06*(9,93+19,37+2,33)*240)*0,001</t>
  </si>
  <si>
    <t>0,746*1,02 'Přepočtené koeficientem množství</t>
  </si>
  <si>
    <t>104</t>
  </si>
  <si>
    <t>631391114</t>
  </si>
  <si>
    <t>Soklíky rovné výšky 100 mm pro omítky z MC tažené s jednoduchým profilem</t>
  </si>
  <si>
    <t>-1076977035</t>
  </si>
  <si>
    <t>1,26+0,6</t>
  </si>
  <si>
    <t>105</t>
  </si>
  <si>
    <t>632451214</t>
  </si>
  <si>
    <t>Potěr cementový samonivelační litý C20 tl do 50 mm</t>
  </si>
  <si>
    <t>1049954965</t>
  </si>
  <si>
    <t>"terasa 1.NP"3,06*3,075+0,84*0,5</t>
  </si>
  <si>
    <t>"balkon"1,409*1,779</t>
  </si>
  <si>
    <t>106</t>
  </si>
  <si>
    <t>632451234</t>
  </si>
  <si>
    <t>Potěr cementový samonivelační litý C25 tl do 50 mm</t>
  </si>
  <si>
    <t>2052584596</t>
  </si>
  <si>
    <t>"1.PP"6,51+6,28+3,87+10,44+1,94+6,65+22,2+7,01+1,44+21,97+14,04+1,77+7,77+4,79+10,12+3,73+4,92+6,23+11,67</t>
  </si>
  <si>
    <t>"1.NP"1,329*2,485+6,16+38,89+29,45+2,07+15,92+4,32+2+1,4+37,95</t>
  </si>
  <si>
    <t>"2.NP"1,329*2,485</t>
  </si>
  <si>
    <t>"3.NP"1,329*2,485</t>
  </si>
  <si>
    <t>107</t>
  </si>
  <si>
    <t>632451292</t>
  </si>
  <si>
    <t>Příplatek k cementovému samonivelačnímu litému potěru C25 ZKD 5 mm tloušťky přes 50 mm</t>
  </si>
  <si>
    <t>742909398</t>
  </si>
  <si>
    <t>"1.PP"(6,51+10,44+7,01+21,97+14,04+7,77+10,12+4,92)*4+6,28+3,87+1,94+6,65+22,2+1,44+1,77+3,73+(4,79+6,23+11,67)*2</t>
  </si>
  <si>
    <t>"1.NP"(1,329*2,485+6,16+38,89+29,45)*2+2,07+(15,92+4,32+2+1,4)*3+37,95*2</t>
  </si>
  <si>
    <t>"2.NP"1,329*2,485*2</t>
  </si>
  <si>
    <t>"3.NP"1,329*2,485*2</t>
  </si>
  <si>
    <t>108</t>
  </si>
  <si>
    <t>632481213</t>
  </si>
  <si>
    <t>Separační vrstva z PE fólie</t>
  </si>
  <si>
    <t>-1028511176</t>
  </si>
  <si>
    <t>"1.NP" 9,93</t>
  </si>
  <si>
    <t>632481215</t>
  </si>
  <si>
    <t>Separační vrstva z geotextilie</t>
  </si>
  <si>
    <t>1996304793</t>
  </si>
  <si>
    <t>P</t>
  </si>
  <si>
    <t>Poznámka k položce:_x000D_
500g/m2</t>
  </si>
  <si>
    <t>"2.NP"1,329*2,485+14,49+28,61+34,53+24,86+2,09+13,9+1,2+4,11+19,37+2,33</t>
  </si>
  <si>
    <t>"3.NP"1,329*2,485+13,47+13,83+1,27+4,25+37,05+25,67+13,52+18,64</t>
  </si>
  <si>
    <t>109</t>
  </si>
  <si>
    <t>635111121</t>
  </si>
  <si>
    <t>Násyp pod podlahy z písku sléváranského s udusáním</t>
  </si>
  <si>
    <t>-1654090009</t>
  </si>
  <si>
    <t>"1.NP"0,02*1,329*2,485+"2.NP"0,02*1,329*2,485+"3.NP"0,02*1,329*2,485</t>
  </si>
  <si>
    <t>635211141</t>
  </si>
  <si>
    <t>Násyp pod podlahy z rychletuhnoucí směsi fermacell</t>
  </si>
  <si>
    <t>1512341841</t>
  </si>
  <si>
    <t>"1.NP"0,165*(6,16+38,89+29,45+37,95)+0,16*2,07+0,158*(15,92+4,32+2+1,4)</t>
  </si>
  <si>
    <t>111</t>
  </si>
  <si>
    <t>642942111</t>
  </si>
  <si>
    <t>Osazování zárubní nebo rámů dveřních kovových do 2,5 m2 na MC</t>
  </si>
  <si>
    <t>-1883986593</t>
  </si>
  <si>
    <t>112</t>
  </si>
  <si>
    <t>55331480</t>
  </si>
  <si>
    <t>zárubeň jednokřídlá ocelová pro zdění tl stěny 75-100mm rozměru 600/1970, 2100mm</t>
  </si>
  <si>
    <t>-301740320</t>
  </si>
  <si>
    <t>113</t>
  </si>
  <si>
    <t>55331481</t>
  </si>
  <si>
    <t>zárubeň jednokřídlá ocelová pro zdění tl stěny 75-100mm rozměru 700/1970, 2100mm</t>
  </si>
  <si>
    <t>1671225934</t>
  </si>
  <si>
    <t>114</t>
  </si>
  <si>
    <t>55331482</t>
  </si>
  <si>
    <t>zárubeň jednokřídlá ocelová pro zdění tl stěny 75-100mm rozměru 800/1970, 2100mm</t>
  </si>
  <si>
    <t>314199939</t>
  </si>
  <si>
    <t>115</t>
  </si>
  <si>
    <t>55331483</t>
  </si>
  <si>
    <t>zárubeň jednokřídlá ocelová pro zdění tl stěny 75-100mm rozměru 900/1970, 2100mm</t>
  </si>
  <si>
    <t>-2083174221</t>
  </si>
  <si>
    <t>Trubní vedení</t>
  </si>
  <si>
    <t>116</t>
  </si>
  <si>
    <t>895211141</t>
  </si>
  <si>
    <t>Drenážní šachtice kontrolní z betonových dílců ŠK-100/4 hl do 2 m</t>
  </si>
  <si>
    <t>1314363287</t>
  </si>
  <si>
    <t>117</t>
  </si>
  <si>
    <t>895211149</t>
  </si>
  <si>
    <t>Příplatek ZKD 0,5 m hloubky drenážní šachtice Šk-100/4</t>
  </si>
  <si>
    <t>1687651865</t>
  </si>
  <si>
    <t>118</t>
  </si>
  <si>
    <t>895270001</t>
  </si>
  <si>
    <t>Proplachovací a kontrolní šachta z PVC-U vnější průměr 315 mm pro drenáže budov s lapačem písku užitné výšky 350 mm</t>
  </si>
  <si>
    <t>-1852647876</t>
  </si>
  <si>
    <t>119</t>
  </si>
  <si>
    <t>895270021</t>
  </si>
  <si>
    <t>Proplachovací a kontrolní šachta z PVC-U vnější průměr 315 mm pro drenáže budov šachtové prodloužení světlé hloubky 800 mm</t>
  </si>
  <si>
    <t>-423322190</t>
  </si>
  <si>
    <t>11*4</t>
  </si>
  <si>
    <t>120</t>
  </si>
  <si>
    <t>895270031</t>
  </si>
  <si>
    <t>Proplachovací a kontrolní šachta z PVC-U vnější průměr 315 mm pro drenáže budov redukce DN 200/100-150</t>
  </si>
  <si>
    <t>1485767988</t>
  </si>
  <si>
    <t>121</t>
  </si>
  <si>
    <t>895270051</t>
  </si>
  <si>
    <t>Proplachovací a kontrolní šachta z PVC-U vnější průměr 315 mm pro drenáže budov poklop litinový pro třídu zatížení B 125</t>
  </si>
  <si>
    <t>-157077296</t>
  </si>
  <si>
    <t>122</t>
  </si>
  <si>
    <t>895270067</t>
  </si>
  <si>
    <t>Příplatek k rourám proplachovací a kontrolní šachty z PVC-U vnější průměr 315 mm pro drenáže budov za uříznutí šachtové roury</t>
  </si>
  <si>
    <t>-1849532205</t>
  </si>
  <si>
    <t>123</t>
  </si>
  <si>
    <t>1583722958</t>
  </si>
  <si>
    <t>124</t>
  </si>
  <si>
    <t>897173115</t>
  </si>
  <si>
    <t>Kontrolní šachta integrovaná do akumulačních boxů pod plochy zatížené osobními automobily v do 1750 mm</t>
  </si>
  <si>
    <t>-1356207928</t>
  </si>
  <si>
    <t>125</t>
  </si>
  <si>
    <t>899102112</t>
  </si>
  <si>
    <t>Osazení poklopů litinových nebo ocelových včetně rámů pro třídu zatížení A15, A50</t>
  </si>
  <si>
    <t>1108137908</t>
  </si>
  <si>
    <t>126</t>
  </si>
  <si>
    <t>63126048</t>
  </si>
  <si>
    <t>poklop kompozitní pochůzný hranatý včetně rámů a příslušenství 800/1000mm A15</t>
  </si>
  <si>
    <t>1797752417</t>
  </si>
  <si>
    <t>127</t>
  </si>
  <si>
    <t>899501221</t>
  </si>
  <si>
    <t>Stupadla do šachet ocelová s PE povlakem vidlicová pro přímé zabudování do hmoždinek</t>
  </si>
  <si>
    <t>-1655951713</t>
  </si>
  <si>
    <t>Ostatní konstrukce a práce, bourání</t>
  </si>
  <si>
    <t>128</t>
  </si>
  <si>
    <t>941111122</t>
  </si>
  <si>
    <t>Montáž lešení řadového trubkového lehkého s podlahami zatížení do 200 kg/m2 š do 1,2 m v do 25 m</t>
  </si>
  <si>
    <t>1101540257</t>
  </si>
  <si>
    <t>129</t>
  </si>
  <si>
    <t>941111222</t>
  </si>
  <si>
    <t>Příplatek k lešení řadovému trubkovému lehkému s podlahami š 1,2 m v 25 m za první a ZKD den použití</t>
  </si>
  <si>
    <t>651494453</t>
  </si>
  <si>
    <t>456*90 'Přepočtené koeficientem množství</t>
  </si>
  <si>
    <t>130</t>
  </si>
  <si>
    <t>941111822</t>
  </si>
  <si>
    <t>Demontáž lešení řadového trubkového lehkého s podlahami zatížení do 200 kg/m2 š do 1,2 m v do 25 m</t>
  </si>
  <si>
    <t>555818636</t>
  </si>
  <si>
    <t>131</t>
  </si>
  <si>
    <t>944611111</t>
  </si>
  <si>
    <t>Montáž ochranné plachty z textilie z umělých vláken</t>
  </si>
  <si>
    <t>-960733293</t>
  </si>
  <si>
    <t>132</t>
  </si>
  <si>
    <t>944611211</t>
  </si>
  <si>
    <t>Příplatek k ochranné plachtě za první a ZKD den použití</t>
  </si>
  <si>
    <t>-1784912755</t>
  </si>
  <si>
    <t>741*90 'Přepočtené koeficientem množství</t>
  </si>
  <si>
    <t>133</t>
  </si>
  <si>
    <t>944611811</t>
  </si>
  <si>
    <t>Demontáž ochranné plachty z textilie z umělých vláken</t>
  </si>
  <si>
    <t>-1183496930</t>
  </si>
  <si>
    <t>134</t>
  </si>
  <si>
    <t>949101111</t>
  </si>
  <si>
    <t>Lešení pomocné pro objekty pozemních staveb s lešeňovou podlahou v do 1,9 m zatížení do 150 kg/m2</t>
  </si>
  <si>
    <t>718173096</t>
  </si>
  <si>
    <t>952901111</t>
  </si>
  <si>
    <t>Vyčištění budov bytové a občanské výstavby při výšce podlaží do 4 m</t>
  </si>
  <si>
    <t>630077600</t>
  </si>
  <si>
    <t>953845219</t>
  </si>
  <si>
    <t>Vyvložkování stávajícího svislého kouřovodu nerezovými vložkami ohebnými D do 200 mm v 3 m</t>
  </si>
  <si>
    <t>soubor</t>
  </si>
  <si>
    <t>199101613</t>
  </si>
  <si>
    <t>953845224</t>
  </si>
  <si>
    <t>Příplatek k vyvložkování komínového průduchu nerezovými vložkami ohebnými D do 200 mm ZKD 1 m výšky</t>
  </si>
  <si>
    <t>1931806081</t>
  </si>
  <si>
    <t>953943211</t>
  </si>
  <si>
    <t>Osazování hasicího přístroje</t>
  </si>
  <si>
    <t>829677232</t>
  </si>
  <si>
    <t>5+1</t>
  </si>
  <si>
    <t>44932114</t>
  </si>
  <si>
    <t>přístroj hasicí ruční práškový PG 6 LE</t>
  </si>
  <si>
    <t>-1390888484</t>
  </si>
  <si>
    <t>44932211</t>
  </si>
  <si>
    <t>přístroj hasicí ruční sněhový KS 5 BG</t>
  </si>
  <si>
    <t>-727471944</t>
  </si>
  <si>
    <t>144</t>
  </si>
  <si>
    <t>961044111</t>
  </si>
  <si>
    <t>Bourání základů z betonu prostého</t>
  </si>
  <si>
    <t>337730002</t>
  </si>
  <si>
    <t>"prohloubení pod strojovnou VZT a kotelnou, místnosti č.01.06, 01.07 - odbourání základů"((1,807+4,962+3,479)*2+3,049)*0,4*0,3</t>
  </si>
  <si>
    <t>145</t>
  </si>
  <si>
    <t>961055111</t>
  </si>
  <si>
    <t>Bourání základů ze ŽB</t>
  </si>
  <si>
    <t>-785366663</t>
  </si>
  <si>
    <t>"1.PP"0,15*(6,51+6,28+3,94+1,54+10,40+1,85+6,62+14,7+9,85+1,49+21,49+13,78+34,87+3,89+6,44+11,67+2,17)</t>
  </si>
  <si>
    <t>146</t>
  </si>
  <si>
    <t>962031132</t>
  </si>
  <si>
    <t>Bourání příček z cihel pálených na MVC tl do 100 mm</t>
  </si>
  <si>
    <t>339486934</t>
  </si>
  <si>
    <t>"1.PP"(1,08+0,734)*2+(4,425+1,86+2,74+1,99+1,26*2+1,095+3,025+2,0005+1,896+1,4)*3,11+1,896*2,3-0,82*1,99-0,81*1,97*2</t>
  </si>
  <si>
    <t>"1.NP"(1,987+3,03+1,715+0,85+3,019+1,63)*3,23-0,82*3,11-0,61*2,01-0,6*1,97-0,9*2,36</t>
  </si>
  <si>
    <t>"2.NP"(3,041+0,81*2+0,6+3,928+4,45*2+0,4)*3,27-0,8*2,11*3-0,6*1,99*2</t>
  </si>
  <si>
    <t>"3.NP"(1,25+4,42+0,72+1,72+0,697)*2,99-0,5*1,5</t>
  </si>
  <si>
    <t>147</t>
  </si>
  <si>
    <t>962031133</t>
  </si>
  <si>
    <t>Bourání příček z cihel pálených na MVC tl do 150 mm</t>
  </si>
  <si>
    <t>-1260152869</t>
  </si>
  <si>
    <t>"1.PP"(1,03+1,095+2,855+2,353+1,351)*3,11-0,8*1,97-0,63*1,85</t>
  </si>
  <si>
    <t>"2.NP"(2,36+1,091+1,261)*3,27-0,6*1,99</t>
  </si>
  <si>
    <t>"3.NP"(4,42+1,024)*2,99</t>
  </si>
  <si>
    <t>148</t>
  </si>
  <si>
    <t>962032230</t>
  </si>
  <si>
    <t>Bourání zdiva z cihel pálených nebo vápenopískových na MV nebo MVC do 1 m3</t>
  </si>
  <si>
    <t>1195999218</t>
  </si>
  <si>
    <t>"1.PP"1,008*2*0,395+0,2*0,54*2+(2,07+1,075*3,11-0,6*2,06)*0,18+1,2*0,9*0,47+1,35*0,2*0,1+0,75*0,7*0,7+0,9*0,94*0,56+(1,13*1,29-1,06*1,25)*0,63*2</t>
  </si>
  <si>
    <t>"1.NP"1*2,2*0,48+1,845*0,32*3,23+0,682*0,54*2,2</t>
  </si>
  <si>
    <t>"2.NP"0,6*2,02*0,18</t>
  </si>
  <si>
    <t>"3.NP"3,07*2,99-(0,72+0,71)*2,07</t>
  </si>
  <si>
    <t>149</t>
  </si>
  <si>
    <t>962032231</t>
  </si>
  <si>
    <t>Bourání zdiva z cihel pálených nebo vápenopískových na MV nebo MVC přes 1 m3</t>
  </si>
  <si>
    <t>1982577816</t>
  </si>
  <si>
    <t>(12,75+1,505+0,5*2+19,015+8,585+3,132)*1,2*0,3</t>
  </si>
  <si>
    <t>150</t>
  </si>
  <si>
    <t>962032631</t>
  </si>
  <si>
    <t>Bourání zdiva komínového nad střechou z cihel na MV nebo MVC</t>
  </si>
  <si>
    <t>1644626470</t>
  </si>
  <si>
    <t>151</t>
  </si>
  <si>
    <t>962033111</t>
  </si>
  <si>
    <t>Bourání zdiva z tvárnic ztraceného bednění včetně výplně z betonu do 1 m3</t>
  </si>
  <si>
    <t>1149413506</t>
  </si>
  <si>
    <t>(12,75+1,505+0,5*2+19,015+8,585+3,132)*0,5*0,5</t>
  </si>
  <si>
    <t>152</t>
  </si>
  <si>
    <t>962081131</t>
  </si>
  <si>
    <t>Bourání příček ze skleněných tvárnic tl do 100 mm</t>
  </si>
  <si>
    <t>-106734860</t>
  </si>
  <si>
    <t>"1.PP"2,02*0,2</t>
  </si>
  <si>
    <t>153</t>
  </si>
  <si>
    <t>964061331</t>
  </si>
  <si>
    <t>Uvolnění zhlaví trámů ze zdiva cihelného průřezu zhlaví do 0,05 m2</t>
  </si>
  <si>
    <t>579931413</t>
  </si>
  <si>
    <t>154</t>
  </si>
  <si>
    <t>965031131</t>
  </si>
  <si>
    <t>Bourání podlah z cihel kladených na plocho pl přes 1 m2</t>
  </si>
  <si>
    <t>-1530590725</t>
  </si>
  <si>
    <t>"1.PP"6,51+6,28+3,94+1,54+10,4+1,85+6,62+14,7+1,5+9,85+1,49+21,49+13,78+34,37+3,89+6,44+11,67+2,17</t>
  </si>
  <si>
    <t>"půda"9,75*0,45+13,39*4,04+14,855*2,505+13,115*3,73</t>
  </si>
  <si>
    <t>155</t>
  </si>
  <si>
    <t>965042141</t>
  </si>
  <si>
    <t>Bourání podkladů pod dlažby nebo mazanin betonových nebo z litého asfaltu tl do 100 mm pl přes 4 m2</t>
  </si>
  <si>
    <t>1270963912</t>
  </si>
  <si>
    <t>"1.PP"(6,51+6,28+3,94+1,54+10,4+1,85+6,62+14,7+1,5+9,85+1,49+21,49+13,78+34,37+3,89+6,44+11,67+2,17)*0,05</t>
  </si>
  <si>
    <t>"1.NP"(7,8+15,57+1,66+0,37+1,68+1)*0,045</t>
  </si>
  <si>
    <t>"2.NP"(1,16+5,62)*0,055</t>
  </si>
  <si>
    <t>"3.NP"(13,98+1,11+4,19+17,72)*0,055</t>
  </si>
  <si>
    <t>965042231</t>
  </si>
  <si>
    <t>Bourání podkladů pod dlažby nebo mazanin betonových nebo z litého asfaltu tl přes 100 mm pl do 4 m2</t>
  </si>
  <si>
    <t>805117266</t>
  </si>
  <si>
    <t>156</t>
  </si>
  <si>
    <t>965081611</t>
  </si>
  <si>
    <t>Odsekání soklíků rovných</t>
  </si>
  <si>
    <t>1967807390</t>
  </si>
  <si>
    <t>0,895*2</t>
  </si>
  <si>
    <t>157</t>
  </si>
  <si>
    <t>965082933</t>
  </si>
  <si>
    <t>Odstranění násypů pod podlahami tl do 200 mm pl přes 2 m2</t>
  </si>
  <si>
    <t>-270076809</t>
  </si>
  <si>
    <t>"1.PP"(6,51+6,28+3,94+1,54+10,4+1,85+6,62+14,7+1,5+9,85+1,49+21,49+13,78+34,37+3,89+6,44+11,67+2,17)*0,2</t>
  </si>
  <si>
    <t>"1.NP"(7,8+15,57+1,66+0,37+1+41,94+38,58+27,46)*0,2425-6,78*4,425*0,2</t>
  </si>
  <si>
    <t>158</t>
  </si>
  <si>
    <t>965083112</t>
  </si>
  <si>
    <t>Odstranění násypů pod podlahami mezi trámy tl do 100 mm pl přes 2 m2</t>
  </si>
  <si>
    <t>1208150849</t>
  </si>
  <si>
    <t>"2.NP"(4,97+14,46+14,75+13,28+34,56+24,89+1,16+5,62)*0,0755</t>
  </si>
  <si>
    <t>"3.NP"(4,97+13,38+13,98+1,11+4,19+37,81+25,68+13,34+0,66+17,72)*0,0855</t>
  </si>
  <si>
    <t>"půda"(9,75*0,45+13,39*4,04+14,855*2,505+13,115*3,73)*0,01</t>
  </si>
  <si>
    <t>159</t>
  </si>
  <si>
    <t>965083122</t>
  </si>
  <si>
    <t>Odstranění násypů pod podlahami mezi trámy tl do 200 mm pl přes 2 m2</t>
  </si>
  <si>
    <t>-918319887</t>
  </si>
  <si>
    <t>"1.NP"6,78*4,425*0,2</t>
  </si>
  <si>
    <t>160</t>
  </si>
  <si>
    <t>966023131</t>
  </si>
  <si>
    <t>Vybourání částí říms z kamene vyložených do 250 mm tl do 300 mm</t>
  </si>
  <si>
    <t>1412689082</t>
  </si>
  <si>
    <t>12,75+1,505+0,5*2+19,015+8,585+3,132</t>
  </si>
  <si>
    <t>161</t>
  </si>
  <si>
    <t>968062455</t>
  </si>
  <si>
    <t>Vybourání dřevěných dveřních zárubní pl do 2 m2</t>
  </si>
  <si>
    <t>868028024</t>
  </si>
  <si>
    <t>0,8*1,97*12+0,6*1,97*7+0,9*2,222+0,87*2,16+0,75*1,99+0,75*2,02</t>
  </si>
  <si>
    <t>162</t>
  </si>
  <si>
    <t>971024451</t>
  </si>
  <si>
    <t>Vybourání otvorů ve zdivu kamenném pl do 0,25 m2 na MV nebo MVC tl do 450 mm</t>
  </si>
  <si>
    <t>-110659310</t>
  </si>
  <si>
    <t>"prostupy P30,32,36,38"1+1+1+1</t>
  </si>
  <si>
    <t>163</t>
  </si>
  <si>
    <t>971024461</t>
  </si>
  <si>
    <t>Vybourání otvorů ve zdivu kamenném pl do 0,25 m2 na MV nebo MVC tl do 600 mm</t>
  </si>
  <si>
    <t>2033980620</t>
  </si>
  <si>
    <t>"prostupy P05,35,37"1+1+1</t>
  </si>
  <si>
    <t>164</t>
  </si>
  <si>
    <t>971024471</t>
  </si>
  <si>
    <t>Vybourání otvorů ve zdivu kamenném pl do 0,25 m2 na MV nebo MVC tl do 750 mm</t>
  </si>
  <si>
    <t>2114819073</t>
  </si>
  <si>
    <t>"prostupy P03"1</t>
  </si>
  <si>
    <t>165</t>
  </si>
  <si>
    <t>971024561</t>
  </si>
  <si>
    <t>Vybourání otvorů ve zdivu kamenném pl do 1 m2 na MV nebo MVC tl do 600 mm</t>
  </si>
  <si>
    <t>1971821471</t>
  </si>
  <si>
    <t>"prostupy P01,02,04,05,07,08,11,14,17,25"1,05*0,85*0,42+0,6*1,3*0,34+1,1*0,5*(0,63+0,47)+0,73*0,5*(0,1*3+0,475)+0,68*0,45*0,475+1*0,45*0,1</t>
  </si>
  <si>
    <t>"prostupy P26,27,28"1*0,365*0,475+1,55*0,45*0,47+1*0,365*0,082</t>
  </si>
  <si>
    <t>166</t>
  </si>
  <si>
    <t>971033431</t>
  </si>
  <si>
    <t>Vybourání otvorů ve zdivu cihelném pl do 0,25 m2 na MVC nebo MV tl do 150 mm</t>
  </si>
  <si>
    <t>-812168270</t>
  </si>
  <si>
    <t>"prostupy P75"1</t>
  </si>
  <si>
    <t>167</t>
  </si>
  <si>
    <t>971033441</t>
  </si>
  <si>
    <t>Vybourání otvorů ve zdivu cihelném pl do 0,25 m2 na MVC nebo MV tl do 300 mm</t>
  </si>
  <si>
    <t>314705452</t>
  </si>
  <si>
    <t>"prostupy P57"1</t>
  </si>
  <si>
    <t>168</t>
  </si>
  <si>
    <t>971033461</t>
  </si>
  <si>
    <t>Vybourání otvorů ve zdivu cihelném pl do 0,25 m2 na MVC nebo MV tl do 600 mm</t>
  </si>
  <si>
    <t>1546996747</t>
  </si>
  <si>
    <t>"prostupy P41,46,48"1+1+1</t>
  </si>
  <si>
    <t>169</t>
  </si>
  <si>
    <t>971033521</t>
  </si>
  <si>
    <t>Vybourání otvorů ve zdivu cihelném pl do 1 m2 na MVC nebo MV tl do 100 mm</t>
  </si>
  <si>
    <t>-927198298</t>
  </si>
  <si>
    <t>"prostupy P42,47,61"0,9*0,35+0,775*0,45+0,3*3</t>
  </si>
  <si>
    <t>170</t>
  </si>
  <si>
    <t>971033541</t>
  </si>
  <si>
    <t>Vybourání otvorů ve zdivu cihelném pl do 1 m2 na MVC nebo MV tl do 300 mm</t>
  </si>
  <si>
    <t>1954473502</t>
  </si>
  <si>
    <t>"prostupy P54,74"0,46*1,52*0,17+0,5*1,33*0,17</t>
  </si>
  <si>
    <t>171</t>
  </si>
  <si>
    <t>971033561</t>
  </si>
  <si>
    <t>Vybourání otvorů ve zdivu cihelném pl do 1 m2 na MVC nebo MV tl do 600 mm</t>
  </si>
  <si>
    <t>-833263774</t>
  </si>
  <si>
    <t>"prostupy P45,50"(1,4*0,5+0,9*0,35)*0,48</t>
  </si>
  <si>
    <t>172</t>
  </si>
  <si>
    <t>971033621</t>
  </si>
  <si>
    <t>Vybourání otvorů ve zdivu cihelném pl do 4 m2 na MVC nebo MV tl do 100 mm</t>
  </si>
  <si>
    <t>-59272891</t>
  </si>
  <si>
    <t>"prostupy P39,40,52,53,62"0,3*4+0,4*4+0,3*3,5+0,4*3,5+0,4*3</t>
  </si>
  <si>
    <t>173</t>
  </si>
  <si>
    <t>971033641</t>
  </si>
  <si>
    <t>Vybourání otvorů ve zdivu cihelném pl do 4 m2 na MVC nebo MV tl do 300 mm</t>
  </si>
  <si>
    <t>1953855842</t>
  </si>
  <si>
    <t>"prostupy P51"0,51*2,5*0,17</t>
  </si>
  <si>
    <t>174</t>
  </si>
  <si>
    <t>97208639R</t>
  </si>
  <si>
    <t xml:space="preserve">Vybourání podhledu stropu moniérovém </t>
  </si>
  <si>
    <t>-856235442</t>
  </si>
  <si>
    <t>"1.PP"1*0,6+5,2*0,72</t>
  </si>
  <si>
    <t>175</t>
  </si>
  <si>
    <t>976072221</t>
  </si>
  <si>
    <t>Vybourání kovových komínových dvířek pl do 0,3 m2 ze zdiva cihelného</t>
  </si>
  <si>
    <t>-65785301</t>
  </si>
  <si>
    <t>176</t>
  </si>
  <si>
    <t>976081111</t>
  </si>
  <si>
    <t>Vybourání pozedního madla zazděného</t>
  </si>
  <si>
    <t>-459976403</t>
  </si>
  <si>
    <t>"1.PP"3,5+2,5+"1.NP"3,5*2+"2.NP"3,5*2+"3.NP"3,5</t>
  </si>
  <si>
    <t>177</t>
  </si>
  <si>
    <t>977151119</t>
  </si>
  <si>
    <t>Jádrové vrty diamantovými korunkami do D 110 mm do stavebních materiálů</t>
  </si>
  <si>
    <t>2145753333</t>
  </si>
  <si>
    <t>"prostupy P29,31,33,34,49"0,71+0,48+0,18+0,48+0,34</t>
  </si>
  <si>
    <t>178</t>
  </si>
  <si>
    <t>977151126</t>
  </si>
  <si>
    <t>Jádrové vrty diamantovými korunkami do D 225 mm do stavebních materiálů</t>
  </si>
  <si>
    <t>1357797332</t>
  </si>
  <si>
    <t>"prostupy P09,10,12,13,18,20,21,22,23,24,43,44"0,895+0,1+0,686+0,1+0,48+0,1+0,1+0,1+0,48+0,49+0,095+0,1</t>
  </si>
  <si>
    <t>179</t>
  </si>
  <si>
    <t>977151127</t>
  </si>
  <si>
    <t>Jádrové vrty diamantovými korunkami do D 250 mm do stavebních materiálů</t>
  </si>
  <si>
    <t>-1490252800</t>
  </si>
  <si>
    <t>"prostupy P69,72,73"0,48*2+0,12</t>
  </si>
  <si>
    <t>180</t>
  </si>
  <si>
    <t>977151128</t>
  </si>
  <si>
    <t>Jádrové vrty diamantovými korunkami do D 300 mm do stavebních materiálů</t>
  </si>
  <si>
    <t>-1614199402</t>
  </si>
  <si>
    <t>"prostupy P15,16,19,55,59,60,63,64,65,67,69,70"0,1+0,1+0,1+0,1+0,12+0,23+0,12+0,165+0,15+0,48+0,165+0,48</t>
  </si>
  <si>
    <t>181</t>
  </si>
  <si>
    <t>977151129</t>
  </si>
  <si>
    <t>Jádrové vrty diamantovými korunkami do D 350 mm do stavebních materiálů</t>
  </si>
  <si>
    <t>-1749051071</t>
  </si>
  <si>
    <t>"prostupy P56,58,66"0,51+0,12+0,48</t>
  </si>
  <si>
    <t>977331113</t>
  </si>
  <si>
    <t>Frézování hloubky do 30 mm komínového průduchu z cihel plných pálených</t>
  </si>
  <si>
    <t>462685868</t>
  </si>
  <si>
    <t>182</t>
  </si>
  <si>
    <t>978013191</t>
  </si>
  <si>
    <t>Otlučení (osekání) vnitřní vápenné nebo vápenocementové omítky stěn v rozsahu do 100 %</t>
  </si>
  <si>
    <t>1511664047</t>
  </si>
  <si>
    <t>"1.PP"(2,505+5,61*2+3,655+3,76+3,047+3,361+5,777+3,829+2,844+5,475+3,925+3,06+4,18+4,425+2,9+4,21+2,285+2,7+1,726+0,491)*2*3,11</t>
  </si>
  <si>
    <t>-((1,03+1,035+1,4+1,117+0,9+0,6)*2*2,02+(1,02+1,205+0,744+1+0,895+1,061)*2*3,11)</t>
  </si>
  <si>
    <t>-(0,52*1,25+0,525*2,02+1,115*1,26*2+1,135*1,27+1,13*1,29+1,06*1,25*2+2,435*2,02+1,896*3,11+1,25*0,92)</t>
  </si>
  <si>
    <t>"1.NP"(5,537+3,94+1,44+1,845+0,425+0,9*2+1,32+0,98+1,715)*2*2-0,51*1,53-0,75*2,02-0,7*2,06*2-0,439*0,5-0,6*2*2-0,8*2</t>
  </si>
  <si>
    <t>"2.NP"(5,35+3,91+1,161+1,091+3+2,41+1)*2*2-0,94*2-0,6*2*4-0,52*0,5*3-1,18*2-1,22*1,22</t>
  </si>
  <si>
    <t>"3.NP"(3,77+1,69+0,92+1,25+2,09+2)*2*2-0,765*2-0,8*2-0,72*2*2-0,6*0,81-0,64*1,08</t>
  </si>
  <si>
    <t>"půda severní štít, komíny"14+10</t>
  </si>
  <si>
    <t>978019341</t>
  </si>
  <si>
    <t>Otlučení (osekání) vnější vápenné nebo vápenocementové omítky stupně členitosti 3 až 5 do 30%</t>
  </si>
  <si>
    <t>-1896481107</t>
  </si>
  <si>
    <t>183</t>
  </si>
  <si>
    <t>978023251</t>
  </si>
  <si>
    <t>Vyškrabání spár zdiva kamenného režného</t>
  </si>
  <si>
    <t>455773910</t>
  </si>
  <si>
    <t>(12,75+1,505+0,5*2+19,015+8,585+3,132)*1,2</t>
  </si>
  <si>
    <t>184</t>
  </si>
  <si>
    <t>978035117</t>
  </si>
  <si>
    <t>Odsekání tenkovrstvé omítky obroušením v rozsahu do 100%</t>
  </si>
  <si>
    <t>688056031</t>
  </si>
  <si>
    <t>(18,951+12,699)*2*5,53+(15,92+12,695)*2*7,3+"světlík" 64,2</t>
  </si>
  <si>
    <t>978999001</t>
  </si>
  <si>
    <t>Odstranění stávající hliníkové komínové vložky včetně likvidace a odvozu suti a odpadu</t>
  </si>
  <si>
    <t>-1069417234</t>
  </si>
  <si>
    <t>978999002</t>
  </si>
  <si>
    <t>Oprava soklu z teraca (očištění od stříkaného štuku a odsekání a vyčištění poškozených míst, doplnění teracovou omítkou, pemrlování, přebroušení, leštění a nátěr hydrofobním nátěrem</t>
  </si>
  <si>
    <t>-2049897002</t>
  </si>
  <si>
    <t>(18,951+12,699)*2*1,76-0,52*1,25-0,525*2,02-1,115*1,26*2-0,9*0,94-1,135*1,27-1,13*1,29*4-0,8*1,76</t>
  </si>
  <si>
    <t>978999003</t>
  </si>
  <si>
    <t>Oprava okenní lemy a římsy z teraca (očištění od stříkaného štuku a odsekání a vyčištění poškozených míst, doplnění teracovou omítkou, pemrlování, přebroušení, leštění a nátěr hydrofobním nátěrem</t>
  </si>
  <si>
    <t>-1264086050</t>
  </si>
  <si>
    <t>"oprava okenní lemy a římsy z teraca 20%" 23,25+31,25</t>
  </si>
  <si>
    <t>978999201</t>
  </si>
  <si>
    <t>Dodávka a montáž informačních, výstražných a bezpečnostních tabulek</t>
  </si>
  <si>
    <t>-1368253895</t>
  </si>
  <si>
    <t>997</t>
  </si>
  <si>
    <t>Přesun sutě</t>
  </si>
  <si>
    <t>185</t>
  </si>
  <si>
    <t>997006002</t>
  </si>
  <si>
    <t>Třídění stavebního odpadu na jednotlivé druhy</t>
  </si>
  <si>
    <t>995890439</t>
  </si>
  <si>
    <t>187</t>
  </si>
  <si>
    <t>997013157</t>
  </si>
  <si>
    <t>Vnitrostaveništní doprava suti a vybouraných hmot pro budovy v do 24 m s omezením mechanizace</t>
  </si>
  <si>
    <t>-1205153074</t>
  </si>
  <si>
    <t>188</t>
  </si>
  <si>
    <t>997013501</t>
  </si>
  <si>
    <t>Odvoz suti a vybouraných hmot na skládku nebo meziskládku do 1 km se složením</t>
  </si>
  <si>
    <t>-2040325971</t>
  </si>
  <si>
    <t>189</t>
  </si>
  <si>
    <t>997013509</t>
  </si>
  <si>
    <t>Příplatek k odvozu suti a vybouraných hmot na skládku ZKD 1 km přes 1 km</t>
  </si>
  <si>
    <t>-281936364</t>
  </si>
  <si>
    <t>483,666*19 'Přepočtené koeficientem množství</t>
  </si>
  <si>
    <t>190</t>
  </si>
  <si>
    <t>997013871</t>
  </si>
  <si>
    <t>Poplatek za uložení stavebního odpadu na recyklační skládce (skládkovné) směsného stavebního a demoličního kód odpadu  17 09 04</t>
  </si>
  <si>
    <t>-736077816</t>
  </si>
  <si>
    <t>998</t>
  </si>
  <si>
    <t>Přesun hmot</t>
  </si>
  <si>
    <t>191</t>
  </si>
  <si>
    <t>998017003</t>
  </si>
  <si>
    <t>Přesun hmot s omezením mechanizace pro budovy v do 24 m</t>
  </si>
  <si>
    <t>-701271191</t>
  </si>
  <si>
    <t>PSV</t>
  </si>
  <si>
    <t>Práce a dodávky PSV</t>
  </si>
  <si>
    <t>711</t>
  </si>
  <si>
    <t>Izolace proti vodě, vlhkosti a plynům</t>
  </si>
  <si>
    <t>192</t>
  </si>
  <si>
    <t>711111001</t>
  </si>
  <si>
    <t>Provedení izolace proti zemní vlhkosti vodorovné za studena nátěrem penetračním</t>
  </si>
  <si>
    <t>403022533</t>
  </si>
  <si>
    <t>"podlaha RŠ"1,812*1,36</t>
  </si>
  <si>
    <t>193</t>
  </si>
  <si>
    <t>11163150</t>
  </si>
  <si>
    <t>lak penetrační asfaltový</t>
  </si>
  <si>
    <t>-1393327138</t>
  </si>
  <si>
    <t>155,814*0,0003 'Přepočtené koeficientem množství</t>
  </si>
  <si>
    <t>194</t>
  </si>
  <si>
    <t>711112001</t>
  </si>
  <si>
    <t>Provedení izolace proti zemní vlhkosti svislé za studena nátěrem penetračním</t>
  </si>
  <si>
    <t>-1635616426</t>
  </si>
  <si>
    <t>"RŠ"(1,506+1,208)*2*2,055</t>
  </si>
  <si>
    <t>"suterénní zdivo"(1,5+12,75+19,015+6,173+3,132)*2,575</t>
  </si>
  <si>
    <t>195</t>
  </si>
  <si>
    <t>1232828074</t>
  </si>
  <si>
    <t>120,773*0,00035 'Přepočtené koeficientem množství</t>
  </si>
  <si>
    <t>196</t>
  </si>
  <si>
    <t>711131821</t>
  </si>
  <si>
    <t>Odstranění izolace proti zemní vlhkosti svislé</t>
  </si>
  <si>
    <t>752570929</t>
  </si>
  <si>
    <t>"suterénní zdivo"(12,75+1,505+0,5*2+19,015+8,585+3,132)*1,2</t>
  </si>
  <si>
    <t>197</t>
  </si>
  <si>
    <t>711141559</t>
  </si>
  <si>
    <t>Provedení izolace proti zemní vlhkosti pásy přitavením vodorovné NAIP</t>
  </si>
  <si>
    <t>1747358119</t>
  </si>
  <si>
    <t>"1.PP"(6,51+6,28+3,87+10,44+1,94+6,65+22,2+7,01+1,44+21,97+14,04+1,77+7,77+4,79+10,12+3,73+4,92+6,23+11,67)*2</t>
  </si>
  <si>
    <t>198</t>
  </si>
  <si>
    <t>62853004</t>
  </si>
  <si>
    <t>pás asfaltový natavitelný modifikovaný SBS tl 4,0mm s vložkou ze skleněné tkaniny a spalitelnou PE fólií nebo jemnozrnným minerálním posypem na horním povrchu</t>
  </si>
  <si>
    <t>1562916765</t>
  </si>
  <si>
    <t>309,164*1,15 'Přepočtené koeficientem množství</t>
  </si>
  <si>
    <t>199</t>
  </si>
  <si>
    <t>711142559</t>
  </si>
  <si>
    <t>Provedení izolace proti zemní vlhkosti pásy přitavením svislé NAIP</t>
  </si>
  <si>
    <t>537461012</t>
  </si>
  <si>
    <t>"suterénní zdivo"(1,5+12,75+19,015+6,173+3,132)*2,575*2</t>
  </si>
  <si>
    <t>200</t>
  </si>
  <si>
    <t>-856110835</t>
  </si>
  <si>
    <t>230,391*1,2 'Přepočtené koeficientem množství</t>
  </si>
  <si>
    <t>201</t>
  </si>
  <si>
    <t>711161212</t>
  </si>
  <si>
    <t>Izolace proti zemní vlhkosti nopovou fólií svislá, nopek v 8,0 mm, tl do 0,6 mm</t>
  </si>
  <si>
    <t>-714593001</t>
  </si>
  <si>
    <t>202</t>
  </si>
  <si>
    <t>711161384</t>
  </si>
  <si>
    <t>Izolace proti zemní vlhkosti nopovou fólií ukončení provětrávací lištou</t>
  </si>
  <si>
    <t>267775669</t>
  </si>
  <si>
    <t>"suterénní zdivo"1,5+12,75+19,015+6,173+3,132</t>
  </si>
  <si>
    <t>203</t>
  </si>
  <si>
    <t>711161385</t>
  </si>
  <si>
    <t>Izolace proti zemní vlhkosti nopovou fólií připevnění koutové tvarovky</t>
  </si>
  <si>
    <t>1441818091</t>
  </si>
  <si>
    <t>204</t>
  </si>
  <si>
    <t>711161386</t>
  </si>
  <si>
    <t>Izolace proti zemní vlhkosti nopovou fólií připevnění rohové tvarovky</t>
  </si>
  <si>
    <t>1375645154</t>
  </si>
  <si>
    <t>205</t>
  </si>
  <si>
    <t>998711103</t>
  </si>
  <si>
    <t>Přesun hmot tonážní pro izolace proti vodě, vlhkosti a plynům v objektech výšky do 60 m</t>
  </si>
  <si>
    <t>1528480202</t>
  </si>
  <si>
    <t>712</t>
  </si>
  <si>
    <t>Povlakové krytiny</t>
  </si>
  <si>
    <t>206</t>
  </si>
  <si>
    <t>712311121</t>
  </si>
  <si>
    <t>Provedení povlakové krytiny střech do 10° za studena nástřikem EAL tl 2 mm</t>
  </si>
  <si>
    <t>1897923758</t>
  </si>
  <si>
    <t>"terasa 2.NP"19,37+(5,866*3,284)*2*0,025</t>
  </si>
  <si>
    <t>207</t>
  </si>
  <si>
    <t>24551018</t>
  </si>
  <si>
    <t>stěrka hydroizolační polyuretanová dvousložková pro ploché střechy</t>
  </si>
  <si>
    <t>kg</t>
  </si>
  <si>
    <t>-1666460199</t>
  </si>
  <si>
    <t>20,333*0,005 'Přepočtené koeficientem množství</t>
  </si>
  <si>
    <t>208</t>
  </si>
  <si>
    <t>712341559</t>
  </si>
  <si>
    <t>Provedení povlakové krytiny střech do 10° pásy NAIP přitavením v plné ploše</t>
  </si>
  <si>
    <t>1052544765</t>
  </si>
  <si>
    <t>"terasa 1.NP"9,93+(3,06+3,075)*2*0,2+"terasa 2.NP"19,37+(5,866*3,284)*2*0,25+"balkon"2,33+(1,409+1,779)*2*0,25</t>
  </si>
  <si>
    <t>209</t>
  </si>
  <si>
    <t>62856011</t>
  </si>
  <si>
    <t>pás asfaltový natavitelný modifikovaný SBS tl 4,0mm s vložkou z hliníkové fólie, hliníkové fólie s textilií a spalitelnou PE fólií nebo jemnozrnným minerálním posypem na horním povrchu</t>
  </si>
  <si>
    <t>382538797</t>
  </si>
  <si>
    <t>45,31*1,15 'Přepočtené koeficientem množství</t>
  </si>
  <si>
    <t>210</t>
  </si>
  <si>
    <t>712391171</t>
  </si>
  <si>
    <t>Provedení povlakové krytiny střech do 10° podkladní textilní vrstvy</t>
  </si>
  <si>
    <t>-54049203</t>
  </si>
  <si>
    <t>211</t>
  </si>
  <si>
    <t>69311068</t>
  </si>
  <si>
    <t>geotextilie netkaná separační, ochranná, filtrační, drenážní PP 300g/m2</t>
  </si>
  <si>
    <t>294403651</t>
  </si>
  <si>
    <t>2,507*1,15 'Přepočtené koeficientem množství</t>
  </si>
  <si>
    <t>212</t>
  </si>
  <si>
    <t>712997111</t>
  </si>
  <si>
    <t xml:space="preserve">Pochozí plochy plochých střech z pryžových desek tl 38 mm </t>
  </si>
  <si>
    <t>-813315353</t>
  </si>
  <si>
    <t>213</t>
  </si>
  <si>
    <t>712998111</t>
  </si>
  <si>
    <t>Pochozí plochy plochých střech z folie PVC tl. 2 mm</t>
  </si>
  <si>
    <t>-861224644</t>
  </si>
  <si>
    <t>"balkon"2,33</t>
  </si>
  <si>
    <t>214</t>
  </si>
  <si>
    <t>998712103</t>
  </si>
  <si>
    <t>Přesun hmot tonážní tonážní pro krytiny povlakové v objektech v do 24 m</t>
  </si>
  <si>
    <t>1938806402</t>
  </si>
  <si>
    <t>713</t>
  </si>
  <si>
    <t>Izolace tepelné</t>
  </si>
  <si>
    <t>215</t>
  </si>
  <si>
    <t>713111111</t>
  </si>
  <si>
    <t>Montáž izolace tepelné vrchem stropů volně kladenými rohožemi, pásy, dílci, deskami</t>
  </si>
  <si>
    <t>-2075469117</t>
  </si>
  <si>
    <t>"půda"9,8*0,5+13,4*4,1+15*2,6+13,5*3,8</t>
  </si>
  <si>
    <t>63153710</t>
  </si>
  <si>
    <t>deska tepelně izolační minerální univerzální λ=0,036-0,037 tl 140mm</t>
  </si>
  <si>
    <t>-848381964</t>
  </si>
  <si>
    <t>Poznámka k položce:_x000D_
trámy a kříže z EPS polystyrenu - ref. výrobek - Isover STEPcross</t>
  </si>
  <si>
    <t>150,14*2,04 'Přepočtené koeficientem množství</t>
  </si>
  <si>
    <t>218</t>
  </si>
  <si>
    <t>713120821</t>
  </si>
  <si>
    <t>Odstranění tepelné izolace podlah volně kladené z polystyrenu suchého tl do 100 mm</t>
  </si>
  <si>
    <t>925496227</t>
  </si>
  <si>
    <t>"odstranění separační vrstvy - gumy""2.NP"4,97+14,51+14,75+13,35+34,32+24,96+1,17+5,51</t>
  </si>
  <si>
    <t>"3.NP"4,97+12,83+6,56+7,42+1,15+4,18+36,87+24,96+13,34+0,66+17,72</t>
  </si>
  <si>
    <t>219</t>
  </si>
  <si>
    <t>713121111</t>
  </si>
  <si>
    <t>Montáž izolace tepelné podlah volně kladenými rohožemi, pásy, dílci, deskami 1 vrstva</t>
  </si>
  <si>
    <t>-1310909559</t>
  </si>
  <si>
    <t>"2.NP"14,49+28,61+34,53+24,86+2,09+13,9+1,2+4,11</t>
  </si>
  <si>
    <t>"3.NP"13,47+13,83+1,27+4,25+37,05+25,67+13,52+18,64</t>
  </si>
  <si>
    <t>220</t>
  </si>
  <si>
    <t>63148101</t>
  </si>
  <si>
    <t>deska tepelně izolační minerální univerzální λ=0,038-0,039 tl 50mm</t>
  </si>
  <si>
    <t>626391918</t>
  </si>
  <si>
    <t>401,63*1,02 'Přepočtené koeficientem množství</t>
  </si>
  <si>
    <t>221</t>
  </si>
  <si>
    <t>283763R1</t>
  </si>
  <si>
    <t>deska podlahová na bázi polyisokyanurátu</t>
  </si>
  <si>
    <t>1136381044</t>
  </si>
  <si>
    <t>Poznámka k položce:_x000D_
např. DEKPIR FLOOR 022</t>
  </si>
  <si>
    <t>"1.PP"(6,51+6,28+3,87+10,44+1,94+6,65+22,2+7,01+1,44+21,97+14,04+1,77+7,77+4,79+10,12+3,73+4,92+6,23+11,67)*0,08</t>
  </si>
  <si>
    <t>12,268*1,02 'Přepočtené koeficientem množství</t>
  </si>
  <si>
    <t>222</t>
  </si>
  <si>
    <t>713131164</t>
  </si>
  <si>
    <t>Montáž izolace tepelné stěn připevněné sponkami parotěsné reflexní tl 16 mm</t>
  </si>
  <si>
    <t>1591830470</t>
  </si>
  <si>
    <t>"stěna vikýře"2*0,8*1,9*8</t>
  </si>
  <si>
    <t>223</t>
  </si>
  <si>
    <t>DEK.2600401020</t>
  </si>
  <si>
    <t>DEKTEN METAL II (37,5m2/bal.)</t>
  </si>
  <si>
    <t>224</t>
  </si>
  <si>
    <t>713141131</t>
  </si>
  <si>
    <t>Montáž izolace tepelné střech plochých lepené za studena plně 1 vrstva rohoží, pásů, dílců, desek</t>
  </si>
  <si>
    <t>-90013183</t>
  </si>
  <si>
    <t>"terasa 1.NP"9,93+("terasa 2.NP"19,37+"balkon"2,33)*2</t>
  </si>
  <si>
    <t>225</t>
  </si>
  <si>
    <t>-1143665595</t>
  </si>
  <si>
    <t>"terasa 1.NP"9,93*0,08+"terasa 2.NP"19,37*(0,08+0,06)+"balkon"2,33*0,08*2</t>
  </si>
  <si>
    <t>3,879*1,02 'Přepočtené koeficientem množství</t>
  </si>
  <si>
    <t>226</t>
  </si>
  <si>
    <t>713151111</t>
  </si>
  <si>
    <t>Montáž izolace tepelné střech šikmých kladené volně mezi krokve rohoží, pásů, desek</t>
  </si>
  <si>
    <t>-1136198967</t>
  </si>
  <si>
    <t>(19,91+5,06+13,83+4,22+2,52+2,07+8,34+2,25+17,06+2*2+9,9+2,02+3,83)*3</t>
  </si>
  <si>
    <t>"střecha vikýře"2*0,92*8*2</t>
  </si>
  <si>
    <t>"stěna vikýře"2*0,8*1,9*8*2</t>
  </si>
  <si>
    <t>227</t>
  </si>
  <si>
    <t>63148103</t>
  </si>
  <si>
    <t>deska tepelně izolační minerální univerzální λ=0,038-0,039 tl 80mm</t>
  </si>
  <si>
    <t>-1775489433</t>
  </si>
  <si>
    <t>("střecha vikýře"2*0,92*8+"stěna vikýře"2*0,8*1,9*8)*2</t>
  </si>
  <si>
    <t>78,08*1,02 'Přepočtené koeficientem množství</t>
  </si>
  <si>
    <t>228</t>
  </si>
  <si>
    <t>63148102</t>
  </si>
  <si>
    <t>deska tepelně izolační minerální univerzální λ=0,038-0,039 tl 60mm</t>
  </si>
  <si>
    <t>1148285842</t>
  </si>
  <si>
    <t>(19,91+5,06+13,83+4,22+2,52+2,07+8,34+2,25+17,06+2*2+9,9+2,02+3,83)*2</t>
  </si>
  <si>
    <t>190,02*1,02 'Přepočtené koeficientem množství</t>
  </si>
  <si>
    <t>229</t>
  </si>
  <si>
    <t>63148106</t>
  </si>
  <si>
    <t>deska tepelně izolační minerální univerzální λ=0,038-0,039 tl 140mm</t>
  </si>
  <si>
    <t>-1825324010</t>
  </si>
  <si>
    <t>95,01*1,02 'Přepočtené koeficientem množství</t>
  </si>
  <si>
    <t>230</t>
  </si>
  <si>
    <t>713151214</t>
  </si>
  <si>
    <t>Montáž izolace tepelné nad krokvemi střech šikmých reflexní s difúzní spojovací páskou do 16 mm</t>
  </si>
  <si>
    <t>-492318735</t>
  </si>
  <si>
    <t>"střecha vikýře"2*0,92*8</t>
  </si>
  <si>
    <t>231</t>
  </si>
  <si>
    <t>-24123423</t>
  </si>
  <si>
    <t>14,72*1,05 'Přepočtené koeficientem množství</t>
  </si>
  <si>
    <t>232</t>
  </si>
  <si>
    <t>713191133</t>
  </si>
  <si>
    <t>Montáž izolace tepelné podlah, stropů vrchem nebo střech překrytí fólií s přelepeným spojem</t>
  </si>
  <si>
    <t>-1706612119</t>
  </si>
  <si>
    <t>233</t>
  </si>
  <si>
    <t>63150819</t>
  </si>
  <si>
    <t>fólie kontaktní difuzně propustná pro doplňkovou hydroizolační vrstvu, jednovrstvá mikrovláknitá s funkční vrstvou tl 220μm</t>
  </si>
  <si>
    <t>1475905428</t>
  </si>
  <si>
    <t>150,14*1,1 'Přepočtené koeficientem množství</t>
  </si>
  <si>
    <t>234</t>
  </si>
  <si>
    <t>998713103</t>
  </si>
  <si>
    <t>Přesun hmot tonážní pro izolace tepelné v objektech v do 24 m</t>
  </si>
  <si>
    <t>1512189576</t>
  </si>
  <si>
    <t>714</t>
  </si>
  <si>
    <t>Akustická a protiotřesová opatření</t>
  </si>
  <si>
    <t>235</t>
  </si>
  <si>
    <t>714183002</t>
  </si>
  <si>
    <t>Montáž pohltivých desek na sraz volně stropů a stěn</t>
  </si>
  <si>
    <t>1776290193</t>
  </si>
  <si>
    <t>"1.NP"6,16+38,89+29,45+2,07+15,91+4,32+2,0+1,4+37,95</t>
  </si>
  <si>
    <t>"půda" 150,14</t>
  </si>
  <si>
    <t>Mezisoučet</t>
  </si>
  <si>
    <t>"1.NP"1,329*2,485+"2.NP"1,329*2,485+"3.NP"1,329*2,485</t>
  </si>
  <si>
    <t>62432110</t>
  </si>
  <si>
    <t>voština podlahová s vysokou akustickou izolací tl 60mm</t>
  </si>
  <si>
    <t>1132746974</t>
  </si>
  <si>
    <t>539,78*1,05 'Přepočtené koeficientem množství</t>
  </si>
  <si>
    <t>237</t>
  </si>
  <si>
    <t>28376554</t>
  </si>
  <si>
    <t>deska polystyrénová pro snížení kročejového hluku (max. zatížení 4 kN/m2) tl 40mm</t>
  </si>
  <si>
    <t>-2109282242</t>
  </si>
  <si>
    <t>9,908*1,02 'Přepočtené koeficientem množství</t>
  </si>
  <si>
    <t>239</t>
  </si>
  <si>
    <t>998714103</t>
  </si>
  <si>
    <t>Přesun hmot tonážní pro akustická a protiotřesová opatření v objektech v do 24 m</t>
  </si>
  <si>
    <t>-1782121733</t>
  </si>
  <si>
    <t>742</t>
  </si>
  <si>
    <t>Elektroinstalace - slaboproud</t>
  </si>
  <si>
    <t>240</t>
  </si>
  <si>
    <t>742420021</t>
  </si>
  <si>
    <t>Montáž antenního stožáru včetně upevňovacího materiálu</t>
  </si>
  <si>
    <t>-1924943351</t>
  </si>
  <si>
    <t>241</t>
  </si>
  <si>
    <t>742420821</t>
  </si>
  <si>
    <t>Demontáž antenního stožáru</t>
  </si>
  <si>
    <t>-2124877953</t>
  </si>
  <si>
    <t>751</t>
  </si>
  <si>
    <t>Vzduchotechnika</t>
  </si>
  <si>
    <t>242</t>
  </si>
  <si>
    <t>751398011</t>
  </si>
  <si>
    <t>Mtž větrací mřížky na kruhové potrubí D do 100 mm</t>
  </si>
  <si>
    <t>-209884390</t>
  </si>
  <si>
    <t>243</t>
  </si>
  <si>
    <t>55341431</t>
  </si>
  <si>
    <t>mřížka větrací nerezová kruhová se síťovinou 100mm</t>
  </si>
  <si>
    <t>-235202011</t>
  </si>
  <si>
    <t>244</t>
  </si>
  <si>
    <t>751398012</t>
  </si>
  <si>
    <t>Mtž větrací mřížky na kruhové potrubí D do 200 mm</t>
  </si>
  <si>
    <t>-370926448</t>
  </si>
  <si>
    <t>245</t>
  </si>
  <si>
    <t>55341428</t>
  </si>
  <si>
    <t>mřížka větrací nerezová kruhová se síťovinou 160mm</t>
  </si>
  <si>
    <t>584459379</t>
  </si>
  <si>
    <t>246</t>
  </si>
  <si>
    <t>751398021</t>
  </si>
  <si>
    <t>Mtž větrací mřížky stěnové do 0,040 m2</t>
  </si>
  <si>
    <t>1278017136</t>
  </si>
  <si>
    <t>247</t>
  </si>
  <si>
    <t>55341427</t>
  </si>
  <si>
    <t>mřížka větrací nerezová se síťovinou 140x140mm</t>
  </si>
  <si>
    <t>-933409138</t>
  </si>
  <si>
    <t>248</t>
  </si>
  <si>
    <t>751398025</t>
  </si>
  <si>
    <t>Mtž větrací mřížky stěnové přes 0,200 m2</t>
  </si>
  <si>
    <t>829121977</t>
  </si>
  <si>
    <t>249</t>
  </si>
  <si>
    <t>553414R4</t>
  </si>
  <si>
    <t>mřížka větrací nerezová hranatá se síťovinou 1000x600mm</t>
  </si>
  <si>
    <t>-892004184</t>
  </si>
  <si>
    <t>250</t>
  </si>
  <si>
    <t>751398032</t>
  </si>
  <si>
    <t>Mtž ventilační mřížky do dveří do 0,100 m2</t>
  </si>
  <si>
    <t>1641364518</t>
  </si>
  <si>
    <t>251</t>
  </si>
  <si>
    <t>562456R1</t>
  </si>
  <si>
    <t>mřížka větrací hranatá plast se síťovinou 425x125mm</t>
  </si>
  <si>
    <t>657187427</t>
  </si>
  <si>
    <t>252</t>
  </si>
  <si>
    <t>562456R2</t>
  </si>
  <si>
    <t>mřížka větrací hranatá plast se síťovinou 425x225mm</t>
  </si>
  <si>
    <t>-1672981230</t>
  </si>
  <si>
    <t>253</t>
  </si>
  <si>
    <t>562456R3</t>
  </si>
  <si>
    <t>mřížka větrací hranatá plast se síťovinou 525x125mm</t>
  </si>
  <si>
    <t>-1270920239</t>
  </si>
  <si>
    <t>254</t>
  </si>
  <si>
    <t>751398033</t>
  </si>
  <si>
    <t>Mtž ventilační mřížky do dveří do 0,150 m2</t>
  </si>
  <si>
    <t>1611944543</t>
  </si>
  <si>
    <t>255</t>
  </si>
  <si>
    <t>562456R4</t>
  </si>
  <si>
    <t>mřížka větrací hranatá plast se síťovinou 525x225mm</t>
  </si>
  <si>
    <t>239514942</t>
  </si>
  <si>
    <t>256</t>
  </si>
  <si>
    <t>998751102</t>
  </si>
  <si>
    <t>Přesun hmot tonážní pro vzduchotechniku v objektech v do 24 m</t>
  </si>
  <si>
    <t>245485882</t>
  </si>
  <si>
    <t>762</t>
  </si>
  <si>
    <t>Konstrukce tesařské</t>
  </si>
  <si>
    <t>257</t>
  </si>
  <si>
    <t>762083121</t>
  </si>
  <si>
    <t>Impregnace řeziva proti dřevokaznému hmyzu, houbám a plísním máčením třída ohrožení 1 a 2</t>
  </si>
  <si>
    <t>-101888594</t>
  </si>
  <si>
    <t>40*0,18*0,24*1</t>
  </si>
  <si>
    <t>258</t>
  </si>
  <si>
    <t>762083122</t>
  </si>
  <si>
    <t>Impregnace řeziva proti dřevokaznému hmyzu, houbám a plísním máčením třída ohrožení 3 a 4</t>
  </si>
  <si>
    <t>1395377846</t>
  </si>
  <si>
    <t>1,75*8*0,08*0,08+1,361*4*0,1*0,1+(3,7*3+1,5*2)*0,105*0,105+(2,1+2,05*16)*0,08*0,08+3,5*7*0,06*0,18+1,361*7*0,1*0,1</t>
  </si>
  <si>
    <t>(7,6+5,3*2+4,55+2,8+2,7+1,9*8)*0,14*0,16+(7,092*2+6,943+6,843*2+5,646+5,602*8+5,306+5,202+5,153*2+4,89+4,502+4,306*2+4,257+4,24+4,005*3)*0,12*0,16</t>
  </si>
  <si>
    <t>((4,002+4,003)*2+3,885+3,855+3,848*4+3,855+3,823+3,715+3,688*9+3,606+3,561*13+(3,356+3,306+3,305)*2+3,302+3,265+3,261*2+3,265+3,188+3,09)*0,12*0,16</t>
  </si>
  <si>
    <t>((2,903+2,774)*2+2,755+2,748*2+2,637+2,589+2,559*2+2,371*5+2,348*3+2,315+2,282+2,261+2,256+2,206*4+2,202+1,982+1,903*3+1,803*3+1,717*2)*0,12*0,16</t>
  </si>
  <si>
    <t>(1,706+1,448*2+1,315+1,306+1,202+1,156*4+1,153+1,117*2)*0,12*0,16+((3,685+7,7+5,6)*2)*0,08*0,17+1,75*2*0,15*0,15+1,37*0,15*0,12</t>
  </si>
  <si>
    <t>(2,58*4+1,35+1,3+1,26)*0,14*0,14+2,46*0,13*0,13+2,1*0,12*0,12+1,26*0,14*0,14</t>
  </si>
  <si>
    <t>(6,9+(6,5+5,5)*2+5,1+5*2+4,8*2+4,55*3+3,84+3,45+3,4+3,3+2,5*2+2,3+1,9+1,87+1,5+1,3)*0,15*0,17+1,8*0,15*0,17</t>
  </si>
  <si>
    <t>6,3*2*0,19*0,2</t>
  </si>
  <si>
    <t>"stěna vikýře"2*0,8*1,9*8*0,024+"střecha vikýře"2*0,92*8*0,024+(1,61*4+1,676)*8*0,08*0,08+1,676*2*8*0,08*0,16</t>
  </si>
  <si>
    <t>(19,91+5,06+13,83+4,22+2,52+8,34+2,07+2,25+17,06+2*2+9,9+2,02+51,44+24,39+7,25+13,5+21,41+12,96+3,83+5,32+10,71+10,63)*0,015+200*0,04*0,06</t>
  </si>
  <si>
    <t>4*4,5*0,24*0,14*2</t>
  </si>
  <si>
    <t>21,09*1,1 'Přepočtené koeficientem množství</t>
  </si>
  <si>
    <t>259</t>
  </si>
  <si>
    <t>762085112</t>
  </si>
  <si>
    <t>Montáž svorníků nebo šroubů délky do 300 mm</t>
  </si>
  <si>
    <t>-1695893871</t>
  </si>
  <si>
    <t>40*2</t>
  </si>
  <si>
    <t>260</t>
  </si>
  <si>
    <t>31197004</t>
  </si>
  <si>
    <t>tyč závitová Pz 4,6 M12</t>
  </si>
  <si>
    <t>918442833</t>
  </si>
  <si>
    <t>40*0,250*2</t>
  </si>
  <si>
    <t>20*1,02 'Přepočtené koeficientem množství</t>
  </si>
  <si>
    <t>261</t>
  </si>
  <si>
    <t>31111006</t>
  </si>
  <si>
    <t>matice přesná šestihranná Pz DIN 934-8 M12</t>
  </si>
  <si>
    <t>100 kus</t>
  </si>
  <si>
    <t>-584835521</t>
  </si>
  <si>
    <t>40*4/100</t>
  </si>
  <si>
    <t>1,6*1,02 'Přepočtené koeficientem množství</t>
  </si>
  <si>
    <t>262</t>
  </si>
  <si>
    <t>31120006</t>
  </si>
  <si>
    <t>podložka DIN 125-A ZB D 12mm</t>
  </si>
  <si>
    <t>-1056537491</t>
  </si>
  <si>
    <t>265</t>
  </si>
  <si>
    <t>762331811</t>
  </si>
  <si>
    <t>Demontáž vázaných kcí krovů z hranolů průřezové plochy do 120 cm2</t>
  </si>
  <si>
    <t>390613370</t>
  </si>
  <si>
    <t>1,75*8+1,361*4+3,7*3+1,5*2+2,1+2,05*16</t>
  </si>
  <si>
    <t>68,444*0,3 'Přepočtené koeficientem množství</t>
  </si>
  <si>
    <t>266</t>
  </si>
  <si>
    <t>762331812</t>
  </si>
  <si>
    <t>Demontáž vázaných kcí krovů z hranolů průřezové plochy do 224 cm2</t>
  </si>
  <si>
    <t>894982003</t>
  </si>
  <si>
    <t>7,6+5,3*2+4,55+2,8+2,7+1,9*8+7,092*2+6,943+6,843*2+5,646+5,602*8+5,306+5,202+5,153*2+4,89+4,502+4,306*2+4,257+4,24+4,005*3+4,003*2+4,002*2+3,885+3,855</t>
  </si>
  <si>
    <t>3,848*4+3,855*1+3,823+3,75+3,688*9+3,606+3,561*13+(3,356+3,306+3,305)*2+3,302+3,265+3,261*2+3,256+3,188+3,09+(2,903+2,774)*2+2,755+2,748*2+2,637+2,589</t>
  </si>
  <si>
    <t>2,559*2+2,371*5+2,348*3+2,315+2,282+2,261+2,256+2,206*4+2,202+1,982+1,903*3+1,803*3+1,717*2+1,706+1,448*2+1,315+1,306+1,202+1,156*4+1,153+1,117*2</t>
  </si>
  <si>
    <t>(3,685+7,7+5,6)*2+1,75*2+1,37+2,58*4+1,35+1,3+1,26+2,46</t>
  </si>
  <si>
    <t>521,761*0,3 'Přepočtené koeficientem množství</t>
  </si>
  <si>
    <t>267</t>
  </si>
  <si>
    <t>762331813</t>
  </si>
  <si>
    <t>Demontáž vázaných kcí krovů z hranolů průřezové plochy do 288 cm2</t>
  </si>
  <si>
    <t>1464104594</t>
  </si>
  <si>
    <t>6,9+6,5*2+5,5*2+5,1+5*2+4,8*2+4,55*3+3,84+3,45+3,4+3,3+2,5*2+2,3+1,9+1,87+1,5+1,3</t>
  </si>
  <si>
    <t>97,11*0,3 'Přepočtené koeficientem množství</t>
  </si>
  <si>
    <t>268</t>
  </si>
  <si>
    <t>762331814</t>
  </si>
  <si>
    <t>Demontáž vázaných kcí krovů z hranolů průřezové plochy do 450 cm2</t>
  </si>
  <si>
    <t>2046219791</t>
  </si>
  <si>
    <t>6,3*2*0,3+4,8*2</t>
  </si>
  <si>
    <t>269</t>
  </si>
  <si>
    <t>762332531</t>
  </si>
  <si>
    <t>Montáž vázaných kcí krovů pravidelných z řeziva hoblovaného průřezové plochy do 120 cm2</t>
  </si>
  <si>
    <t>226620806</t>
  </si>
  <si>
    <t>1,75*8+1,361*4+3,7*3+1,5*2+2,1+2,05*16+3,5*7+1,361*7</t>
  </si>
  <si>
    <t>102,471*0,3 'Přepočtené koeficientem množství</t>
  </si>
  <si>
    <t>270</t>
  </si>
  <si>
    <t>60512125</t>
  </si>
  <si>
    <t>hranol stavební řezivo průřezu do 120cm2 do dl 6m</t>
  </si>
  <si>
    <t>382142761</t>
  </si>
  <si>
    <t>(1,75*8*0,08*0,08+1,361*4*0,1*0,1+(3,7*3+1,5*2)*0,105*0,105+(2,1+2,05*16)*0,08*0,08)*0,3+3,5*7*0,06*0,18+1,361*7*0,1*0,1</t>
  </si>
  <si>
    <t>0,517*1,1 'Přepočtené koeficientem množství</t>
  </si>
  <si>
    <t>271</t>
  </si>
  <si>
    <t>762332532</t>
  </si>
  <si>
    <t>Montáž vázaných kcí krovů pravidelných z řeziva hoblovaného průřezové plochy do 224 cm2</t>
  </si>
  <si>
    <t>1542404346</t>
  </si>
  <si>
    <t>(3,685+7,7+5,6)*2+1,75*2+1,37+2,58*4+1,35+1,3+1,26+2,46+2,1+1,26</t>
  </si>
  <si>
    <t>525,121*0,3 'Přepočtené koeficientem množství</t>
  </si>
  <si>
    <t>272</t>
  </si>
  <si>
    <t>-1743261702</t>
  </si>
  <si>
    <t>(2,58*4+1,35+1,3+1,26)*0,14*0,14+2,46*0,13*0,13</t>
  </si>
  <si>
    <t>9,976*0,3+2,1*0,12*0,12+1,26*0,14*0,14</t>
  </si>
  <si>
    <t>3,048*1,1 'Přepočtené koeficientem množství</t>
  </si>
  <si>
    <t>273</t>
  </si>
  <si>
    <t>762332533</t>
  </si>
  <si>
    <t>Montáž vázaných kcí krovů pravidelných z řeziva hoblovaného průřezové plochy do 288 cm2</t>
  </si>
  <si>
    <t>-1346036133</t>
  </si>
  <si>
    <t>6,9+(6,5+5,5)*2+5,1+5*2+4,8*2+4,55*3+3,84+3,45+3,4+3,3+2,5*2+2,3+1,9+1,87+1,5+1,3+1,8</t>
  </si>
  <si>
    <t>98,91*0,3 'Přepočtené koeficientem množství</t>
  </si>
  <si>
    <t>274</t>
  </si>
  <si>
    <t>60512135</t>
  </si>
  <si>
    <t>hranol stavební řezivo průřezu do 288cm2 do dl 6m</t>
  </si>
  <si>
    <t>-884149449</t>
  </si>
  <si>
    <t>((6,9+(6,5+5,5)*2+5,1+5*2+4,8*2+4,55*3+3,84+3,45+3,4+3,3+2,5*2+2,3+1,9+1,87+1,5+1,3)*0,15*0,17)*0,3+1,8*0,15*0,17</t>
  </si>
  <si>
    <t>0,789*1,1 'Přepočtené koeficientem množství</t>
  </si>
  <si>
    <t>275</t>
  </si>
  <si>
    <t>762332534</t>
  </si>
  <si>
    <t>Montáž vázaných kcí krovů pravidelných z řeziva hoblovaného průřezové plochy do 450 cm2</t>
  </si>
  <si>
    <t>-31324579</t>
  </si>
  <si>
    <t>6,3*2*0,3</t>
  </si>
  <si>
    <t>3,78*0,3 'Přepočtené koeficientem množství</t>
  </si>
  <si>
    <t>276</t>
  </si>
  <si>
    <t>60512141</t>
  </si>
  <si>
    <t>hranol stavební řezivo průřezu do 450cm2 dl 6-8m</t>
  </si>
  <si>
    <t>-543500660</t>
  </si>
  <si>
    <t>6,3*2*0,19*0,2*0,3</t>
  </si>
  <si>
    <t>0,144*1,1 'Přepočtené koeficientem množství</t>
  </si>
  <si>
    <t>277</t>
  </si>
  <si>
    <t>762341250</t>
  </si>
  <si>
    <t>Montáž bednění střech rovných a šikmých sklonu do 60° z hoblovaných prken</t>
  </si>
  <si>
    <t>-2110157437</t>
  </si>
  <si>
    <t>278</t>
  </si>
  <si>
    <t>60515111</t>
  </si>
  <si>
    <t>řezivo jehličnaté boční prkno 20-30mm</t>
  </si>
  <si>
    <t>-1702962660</t>
  </si>
  <si>
    <t>"stěna vikýře"2*0,8*1,9*8*0,024</t>
  </si>
  <si>
    <t>0,584*1,1 'Přepočtené koeficientem množství</t>
  </si>
  <si>
    <t>279</t>
  </si>
  <si>
    <t>762341350</t>
  </si>
  <si>
    <t>Montáž bednění střech obloukových sklonu do 60° z hoblovaných prken</t>
  </si>
  <si>
    <t>-1089207219</t>
  </si>
  <si>
    <t>280</t>
  </si>
  <si>
    <t>-1464581653</t>
  </si>
  <si>
    <t>"střecha vikýře"2*0,92*8*0,024</t>
  </si>
  <si>
    <t>0,353*1,1 'Přepočtené koeficientem množství</t>
  </si>
  <si>
    <t>281</t>
  </si>
  <si>
    <t>762342214</t>
  </si>
  <si>
    <t>Montáž laťování na střechách jednoduchých sklonu do 60° osové vzdálenosti do 360 mm</t>
  </si>
  <si>
    <t>206205642</t>
  </si>
  <si>
    <t>19,91+5,06+13,83+4,22+2,52+8,34+2,07+2,25+17,06+2*2+9,9+2,02+51,44+24,39+7,25+13,5+21,41+12,96+3,83+5,32+10,71+10,63</t>
  </si>
  <si>
    <t>282</t>
  </si>
  <si>
    <t>60514106</t>
  </si>
  <si>
    <t>řezivo jehličnaté lať pevnostní třída S10-13 průřez 40x60mm</t>
  </si>
  <si>
    <t>451823622</t>
  </si>
  <si>
    <t>252,62*0,015 'Přepočtené koeficientem množství</t>
  </si>
  <si>
    <t>283</t>
  </si>
  <si>
    <t>762342441</t>
  </si>
  <si>
    <t>Montáž lišt trojúhelníkových nebo kontralatí na střechách sklonu do 60°</t>
  </si>
  <si>
    <t>-68574388</t>
  </si>
  <si>
    <t>284</t>
  </si>
  <si>
    <t>1144229433</t>
  </si>
  <si>
    <t>200*0,04*0,06</t>
  </si>
  <si>
    <t>0,48*1,1 'Přepočtené koeficientem množství</t>
  </si>
  <si>
    <t>285</t>
  </si>
  <si>
    <t>762342811</t>
  </si>
  <si>
    <t>Demontáž laťování střech z latí osové vzdálenosti do 0,22 m</t>
  </si>
  <si>
    <t>-626480601</t>
  </si>
  <si>
    <t>286</t>
  </si>
  <si>
    <t>762354210</t>
  </si>
  <si>
    <t>Montáž střešního vikýře pultového z hoblovaného řeziva plochy do 100 cm2</t>
  </si>
  <si>
    <t>203359514</t>
  </si>
  <si>
    <t>(1,61*4+1,676)*8</t>
  </si>
  <si>
    <t>287</t>
  </si>
  <si>
    <t>-1014517506</t>
  </si>
  <si>
    <t>(1,61*4+1,676)*8*0,08*0,08</t>
  </si>
  <si>
    <t>0,416*1,1 'Přepočtené koeficientem množství</t>
  </si>
  <si>
    <t>288</t>
  </si>
  <si>
    <t>762354220</t>
  </si>
  <si>
    <t>Montáž střešního vikýře pultového z hoblovaného řeziva plochy do 144 cm2</t>
  </si>
  <si>
    <t>290199091</t>
  </si>
  <si>
    <t>1,676*2*8</t>
  </si>
  <si>
    <t>289</t>
  </si>
  <si>
    <t>323928361</t>
  </si>
  <si>
    <t>1,676*2*8*0,08*0,16</t>
  </si>
  <si>
    <t>290</t>
  </si>
  <si>
    <t>762395000</t>
  </si>
  <si>
    <t>Spojovací prostředky krovů, bednění, laťování, nadstřešních konstrukcí</t>
  </si>
  <si>
    <t>273711687</t>
  </si>
  <si>
    <t>0,173+3,292+0,817+0,158+3,789+0,528+0,388+0,642+0,458+0,343</t>
  </si>
  <si>
    <t>291</t>
  </si>
  <si>
    <t>762431012</t>
  </si>
  <si>
    <t>Obložení stěn z desek OSB tl 12 mm na sraz přibíjených</t>
  </si>
  <si>
    <t>-733685049</t>
  </si>
  <si>
    <t>294</t>
  </si>
  <si>
    <t>762522811</t>
  </si>
  <si>
    <t>Demontáž podlah s polštáři z prken tloušťky do 32 mm</t>
  </si>
  <si>
    <t>1519155420</t>
  </si>
  <si>
    <t>"1.NP"4,97+7,83+41,55+3,74+38,73+27,46</t>
  </si>
  <si>
    <t>"2.NP"4,97+14,51+14,75+13,35+34,32+24,96</t>
  </si>
  <si>
    <t>"3.NP"4,97+12,83+7,42+36,87+24,96+13,34+0,66</t>
  </si>
  <si>
    <t>295</t>
  </si>
  <si>
    <t>762713110</t>
  </si>
  <si>
    <t>Montáž prostorové vázané kce z hraněného řeziva průřezové plochy do 120 cm2</t>
  </si>
  <si>
    <t>-1573930301</t>
  </si>
  <si>
    <t>296</t>
  </si>
  <si>
    <t>1183843967</t>
  </si>
  <si>
    <t>3*0,1*0,1</t>
  </si>
  <si>
    <t>0,03*1,1 'Přepočtené koeficientem množství</t>
  </si>
  <si>
    <t>762810024</t>
  </si>
  <si>
    <t>Záklop stropů z desek OSB tl 18 mm na pero a drážku šroubovaných na trámy</t>
  </si>
  <si>
    <t>-1261592778</t>
  </si>
  <si>
    <t>762810027</t>
  </si>
  <si>
    <t>Záklop stropů z desek OSB tl 25 mm na pero a drážku šroubovaných na trámy</t>
  </si>
  <si>
    <t>-1407332700</t>
  </si>
  <si>
    <t>"půda"(9,8*0,5+13,4*4,1+15*2,6+13,5*3,8)</t>
  </si>
  <si>
    <t>762811811</t>
  </si>
  <si>
    <t>Demontáž záklopů stropů z hrubých prken tl do 32 mm</t>
  </si>
  <si>
    <t>-2005217105</t>
  </si>
  <si>
    <t>"2.NP" 4,97+14,51+14,75+13,35+34,32+24,96</t>
  </si>
  <si>
    <t>"3.NP" 4,97+12,83+7,42+36,87+24,96+13,34+0,66</t>
  </si>
  <si>
    <t>298</t>
  </si>
  <si>
    <t>762822130</t>
  </si>
  <si>
    <t>Montáž stropního trámu z hraněného řeziva průřezové plochy do 450 cm2 s výměnami</t>
  </si>
  <si>
    <t>-1056826130</t>
  </si>
  <si>
    <t>4*4,5</t>
  </si>
  <si>
    <t>299</t>
  </si>
  <si>
    <t>998762103</t>
  </si>
  <si>
    <t>Přesun hmot tonážní pro kce tesařské v objektech v do 24 m</t>
  </si>
  <si>
    <t>-1179642730</t>
  </si>
  <si>
    <t>763</t>
  </si>
  <si>
    <t>Konstrukce suché výstavby</t>
  </si>
  <si>
    <t>300</t>
  </si>
  <si>
    <t>763121426</t>
  </si>
  <si>
    <t>SDK stěna předsazená tl 112,5 mm profil CW+UW 100 deska 1xH2 12,5 bez izolace EI 15</t>
  </si>
  <si>
    <t>1952628247</t>
  </si>
  <si>
    <t>0,98*1,5+3,11</t>
  </si>
  <si>
    <t>301</t>
  </si>
  <si>
    <t>763121712</t>
  </si>
  <si>
    <t>SDK stěna předsazená zalomení</t>
  </si>
  <si>
    <t>1515617662</t>
  </si>
  <si>
    <t>302</t>
  </si>
  <si>
    <t>763121714</t>
  </si>
  <si>
    <t>SDK stěna předsazená základní penetrační nátěr</t>
  </si>
  <si>
    <t>-792780011</t>
  </si>
  <si>
    <t>303</t>
  </si>
  <si>
    <t>763121751</t>
  </si>
  <si>
    <t>Příplatek k SDK stěně předsazené za plochu do 6 m2 jednotlivě</t>
  </si>
  <si>
    <t>578343218</t>
  </si>
  <si>
    <t>304</t>
  </si>
  <si>
    <t>763121761</t>
  </si>
  <si>
    <t>Příplatek k SDK stěně předsazené za rovinnost kvality Q3</t>
  </si>
  <si>
    <t>251386825</t>
  </si>
  <si>
    <t>305</t>
  </si>
  <si>
    <t>763121811</t>
  </si>
  <si>
    <t>Demontáž SDK předsazené/šachtové stěny s jednoduchou nosnou kcí opláštění jednoduché</t>
  </si>
  <si>
    <t>-242826558</t>
  </si>
  <si>
    <t>"1.PP"2,4*0,31+0,37*2,7+0,61*1,85+1*1,6+9,4*1,02+0,23*2,75+0,21*2,2+4,21*3,45+2,345*0,75+0,415*1,25</t>
  </si>
  <si>
    <t>306</t>
  </si>
  <si>
    <t>763131411</t>
  </si>
  <si>
    <t>SDK podhled desky 1xA 12,5 bez izolace dvouvrstvá spodní kce profil CD+UD</t>
  </si>
  <si>
    <t>1458778050</t>
  </si>
  <si>
    <t>"1.PP"7,01+7,77+"1.NP"6,16+2+2,82*1,433+6,962*1,085+16,251*0,745+"2.NP"4,11+3,12*0,584+5,62*0,393</t>
  </si>
  <si>
    <t>"3.NP"1,27+7,079*0,9+4,056*0,56+8,636*0,4+18,64</t>
  </si>
  <si>
    <t>307</t>
  </si>
  <si>
    <t>763131431</t>
  </si>
  <si>
    <t>SDK podhled deska 1xDF 12,5 bez izolace dvouvrstvá spodní kce profil CD+UD REI do 90</t>
  </si>
  <si>
    <t>-89320509</t>
  </si>
  <si>
    <t>"střecha vikýře"2*0,92*7+"stěna vikýře"2*0,8*1,9*7</t>
  </si>
  <si>
    <t>"nová střecha"19,91+5,06+13,83+4,22+2,52+2,07+8,34+2,25+17,06+2*2+9,9+2,02+3,83</t>
  </si>
  <si>
    <t>308</t>
  </si>
  <si>
    <t>763131441</t>
  </si>
  <si>
    <t>SDK podhled desky 2xDF 12,5 bez izolace dvouvrstvá spodní kce profil CD+UD REI 120</t>
  </si>
  <si>
    <t>1516428020</t>
  </si>
  <si>
    <t>"1.PP"4,79</t>
  </si>
  <si>
    <t>309</t>
  </si>
  <si>
    <t>763131451</t>
  </si>
  <si>
    <t>SDK podhled deska 1xH2 12,5 bez izolace dvouvrstvá spodní kce profil CD+UD</t>
  </si>
  <si>
    <t>363531435</t>
  </si>
  <si>
    <t>"1.PP"1,44+"2.NP"13,9+1,2+"3.NP"13,83+4,25</t>
  </si>
  <si>
    <t>310</t>
  </si>
  <si>
    <t>763131471</t>
  </si>
  <si>
    <t>SDK podhled deska 1xDFH2 12,5 bez izolace dvouvrstvá spodní kce profil CD+UD REI do 120</t>
  </si>
  <si>
    <t>-1755592874</t>
  </si>
  <si>
    <t>"střecha vikýře"2*0,92+"stěna vikýře"2*0,8*1,9</t>
  </si>
  <si>
    <t>311</t>
  </si>
  <si>
    <t>763131481</t>
  </si>
  <si>
    <t>SDK podhled desky 2xDFH2 12,5 bez izolace dvouvrstvá spodní kce profil CD+UD REI 120</t>
  </si>
  <si>
    <t>-2107208076</t>
  </si>
  <si>
    <t>312</t>
  </si>
  <si>
    <t>763131714</t>
  </si>
  <si>
    <t>SDK podhled základní penetrační nátěr</t>
  </si>
  <si>
    <t>-1865261049</t>
  </si>
  <si>
    <t>"1.PP"7,01+7,77+4,79+1,44+"1.NP"6,16+2+2,82*1,433+6,962*1,085+16,251*0,745+"2.NP"4,11+3,12*0,584+5,62*0,393+13,9+1,2</t>
  </si>
  <si>
    <t>"3.NP"1,27+7,079*0,9+4,056*0,56+8,636*0,4+18,64+13,83+4,25</t>
  </si>
  <si>
    <t>"střecha vikýře"2*0,92*7+2*0,92"stěna vikýře"2*0,8*1,9*7+2*0,8*1,9</t>
  </si>
  <si>
    <t>"nová střecha"19,91+5,06+13,83+4,22+2,52+2,07+8,34+2,25+17,06+2*2+9,9+2,02+3,83+3,71</t>
  </si>
  <si>
    <t>313</t>
  </si>
  <si>
    <t>763131721</t>
  </si>
  <si>
    <t>SDK podhled skoková změna v do 0,5 m</t>
  </si>
  <si>
    <t>-188091168</t>
  </si>
  <si>
    <t>"1.NP"2*4,657+16,251+"2.NP"3,112+5,62+"3.NP"7,079+4,056+8,636</t>
  </si>
  <si>
    <t>314</t>
  </si>
  <si>
    <t>763131751</t>
  </si>
  <si>
    <t>Montáž parotěsné zábrany do SDK podhledu</t>
  </si>
  <si>
    <t>-1805943177</t>
  </si>
  <si>
    <t>"střecha vikýře"2*0,92*8+"stěna vikýře"2*0,8*1,9*8</t>
  </si>
  <si>
    <t>315</t>
  </si>
  <si>
    <t>28329276</t>
  </si>
  <si>
    <t>fólie PE vyztužená pro parotěsnou vrstvu (reakce na oheň - třída E) 140g/m2</t>
  </si>
  <si>
    <t>-1072830073</t>
  </si>
  <si>
    <t>134,04*1,1 'Přepočtené koeficientem množství</t>
  </si>
  <si>
    <t>316</t>
  </si>
  <si>
    <t>763131752</t>
  </si>
  <si>
    <t>Montáž jedné vrstvy tepelné izolace do SDK podhledu</t>
  </si>
  <si>
    <t>1420339712</t>
  </si>
  <si>
    <t>317</t>
  </si>
  <si>
    <t>63148150</t>
  </si>
  <si>
    <t>deska tepelně izolační minerální univerzální λ=0,033-0,035 tl 40mm</t>
  </si>
  <si>
    <t>-959886335</t>
  </si>
  <si>
    <t>39,04*1,02 'Přepočtené koeficientem množství</t>
  </si>
  <si>
    <t>318</t>
  </si>
  <si>
    <t>763131771</t>
  </si>
  <si>
    <t>Příplatek k SDK podhledu za rovinnost kvality Q3</t>
  </si>
  <si>
    <t>-1608835869</t>
  </si>
  <si>
    <t>319</t>
  </si>
  <si>
    <t>763131821</t>
  </si>
  <si>
    <t>Demontáž SDK podhledu s dvouvrstvou nosnou kcí z ocelových profilů opláštění jednoduché</t>
  </si>
  <si>
    <t>6983660</t>
  </si>
  <si>
    <t>"1.PP"1,1*1,4+1,56*1</t>
  </si>
  <si>
    <t>763153614</t>
  </si>
  <si>
    <t>Montáž podlahových cementovláknitých desek</t>
  </si>
  <si>
    <t>1935408861</t>
  </si>
  <si>
    <t>"2.NP"1,2+4,11+2,09+13,9</t>
  </si>
  <si>
    <t>"3.NP"13,83+4,25</t>
  </si>
  <si>
    <t>59030985</t>
  </si>
  <si>
    <t>deska cementovláknitá tl 25mm</t>
  </si>
  <si>
    <t>1921979960</t>
  </si>
  <si>
    <t>39,38*1,1 'Přepočtené koeficientem množství</t>
  </si>
  <si>
    <t>320</t>
  </si>
  <si>
    <t>763164717</t>
  </si>
  <si>
    <t>SDK obklad kcí uzavřeného tvaru š do 0,8 m desky 2xDF 12,5</t>
  </si>
  <si>
    <t>-1053177531</t>
  </si>
  <si>
    <t>321</t>
  </si>
  <si>
    <t>763172312</t>
  </si>
  <si>
    <t>Montáž revizních dvířek SDK kcí vel. 300x300 mm</t>
  </si>
  <si>
    <t>378008851</t>
  </si>
  <si>
    <t>322</t>
  </si>
  <si>
    <t>59030711</t>
  </si>
  <si>
    <t>dvířka revizní s automatickým zámkem 300x300mm</t>
  </si>
  <si>
    <t>403022371</t>
  </si>
  <si>
    <t>323</t>
  </si>
  <si>
    <t>763172313</t>
  </si>
  <si>
    <t>Montáž revizních dvířek SDK kcí vel. 400x400 mm</t>
  </si>
  <si>
    <t>1103299483</t>
  </si>
  <si>
    <t>324</t>
  </si>
  <si>
    <t>59030712</t>
  </si>
  <si>
    <t>dvířka revizní s automatickým zámkem 400x400mm</t>
  </si>
  <si>
    <t>-512548723</t>
  </si>
  <si>
    <t>325</t>
  </si>
  <si>
    <t>763172314</t>
  </si>
  <si>
    <t>Montáž revizních dvířek SDK kcí vel. 500x500 mm</t>
  </si>
  <si>
    <t>-861419883</t>
  </si>
  <si>
    <t>326</t>
  </si>
  <si>
    <t>59030713</t>
  </si>
  <si>
    <t>dvířka revizní s automatickým zámkem 500x500mm</t>
  </si>
  <si>
    <t>118374635</t>
  </si>
  <si>
    <t>327</t>
  </si>
  <si>
    <t>763172315</t>
  </si>
  <si>
    <t>Montáž revizních dvířek SDK kcí vel. 800x800 mm</t>
  </si>
  <si>
    <t>-1055197248</t>
  </si>
  <si>
    <t>328</t>
  </si>
  <si>
    <t>59030714</t>
  </si>
  <si>
    <t>dvířka revizní s automatickým zámkem 800x800mm</t>
  </si>
  <si>
    <t>-1514632544</t>
  </si>
  <si>
    <t>329</t>
  </si>
  <si>
    <t>763211235</t>
  </si>
  <si>
    <t>Sádrovláknitá příčka tl 150 mm profil CW+UW 100 desky 2x12,5 s izolací EI 90 Rw do 64 dB</t>
  </si>
  <si>
    <t>-1629918853</t>
  </si>
  <si>
    <t>"Z36"0,36*0,98+(2,04+1,38)*1,1+1,38*0,92</t>
  </si>
  <si>
    <t>763251143</t>
  </si>
  <si>
    <t>Sádrovláknitá podlaha tl 50 mm z desek tl 2x12,5 mm s dřevovláknitou deskou tl 10 mm podsyp do 20 mm</t>
  </si>
  <si>
    <t>-1640783260</t>
  </si>
  <si>
    <t>"1.NP" 6,16+29,45+38,89+2,07+37,95</t>
  </si>
  <si>
    <t>"2.NP" 14,49+34,53+24,86+28,61</t>
  </si>
  <si>
    <t>"3.NP" 13,47+1,27+37,05+25,67+4,25+13,52+18,64</t>
  </si>
  <si>
    <t>76325121R</t>
  </si>
  <si>
    <t xml:space="preserve">Cementovláknitá podlaha tl 25 mm z desek </t>
  </si>
  <si>
    <t>-1673262543</t>
  </si>
  <si>
    <t>"1.NP" 15,91+4,32+2,0+1,4</t>
  </si>
  <si>
    <t>"2.NP" 1,2+4,11+2,09+13,9</t>
  </si>
  <si>
    <t>"3.NP" 13,83</t>
  </si>
  <si>
    <t>763251391</t>
  </si>
  <si>
    <t>Příplatek k sádrovláknité podlaze za každý dalších 10 mm suchého podsypu</t>
  </si>
  <si>
    <t>69526662</t>
  </si>
  <si>
    <t>(14,49+34,53+24,86)*3</t>
  </si>
  <si>
    <t>28,61*3</t>
  </si>
  <si>
    <t>(13,47+1,27+37,05+25,67)*3</t>
  </si>
  <si>
    <t>4,25*2</t>
  </si>
  <si>
    <t>(13,52+18,64)*3</t>
  </si>
  <si>
    <t>(15,91+4,32+2,0+1,4)*2</t>
  </si>
  <si>
    <t>(1,2+4,11)*5</t>
  </si>
  <si>
    <t>(2,09+13,9)*6</t>
  </si>
  <si>
    <t>13,83*6</t>
  </si>
  <si>
    <t>332</t>
  </si>
  <si>
    <t>998763303</t>
  </si>
  <si>
    <t>Přesun hmot tonážní pro sádrokartonové konstrukce v objektech v do 24 m</t>
  </si>
  <si>
    <t>1165543376</t>
  </si>
  <si>
    <t>764</t>
  </si>
  <si>
    <t>Konstrukce klempířské</t>
  </si>
  <si>
    <t>337</t>
  </si>
  <si>
    <t>764233451</t>
  </si>
  <si>
    <t>Střešní výlez pro krytinu prejzovou nebo vlnitou z Cu plechu</t>
  </si>
  <si>
    <t>607992847</t>
  </si>
  <si>
    <t>347</t>
  </si>
  <si>
    <t>998764103</t>
  </si>
  <si>
    <t>Přesun hmot tonážní pro konstrukce klempířské v objektech v do 24 m</t>
  </si>
  <si>
    <t>509999269</t>
  </si>
  <si>
    <t>765</t>
  </si>
  <si>
    <t>Krytina skládaná</t>
  </si>
  <si>
    <t>348</t>
  </si>
  <si>
    <t>765111801</t>
  </si>
  <si>
    <t>Demontáž krytiny keramické drážkové sklonu do 30° na sucho do suti</t>
  </si>
  <si>
    <t>-1920316018</t>
  </si>
  <si>
    <t>349</t>
  </si>
  <si>
    <t>765111811</t>
  </si>
  <si>
    <t>Příplatek k demontáži krytiny keramické drážkové do suti za sklon přes 30°</t>
  </si>
  <si>
    <t>1611467495</t>
  </si>
  <si>
    <t>19,91+5,06+13,83+4,22+2,52+8,34+2,07+2,25+17,06+2*2+2,02+3,83+5,32+10,74</t>
  </si>
  <si>
    <t>350</t>
  </si>
  <si>
    <t>765113012.WNR.003</t>
  </si>
  <si>
    <t>Krytina keramická drážková Tondach Falcovka 11 černá engoba sklonu do 30° na sucho</t>
  </si>
  <si>
    <t>965557430</t>
  </si>
  <si>
    <t>19,91+5,06+51,44+13,83+4,22+24,39+7,25+2,52+8,34+2,07+13,5+2,25+17,06+21,41+2*2+9,9+2,02+3,83+12,96+5,32+10,74+10,63</t>
  </si>
  <si>
    <t>351</t>
  </si>
  <si>
    <t>765113111</t>
  </si>
  <si>
    <t>Krytina keramická okapová hrana s větracím pásem plastovým</t>
  </si>
  <si>
    <t>-69865748</t>
  </si>
  <si>
    <t>25,067+8,531+7,455+4,227</t>
  </si>
  <si>
    <t>352</t>
  </si>
  <si>
    <t>765113252</t>
  </si>
  <si>
    <t>Krytina keramická drážková nárožní hrana z hřebenáčů engobovaných do malty</t>
  </si>
  <si>
    <t>-723653611</t>
  </si>
  <si>
    <t>5*4+3*2+2,5*2+2*2+0,6*4</t>
  </si>
  <si>
    <t>353</t>
  </si>
  <si>
    <t>765113352</t>
  </si>
  <si>
    <t>Krytina keramická drážková hřeben z hřebenáčů engobovaných zplna do malty</t>
  </si>
  <si>
    <t>1062851741</t>
  </si>
  <si>
    <t>7,5+3</t>
  </si>
  <si>
    <t>354</t>
  </si>
  <si>
    <t>765113911</t>
  </si>
  <si>
    <t>Příplatek ke krytině keramické za sklon přes 30° do 40°</t>
  </si>
  <si>
    <t>-669704155</t>
  </si>
  <si>
    <t>10,74+5,32</t>
  </si>
  <si>
    <t>355</t>
  </si>
  <si>
    <t>765113912</t>
  </si>
  <si>
    <t>Příplatek ke krytině keramické za sklon přes 40° do 50°</t>
  </si>
  <si>
    <t>2129660690</t>
  </si>
  <si>
    <t>2,02+2,25+2,07+4,22+5,06</t>
  </si>
  <si>
    <t>356</t>
  </si>
  <si>
    <t>765113913</t>
  </si>
  <si>
    <t>Příplatek ke krytině keramické za sklon přes 50°</t>
  </si>
  <si>
    <t>-2057776572</t>
  </si>
  <si>
    <t>19,910+13,83+2,52+8,34+17,06+2*2+3,83</t>
  </si>
  <si>
    <t>357</t>
  </si>
  <si>
    <t>1264292775</t>
  </si>
  <si>
    <t>358</t>
  </si>
  <si>
    <t>-1906481973</t>
  </si>
  <si>
    <t>359</t>
  </si>
  <si>
    <t>765191013</t>
  </si>
  <si>
    <t>Montáž pojistné hydroizolační nebo parotěsné fólie kladené přes 20° volně na bednění nebo tepelnou izolaci</t>
  </si>
  <si>
    <t>-432082153</t>
  </si>
  <si>
    <t>19,91+5,06+13,83+4,22+2,52+2,07+8,34+2,25+17,06+2*2+9,9+2,02+3,83</t>
  </si>
  <si>
    <t>360</t>
  </si>
  <si>
    <t>28329028</t>
  </si>
  <si>
    <t>fólie PE vyztužená Al vrstvou pro parotěsnou vrstvu 150g/m2 s integrovanou lepící páskou</t>
  </si>
  <si>
    <t>-1529934757</t>
  </si>
  <si>
    <t>95,01*1,1 'Přepočtené koeficientem množství</t>
  </si>
  <si>
    <t>361</t>
  </si>
  <si>
    <t>765191021</t>
  </si>
  <si>
    <t>Montáž pojistné hydroizolační nebo parotěsné fólie kladené ve sklonu přes 20° s lepenými spoji na krokve</t>
  </si>
  <si>
    <t>-378758714</t>
  </si>
  <si>
    <t>362</t>
  </si>
  <si>
    <t>28329036</t>
  </si>
  <si>
    <t>fólie kontaktní difuzně propustná pro doplňkovou hydroizolační vrstvu, třívrstvá mikroporézní PP 150g/m2 s integrovanou samolepící páskou</t>
  </si>
  <si>
    <t>-1377135236</t>
  </si>
  <si>
    <t>363</t>
  </si>
  <si>
    <t>765191031</t>
  </si>
  <si>
    <t>Lepení těsnících pásků pod kontralatě</t>
  </si>
  <si>
    <t>-2004388920</t>
  </si>
  <si>
    <t>364</t>
  </si>
  <si>
    <t>28329303</t>
  </si>
  <si>
    <t>páska těsnící jednostranně lepící butylkaučuková pod kontralatě š 50mm</t>
  </si>
  <si>
    <t>-1569240201</t>
  </si>
  <si>
    <t>200*1,1 'Přepočtené koeficientem množství</t>
  </si>
  <si>
    <t>365</t>
  </si>
  <si>
    <t>998765103</t>
  </si>
  <si>
    <t>Přesun hmot tonážní pro krytiny skládané v objektech v do 24 m</t>
  </si>
  <si>
    <t>-2061693806</t>
  </si>
  <si>
    <t>766</t>
  </si>
  <si>
    <t>Konstrukce truhlářské</t>
  </si>
  <si>
    <t>366</t>
  </si>
  <si>
    <t>766111820</t>
  </si>
  <si>
    <t>Demontáž truhlářských stěn dřevěných plných</t>
  </si>
  <si>
    <t>526517772</t>
  </si>
  <si>
    <t>"1.NP"4,412*2*3,23-(1,25+1,33)*2,16</t>
  </si>
  <si>
    <t>"2.NP"3,065*3,27-0,63*2,02</t>
  </si>
  <si>
    <t>369</t>
  </si>
  <si>
    <t>766221811</t>
  </si>
  <si>
    <t>Demontáž celodřevěného samonosného schodiště</t>
  </si>
  <si>
    <t>-549876512</t>
  </si>
  <si>
    <t>370</t>
  </si>
  <si>
    <t>766231113</t>
  </si>
  <si>
    <t>Montáž sklápěcích půdních schodů</t>
  </si>
  <si>
    <t>642414331</t>
  </si>
  <si>
    <t>371</t>
  </si>
  <si>
    <t>55347591</t>
  </si>
  <si>
    <t>schody skládací protipož,mech. z Al profilů, El 15 EW 60TI, pro výšku max. 320cm, 13 schod. 130x70cm</t>
  </si>
  <si>
    <t>-562728579</t>
  </si>
  <si>
    <t>374</t>
  </si>
  <si>
    <t>766411821</t>
  </si>
  <si>
    <t>Demontáž truhlářského obložení stěn z palubek</t>
  </si>
  <si>
    <t>-1957261804</t>
  </si>
  <si>
    <t>"1.NP"1,2+"2.NP"12,5+3,6+4,6++"3.NP"8,8+4,4+3,15*1,55</t>
  </si>
  <si>
    <t>375</t>
  </si>
  <si>
    <t>766414233</t>
  </si>
  <si>
    <t>Montáž obložení stěn plochy do 5 m2 panely dýhovanými přes 1,50 m2</t>
  </si>
  <si>
    <t>1014705764</t>
  </si>
  <si>
    <t>2,43*1,205</t>
  </si>
  <si>
    <t>376</t>
  </si>
  <si>
    <t>60621308</t>
  </si>
  <si>
    <t>překližka truhlářská bříza tl 15mm jakost B,BB</t>
  </si>
  <si>
    <t>-395146059</t>
  </si>
  <si>
    <t>2,928*1,1 'Přepočtené koeficientem množství</t>
  </si>
  <si>
    <t>377</t>
  </si>
  <si>
    <t>766495110</t>
  </si>
  <si>
    <t>Zhotovení otvorů pro instalační dvířka plochy do 1,50 m2</t>
  </si>
  <si>
    <t>-706520796</t>
  </si>
  <si>
    <t>"branka v dřevěném zábradlí TV17"1</t>
  </si>
  <si>
    <t>378</t>
  </si>
  <si>
    <t>766496110</t>
  </si>
  <si>
    <t>Ukončení hran obložení dýhováním hran š přes 20 mm</t>
  </si>
  <si>
    <t>201237735</t>
  </si>
  <si>
    <t>2,22+1,17*2+1,869*4+3,083*2+1,45*6</t>
  </si>
  <si>
    <t>379</t>
  </si>
  <si>
    <t>61418101</t>
  </si>
  <si>
    <t>lišta 8x35mm</t>
  </si>
  <si>
    <t>-231636064</t>
  </si>
  <si>
    <t>26,902*1,1 'Přepočtené koeficientem množství</t>
  </si>
  <si>
    <t>392</t>
  </si>
  <si>
    <t>766681812</t>
  </si>
  <si>
    <t>Demontáž dveřních obložkových dřevěných zárubní plochy přes 2 m2 k opětovnému použití</t>
  </si>
  <si>
    <t>1860309327</t>
  </si>
  <si>
    <t>1,21*2,3</t>
  </si>
  <si>
    <t>408</t>
  </si>
  <si>
    <t>766694111</t>
  </si>
  <si>
    <t>Montáž parapetních desek dřevěných nebo plastových šířky do 30 cm délky do 1,0 m</t>
  </si>
  <si>
    <t>1484479344</t>
  </si>
  <si>
    <t>409</t>
  </si>
  <si>
    <t>766694112</t>
  </si>
  <si>
    <t>Montáž parapetních desek dřevěných nebo plastových šířky do 30 cm délky do 1,6 m</t>
  </si>
  <si>
    <t>2075064853</t>
  </si>
  <si>
    <t>410</t>
  </si>
  <si>
    <t>766694113</t>
  </si>
  <si>
    <t>Montáž parapetních desek dřevěných nebo plastových šířky do 30 cm délky do 2,6 m</t>
  </si>
  <si>
    <t>-861566864</t>
  </si>
  <si>
    <t>411</t>
  </si>
  <si>
    <t>607941R1</t>
  </si>
  <si>
    <t>deska parapetní masiv na míru</t>
  </si>
  <si>
    <t>33176653</t>
  </si>
  <si>
    <t>0,05*(1,18*4+1,2+1,175+1,18+1,649)+0,28*(0,615+0,62)+0,125*(0,9+0,8+1,1)+0,1*(0,75+1,23+1,566+1,54+1,22+1,68+1,66+1,64+0,6)</t>
  </si>
  <si>
    <t>0,18*(0,56+0,54+1,293+1,26)</t>
  </si>
  <si>
    <t>998766103</t>
  </si>
  <si>
    <t>Přesun hmot tonážní pro konstrukce truhlářské v objektech v do 24 m</t>
  </si>
  <si>
    <t>1233808845</t>
  </si>
  <si>
    <t>767</t>
  </si>
  <si>
    <t>Konstrukce zámečnické</t>
  </si>
  <si>
    <t>767531111</t>
  </si>
  <si>
    <t>Montáž vstupních kovových nebo plastových rohoží čistících zón</t>
  </si>
  <si>
    <t>-842896806</t>
  </si>
  <si>
    <t>1*0,5*2+0,6*0,4</t>
  </si>
  <si>
    <t>69752005</t>
  </si>
  <si>
    <t>rohož vstupní provedení hliník extra 17 mm</t>
  </si>
  <si>
    <t>1568203852</t>
  </si>
  <si>
    <t>69752035</t>
  </si>
  <si>
    <t>rohož vstupní samonosná kovová - škrabák</t>
  </si>
  <si>
    <t>253255541</t>
  </si>
  <si>
    <t>767851803</t>
  </si>
  <si>
    <t>Demontáž komínových lávek - celé komínové lávky</t>
  </si>
  <si>
    <t>-2012977846</t>
  </si>
  <si>
    <t>1,05*2</t>
  </si>
  <si>
    <t>998767103</t>
  </si>
  <si>
    <t>Přesun hmot tonážní pro zámečnické konstrukce v objektech v do 24 m</t>
  </si>
  <si>
    <t>303618888</t>
  </si>
  <si>
    <t>771</t>
  </si>
  <si>
    <t>Podlahy z dlaždic</t>
  </si>
  <si>
    <t>771121011</t>
  </si>
  <si>
    <t>Nátěr penetrační na podlahu</t>
  </si>
  <si>
    <t>1348651209</t>
  </si>
  <si>
    <t>"1.PP"4,79+6,23+11,67+6,28+3,91+1,75+6,65+22,2+1,54+1,77+3,92</t>
  </si>
  <si>
    <t>"1.NP"2,07+15,92+4,32+2+1,4+9,93</t>
  </si>
  <si>
    <t>"2.NP"1,2+4,11</t>
  </si>
  <si>
    <t>"3.NP"4,25</t>
  </si>
  <si>
    <t>"1.PP"((0,98+2,15+1,967+3,361+5,177+4,129+3,235+1,69+4,425+2,18+2,7+2,4+0,999+4,21+2,9)*2-0,6*3-1,061*2-0,525-2,04-1,1-0,7*2-0,8*3)*0,1</t>
  </si>
  <si>
    <t>"schodišťové stupně"24*(0,155+0,29+0,157+0,29)*0,15</t>
  </si>
  <si>
    <t>"podesty"((1,225*6+2,485*3)-1,25)*0,15</t>
  </si>
  <si>
    <t>771274123</t>
  </si>
  <si>
    <t>Montáž obkladů stupnic z dlaždic protiskluzných keramických flexibilní lepidlo š do 300 mm</t>
  </si>
  <si>
    <t>-936422529</t>
  </si>
  <si>
    <t>1,03*4</t>
  </si>
  <si>
    <t>771274232</t>
  </si>
  <si>
    <t>Montáž obkladů podstupnic z dlaždic hladkých keramických flexibilní lepidlo v do 200 mm</t>
  </si>
  <si>
    <t>395141101</t>
  </si>
  <si>
    <t>59761337</t>
  </si>
  <si>
    <t>schodovka protiskluzná šířky 300x600mm</t>
  </si>
  <si>
    <t>573277247</t>
  </si>
  <si>
    <t>1,03*4/0,6*2</t>
  </si>
  <si>
    <t>13,733*1,1 'Přepočtené koeficientem množství</t>
  </si>
  <si>
    <t>771474113</t>
  </si>
  <si>
    <t>Montáž soklů z dlaždic keramických rovných flexibilní lepidlo v do 120 mm</t>
  </si>
  <si>
    <t>1589491901</t>
  </si>
  <si>
    <t>"1.PP"(0,98+2,15+1,967+3,361+5,177+4,129+3,235+1,69+4,425+2,18+2,7+2,4+0,999+4,21+2,9)*2-0,6*3-1,061*2-0,525-2,04-1,1-0,7*2-0,8*3</t>
  </si>
  <si>
    <t>59761009</t>
  </si>
  <si>
    <t>sokl-dlažba keramická slinutá hladká do interiéru i exteriéru 600x100mm</t>
  </si>
  <si>
    <t>-1290992085</t>
  </si>
  <si>
    <t>"1.PP"((0,98+2,15+1,967+3,361+5,177+4,129+3,235+1,69+4,425+2,18+2,7+2,4+0,999+4,21+2,9)*2-0,6*3-1,061*2-0,525-2,04-1,1-0,7*2-0,8*3)/0,6</t>
  </si>
  <si>
    <t>122,698*1,1 'Přepočtené koeficientem množství</t>
  </si>
  <si>
    <t>771474114</t>
  </si>
  <si>
    <t>Montáž soklů z dlaždic keramických rovných flexibilní lepidlo v do 150 mm</t>
  </si>
  <si>
    <t>-325611575</t>
  </si>
  <si>
    <t>"podesty"(1,225*6+2,485*3)-1,25</t>
  </si>
  <si>
    <t>59761430</t>
  </si>
  <si>
    <t>dlažba keramická slinutá hladká do interiéru i exteriéru pro vysoké mechanické namáhání přes 35 do 45ks/m2</t>
  </si>
  <si>
    <t>1383969972</t>
  </si>
  <si>
    <t>2,033*1,1 'Přepočtené koeficientem množství</t>
  </si>
  <si>
    <t>771474134</t>
  </si>
  <si>
    <t>Montáž soklů z dlaždic keramických schodišťových stupňovitých flexibilní lepidlo v do 150 mm</t>
  </si>
  <si>
    <t>-592646088</t>
  </si>
  <si>
    <t>24*(0,155+0,29+0,157+0,29)</t>
  </si>
  <si>
    <t>48678792</t>
  </si>
  <si>
    <t>24*(0,155+0,29+0,157+0,29)*0,15</t>
  </si>
  <si>
    <t>3,211*1,1 'Přepočtené koeficientem množství</t>
  </si>
  <si>
    <t>501</t>
  </si>
  <si>
    <t>771551911</t>
  </si>
  <si>
    <t>Oprava podlah z teracových dlaždic do malty do 6 ks/m2</t>
  </si>
  <si>
    <t>-153529359</t>
  </si>
  <si>
    <t>97,361*0,333 'Přepočtené koeficientem množství</t>
  </si>
  <si>
    <t>59247488</t>
  </si>
  <si>
    <t>dlaždice teracová broušená 400x400x35mm</t>
  </si>
  <si>
    <t>1171713800</t>
  </si>
  <si>
    <t>((18,951+12,699)*2*1,76-0,52*1,25-0,525*2,02-1,115*1,26*2-0,9*0,94-1,135*1,27-1,13*1,29*4-0,8*1,76)*0,333</t>
  </si>
  <si>
    <t>32,421*1,1 'Přepočtené koeficientem množství</t>
  </si>
  <si>
    <t>771571810</t>
  </si>
  <si>
    <t>Demontáž podlah z dlaždic keramických kladených do malty</t>
  </si>
  <si>
    <t>-937455175</t>
  </si>
  <si>
    <t>"1.PP"1,85+1,49+3,89+6,44+"1.NP"15,57+1,66+0,37+1,68+1+"2.NP"15,79+1,16+5,62+"3.NP"13,98+1,11+4,19</t>
  </si>
  <si>
    <t>771574112</t>
  </si>
  <si>
    <t>Montáž podlah keramických hladkých lepených flexibilním lepidlem do 12 ks/ m2</t>
  </si>
  <si>
    <t>-766899027</t>
  </si>
  <si>
    <t>"1.PP"4,79+6,23+11,67</t>
  </si>
  <si>
    <t>"1.NP"2,07</t>
  </si>
  <si>
    <t>59761434</t>
  </si>
  <si>
    <t>dlažba keramická slinutá hladká do interiéru i exteriéru pro vysoké mechanické namáhání přes 9 do 12ks/m2</t>
  </si>
  <si>
    <t>-890718950</t>
  </si>
  <si>
    <t>24,76*1,1 'Přepočtené koeficientem množství</t>
  </si>
  <si>
    <t>771574263</t>
  </si>
  <si>
    <t>Montáž podlah keramických pro mechanické zatížení protiskluzných lepených flexibilním lepidlem do 12 ks/m2</t>
  </si>
  <si>
    <t>-1950278986</t>
  </si>
  <si>
    <t>"1.PP"6,28+3,91+1,75+6,65+22,2+1,54+1,77+3,92</t>
  </si>
  <si>
    <t>"1.NP"15,91+4,32+2,0+1,4+9,93</t>
  </si>
  <si>
    <t>59761409</t>
  </si>
  <si>
    <t>dlažba keramická slinutá protiskluzná do interiéru i exteriéru pro vysoké mechanické namáhání přes 9 do 12ks/m2</t>
  </si>
  <si>
    <t>820411978</t>
  </si>
  <si>
    <t>91,14*1,1 'Přepočtené koeficientem množství</t>
  </si>
  <si>
    <t>771577111</t>
  </si>
  <si>
    <t>Příplatek k montáži podlah keramických lepených flexibilním lepidlem za plochu do 5 m2</t>
  </si>
  <si>
    <t>1384192928</t>
  </si>
  <si>
    <t>"1.PP"3,87+1,94+1,44+1,77+4,79+3,73</t>
  </si>
  <si>
    <t>"1.NP"4,32+2,07+2+1,4</t>
  </si>
  <si>
    <t>771577114</t>
  </si>
  <si>
    <t>Příplatek k montáži podlah keramických lepených flexibilním lepidlem za spárování tmelem dvousložkovým</t>
  </si>
  <si>
    <t>-1558007522</t>
  </si>
  <si>
    <t>"1.PP"4,79+6,23+11,67+6,28+3,87+1,94+6,65+22,2+1,44+1,77+3,73</t>
  </si>
  <si>
    <t>771591112</t>
  </si>
  <si>
    <t>Izolace pod dlažbu nátěrem nebo stěrkou ve dvou vrstvách</t>
  </si>
  <si>
    <t>803613105</t>
  </si>
  <si>
    <t>Poznámka k položce:_x000D_
včetně vztužené v rozích a koutech těsnícím pásem</t>
  </si>
  <si>
    <t>"3.NP"4,25+13,83</t>
  </si>
  <si>
    <t>771591212</t>
  </si>
  <si>
    <t>Rohož celoplošně lepená roznášecí, separační s pasivní kontaktní drenáží do podlah</t>
  </si>
  <si>
    <t>185287713</t>
  </si>
  <si>
    <t>998771103</t>
  </si>
  <si>
    <t>Přesun hmot tonážní pro podlahy z dlaždic v objektech v do 24 m</t>
  </si>
  <si>
    <t>-440735353</t>
  </si>
  <si>
    <t>775</t>
  </si>
  <si>
    <t>Podlahy skládané</t>
  </si>
  <si>
    <t>775591197</t>
  </si>
  <si>
    <t>Montáž parozábrany se samolepícím proužkem pro plovoucí podlahy</t>
  </si>
  <si>
    <t>462728305</t>
  </si>
  <si>
    <t>61155367</t>
  </si>
  <si>
    <t>podložka izolační z pěnového PE s parozábranou 2mm na povrchu s LDPE fólií 0,2mm a samolepícím proužkem 15mm celková š 1,1m</t>
  </si>
  <si>
    <t>-1399270675</t>
  </si>
  <si>
    <t>150,14*1,02 'Přepočtené koeficientem množství</t>
  </si>
  <si>
    <t>998775103</t>
  </si>
  <si>
    <t>Přesun hmot tonážní pro podlahy dřevěné v objektech v do 24 m</t>
  </si>
  <si>
    <t>-2063935145</t>
  </si>
  <si>
    <t>776</t>
  </si>
  <si>
    <t>Podlahy povlakové</t>
  </si>
  <si>
    <t>776121321</t>
  </si>
  <si>
    <t>Vodou ředitelná penetrace savého podkladu povlakových podlah neředěná</t>
  </si>
  <si>
    <t>-768333013</t>
  </si>
  <si>
    <t>"1.PP"6,51+10,39+7,01+21,97+14,04+7,77+10,3+4,82</t>
  </si>
  <si>
    <t>"1.NP" 1,329*2,485+6,16+38,89+29,45</t>
  </si>
  <si>
    <t>"2.NP" 1,329*2,485+14,49+34,53+24,86</t>
  </si>
  <si>
    <t>"3.NP" 1,325*2,485+13,47+1,27+37,05+25,67</t>
  </si>
  <si>
    <t>"2.NP" 2,09+13,9</t>
  </si>
  <si>
    <t>"1.NP" 37,95</t>
  </si>
  <si>
    <t>"2.NP" 28,61</t>
  </si>
  <si>
    <t>"3.NP" 13,52+18,64</t>
  </si>
  <si>
    <t>776141121</t>
  </si>
  <si>
    <t>Vyrovnání podkladu povlakových podlah stěrkou pevnosti 30 MPa tl 3 mm</t>
  </si>
  <si>
    <t>-1460304301</t>
  </si>
  <si>
    <t>776141122</t>
  </si>
  <si>
    <t>Vyrovnání podkladu povlakových podlah stěrkou pevnosti 30 MPa tl 5 mm</t>
  </si>
  <si>
    <t>-1508367728</t>
  </si>
  <si>
    <t>776201812</t>
  </si>
  <si>
    <t>Demontáž lepených povlakových podlah s podložkou ručně</t>
  </si>
  <si>
    <t>-1797737381</t>
  </si>
  <si>
    <t>"1.PP"6,51+10,40+9,85+21,49+13,78+34,87</t>
  </si>
  <si>
    <t>"1.NP"4,97*2+7,8*2+41,94*2+3,75*2+38,58+27,46*2</t>
  </si>
  <si>
    <t>"2.NP"4,97*2+14,46*2+14,75+13,28+34,56+24,89</t>
  </si>
  <si>
    <t>"3.NP"4,97*2+13,38*2+37,81+25,68+13,34+0,66*2</t>
  </si>
  <si>
    <t>776201814</t>
  </si>
  <si>
    <t>Demontáž povlakových podlahovin volně položených podlepených páskou</t>
  </si>
  <si>
    <t>-1598106110</t>
  </si>
  <si>
    <t>"1.NP"38,58</t>
  </si>
  <si>
    <t>"2.NP"14,75+13,28+34,56+24,89</t>
  </si>
  <si>
    <t>"3.NP"37,81+25,68+13,34</t>
  </si>
  <si>
    <t>600</t>
  </si>
  <si>
    <t>776211111</t>
  </si>
  <si>
    <t>Lepení textilních pásů</t>
  </si>
  <si>
    <t>1467728306</t>
  </si>
  <si>
    <t>69751060</t>
  </si>
  <si>
    <t>koberec zátěžový vpichovaný role š 2m, vlákno 100% PA, hm 540g/m2, R ≤ 100MΩ, zátěž 33, útlum 21dB, hořlavost Bfl S1</t>
  </si>
  <si>
    <t>2007341972</t>
  </si>
  <si>
    <t>98,72*1,1 'Přepočtené koeficientem množství</t>
  </si>
  <si>
    <t>776221111</t>
  </si>
  <si>
    <t>Lepení pásů z PVC standardním lepidlem</t>
  </si>
  <si>
    <t>-668703631</t>
  </si>
  <si>
    <t>28410242</t>
  </si>
  <si>
    <t xml:space="preserve">krytina podlahová homogenní elektrostaticky vodivá tl 2,0mm </t>
  </si>
  <si>
    <t>-450351790</t>
  </si>
  <si>
    <t>"2.NP"2,09+13,9+"3.NP"13,83</t>
  </si>
  <si>
    <t>29,82*1,1 'Přepočtené koeficientem množství</t>
  </si>
  <si>
    <t>776231111</t>
  </si>
  <si>
    <t>Lepení lamel a čtverců z vinylu standardním lepidlem</t>
  </si>
  <si>
    <t>-2112848782</t>
  </si>
  <si>
    <t>28411050</t>
  </si>
  <si>
    <t>dílce vinylové tl 2,5mm, nášlapná vrstva 0,40mm, úprava PUR, třída zátěže 23/31/41, otlak 0,05mm, R10, třída otěru T, hořlavost Bfl S1, bez ftalátů</t>
  </si>
  <si>
    <t>-395021813</t>
  </si>
  <si>
    <t>82,81*1,1 'Přepočtené koeficientem množství</t>
  </si>
  <si>
    <t>776251311</t>
  </si>
  <si>
    <t>Lepení pásů z přírodního linolea (marmolea) 2-složkovým lepidlem</t>
  </si>
  <si>
    <t>-1192628858</t>
  </si>
  <si>
    <t>28411069</t>
  </si>
  <si>
    <t>linoleum přírodní ze 100% dřevité moučky tl 2,5mm, zátěž 34/43, R9, hořlavost Cfl S1</t>
  </si>
  <si>
    <t>945362181</t>
  </si>
  <si>
    <t>235,738*1,1 'Přepočtené koeficientem množství</t>
  </si>
  <si>
    <t>776301812</t>
  </si>
  <si>
    <t>Odstranění lepených podlahovin s podložkou ze schodišťových stupňů</t>
  </si>
  <si>
    <t>-2106039058</t>
  </si>
  <si>
    <t>"1.PP"11*1,274+12*1,051+"2.NP"12*2,385+"3.NP"12*2,385</t>
  </si>
  <si>
    <t>776410811</t>
  </si>
  <si>
    <t>Odstranění soklíků a lišt pryžových nebo plastových</t>
  </si>
  <si>
    <t>-1987254872</t>
  </si>
  <si>
    <t>"1.PP"1,107+2,505-0,8*6+(3,92+2,37+0,905+2,074+2,839+4,632+5,485+3,925+3,05+4,425+4,18+4,425+0,47*2+4,592+4,705+0,5)*2-0,6*6-1,065-1,03*3-1,205*2</t>
  </si>
  <si>
    <t>"1.NP"1,107+2,485+(4,833+1,706+5,694+6,945+4,412+8,841+0,87+4,45*2+6,54)*2-06-0,75*2-0,81-0,9-0,91-1,38-1,33-1,25-0,87</t>
  </si>
  <si>
    <t>"2.NP"1,107+2,485+(5,45+4,606+4,389+4,01+3,374+3,928+5,141+6,915+4,412+5,72)*2-0,9-0,8*7-0,6*3-1,62-1,25*2</t>
  </si>
  <si>
    <t>"3.NP"1,107+2,485+(3,07+4,052+0,36+3,923+2,17+5,24+0,555*2+6,7+5,62+4,42*2+3,05+0,72+0,92)*2-0,71-0,72-1,2-1,21*2-0,89*2-0,5</t>
  </si>
  <si>
    <t>776421312</t>
  </si>
  <si>
    <t>Montáž přechodových šroubovaných lišt</t>
  </si>
  <si>
    <t>-1219391211</t>
  </si>
  <si>
    <t>"1.PP"0,7*2+0,8*3+"1.NP"0,7*3+0,8+0,9+"2.NP"0,6+0,9+0,825+"3.NP"0,71+0,8</t>
  </si>
  <si>
    <t>55343120</t>
  </si>
  <si>
    <t>profil přechodový Al vrtaný 30mm stříbro</t>
  </si>
  <si>
    <t>1269988245</t>
  </si>
  <si>
    <t>11,435*1,02 'Přepočtené koeficientem množství</t>
  </si>
  <si>
    <t>776430811</t>
  </si>
  <si>
    <t>Odstranění hran schodišťových</t>
  </si>
  <si>
    <t>-1356285210</t>
  </si>
  <si>
    <t>1,274*11+1,051*12+1,1925*48</t>
  </si>
  <si>
    <t>776521111</t>
  </si>
  <si>
    <t>Lepení pásů z PVC na stěnu výšky do 2,0 m</t>
  </si>
  <si>
    <t>1095451420</t>
  </si>
  <si>
    <t>"3.NP"(3,995+3,767)*2*2-0,8*2-1,33*1,37</t>
  </si>
  <si>
    <t>28412245</t>
  </si>
  <si>
    <t>krytina podlahová heterogenní š 1,5m tl 2mm</t>
  </si>
  <si>
    <t>-1997551781</t>
  </si>
  <si>
    <t>27,626*1,1 'Přepočtené koeficientem množství</t>
  </si>
  <si>
    <t>776521113</t>
  </si>
  <si>
    <t>Vytahovaný sokl - přechod podlaha/stěna do výšky 100mm (dodávka a montáž)</t>
  </si>
  <si>
    <t>-410842154</t>
  </si>
  <si>
    <t>Poznámka k položce:_x000D_
včetně materiálu</t>
  </si>
  <si>
    <t>"1.PP"(1,117+3,93+3,76+3,027+2,851+5,475+3,925+3,065+4,425+4,34+1,865+1,9+2,325+0,47)*2+2,505-1,4*2-0,8*6-0,7*4-1,05*2-1,025*2-0,901</t>
  </si>
  <si>
    <t>"1.NP"(4,8+1,3+6,965+6,626+16,251+4,45)*2-0,7*2-0,8*5-0,9-1,38*2</t>
  </si>
  <si>
    <t>"2.NP"(5,45+4,644+0,5+7,52+4,01+0,267+5,792+4,392+0,527+6,915+5,252)*2-0,6-0,9-0,81*2-0,8*2-1,25*2</t>
  </si>
  <si>
    <t>"3.NP"(3,07+0,36+4,056+3,767+0,95+1,2+3,995+5,24+7+5,68+3,05+4,5+4,42*2+4,06+0,72+0,92+0,48*5)*2-1,2-1,21*2-0,89*4-0,8*2-0,72-0,71-0,5*2-0,78</t>
  </si>
  <si>
    <t>998776103</t>
  </si>
  <si>
    <t>Přesun hmot tonážní pro podlahy povlakové v objektech v do 24 m</t>
  </si>
  <si>
    <t>2134041465</t>
  </si>
  <si>
    <t>781</t>
  </si>
  <si>
    <t>Dokončovací práce - obklady</t>
  </si>
  <si>
    <t>781121011</t>
  </si>
  <si>
    <t>Nátěr penetrační na stěnu</t>
  </si>
  <si>
    <t>1942350032</t>
  </si>
  <si>
    <t>781131112</t>
  </si>
  <si>
    <t>Izolace pod obklad nátěrem nebo stěrkou ve dvou vrstvách</t>
  </si>
  <si>
    <t>1837922780</t>
  </si>
  <si>
    <t>781471810</t>
  </si>
  <si>
    <t>Demontáž obkladů z obkladaček keramických kladených do malty</t>
  </si>
  <si>
    <t>1522733615</t>
  </si>
  <si>
    <t>"1.PP"2,4+0,96+1*1,2+4,8+5,7+(11*(0,144+0,293+0,14)+12*(0,154+0,29+0,14))*0,15</t>
  </si>
  <si>
    <t>"1.NP"3,8+23,4+3,2+1,5+1,1+8,75+12*(0,155+0,29+0,14)*2*0,15</t>
  </si>
  <si>
    <t>"2.NP"1,5+3,2+12*(0,155+0,29+0,14)*2*0,1</t>
  </si>
  <si>
    <t>"3.NP"10,7+7,05</t>
  </si>
  <si>
    <t>781474112</t>
  </si>
  <si>
    <t>Montáž obkladů vnitřních keramických hladkých do 12 ks/m2 lepených flexibilním lepidlem</t>
  </si>
  <si>
    <t>1945162750</t>
  </si>
  <si>
    <t>59761026</t>
  </si>
  <si>
    <t>obklad keramický hladký do 12ks/m2</t>
  </si>
  <si>
    <t>957372247</t>
  </si>
  <si>
    <t>271,436*1,1 'Přepočtené koeficientem množství</t>
  </si>
  <si>
    <t>781477114</t>
  </si>
  <si>
    <t>Příplatek k montáži obkladů vnitřních keramických hladkých za spárování tmelem dvousložkovým</t>
  </si>
  <si>
    <t>-138996232</t>
  </si>
  <si>
    <t>781494111.1</t>
  </si>
  <si>
    <t>1420202342</t>
  </si>
  <si>
    <t>2*(6*3+4*3+14*2+20+8)+1,5*(4*6+16)</t>
  </si>
  <si>
    <t>998781103</t>
  </si>
  <si>
    <t>Přesun hmot tonážní pro obklady keramické v objektech v do 24 m</t>
  </si>
  <si>
    <t>-1722656451</t>
  </si>
  <si>
    <t>783</t>
  </si>
  <si>
    <t>Dokončovací práce - nátěry</t>
  </si>
  <si>
    <t>783201403</t>
  </si>
  <si>
    <t>Oprášení tesařských konstrukcí před provedením nátěru</t>
  </si>
  <si>
    <t>498866845</t>
  </si>
  <si>
    <t>1,75*8*0,08*4+1,361*4*0,1*4+(3,7*3+1,5*2)*0,105*4+(2,1+2,05*16)*0,08*4+3,5*7*(0,06+0,18)*2+1,361*7*0,1*4</t>
  </si>
  <si>
    <t>(7,6+5,3*2+4,55+2,8+2,7+1,9*8)*0,14*0,16+(7,092*2+6,943+6,843*2+5,646+5,602*8+5,306+5,202+5,153*2+4,89+4,502+4,306*2+4,257+4,24+4,005*3)*(0,12+0,16)*2</t>
  </si>
  <si>
    <t>((4,002+4,003)*2+3,885+3,855+3,848*4+3,855+3,823+3,715+3,688*9+3,606+3,561*13+(3,356+3,306+3,305+3,261)*2+3,302+3,265+3,265+3,188+3,09)*(0,12+0,16)*2</t>
  </si>
  <si>
    <t>((2,903+2,774)*2+2,755+2,748*2+2,637+2,589+2,559*2+2,371*5+2,348*3+2,315+2,282+2,261+2,256+2,206*4+2,202+1,982+1,903*3+1,803*3+1,717*2)*(0,12+0,16)*2</t>
  </si>
  <si>
    <t>(1,706+1,448*2+1,315+1,306+1,202+1,156*4+1,153+1,117*2)*(0,12+0,16)*2+((3,685+7,7+5,6)*2)*(0,08+0,17)*2+1,75*2*0,15*4+1,37*(0,15+0,12)*2</t>
  </si>
  <si>
    <t>(2,58*4+1,35+1,3+1,26+1,26)*0,14*4+2,46*0,13*4+2,1*0,12*4</t>
  </si>
  <si>
    <t>(6,9+(6,5+5,5)*2+5,1+5*2+4,8*2+4,55*3+3,84+3,45+3,4+3,3+2,5*2+2,3+1,9+1,87+1,5+1,3+1,8)*(0,15+0,17)*2</t>
  </si>
  <si>
    <t>6,3*2*(0,19+0,2)*2</t>
  </si>
  <si>
    <t>"stěna vikýře"2*0,8*1,9*8+"střecha vikýře"2*0,92*8+(1,61*4+1,676)*8*0,08*4+1,676*2*8*(0,08+0,16)*2</t>
  </si>
  <si>
    <t>((19,91+5,06+13,83+4,22+2,52+8,34+2,07+2,25+17,06+2*2+9,9+2,02+51,44+24,39+7,25+13,5+21,41+12,96+3,83+5,32+10,71+10,63)*0,015+200)*(0,04+0,06)*2</t>
  </si>
  <si>
    <t>4*4,5*(0,24+0,14)*2*2</t>
  </si>
  <si>
    <t>783306801</t>
  </si>
  <si>
    <t>Odstranění nátěru ze zámečnických konstrukcí obroušením</t>
  </si>
  <si>
    <t>-43193573</t>
  </si>
  <si>
    <t>"repase ocelových zárubní obroušení"16*0,95</t>
  </si>
  <si>
    <t>783314203</t>
  </si>
  <si>
    <t>Základní antikorozní jednonásobný syntetický samozákladující nátěr zámečnických konstrukcí</t>
  </si>
  <si>
    <t>816852852</t>
  </si>
  <si>
    <t>783315103</t>
  </si>
  <si>
    <t>Mezinátěr jednonásobný syntetický samozákladující zámečnických konstrukcí</t>
  </si>
  <si>
    <t>-881515889</t>
  </si>
  <si>
    <t>783317105</t>
  </si>
  <si>
    <t>Krycí jednonásobný syntetický samozákladující nátěr zámečnických konstrukcí</t>
  </si>
  <si>
    <t>193113566</t>
  </si>
  <si>
    <t>783806811</t>
  </si>
  <si>
    <t>Odstranění nátěrů z omítek oškrábáním</t>
  </si>
  <si>
    <t>962542038</t>
  </si>
  <si>
    <t>"1.PP"14,83*1,2+"1.NP"13,558*1,2+4,5+"2.NP"14,235*1,2+"2.NP"14,235*1,2</t>
  </si>
  <si>
    <t>784</t>
  </si>
  <si>
    <t>Dokončovací práce - malby a tapety</t>
  </si>
  <si>
    <t>784181121</t>
  </si>
  <si>
    <t>Hloubková jednonásobná penetrace podkladu v místnostech výšky do 3,80 m</t>
  </si>
  <si>
    <t>1172899196</t>
  </si>
  <si>
    <t>1555,241+405,01+294,254-196,79</t>
  </si>
  <si>
    <t>784181127</t>
  </si>
  <si>
    <t>Hloubková jednonásobná penetrace podkladu na schodišti o výšce podlaží do 3,80 m</t>
  </si>
  <si>
    <t>1184183919</t>
  </si>
  <si>
    <t>"1.PP"(5,61+2,505+2,8)*2*3,11-0,8*1,97*3-0,66*2,05</t>
  </si>
  <si>
    <t>"1.NP"(5,744+2,485)*2*3,23-0,9*2,22-1,15*2,41</t>
  </si>
  <si>
    <t>"2.NP"(5,74+2,485)*2*3,27-0,9*2,2-1,323*1,33-1,54*2,21</t>
  </si>
  <si>
    <t>"3.NP"(5,74+2,485)*2*2,82-1,2*2,37-0,75*1,98-1,63*1,3</t>
  </si>
  <si>
    <t>784211101</t>
  </si>
  <si>
    <t>Dvojnásobné bílé malby ze směsí za mokra výborně otěruvzdorných v místnostech výšky do 3,80 m</t>
  </si>
  <si>
    <t>-1081083216</t>
  </si>
  <si>
    <t>784211107</t>
  </si>
  <si>
    <t>Dvojnásobné bílé malby ze směsí za mokra výborně otěruvzdorných na schodišti výšky do 3,80 m</t>
  </si>
  <si>
    <t>-19000342</t>
  </si>
  <si>
    <t>784660117</t>
  </si>
  <si>
    <t>Linkrustace s vrchním nátěrem syntetickým na schodišti výšky do 3,80 m</t>
  </si>
  <si>
    <t>1693166165</t>
  </si>
  <si>
    <t>1,5*(2,505+5,475*2+(5,744+2,485)*4)-(0,9*2+1,15+1,323)*1,5</t>
  </si>
  <si>
    <t>787</t>
  </si>
  <si>
    <t>Dokončovací práce - zasklívání</t>
  </si>
  <si>
    <t>787100812</t>
  </si>
  <si>
    <t>Vysklívání stěn, příček, balkónového zábradlí, výtahových šachet skla profilovaného dvojitého</t>
  </si>
  <si>
    <t>-2129032676</t>
  </si>
  <si>
    <t>"1.NP"3,02*3,23</t>
  </si>
  <si>
    <t>787112315</t>
  </si>
  <si>
    <t>Zasklívání stěn a příček s podtmelením na lišty sklem válcovaným bez drátěné vložky tl do 6 mm</t>
  </si>
  <si>
    <t>-576146621</t>
  </si>
  <si>
    <t>2,77*0,98+2,01*1,26+1,04*1,04+2,1*0,75*2+(1,04+0,62)*0,92+1,1*(0,62+0,63)+0,63*0,75</t>
  </si>
  <si>
    <t>HZS</t>
  </si>
  <si>
    <t>Hodinové zúčtovací sazby</t>
  </si>
  <si>
    <t>HZS1292</t>
  </si>
  <si>
    <t>Hodinová zúčtovací sazba stavební dělník</t>
  </si>
  <si>
    <t>hod</t>
  </si>
  <si>
    <t>512</t>
  </si>
  <si>
    <t>-1399593096</t>
  </si>
  <si>
    <t>"protipožární zaizolování prostupů"78</t>
  </si>
  <si>
    <t>23152001</t>
  </si>
  <si>
    <t>tmel silikonový neutrální tepelně odolný do 250°C</t>
  </si>
  <si>
    <t>-937798402</t>
  </si>
  <si>
    <t>"protipožární zaizolování prostupů"78*0,5</t>
  </si>
  <si>
    <t>59081130</t>
  </si>
  <si>
    <t>hmota stěrková tepelně izolační požárně ochranná</t>
  </si>
  <si>
    <t>1902809418</t>
  </si>
  <si>
    <t>"protipožární zaizolování prostupů"78*0,35</t>
  </si>
  <si>
    <t>27,3*1,1 'Přepočtené koeficientem množství</t>
  </si>
  <si>
    <t>63153764</t>
  </si>
  <si>
    <t>deska izolační z minerální vlny pro technickou izolaci 100kg/m3 tl 40mm max.teplota do 660°C</t>
  </si>
  <si>
    <t>-843122706</t>
  </si>
  <si>
    <t>39*1,1 'Přepočtené koeficientem množství</t>
  </si>
  <si>
    <t>HZS2122</t>
  </si>
  <si>
    <t>Hodinová zúčtovací sazba truhlář odborný</t>
  </si>
  <si>
    <t>-1921567610</t>
  </si>
  <si>
    <t>"demontáže krytů radiátorů, vestavěných skříní, garnýží, ochrana ponechaných obkladů"8*5*2</t>
  </si>
  <si>
    <t>Vedlejší rozpočtové náklady</t>
  </si>
  <si>
    <t>VRN9</t>
  </si>
  <si>
    <t>Ostatní náklady</t>
  </si>
  <si>
    <t>094103000</t>
  </si>
  <si>
    <t>Náklady na plánované vyklizení objektu</t>
  </si>
  <si>
    <t>1024</t>
  </si>
  <si>
    <t>-96901793</t>
  </si>
  <si>
    <t>"demontáže a uložení stávajcího vybavení viz popis v projektové dokumentaci v jednotlivých půdorysech"1</t>
  </si>
  <si>
    <t>Soupis:</t>
  </si>
  <si>
    <t>SO 01-A_01 - Dveře</t>
  </si>
  <si>
    <t>D1 - Dveře</t>
  </si>
  <si>
    <t>D1</t>
  </si>
  <si>
    <t>Pol452</t>
  </si>
  <si>
    <t>Pol453</t>
  </si>
  <si>
    <t>Pol454</t>
  </si>
  <si>
    <t>Pol455</t>
  </si>
  <si>
    <t>Pol456</t>
  </si>
  <si>
    <t>Pol457</t>
  </si>
  <si>
    <t>Pol458</t>
  </si>
  <si>
    <t>Pol459</t>
  </si>
  <si>
    <t>Pol460</t>
  </si>
  <si>
    <t>Pol461</t>
  </si>
  <si>
    <t>Pol462</t>
  </si>
  <si>
    <t>Pol463</t>
  </si>
  <si>
    <t>Pol464</t>
  </si>
  <si>
    <t>Pol465</t>
  </si>
  <si>
    <t>Pol466</t>
  </si>
  <si>
    <t>Pol467</t>
  </si>
  <si>
    <t>Pol468</t>
  </si>
  <si>
    <t>34</t>
  </si>
  <si>
    <t>Pol469</t>
  </si>
  <si>
    <t>Pol470</t>
  </si>
  <si>
    <t>Pol471</t>
  </si>
  <si>
    <t>40</t>
  </si>
  <si>
    <t>Pol472</t>
  </si>
  <si>
    <t>Pol473</t>
  </si>
  <si>
    <t>Pol474</t>
  </si>
  <si>
    <t>Pol475</t>
  </si>
  <si>
    <t>Pol476</t>
  </si>
  <si>
    <t>Pol477</t>
  </si>
  <si>
    <t>Pol478</t>
  </si>
  <si>
    <t>54</t>
  </si>
  <si>
    <t>Pol479</t>
  </si>
  <si>
    <t>56</t>
  </si>
  <si>
    <t>Pol480</t>
  </si>
  <si>
    <t>Pol481</t>
  </si>
  <si>
    <t>Pol482</t>
  </si>
  <si>
    <t>Pol483</t>
  </si>
  <si>
    <t>Pol484</t>
  </si>
  <si>
    <t>66</t>
  </si>
  <si>
    <t>Pol485</t>
  </si>
  <si>
    <t>68</t>
  </si>
  <si>
    <t>Pol486</t>
  </si>
  <si>
    <t>Pol487</t>
  </si>
  <si>
    <t>Pol488</t>
  </si>
  <si>
    <t>SO 01-A_02 - Okna</t>
  </si>
  <si>
    <t>D1 - Okna</t>
  </si>
  <si>
    <t>Pol489</t>
  </si>
  <si>
    <t>Pol490</t>
  </si>
  <si>
    <t>SO 01-A_03 - Zámečnické výrobky</t>
  </si>
  <si>
    <t>D1 - Zámečnické výrobky</t>
  </si>
  <si>
    <t>Pol491</t>
  </si>
  <si>
    <t>Pol492</t>
  </si>
  <si>
    <t>Pol493</t>
  </si>
  <si>
    <t>Pol494</t>
  </si>
  <si>
    <t>Pol495</t>
  </si>
  <si>
    <t>Pol496</t>
  </si>
  <si>
    <t>Pol497</t>
  </si>
  <si>
    <t>Pol498</t>
  </si>
  <si>
    <t>Pol499</t>
  </si>
  <si>
    <t>Pol500</t>
  </si>
  <si>
    <t>Pol501</t>
  </si>
  <si>
    <t>Pol502</t>
  </si>
  <si>
    <t>Pol503</t>
  </si>
  <si>
    <t>Pol504</t>
  </si>
  <si>
    <t>Pol505</t>
  </si>
  <si>
    <t>Pol506</t>
  </si>
  <si>
    <t>Pol507</t>
  </si>
  <si>
    <t>Pol508</t>
  </si>
  <si>
    <t>Pol509</t>
  </si>
  <si>
    <t>Pol510</t>
  </si>
  <si>
    <t>Pol511</t>
  </si>
  <si>
    <t>Pol512</t>
  </si>
  <si>
    <t>Pol513</t>
  </si>
  <si>
    <t>Pol514</t>
  </si>
  <si>
    <t>Pol515</t>
  </si>
  <si>
    <t>Pol516</t>
  </si>
  <si>
    <t>Pol517</t>
  </si>
  <si>
    <t>Pol518</t>
  </si>
  <si>
    <t>Pol519</t>
  </si>
  <si>
    <t>Pol520</t>
  </si>
  <si>
    <t>Pol521</t>
  </si>
  <si>
    <t>Pol522</t>
  </si>
  <si>
    <t>Pol523</t>
  </si>
  <si>
    <t>Pol524</t>
  </si>
  <si>
    <t>Pol525</t>
  </si>
  <si>
    <t>Pol526</t>
  </si>
  <si>
    <t>Pol527</t>
  </si>
  <si>
    <t>76</t>
  </si>
  <si>
    <t>Pol528</t>
  </si>
  <si>
    <t>78</t>
  </si>
  <si>
    <t>Pol529</t>
  </si>
  <si>
    <t>80</t>
  </si>
  <si>
    <t>Pol530</t>
  </si>
  <si>
    <t>Pol531</t>
  </si>
  <si>
    <t>Pol532</t>
  </si>
  <si>
    <t>ks</t>
  </si>
  <si>
    <t>Pol533</t>
  </si>
  <si>
    <t>Pol534</t>
  </si>
  <si>
    <t>Pol535</t>
  </si>
  <si>
    <t>Pol536</t>
  </si>
  <si>
    <t>94</t>
  </si>
  <si>
    <t>Pol537</t>
  </si>
  <si>
    <t>Pol538</t>
  </si>
  <si>
    <t>Pol539</t>
  </si>
  <si>
    <t>Pol540</t>
  </si>
  <si>
    <t>Pol541</t>
  </si>
  <si>
    <t>Pol542</t>
  </si>
  <si>
    <t>Pol543</t>
  </si>
  <si>
    <t>Pol544</t>
  </si>
  <si>
    <t>110</t>
  </si>
  <si>
    <t>Pol545</t>
  </si>
  <si>
    <t>Pol546</t>
  </si>
  <si>
    <t>Pol547</t>
  </si>
  <si>
    <t>Pol548</t>
  </si>
  <si>
    <t>Pol549</t>
  </si>
  <si>
    <t>Pol550</t>
  </si>
  <si>
    <t>Pol551</t>
  </si>
  <si>
    <t>Pol552</t>
  </si>
  <si>
    <t>Pol553</t>
  </si>
  <si>
    <t>Pol554</t>
  </si>
  <si>
    <t>Pol555</t>
  </si>
  <si>
    <t>Pol556</t>
  </si>
  <si>
    <t>Pol557</t>
  </si>
  <si>
    <t>136</t>
  </si>
  <si>
    <t>Pol558</t>
  </si>
  <si>
    <t>138</t>
  </si>
  <si>
    <t>Pol559</t>
  </si>
  <si>
    <t>140</t>
  </si>
  <si>
    <t>Pol560</t>
  </si>
  <si>
    <t>142</t>
  </si>
  <si>
    <t>Pol561</t>
  </si>
  <si>
    <t>Pol562</t>
  </si>
  <si>
    <t>Pol563</t>
  </si>
  <si>
    <t>Pol564</t>
  </si>
  <si>
    <t>Pol565</t>
  </si>
  <si>
    <t>Pol566</t>
  </si>
  <si>
    <t>Pol567</t>
  </si>
  <si>
    <t>Pol568</t>
  </si>
  <si>
    <t>Pol569</t>
  </si>
  <si>
    <t>Pol570</t>
  </si>
  <si>
    <t>Pol571</t>
  </si>
  <si>
    <t>Pol572</t>
  </si>
  <si>
    <t>SO 01-A_04 - Truhlářské výrobky</t>
  </si>
  <si>
    <t>D1 - Truhlářské výrobky</t>
  </si>
  <si>
    <t>Pol573</t>
  </si>
  <si>
    <t>Pol574</t>
  </si>
  <si>
    <t>Pol575</t>
  </si>
  <si>
    <t>Pol576</t>
  </si>
  <si>
    <t>Pol577</t>
  </si>
  <si>
    <t>Pol578</t>
  </si>
  <si>
    <t>Pol579</t>
  </si>
  <si>
    <t>Pol580</t>
  </si>
  <si>
    <t>Pol581</t>
  </si>
  <si>
    <t>Pol582</t>
  </si>
  <si>
    <t>Pol583</t>
  </si>
  <si>
    <t>Pol584</t>
  </si>
  <si>
    <t>Pol585</t>
  </si>
  <si>
    <t>Pol586</t>
  </si>
  <si>
    <t>Pol587</t>
  </si>
  <si>
    <t>Pol588</t>
  </si>
  <si>
    <t>Pol589</t>
  </si>
  <si>
    <t>Pol590</t>
  </si>
  <si>
    <t>Pol591</t>
  </si>
  <si>
    <t>Pol592</t>
  </si>
  <si>
    <t>Pol593</t>
  </si>
  <si>
    <t>Pol594</t>
  </si>
  <si>
    <t>Pol595</t>
  </si>
  <si>
    <t>Pol596</t>
  </si>
  <si>
    <t>Pol597</t>
  </si>
  <si>
    <t>Pol598</t>
  </si>
  <si>
    <t>Pol599</t>
  </si>
  <si>
    <t>Pol600</t>
  </si>
  <si>
    <t>Pol601</t>
  </si>
  <si>
    <t>Pol602</t>
  </si>
  <si>
    <t>Pol603</t>
  </si>
  <si>
    <t>Pol604</t>
  </si>
  <si>
    <t>Pol605</t>
  </si>
  <si>
    <t>Pol606</t>
  </si>
  <si>
    <t>Pol607</t>
  </si>
  <si>
    <t>Pol608</t>
  </si>
  <si>
    <t>Pol609</t>
  </si>
  <si>
    <t>Pol610</t>
  </si>
  <si>
    <t>Pol611</t>
  </si>
  <si>
    <t>Pol612</t>
  </si>
  <si>
    <t>Pol613</t>
  </si>
  <si>
    <t>Pol614</t>
  </si>
  <si>
    <t>Pol615</t>
  </si>
  <si>
    <t>Pol616</t>
  </si>
  <si>
    <t>Pol617</t>
  </si>
  <si>
    <t>Pol618</t>
  </si>
  <si>
    <t>Pol619</t>
  </si>
  <si>
    <t>Pol620</t>
  </si>
  <si>
    <t>Pol621</t>
  </si>
  <si>
    <t>Pol622</t>
  </si>
  <si>
    <t>Pol623</t>
  </si>
  <si>
    <t>Pol624</t>
  </si>
  <si>
    <t>Pol625</t>
  </si>
  <si>
    <t>Pol626</t>
  </si>
  <si>
    <t>Pol627</t>
  </si>
  <si>
    <t>Pol628</t>
  </si>
  <si>
    <t>Pol629</t>
  </si>
  <si>
    <t>Pol630</t>
  </si>
  <si>
    <t>Pol631</t>
  </si>
  <si>
    <t>Pol632</t>
  </si>
  <si>
    <t>Pol633</t>
  </si>
  <si>
    <t>SO 01-A_05 - Klempířské výrobky</t>
  </si>
  <si>
    <t>D1 - Klempířské výrobky</t>
  </si>
  <si>
    <t>Pol634</t>
  </si>
  <si>
    <t>mb</t>
  </si>
  <si>
    <t>Pol635</t>
  </si>
  <si>
    <t>Pol636</t>
  </si>
  <si>
    <t>Pol637</t>
  </si>
  <si>
    <t>Pol638</t>
  </si>
  <si>
    <t>Pol639</t>
  </si>
  <si>
    <t>Pol640</t>
  </si>
  <si>
    <t>Pol641</t>
  </si>
  <si>
    <t>Pol642</t>
  </si>
  <si>
    <t>Pol643</t>
  </si>
  <si>
    <t>Pol644</t>
  </si>
  <si>
    <t>Pol645</t>
  </si>
  <si>
    <t>Pol646</t>
  </si>
  <si>
    <t>bm</t>
  </si>
  <si>
    <t>Pol647</t>
  </si>
  <si>
    <t>Pol648</t>
  </si>
  <si>
    <t>Pol649</t>
  </si>
  <si>
    <t>Pol650</t>
  </si>
  <si>
    <t>Pol651</t>
  </si>
  <si>
    <t>Pol652</t>
  </si>
  <si>
    <t>Pol653</t>
  </si>
  <si>
    <t>Pol654</t>
  </si>
  <si>
    <t>Pol655</t>
  </si>
  <si>
    <t>Pol656</t>
  </si>
  <si>
    <t>Pol657</t>
  </si>
  <si>
    <t>Pol658</t>
  </si>
  <si>
    <t>Pol659</t>
  </si>
  <si>
    <t>Pol660</t>
  </si>
  <si>
    <t>Pol661</t>
  </si>
  <si>
    <t>Pol662</t>
  </si>
  <si>
    <t>Pol663</t>
  </si>
  <si>
    <t>Pol664</t>
  </si>
  <si>
    <t>Pol665</t>
  </si>
  <si>
    <t>Pol666</t>
  </si>
  <si>
    <t>Pol667</t>
  </si>
  <si>
    <t>Pol668</t>
  </si>
  <si>
    <t>Pol669</t>
  </si>
  <si>
    <t>SO 01-A_06 - Kamenické výrobky</t>
  </si>
  <si>
    <t>D1 - Kamenické výrobky</t>
  </si>
  <si>
    <t>Pol670</t>
  </si>
  <si>
    <t>Pol671</t>
  </si>
  <si>
    <t>Pol672</t>
  </si>
  <si>
    <t>SO 01-A_07 - Ostatní výrobky</t>
  </si>
  <si>
    <t>D1 - Ostatní výrobky</t>
  </si>
  <si>
    <t>Pol673</t>
  </si>
  <si>
    <t>Pol674</t>
  </si>
  <si>
    <t>Pol675</t>
  </si>
  <si>
    <t>Pol676</t>
  </si>
  <si>
    <t>Pol677</t>
  </si>
  <si>
    <t>Pol678</t>
  </si>
  <si>
    <t>Pol679</t>
  </si>
  <si>
    <t>Pol680</t>
  </si>
  <si>
    <t>Pol681</t>
  </si>
  <si>
    <t>Pol682</t>
  </si>
  <si>
    <t>Pol683</t>
  </si>
  <si>
    <t>Pol684</t>
  </si>
  <si>
    <t>Pol685</t>
  </si>
  <si>
    <t>Pol686</t>
  </si>
  <si>
    <t>Pol687</t>
  </si>
  <si>
    <t>Pol688</t>
  </si>
  <si>
    <t>Pol689</t>
  </si>
  <si>
    <t>Pol690</t>
  </si>
  <si>
    <t>Pol691</t>
  </si>
  <si>
    <t>Pol692</t>
  </si>
  <si>
    <t>Pol693</t>
  </si>
  <si>
    <t>Pol694</t>
  </si>
  <si>
    <t>SO 01-A_08 - Herní prvky</t>
  </si>
  <si>
    <t>D1 - Herní prvky a mobilář</t>
  </si>
  <si>
    <t>Herní prvky a mobilář</t>
  </si>
  <si>
    <t>Pol695</t>
  </si>
  <si>
    <t>Pol696</t>
  </si>
  <si>
    <t>Pol697</t>
  </si>
  <si>
    <t>Pol698</t>
  </si>
  <si>
    <t>Pol699</t>
  </si>
  <si>
    <t>Pol700</t>
  </si>
  <si>
    <t>Pol701</t>
  </si>
  <si>
    <t>Pol702</t>
  </si>
  <si>
    <t>Pol703</t>
  </si>
  <si>
    <t>Pol704</t>
  </si>
  <si>
    <t>Pol705</t>
  </si>
  <si>
    <t>SO 01-B - MŠ Tychonova - výměna oken</t>
  </si>
  <si>
    <t>4 - Vodorovné konstrukce</t>
  </si>
  <si>
    <t>61 - Úpravy povrchů vnitřní</t>
  </si>
  <si>
    <t>64 - Výplně otvorů</t>
  </si>
  <si>
    <t>94 - Lešení a stavební výtahy</t>
  </si>
  <si>
    <t>95 - Dokončovací konstrukce na pozemních stavbách</t>
  </si>
  <si>
    <t>96 - Bourání konstrukcí</t>
  </si>
  <si>
    <t>99 - Staveništní přesun hmot</t>
  </si>
  <si>
    <t>713 - Izolace tepelné</t>
  </si>
  <si>
    <t>764 - Konstrukce klempířské</t>
  </si>
  <si>
    <t>766 - Konstrukce truhlářské</t>
  </si>
  <si>
    <t>767 - Konstrukce zámečnické</t>
  </si>
  <si>
    <t>783 - Nátěry</t>
  </si>
  <si>
    <t>D96 - Přesuny suti a vybouraných hmot</t>
  </si>
  <si>
    <t>447121121RZ1</t>
  </si>
  <si>
    <t>Podkr.SDK,dř.rošt,vidit.trámy,izol.,1x RB tl.12,5 bez dodávky a montáže izolace</t>
  </si>
  <si>
    <t>Úpravy povrchů vnitřní</t>
  </si>
  <si>
    <t>610991111R00</t>
  </si>
  <si>
    <t>Zakrývání výplní vnitřních otvorů</t>
  </si>
  <si>
    <t>46,085+5,94+15,36+6,3+5,092+0,92+1,4+4,568+9,461+7,608+1,08+2,418+1,666+1,512+0,45+0,453+0,777+1,773</t>
  </si>
  <si>
    <t>Výplně otvorů</t>
  </si>
  <si>
    <t>642952110R00</t>
  </si>
  <si>
    <t>Osazení zárubní dveřních dřevěných, pl. do 2,5 m2</t>
  </si>
  <si>
    <t>642952220R00</t>
  </si>
  <si>
    <t>Osazení zárubní dveřních dřevěných, pl. do 4 m2</t>
  </si>
  <si>
    <t>Lešení a stavební výtahy</t>
  </si>
  <si>
    <t>941955004R00</t>
  </si>
  <si>
    <t>Lešení lehké pomocné, výška podlahy do 3,5 m</t>
  </si>
  <si>
    <t>12,65*15,83</t>
  </si>
  <si>
    <t>998009101R00</t>
  </si>
  <si>
    <t>Přesun hmot lešení samostatně budovaného</t>
  </si>
  <si>
    <t>998009193R00</t>
  </si>
  <si>
    <t>Příplatek za zvětšený přesun lešení do 500 m</t>
  </si>
  <si>
    <t>Dokončovací konstrukce na pozemních stavbách</t>
  </si>
  <si>
    <t>952901114R00</t>
  </si>
  <si>
    <t>Vyčištění budov o výšce podlaží nad 4 m</t>
  </si>
  <si>
    <t>12,65*15,83*3</t>
  </si>
  <si>
    <t>952902110R00</t>
  </si>
  <si>
    <t>Čištění zametáním v místnostech a chodbách</t>
  </si>
  <si>
    <t>Bourání konstrukcí</t>
  </si>
  <si>
    <t>962032231R00</t>
  </si>
  <si>
    <t>Bourání zdiva z cihel pálených na MVC</t>
  </si>
  <si>
    <t>963016111R00</t>
  </si>
  <si>
    <t>DMTZ podhledu SDK, kovová kce., 1xoplášť.12,5 mm</t>
  </si>
  <si>
    <t>965042121R00</t>
  </si>
  <si>
    <t>Bourání mazanin betonových tl. 10 cm, pl. 1 m2</t>
  </si>
  <si>
    <t>968061112R00</t>
  </si>
  <si>
    <t>Vyvěšení dřevěných okenních křídel pl. do 1,5 m2</t>
  </si>
  <si>
    <t>968061126R00</t>
  </si>
  <si>
    <t>Vyvěšení dřevěných dveřních křídel pl. nad 2 m2</t>
  </si>
  <si>
    <t>968062244R00</t>
  </si>
  <si>
    <t>Vybourání dřevěných rámů oken jednoduch. pl. 1 m2</t>
  </si>
  <si>
    <t>968062354R00</t>
  </si>
  <si>
    <t>Vybourání dřevěných rámů oken dvojitých pl. 1 m2</t>
  </si>
  <si>
    <t>968062355R00</t>
  </si>
  <si>
    <t>Vybourání dřevěných rámů oken dvojitých pl. 2 m2</t>
  </si>
  <si>
    <t>968062356R00</t>
  </si>
  <si>
    <t>Vybourání dřevěných rámů oken dvojitých pl. 4 m2</t>
  </si>
  <si>
    <t>968062456R00</t>
  </si>
  <si>
    <t>Vybourání dřevěných dveřních zárubní pl. nad 2 m2</t>
  </si>
  <si>
    <t>968072245R00</t>
  </si>
  <si>
    <t>Vybourání kovových rámů oken jednod. pl. 2 m2</t>
  </si>
  <si>
    <t>968071112R00</t>
  </si>
  <si>
    <t>Vyvěšení, zavěšení kovových křídel oken pl. 1,5 m2</t>
  </si>
  <si>
    <t>968071113R00</t>
  </si>
  <si>
    <t>Vyvěšení,zavěšení  kovových křídel oken nad 1,5 m2</t>
  </si>
  <si>
    <t>968071125R00</t>
  </si>
  <si>
    <t>Vyvěšení, zavěšení kovových křídel dveří pl. 2 m2</t>
  </si>
  <si>
    <t>968071126R00</t>
  </si>
  <si>
    <t>Vyvěšení, zavěšení kovových křídel dveří nad 2 m2</t>
  </si>
  <si>
    <t>968072455R00</t>
  </si>
  <si>
    <t>Vybourání kovových dveřních zárubní pl. do 2 m2</t>
  </si>
  <si>
    <t>968092002R00</t>
  </si>
  <si>
    <t>Bourání parapetů kamenných š. do 60 cm tl.3 cm</t>
  </si>
  <si>
    <t>968095002R00</t>
  </si>
  <si>
    <t>Bourání parapetů dřevěných š. do 50 cm</t>
  </si>
  <si>
    <t>Staveništní přesun hmot</t>
  </si>
  <si>
    <t>998011002R00</t>
  </si>
  <si>
    <t>Přesun hmot pro budovy zděné výšky do 12 m</t>
  </si>
  <si>
    <t>998713102R00</t>
  </si>
  <si>
    <t>Přesun hmot pro izolace tepelné, výšky do 12 m</t>
  </si>
  <si>
    <t>998713192R00</t>
  </si>
  <si>
    <t>Příplatek zvětš. přesun, izolace tepelné do 100 m</t>
  </si>
  <si>
    <t>713131131R06</t>
  </si>
  <si>
    <t>Izolace tepelná kaslíků, lepením</t>
  </si>
  <si>
    <t>283755011R3</t>
  </si>
  <si>
    <t>Deska izolační fenolická 1200x400x 20mm</t>
  </si>
  <si>
    <t>23,57*1,1</t>
  </si>
  <si>
    <t>764510250R00</t>
  </si>
  <si>
    <t>Oplechování parapetů včetně rohů z Cu, rš 330 mm</t>
  </si>
  <si>
    <t>998764102R00</t>
  </si>
  <si>
    <t>Přesun hmot pro klempířské konstr., výšky do 12 m</t>
  </si>
  <si>
    <t>998764192R00</t>
  </si>
  <si>
    <t>Příplatek zvětš. přesun, klempíř. konstr. do 100 m</t>
  </si>
  <si>
    <t>766623022R00</t>
  </si>
  <si>
    <t>Okna zdvojená otvíravá, do konstr.1kříd.do 0,81 m2</t>
  </si>
  <si>
    <t>766623023R00</t>
  </si>
  <si>
    <t>Okna zdvojená otvíravá,do konstr.1kříd.nad 0,81 m2</t>
  </si>
  <si>
    <t>766623033R00</t>
  </si>
  <si>
    <t>Okna zdvojená otvíravá,do konstr.2kříd.do 1,45 m2</t>
  </si>
  <si>
    <t>766623034R00</t>
  </si>
  <si>
    <t>Okna zdvojená otvíravá,do konstr.2kříd.do 2,10 m2</t>
  </si>
  <si>
    <t>766623035R00</t>
  </si>
  <si>
    <t>Okna zdvojená otvíravá,do konstr.2kříd.nad 2,10 m2</t>
  </si>
  <si>
    <t>766661122R00</t>
  </si>
  <si>
    <t>Montáž dveří do zárubně,otevíravých 1kř.nad 0,8 m</t>
  </si>
  <si>
    <t>766661142R00</t>
  </si>
  <si>
    <t>Montáž dveří do zárubně,otevíravých 2kř.nad 1,45 m</t>
  </si>
  <si>
    <t>766694111R00</t>
  </si>
  <si>
    <t>Montáž parapetních desek š.do 30 cm,dl.do 100 cm</t>
  </si>
  <si>
    <t>766694112R00</t>
  </si>
  <si>
    <t>Montáž parapetních desek š.do 30 cm,dl.do 160 cm</t>
  </si>
  <si>
    <t>766695213R00</t>
  </si>
  <si>
    <t>Montáž prahů dveří jednokřídlových š. nad 10 cm</t>
  </si>
  <si>
    <t>766695233R00</t>
  </si>
  <si>
    <t>Montáž prahů dveří dvoukřídlových š. nad 10 cm</t>
  </si>
  <si>
    <t>766812840R00</t>
  </si>
  <si>
    <t>Demontáž kuchyňských linek do 2,1 m</t>
  </si>
  <si>
    <t>7662356987P</t>
  </si>
  <si>
    <t>Dodávka sítě proti hmyzu</t>
  </si>
  <si>
    <t>766601215RT1P</t>
  </si>
  <si>
    <t>Těsnění oken, silikon páska tl. 4 mm, š. 10 mm</t>
  </si>
  <si>
    <t>Poznámka k položce:_x000D_
silikonové těsnění</t>
  </si>
  <si>
    <t>766601215RT2P</t>
  </si>
  <si>
    <t>Komprimační páska</t>
  </si>
  <si>
    <t>766624062R00P</t>
  </si>
  <si>
    <t>Montáž předokenních sítě proti hmyzu</t>
  </si>
  <si>
    <t>53</t>
  </si>
  <si>
    <t>61111412R12P</t>
  </si>
  <si>
    <t>Okno dřevěné, rozměr 1200*900</t>
  </si>
  <si>
    <t>61111412R12P1</t>
  </si>
  <si>
    <t>55</t>
  </si>
  <si>
    <t>61111412R12P2</t>
  </si>
  <si>
    <t>61111412R14P</t>
  </si>
  <si>
    <t>Okno dřevěné rozměr 630*1280</t>
  </si>
  <si>
    <t>61111412R15P</t>
  </si>
  <si>
    <t>Okno dřevěné rozměr 775*1075</t>
  </si>
  <si>
    <t>61111412R16P</t>
  </si>
  <si>
    <t>Okno dřevěné rozměr 630*1200</t>
  </si>
  <si>
    <t>61111412R17P</t>
  </si>
  <si>
    <t>Okno dřevěné rozměr 600*750</t>
  </si>
  <si>
    <t>61111412R18P</t>
  </si>
  <si>
    <t>Okno dřevěné rozměr 730*620</t>
  </si>
  <si>
    <t>61111412R19P</t>
  </si>
  <si>
    <t>Okno dřevěné rozměr 1050*740</t>
  </si>
  <si>
    <t>61111412R1P</t>
  </si>
  <si>
    <t>Okno dřevěné špaletové s nadsvětlíkem rozměr 1465*2120+300</t>
  </si>
  <si>
    <t>61111412R1P1</t>
  </si>
  <si>
    <t>61111412R1P11</t>
  </si>
  <si>
    <t>Dveře masivní 1450*2850+300, replika stávajícího, dvoukřídlé</t>
  </si>
  <si>
    <t>65</t>
  </si>
  <si>
    <t>61111412R2P</t>
  </si>
  <si>
    <t>Okno dřevěné špaletové rozměr 900*1100</t>
  </si>
  <si>
    <t>61111412R3P</t>
  </si>
  <si>
    <t>Okno dřevěné špaletové rozměr 1200*1600</t>
  </si>
  <si>
    <t>67</t>
  </si>
  <si>
    <t>61111412R5P</t>
  </si>
  <si>
    <t>Okno dřevěné špaletové s nadsvětlíkem rozměr 1050*2125+300</t>
  </si>
  <si>
    <t>61111412R6P</t>
  </si>
  <si>
    <t>Okno dřevěné špaletové rozměr 920*1000</t>
  </si>
  <si>
    <t>61111412R7P</t>
  </si>
  <si>
    <t>Okno dřevěné špaletové rozměr 1400*1000</t>
  </si>
  <si>
    <t>61111412R940P</t>
  </si>
  <si>
    <t>Dveře dřevěné 1000*2850, masiv, atip, replika stávajících, jednokřídlé</t>
  </si>
  <si>
    <t>61111412R940P11</t>
  </si>
  <si>
    <t>Dveře dřevěné, masiv, replika stávajících, jednokřídlé</t>
  </si>
  <si>
    <t>61111412R980P1</t>
  </si>
  <si>
    <t>Poznámka k položce:_x000D_
vč. přetmelení, obrusu, nátěru atd</t>
  </si>
  <si>
    <t>61187181R</t>
  </si>
  <si>
    <t>Prah dubový délka 90 cm šířka 15 cm tl. 2 cm</t>
  </si>
  <si>
    <t>61187198R</t>
  </si>
  <si>
    <t>Prah dubový délka 145 cm šířka 15 cm tl. 2 cm</t>
  </si>
  <si>
    <t>61187198R01P</t>
  </si>
  <si>
    <t>Prah dubový délka 2,4m šířka 15 cm tl. 2 cm</t>
  </si>
  <si>
    <t>61198999R1P</t>
  </si>
  <si>
    <t>Deska parapetní dřevěná - dřevo masiv</t>
  </si>
  <si>
    <t>Poznámka k položce:_x000D_
včetně kotvení a povrchové úpravy</t>
  </si>
  <si>
    <t>77</t>
  </si>
  <si>
    <t>61198999R1P1</t>
  </si>
  <si>
    <t>998766103R00</t>
  </si>
  <si>
    <t>Přesun hmot pro truhlářské konstr., výšky do 24 m</t>
  </si>
  <si>
    <t>79</t>
  </si>
  <si>
    <t>998766192R00</t>
  </si>
  <si>
    <t>Příplatek zvětš. přesun, truhlář. konstr. do 100 m</t>
  </si>
  <si>
    <t>998766172R08</t>
  </si>
  <si>
    <t>Příplatek za přípravu pro osazení magnetů</t>
  </si>
  <si>
    <t>767662110R00</t>
  </si>
  <si>
    <t>Montáž mříží pevných - šroubováním</t>
  </si>
  <si>
    <t>Poznámka k položce:_x000D_
vč. vyvrtání nových otvorů, umístění závit. tyčí atd..</t>
  </si>
  <si>
    <t>767996801R00</t>
  </si>
  <si>
    <t>Demontáž atypických ocelových konstr. do 50 kg</t>
  </si>
  <si>
    <t>767613132R001P</t>
  </si>
  <si>
    <t>Předokenní roleta - repase stávajících, prvek O1</t>
  </si>
  <si>
    <t>Poznámka k položce:_x000D_
přesný popis viz PD Tabulka ostatních výrobků</t>
  </si>
  <si>
    <t>767613132R002P</t>
  </si>
  <si>
    <t>Předokenní roleta - repase stávajících, prvek O2</t>
  </si>
  <si>
    <t>767613132R003P</t>
  </si>
  <si>
    <t>Předokenní roleta - repase stávajících, prvek O3</t>
  </si>
  <si>
    <t>767613132R004P</t>
  </si>
  <si>
    <t>Předokenní roleta - repase stávajících, prvek O4</t>
  </si>
  <si>
    <t>767613132R005P</t>
  </si>
  <si>
    <t>Předokenní roleta - repase stávajících, prvek O5</t>
  </si>
  <si>
    <t>767613132R006P</t>
  </si>
  <si>
    <t>Předokenní roleta - repase stávajících, prvek O6</t>
  </si>
  <si>
    <t>767995104R0012P</t>
  </si>
  <si>
    <t>Výroba kov. atypických konstr. do 50 kg svařováním</t>
  </si>
  <si>
    <t>Poznámka k položce:_x000D_
vče. přebroušení svárů</t>
  </si>
  <si>
    <t>767995104R001P1</t>
  </si>
  <si>
    <t>Žárové zinkování</t>
  </si>
  <si>
    <t>998767101R00</t>
  </si>
  <si>
    <t>Přesun hmot pro zámečnické konstr., výšky do 6 m</t>
  </si>
  <si>
    <t>998767194R00</t>
  </si>
  <si>
    <t>Příplatek zvětš. přesun, zámeč. konstr. do 1 km</t>
  </si>
  <si>
    <t>Nátěry</t>
  </si>
  <si>
    <t>783225603R00</t>
  </si>
  <si>
    <t>Nátěr zábradlí syntetický kovových konstrukcí 2x email</t>
  </si>
  <si>
    <t>186</t>
  </si>
  <si>
    <t>D96</t>
  </si>
  <si>
    <t>Přesuny suti a vybouraných hmot</t>
  </si>
  <si>
    <t>979095311R00</t>
  </si>
  <si>
    <t>Naložení a složení vybouraných hmot/konstrukcí</t>
  </si>
  <si>
    <t>979081111R00</t>
  </si>
  <si>
    <t>Odvoz suti a vybour. hmot na skládku do 1 km</t>
  </si>
  <si>
    <t>979081121R00</t>
  </si>
  <si>
    <t>Příplatek k odvozu za každý další 1 km</t>
  </si>
  <si>
    <t>979990107R00</t>
  </si>
  <si>
    <t>Poplatek za skládku suti - směs betonu,cihel,dřeva</t>
  </si>
  <si>
    <t>979093111R00</t>
  </si>
  <si>
    <t>Uložení suti na skládku bez zhutnění</t>
  </si>
  <si>
    <t>SO 02 - Oprava oplocení</t>
  </si>
  <si>
    <t xml:space="preserve">    741 - Elektroinstalace - silnoproud</t>
  </si>
  <si>
    <t>131111323</t>
  </si>
  <si>
    <t>Vrtání jamek pro plotové sloupky D do 300 mm - ručně s mechanickým vrtákem</t>
  </si>
  <si>
    <t>1107578663</t>
  </si>
  <si>
    <t>0,8*11</t>
  </si>
  <si>
    <t>-2055503762</t>
  </si>
  <si>
    <t>"zpevnění a vyrovnání základů"(0,88*2+0,44*13+3,98*2+4,24+4,336+4,332+4,34+4,365+3,045+0,71+4,4*3)*0,44*0,08</t>
  </si>
  <si>
    <t>-881639823</t>
  </si>
  <si>
    <t>"zpevnění a vyrovnání základů"(0,88*2+0,44*13+3,98*2+4,24+4,336+4,332+4,34+4,365+3,045+0,71+4,4*3)*0,44*3,08*0,001</t>
  </si>
  <si>
    <t>0,073*1,02 'Přepočtené koeficientem množství</t>
  </si>
  <si>
    <t>330311711</t>
  </si>
  <si>
    <t>Sloupy nebo pilíře z betonu tř. C 16/20</t>
  </si>
  <si>
    <t>2124655110</t>
  </si>
  <si>
    <t>"betonová hlava betonovaná na místě"1,04*0,6*0,08*2</t>
  </si>
  <si>
    <t>3312711R1</t>
  </si>
  <si>
    <t>Zdivo pilířů z cihel betonových dl 290 mm na SMS 10 MPa</t>
  </si>
  <si>
    <t>1635720368</t>
  </si>
  <si>
    <t>0,88*0,44*(2,36+2,35)+0,44*0,44*(2,439+2,334+2,1+2,13+2,22+2,3+2,37+2,42+2,27+2,1+2,2+2,14+2,36)</t>
  </si>
  <si>
    <t>331351325</t>
  </si>
  <si>
    <t>Zřízení bednění čtyřúhelníkových sloupů v do 6 m průřezu do 0,36 m2</t>
  </si>
  <si>
    <t>385210786</t>
  </si>
  <si>
    <t>(1,04+0,6)*2*0,08*2</t>
  </si>
  <si>
    <t>331351326</t>
  </si>
  <si>
    <t>Odstranění bednění čtyřúhelníkových sloupů v do 6 m průřezu do 0,36 m2</t>
  </si>
  <si>
    <t>315204804</t>
  </si>
  <si>
    <t>331351911</t>
  </si>
  <si>
    <t>Příplatek k cenám bednění čtyřúhelníkových sloupů za pohledový beton</t>
  </si>
  <si>
    <t>-414809553</t>
  </si>
  <si>
    <t>338171111.DRX</t>
  </si>
  <si>
    <t>Osazování sloupků a vzpěr plotových ocelových systém Dirickx v do 2,00 m se zalitím MC</t>
  </si>
  <si>
    <t>1426557386</t>
  </si>
  <si>
    <t>55342152</t>
  </si>
  <si>
    <t>plotový sloupek pro svařované panely profilovaný oválný 50x70mm dl 2,0-2,5m povrchová úprava Pz a komaxit</t>
  </si>
  <si>
    <t>-648093577</t>
  </si>
  <si>
    <t>338171113.DRX</t>
  </si>
  <si>
    <t>Osazování sloupků a vzpěr plotových ocelových systém Dirickx v do 2,00 m se zabetonováním</t>
  </si>
  <si>
    <t>1160483669</t>
  </si>
  <si>
    <t>1504733382</t>
  </si>
  <si>
    <t>348101110</t>
  </si>
  <si>
    <t>Osazení vrat a vrátek k oplocení na sloupky zděné nebo betonové plochy do 2 m2</t>
  </si>
  <si>
    <t>-750965713</t>
  </si>
  <si>
    <t>55342333</t>
  </si>
  <si>
    <t>branka plotová jednokřídlá Pz s PVC vrstvou 1000x1530mm</t>
  </si>
  <si>
    <t>1472004883</t>
  </si>
  <si>
    <t>348171143.DRX</t>
  </si>
  <si>
    <t>Montáž panelového svařovaného oplocení systém Dirickx výšky přes 1,0 do 1,5 m</t>
  </si>
  <si>
    <t>1923178367</t>
  </si>
  <si>
    <t>2,25*2+1,7+0,24+1,48+0,7</t>
  </si>
  <si>
    <t>55342411</t>
  </si>
  <si>
    <t>plotový panel svařovaný v 1,0-1,5m š do 2,5m průměru drátu 5mm oka 55x200mm s horizontálním prolisem povrchová úprava PZ komaxit</t>
  </si>
  <si>
    <t>-944509658</t>
  </si>
  <si>
    <t>8,62*0,4 'Přepočtené koeficientem množství</t>
  </si>
  <si>
    <t>348171320</t>
  </si>
  <si>
    <t>Montáž průběžného pletiva z profilové oceli do 30 kg na 1 m oplocení</t>
  </si>
  <si>
    <t>2108693448</t>
  </si>
  <si>
    <t>3,98*2+4,24+4,336+4,332+4,34+4,365+3,045+0,71+4,4*3</t>
  </si>
  <si>
    <t>348273513</t>
  </si>
  <si>
    <t>Sloupová hlavice 400x400 mm z tvarovek hladkých nebo štípaných bílých</t>
  </si>
  <si>
    <t>635402386</t>
  </si>
  <si>
    <t>348273903</t>
  </si>
  <si>
    <t>Držák plotových polí průběžný dl 400 mm vkládaný do ložných spár plotového sloupku</t>
  </si>
  <si>
    <t>-105712151</t>
  </si>
  <si>
    <t>348273905</t>
  </si>
  <si>
    <t>Držák plotových polí rohový vkládaný do ložných spár plotového sloupku</t>
  </si>
  <si>
    <t>1897841871</t>
  </si>
  <si>
    <t>348273907</t>
  </si>
  <si>
    <t>Držák plotových polí koncový vkládaný do ložných spár plotového sloupku</t>
  </si>
  <si>
    <t>-1958808094</t>
  </si>
  <si>
    <t>348273911</t>
  </si>
  <si>
    <t>Pant vratový vkládaný do ložných spár plotového sloupku</t>
  </si>
  <si>
    <t>-1230371994</t>
  </si>
  <si>
    <t>348273912</t>
  </si>
  <si>
    <t>Pant na vrátka vkládaný do ložných spár plotového sloupku</t>
  </si>
  <si>
    <t>1102199414</t>
  </si>
  <si>
    <t>348273942</t>
  </si>
  <si>
    <t>Revizní nerezová dvířka 405x605 mm osazená na plotovou zeď</t>
  </si>
  <si>
    <t>768604894</t>
  </si>
  <si>
    <t>348273943</t>
  </si>
  <si>
    <t>Revizní nerezová dvířka 605x605 mm osazená na plotovou zeď</t>
  </si>
  <si>
    <t>1438233614</t>
  </si>
  <si>
    <t>3482780R1</t>
  </si>
  <si>
    <t>Plotová zídka tl 440 mm z cihel betonových nebarvených dl 290 mm P 30 na MC vč spárování</t>
  </si>
  <si>
    <t>681997441</t>
  </si>
  <si>
    <t>(3,98*2+4,24)*0,6+4,336*0,578+4,332*0,535+4,34*0,65+4,365*0,645+3,045*0,63+0,71*0,58+4,4*0,505+4,4*0,47+4,4*0,46</t>
  </si>
  <si>
    <t>3482780R2</t>
  </si>
  <si>
    <t>Plotová hlava z cihel betonových nebarvených dl 290 mm P 30 na MC vč spárování</t>
  </si>
  <si>
    <t>227061901</t>
  </si>
  <si>
    <t>(3,98*2+4,24+4,336+4,332+4,34+4,365+3,045+0,71+4,4*3)*0,46</t>
  </si>
  <si>
    <t>3482780R3</t>
  </si>
  <si>
    <t xml:space="preserve">Oprava plotu - demontáž, odstranění stávajícího pletiva, pískování, žárový zinek, nové drátěné pletivo, opětovná montáž </t>
  </si>
  <si>
    <t>1967914297</t>
  </si>
  <si>
    <t>15,92*1,5</t>
  </si>
  <si>
    <t>3482780R4</t>
  </si>
  <si>
    <t>Oprava branky - demontáž, pískování, žárový zinek, opětovná montáž + nové kování</t>
  </si>
  <si>
    <t>-1007797292</t>
  </si>
  <si>
    <t>3482780R5</t>
  </si>
  <si>
    <t>Oprava brány - demontáž, pískování, žárový zinek, opětovná montáž + nové kování</t>
  </si>
  <si>
    <t>1597601354</t>
  </si>
  <si>
    <t>348278402</t>
  </si>
  <si>
    <t>Plotová hlavice 440x440 mm betonová</t>
  </si>
  <si>
    <t>-486673288</t>
  </si>
  <si>
    <t>622541021</t>
  </si>
  <si>
    <t>Tenkovrstvá silikonsilikátová zrnitá omítka tl. 2,0 mm včetně penetrace vnějších stěn</t>
  </si>
  <si>
    <t>-1071710258</t>
  </si>
  <si>
    <t>0,88*0,692*2+0,44*(0,5+0,7+0,6+0,546+0,61+0,58+0,72+0,71+0,63+0,63+0,58+0,56+0,52+0,6)</t>
  </si>
  <si>
    <t>18318617</t>
  </si>
  <si>
    <t>-557673060</t>
  </si>
  <si>
    <t>"odbourání základů"(0,88*2+0,44*13+3,98*2+4,24+4,336+4,332+4,34+4,365+3,045+0,71+4,4*3)*0,44*0,08</t>
  </si>
  <si>
    <t>-2034894820</t>
  </si>
  <si>
    <t>0,88*0,44*(2,36+2,35)+0,44*0,44*(2,439*2+2,1+2,13+2,22+2,3+2,37+2,42+2,27+2,1+2,2+2,14+2,36)</t>
  </si>
  <si>
    <t>((3,98*2+4,24)*0,6+4,336*0,578+4,332*0,535+4,34*0,65+4,365*0,645+3,045*0,63+0,71*0,58+4,4*0,505+4,4*0,47+4,4*0,46)*0,44</t>
  </si>
  <si>
    <t>966072820</t>
  </si>
  <si>
    <t>Rozebrání oplocení z vlnitého nebo profilového plechu hmotnosti do 30 kg</t>
  </si>
  <si>
    <t>1997959362</t>
  </si>
  <si>
    <t>966073811</t>
  </si>
  <si>
    <t>Rozebrání vrat a vrátek k oplocení plochy do 6 m2</t>
  </si>
  <si>
    <t>-1566968661</t>
  </si>
  <si>
    <t>966073812</t>
  </si>
  <si>
    <t>Rozebrání vrat a vrátek k oplocení plochy do 10 m2</t>
  </si>
  <si>
    <t>-914007737</t>
  </si>
  <si>
    <t>1181342573</t>
  </si>
  <si>
    <t>"odbourání základů"(0,88*2+0,44*13+3,98*2+4,24+4,336+4,332+4,34+4,365+3,045+0,71+4,4*3)*0,44*0,08*2</t>
  </si>
  <si>
    <t>0,88*0,44*(2,36+2,35)+0,44*0,44*(2,439*2+2,1+2,13+2,22+2,3+2,37+2,42+2,27+2,1+2,2+2,14+2,36)*1,8</t>
  </si>
  <si>
    <t>((3,98*2+4,24)*0,6+4,336*0,578+4,332*0,535+4,34*0,65+4,365*0,645+3,045*0,63+0,71*0,58+4,4*0,505+4,4*0,47+4,4*0,46)*0,44*1,8</t>
  </si>
  <si>
    <t>-330699677</t>
  </si>
  <si>
    <t>36,83*19 'Přepočtené koeficientem množství</t>
  </si>
  <si>
    <t>-374180409</t>
  </si>
  <si>
    <t>998232110</t>
  </si>
  <si>
    <t>Přesun hmot pro oplocení zděné z cihel nebo tvárnic v do 3 m</t>
  </si>
  <si>
    <t>2095358661</t>
  </si>
  <si>
    <t>711113117</t>
  </si>
  <si>
    <t>Izolace proti vlhkosti vodorovná za studena těsnicí stěrkou jednosložkovou na bázi cementu</t>
  </si>
  <si>
    <t>-47393898</t>
  </si>
  <si>
    <t>"zpevnění a vyrovnání základů"(0,88*2+0,44*13+3,98*2+4,24+4,336+4,332+4,34+4,365+3,045+0,71+4,4*3)*0,5</t>
  </si>
  <si>
    <t>711191001</t>
  </si>
  <si>
    <t>Provedení adhezního můstku na vodorovné ploše</t>
  </si>
  <si>
    <t>1612053719</t>
  </si>
  <si>
    <t>58581220</t>
  </si>
  <si>
    <t>můstek adhezní pod izolační a vyrovnávací lepící hmoty</t>
  </si>
  <si>
    <t>-751735563</t>
  </si>
  <si>
    <t>27,004*0,118 'Přepočtené koeficientem množství</t>
  </si>
  <si>
    <t>741</t>
  </si>
  <si>
    <t>Elektroinstalace - silnoproud</t>
  </si>
  <si>
    <t>741210131</t>
  </si>
  <si>
    <t>Montáž rozváděčů litinových, hliníkových nebo plastových - těleso do 20 kg</t>
  </si>
  <si>
    <t>983757214</t>
  </si>
  <si>
    <t>741211833</t>
  </si>
  <si>
    <t>Demontáž rozvodnic kovových na povrchu s krytím do IPx4 plochou do 0,8 m2</t>
  </si>
  <si>
    <t>-938317725</t>
  </si>
  <si>
    <t>766660728</t>
  </si>
  <si>
    <t>Montáž dveřního  kování - zámku</t>
  </si>
  <si>
    <t>909151797</t>
  </si>
  <si>
    <t>54925806</t>
  </si>
  <si>
    <t>zámek vratový 12 2/2 pravý se závorou</t>
  </si>
  <si>
    <t>-742324682</t>
  </si>
  <si>
    <t>766660729</t>
  </si>
  <si>
    <t>Montáž dveřního  kování - štítku s klikou</t>
  </si>
  <si>
    <t>1818637451</t>
  </si>
  <si>
    <t>54914622</t>
  </si>
  <si>
    <t>kování dveřní vrchní klika včetně štítu a montážního materiálu BB 72 matný nikl</t>
  </si>
  <si>
    <t>1200210701</t>
  </si>
  <si>
    <t>HZS2222</t>
  </si>
  <si>
    <t>Hodinová zúčtovací sazba elektrikář odborný</t>
  </si>
  <si>
    <t>-1054895286</t>
  </si>
  <si>
    <t>"zabezpečení elektroinstalace při provádění oprav oplocení"8*2</t>
  </si>
  <si>
    <t>HZS3112</t>
  </si>
  <si>
    <t>Hodinová zúčtovací sazba montér potrubí odborný</t>
  </si>
  <si>
    <t>1384961549</t>
  </si>
  <si>
    <t>"zabezpečení plynovodní přípojky při provádění oprav oplocení"8*2</t>
  </si>
  <si>
    <t>SO 101 - Zpevněné plochy, hřiště</t>
  </si>
  <si>
    <t>111211101</t>
  </si>
  <si>
    <t>Odstranění křovin a stromů průměru kmene do 100 mm i s kořeny sklonu terénu do 1:5 ručně</t>
  </si>
  <si>
    <t>1190944945</t>
  </si>
  <si>
    <t>4,11*0,6+12,75*1,35</t>
  </si>
  <si>
    <t>111211211</t>
  </si>
  <si>
    <t>Snesení jehličnatého klestu D do 30 cm ve svahu do 1:3</t>
  </si>
  <si>
    <t>429988528</t>
  </si>
  <si>
    <t>112201131</t>
  </si>
  <si>
    <t>Odstranění pařezů D do 0,2 m ve svahu do 1:2 s odklizením do 20 m a zasypáním jámy</t>
  </si>
  <si>
    <t>-390782524</t>
  </si>
  <si>
    <t>112201132</t>
  </si>
  <si>
    <t>Odstranění pařezů D do 0,3 m ve svahu do 1:2 s odklizením do 20 m a zasypáním jámy</t>
  </si>
  <si>
    <t>-621612166</t>
  </si>
  <si>
    <t>112201135</t>
  </si>
  <si>
    <t>Odstranění pařezů D do 0,6 m ve svahu do 1:2 s odklizením do 20 m a zasypáním jámy</t>
  </si>
  <si>
    <t>-110238370</t>
  </si>
  <si>
    <t>113106123</t>
  </si>
  <si>
    <t>Rozebrání dlažeb ze zámkových dlaždic komunikací pro pěší ručně</t>
  </si>
  <si>
    <t>293055407</t>
  </si>
  <si>
    <t>13,3*1,45+6*1,1+2,63*0,5</t>
  </si>
  <si>
    <t>113106124</t>
  </si>
  <si>
    <t>Rozebrání dlažeb z plastových nebo pryžových dlaždic komunikací pro ručně</t>
  </si>
  <si>
    <t>1430276550</t>
  </si>
  <si>
    <t>3,57*7,14+3,19*2,99+4,9*2,74+3,22*2,59</t>
  </si>
  <si>
    <t>113107141</t>
  </si>
  <si>
    <t>Odstranění podkladu živičného tl 50 mm ručně</t>
  </si>
  <si>
    <t>1608788339</t>
  </si>
  <si>
    <t>10*3</t>
  </si>
  <si>
    <t>113201111</t>
  </si>
  <si>
    <t>Vytrhání obrub chodníkových ležatých</t>
  </si>
  <si>
    <t>-821009665</t>
  </si>
  <si>
    <t>10+3+26+12+3+5</t>
  </si>
  <si>
    <t>162201421</t>
  </si>
  <si>
    <t>Vodorovné přemístění pařezů do 1 km D do 300 mm</t>
  </si>
  <si>
    <t>-224959501</t>
  </si>
  <si>
    <t>162301501</t>
  </si>
  <si>
    <t>Vodorovné přemístění křovin do 5 km D kmene do 100 mm</t>
  </si>
  <si>
    <t>-244791708</t>
  </si>
  <si>
    <t>162301971</t>
  </si>
  <si>
    <t>Příplatek k vodorovnému přemístění pařezů D 300 mm ZKD 1 km</t>
  </si>
  <si>
    <t>-877471910</t>
  </si>
  <si>
    <t>1*19 'Přepočtené koeficientem množství</t>
  </si>
  <si>
    <t>-1967428636</t>
  </si>
  <si>
    <t>0,4+5</t>
  </si>
  <si>
    <t>297465003</t>
  </si>
  <si>
    <t>5,4*10 'Přepočtené koeficientem množství</t>
  </si>
  <si>
    <t>-2004257378</t>
  </si>
  <si>
    <t>5,4*1,8 'Přepočtené koeficientem množství</t>
  </si>
  <si>
    <t>-992253285</t>
  </si>
  <si>
    <t>181411151</t>
  </si>
  <si>
    <t>Založení parkového trávníku travním kobercem plochy do 1000 m2 v rovině a ve svahu do 1:5</t>
  </si>
  <si>
    <t>91649620</t>
  </si>
  <si>
    <t>10371R01</t>
  </si>
  <si>
    <t>travní koberec</t>
  </si>
  <si>
    <t>-1600378434</t>
  </si>
  <si>
    <t>113*1,05 'Přepočtené koeficientem množství</t>
  </si>
  <si>
    <t>183101315</t>
  </si>
  <si>
    <t>Jamky pro výsadbu s výměnou 100 % půdy zeminy tř 1 až 4 objem do 0,4 m3 v rovině a svahu do 1:5</t>
  </si>
  <si>
    <t>237119620</t>
  </si>
  <si>
    <t>10311100</t>
  </si>
  <si>
    <t>rašelina zahradnická   VL</t>
  </si>
  <si>
    <t>-1837953895</t>
  </si>
  <si>
    <t>1*0,4 'Přepočtené koeficientem množství</t>
  </si>
  <si>
    <t>183104331</t>
  </si>
  <si>
    <t>Rýhy pro výsadbu s výměnou 100 % půdy zeminy tř 1-4 hl do 0,5 m š do 0,6 m v rovině a svahu do 1:5</t>
  </si>
  <si>
    <t>1470603126</t>
  </si>
  <si>
    <t>43,5</t>
  </si>
  <si>
    <t>10364101</t>
  </si>
  <si>
    <t>zemina pro terénní úpravy -  ornice</t>
  </si>
  <si>
    <t>-1201863143</t>
  </si>
  <si>
    <t>43,5*0,3 'Přepočtené koeficientem množství</t>
  </si>
  <si>
    <t>183111314</t>
  </si>
  <si>
    <t>Jamky pro výsadbu s výměnou 100 % půdy zeminy tř 1 až 4 objem do 0,02 m3 v rovině a svahu do 1:5</t>
  </si>
  <si>
    <t>1031011425</t>
  </si>
  <si>
    <t>184102110</t>
  </si>
  <si>
    <t>Výsadba dřeviny s balem D do 0,1 m do jamky se zalitím v rovině a svahu do 1:5</t>
  </si>
  <si>
    <t>-825185623</t>
  </si>
  <si>
    <t>43,5*6</t>
  </si>
  <si>
    <t>02650442</t>
  </si>
  <si>
    <t>Habr obecný /Carpinus betulus/ 80-125cm pro živý plot</t>
  </si>
  <si>
    <t>1261610863</t>
  </si>
  <si>
    <t>184102111</t>
  </si>
  <si>
    <t>Výsadba dřeviny s balem D do 0,2 m do jamky se zalitím v rovině a svahu do 1:5</t>
  </si>
  <si>
    <t>-2001185169</t>
  </si>
  <si>
    <t>02650590</t>
  </si>
  <si>
    <t xml:space="preserve">Pěnišník /Rhododendron </t>
  </si>
  <si>
    <t>-634203729</t>
  </si>
  <si>
    <t>184102116</t>
  </si>
  <si>
    <t>Výsadba dřeviny s balem D do 0,8 m do jamky se zalitím v rovině a svahu do 1:5</t>
  </si>
  <si>
    <t>-47603301</t>
  </si>
  <si>
    <t>02660337</t>
  </si>
  <si>
    <t>Borovice lesní /Pinus sylvestris/ 50-80cm</t>
  </si>
  <si>
    <t>726190912</t>
  </si>
  <si>
    <t>184801121</t>
  </si>
  <si>
    <t>Ošetřování vysazených dřevin soliterních v rovině a svahu do 1:5</t>
  </si>
  <si>
    <t>468333373</t>
  </si>
  <si>
    <t>184801131</t>
  </si>
  <si>
    <t>Ošetřování vysazených dřevin ve skupinách v rovině a svahu do 1:5</t>
  </si>
  <si>
    <t>2066178392</t>
  </si>
  <si>
    <t>573211112</t>
  </si>
  <si>
    <t>Postřik živičný spojovací z asfaltu v množství 0,70 kg/m2</t>
  </si>
  <si>
    <t>169848052</t>
  </si>
  <si>
    <t>577144111</t>
  </si>
  <si>
    <t>Asfaltový beton vrstva obrusná ACO 11 (ABS) tř. I tl 50 mm š do 3 m z nemodifikovaného asfaltu</t>
  </si>
  <si>
    <t>1148432687</t>
  </si>
  <si>
    <t>593415132</t>
  </si>
  <si>
    <t>Kryt venkovních hřišť z profilovaných desek z pryže tl 50 mm barevný kladený do štěrkopísku tl 40 mm</t>
  </si>
  <si>
    <t>1221831288</t>
  </si>
  <si>
    <t>3,57*7,14+3,19*2,99+4,9*2,74+3,22*2,59+8,6*5,38</t>
  </si>
  <si>
    <t>596211121</t>
  </si>
  <si>
    <t>Kladení zámkové dlažby komunikací pro pěší tl 60 mm skupiny B pl do 100 m2</t>
  </si>
  <si>
    <t>-1355006420</t>
  </si>
  <si>
    <t>592450R1</t>
  </si>
  <si>
    <t>dlažba betonová 60mm barevná</t>
  </si>
  <si>
    <t>1069630342</t>
  </si>
  <si>
    <t>Poznámka k položce:_x000D_
ref. výrobek - Best Legenda colormix Sahara</t>
  </si>
  <si>
    <t>81,69*1,05 'Přepočtené koeficientem množství</t>
  </si>
  <si>
    <t>596212220</t>
  </si>
  <si>
    <t>Kladení zámkové dlažby pozemních komunikací tl 80 mm skupiny B pl do 50 m2</t>
  </si>
  <si>
    <t>1186101567</t>
  </si>
  <si>
    <t>592450R2</t>
  </si>
  <si>
    <t>dlažba betonová 80mm barevná</t>
  </si>
  <si>
    <t>1402221515</t>
  </si>
  <si>
    <t>44,19*1,05 'Přepočtené koeficientem množství</t>
  </si>
  <si>
    <t>916331112</t>
  </si>
  <si>
    <t>Osazení zahradního obrubníku betonového do lože z betonu s boční opěrou</t>
  </si>
  <si>
    <t>-2070482768</t>
  </si>
  <si>
    <t>59217001</t>
  </si>
  <si>
    <t>obrubník betonový zahradní 1000x50x250mm</t>
  </si>
  <si>
    <t>1593076730</t>
  </si>
  <si>
    <t>59*1,03 'Přepočtené koeficientem množství</t>
  </si>
  <si>
    <t>916371112</t>
  </si>
  <si>
    <t>Zahradní obrubník z recyklované pryže barevný položený do štěrkopískového lože</t>
  </si>
  <si>
    <t>24061520</t>
  </si>
  <si>
    <t>(3,57+7,14+3,19+4,9+5,31)*2</t>
  </si>
  <si>
    <t>1370167900</t>
  </si>
  <si>
    <t>1006710684</t>
  </si>
  <si>
    <t>1367898505</t>
  </si>
  <si>
    <t>26,138*19 'Přepočtené koeficientem množství</t>
  </si>
  <si>
    <t>679442622</t>
  </si>
  <si>
    <t>998222012</t>
  </si>
  <si>
    <t>Přesun hmot pro tělovýchovné plochy</t>
  </si>
  <si>
    <t>-1948076801</t>
  </si>
  <si>
    <t>HZS4212</t>
  </si>
  <si>
    <t>Hodinová zúčtovací sazba revizní technik specialista</t>
  </si>
  <si>
    <t>-420178590</t>
  </si>
  <si>
    <t>"revize herních prvků"20</t>
  </si>
  <si>
    <t>SO 201 - ZTI</t>
  </si>
  <si>
    <t>01 - Zařizovací předměty</t>
  </si>
  <si>
    <t>D1 - ZAŘIZOVACÍ PŘEDMĚTY</t>
  </si>
  <si>
    <t>ZAŘIZOVACÍ PŘEDMĚTY</t>
  </si>
  <si>
    <t>Pol1</t>
  </si>
  <si>
    <t>Sprchová vanička čtvrtkruh 800mm, mat. litý kámen</t>
  </si>
  <si>
    <t>Pol2</t>
  </si>
  <si>
    <t>Zástěny sprchové pro čtvrtkruhovou sprchovou vaničku</t>
  </si>
  <si>
    <t>Pol3</t>
  </si>
  <si>
    <t>Termostatická sprchová nástěnná baterie nastavitelná s aretací na 45°C, včetně sprchové sady</t>
  </si>
  <si>
    <t>Pol4</t>
  </si>
  <si>
    <t>Odtoková souprava pro sprchovou vaničku</t>
  </si>
  <si>
    <t>Pol5</t>
  </si>
  <si>
    <t>Montáž sprchové vaničky</t>
  </si>
  <si>
    <t>Pol6</t>
  </si>
  <si>
    <t>Montáž sprchové baterie</t>
  </si>
  <si>
    <t>Pol7</t>
  </si>
  <si>
    <t>Sprchový žlábek délky 700mm</t>
  </si>
  <si>
    <t>Pol8</t>
  </si>
  <si>
    <t>Sprchová termostatická nástěnná baterie včetně sprchové sady</t>
  </si>
  <si>
    <t>Pol9</t>
  </si>
  <si>
    <t>Sprchová zástěna do výklenku, šíře 1150mm</t>
  </si>
  <si>
    <t>Pol10</t>
  </si>
  <si>
    <t>Montáž sprchového žlábku</t>
  </si>
  <si>
    <t>Pol11</t>
  </si>
  <si>
    <t>Pětiumyvadlo, mat. litý mramor, světle zelený povrch, pro umývárnu ve 3.NP</t>
  </si>
  <si>
    <t>Pol12</t>
  </si>
  <si>
    <t>Trojumyvadlo, mat. litý mramor, žlutý povrch, pro umývárnu ve 2.NP</t>
  </si>
  <si>
    <t>Pol13</t>
  </si>
  <si>
    <t>Dvojumyvadlo, mat. litý mramor, žlutý povrch, pro umývárnu ve 2:NP</t>
  </si>
  <si>
    <t>Pol14</t>
  </si>
  <si>
    <t>Stojánková umyvadlová páková baterie, instalace jednootvorová, barva chrom</t>
  </si>
  <si>
    <t>Pol15</t>
  </si>
  <si>
    <t>Sada na uchycení umyvadla</t>
  </si>
  <si>
    <t>Pol16</t>
  </si>
  <si>
    <t>Sifon umyvadlový pohledový, mat. mosaz, povrchová úprava chrom</t>
  </si>
  <si>
    <t>Pol17</t>
  </si>
  <si>
    <t>Montáž pětiumyvadla</t>
  </si>
  <si>
    <t>Pol18</t>
  </si>
  <si>
    <t>Montáž trojumyvadla</t>
  </si>
  <si>
    <t>Pol19</t>
  </si>
  <si>
    <t>Montáž dvojumyvadla</t>
  </si>
  <si>
    <t>Pol20</t>
  </si>
  <si>
    <t>Montáž umyvadlové baterie</t>
  </si>
  <si>
    <t>Pol21</t>
  </si>
  <si>
    <t>Umyvadlo samostatné, s otvorem pro baterii uprostřed, rozměry 450x350mm, pro toalety učitelů 3.05, 01.15</t>
  </si>
  <si>
    <t>Pol22</t>
  </si>
  <si>
    <t>Montáž umyvadla</t>
  </si>
  <si>
    <t>Pol23</t>
  </si>
  <si>
    <t>Umyvadlo samostatné, s otvorem pro baterii uprostřed, rozměry 450x350mm, pro toalety učitelů 2.05, 01.18</t>
  </si>
  <si>
    <t>Pol24</t>
  </si>
  <si>
    <t>Umývátko samostatné, s otvorem pro baterii uprostřed, oblý design, barva bílá, č.m. 01.09</t>
  </si>
  <si>
    <t>Pol25</t>
  </si>
  <si>
    <t>Pol26</t>
  </si>
  <si>
    <t>Sifon umyvadlový pohledový, 5/4‘‘-32, mat. mosaz, povrchová úprava chrom</t>
  </si>
  <si>
    <t>Pol27</t>
  </si>
  <si>
    <t>Montáž umyvátka</t>
  </si>
  <si>
    <t>Pol28</t>
  </si>
  <si>
    <t>Umývátko samostatné rohové, s otvorem pro baterii uprostřed, oblý design, barva bílá, č.m. 1.09</t>
  </si>
  <si>
    <t>Pol29</t>
  </si>
  <si>
    <t>Závěsné WC s hlubokým splachováním, dětské, provedení s přípravou pro WC sedátko, ref. Geberit Bambini</t>
  </si>
  <si>
    <t>Pol30</t>
  </si>
  <si>
    <t>Sedátko WC oválné, pozvolné sklápění, barva bílá, ref. Geberit Bambini</t>
  </si>
  <si>
    <t>Pol31</t>
  </si>
  <si>
    <t>Montážní prvek pro závěsné WC, se splachovací nádržkou pod omítku, samostatně stojící, zesílený, umožňující montáž dětského WC, ref. Geberit Duofix</t>
  </si>
  <si>
    <t>Pol32</t>
  </si>
  <si>
    <t>Ovládací tlačítko pro předstěnové instalační systémy, provedení antivandal, materiál kov – nerez plech, dvojčinné mechanické splachování, včetně upevňvacího rámečku, závitové úchytky a aretačních šroubů pro uchycení krycího rámečku, ref. Alcaplast</t>
  </si>
  <si>
    <t>Pol33</t>
  </si>
  <si>
    <t>Montáž WC</t>
  </si>
  <si>
    <t>Pol34</t>
  </si>
  <si>
    <t>Závěsné WC s hlubokým splachováním, délka 53cm</t>
  </si>
  <si>
    <t>Pol35</t>
  </si>
  <si>
    <t>Sedátko WC oválné,pozvolné sklápění, barva bílá</t>
  </si>
  <si>
    <t>Pol36</t>
  </si>
  <si>
    <t>Podomítkový modul pro instalaci závěsného WC, pro instalaci před stěnu či do SDK příčky, dvě množství vody</t>
  </si>
  <si>
    <t>Pol37</t>
  </si>
  <si>
    <t>Splachovací ovládací tlačítko pro předstěnové instalační systémy, pro dvě množství, ref. Geberit</t>
  </si>
  <si>
    <t>Pol38</t>
  </si>
  <si>
    <t>Pol39</t>
  </si>
  <si>
    <t>Výlevka závěsná, keramická, odpad zadní DN50, včetně mřížky</t>
  </si>
  <si>
    <t>Pol40</t>
  </si>
  <si>
    <t>Dřezová nástěnná baterie s prodlouženým výtokovým raménkem, rozteč 150mm</t>
  </si>
  <si>
    <t>Pol41</t>
  </si>
  <si>
    <t>Montáž výlevky</t>
  </si>
  <si>
    <t>Pol42</t>
  </si>
  <si>
    <t>Montáž baterie výlevky</t>
  </si>
  <si>
    <t>Pol43</t>
  </si>
  <si>
    <t>Výlevka závěsná, keramická, odpad zadní DN100, včetně mřížky</t>
  </si>
  <si>
    <t>Pol44</t>
  </si>
  <si>
    <t>Dřez nerezový samostatný 600x550mm, s otvorem pro montáž vodovodní baterie, včetně odtoku click-clack, č.m. 01.14,</t>
  </si>
  <si>
    <t>Pol45</t>
  </si>
  <si>
    <t>Směšovací baterie dřezová stojánková jednopáková, povrchová úprava chrom, včetně připojovacích hadiček a těsnění</t>
  </si>
  <si>
    <t>Pol46</t>
  </si>
  <si>
    <t>Sifon dřezový pohledový DN50, povrchová úprava chrom, včetně přepadu</t>
  </si>
  <si>
    <t>Pol47</t>
  </si>
  <si>
    <t>Montážní příslušenství dřezu na stěnu</t>
  </si>
  <si>
    <t>Pol48</t>
  </si>
  <si>
    <t>Montáž dřezu</t>
  </si>
  <si>
    <t>Pol49</t>
  </si>
  <si>
    <t>Montáž baterie dřezu</t>
  </si>
  <si>
    <t>Pol50</t>
  </si>
  <si>
    <t>demontáž WC</t>
  </si>
  <si>
    <t>Pol51</t>
  </si>
  <si>
    <t>demontáž umyvadla včetně baterie</t>
  </si>
  <si>
    <t>Pol52</t>
  </si>
  <si>
    <t>demontáž výlevky včetně nástěnné baterie</t>
  </si>
  <si>
    <t>Pol53</t>
  </si>
  <si>
    <t>demontáž vany včetně baterie</t>
  </si>
  <si>
    <t>Pol54</t>
  </si>
  <si>
    <t>demontáž sprchové baterie</t>
  </si>
  <si>
    <t>Pol55</t>
  </si>
  <si>
    <t>demontáž sprchové vaničky, sprchové baterie a zástěny</t>
  </si>
  <si>
    <t>02 - Kanalizace</t>
  </si>
  <si>
    <t>D1 - KANALIZACE</t>
  </si>
  <si>
    <t xml:space="preserve">    D2 - Zařízení</t>
  </si>
  <si>
    <t xml:space="preserve">    D3 - Trubky z tvrdého PVC, řada E pro pokládku do země, s naformátovanými nástrčnými hrdly a jazýčkovým t</t>
  </si>
  <si>
    <t xml:space="preserve">    D4 - Připojovací potrubí splaškové a tukové kanalizace – plastové HT polypropylenové hrdlové trubky pro h</t>
  </si>
  <si>
    <t xml:space="preserve">    D5 - Stoupací potrubí splaškové a tukové kanalizace – odhlučněné odpadní potrubí ref. OSMA</t>
  </si>
  <si>
    <t xml:space="preserve">    D6 - Stoupací a připojovací potrubí dešťové kanalizace, mat. svařované PE, ref. Geberit</t>
  </si>
  <si>
    <t xml:space="preserve">    D7 - Litinové potrubí hrdlové pro vedení venkovních dešťových svodů v etáži 0-2,0m nad upraveným terénem</t>
  </si>
  <si>
    <t xml:space="preserve">    D8 - Revizní dvířka</t>
  </si>
  <si>
    <t xml:space="preserve">    D9 - Potrubní izolace pro snížení hlučnosti a proti rosení, pro připojovací potrubí splaškové, dešťové a </t>
  </si>
  <si>
    <t xml:space="preserve">    D10 - Objímky pro kotvení potrubí</t>
  </si>
  <si>
    <t xml:space="preserve">    D11 - Ostatní práce</t>
  </si>
  <si>
    <t xml:space="preserve">    D12 - Demontáže</t>
  </si>
  <si>
    <t>KANALIZACE</t>
  </si>
  <si>
    <t>D2</t>
  </si>
  <si>
    <t>Zařízení</t>
  </si>
  <si>
    <t>Pol56</t>
  </si>
  <si>
    <t>Ventilační hlavice DN100, ref. HL</t>
  </si>
  <si>
    <t>Pol57</t>
  </si>
  <si>
    <t>Ventilační hlavice DN125, ref. HL</t>
  </si>
  <si>
    <t>Pol58</t>
  </si>
  <si>
    <t>Montáž ventilační hlavice</t>
  </si>
  <si>
    <t>Pol59</t>
  </si>
  <si>
    <t>Terasová vpust se zápachovou uzávěrou, DN50, ref. HL</t>
  </si>
  <si>
    <t>Pol60</t>
  </si>
  <si>
    <t>Montáž terasové vpusti</t>
  </si>
  <si>
    <t>Pol61</t>
  </si>
  <si>
    <t>Přivzdušňovací ventil DN50/75, ref. HL</t>
  </si>
  <si>
    <t>Pol62</t>
  </si>
  <si>
    <t>Přivzdušňovací ventil DN100, ref. HL</t>
  </si>
  <si>
    <t>Pol63</t>
  </si>
  <si>
    <t>Montáž přivzdušňovacích ventilů</t>
  </si>
  <si>
    <t>Pol64</t>
  </si>
  <si>
    <t>Podlahová vpust vnitřní, se svislým odtokem, DN70/DN100, se sifonovou vložkou, s rámečkem a mřížkou z nerezové oceli, ref. HL</t>
  </si>
  <si>
    <t>Pol65</t>
  </si>
  <si>
    <t>Montáž podlahové vpusti</t>
  </si>
  <si>
    <t>Pol66</t>
  </si>
  <si>
    <t>Dvorní vtok DN110 se svislým odtokem, s litinovým rámem a mříží, s odkalovacím košem a suchou klapkou proti pronikání zápachu, ref. HL</t>
  </si>
  <si>
    <t>Pol67</t>
  </si>
  <si>
    <t>Montáž dvorního vtoku</t>
  </si>
  <si>
    <t>Pol68</t>
  </si>
  <si>
    <t>Balkonový vtok DN50 s izolační přírubou, se suchou klapkou proti pronikání zápachu, světlík 01.20</t>
  </si>
  <si>
    <t>Pol69</t>
  </si>
  <si>
    <t>Montáž balkonového vtoku</t>
  </si>
  <si>
    <t>Pol70</t>
  </si>
  <si>
    <t>Lapač střešních splavenin DN100, s nezámrznou klapkou proti pronikání zápachu, mat. plast, ref. HL</t>
  </si>
  <si>
    <t>Pol71</t>
  </si>
  <si>
    <t>Montáž lapače střešních splavenin</t>
  </si>
  <si>
    <t>Pol75</t>
  </si>
  <si>
    <t>Poklop šachet vnitřní splaškové a dešťové kanalizace, rozměry 900x600mm, včetně rámu, v provedení pro zadláždění, třída zatížení A, plynotěsný, se šrouby pro uzamykání a zvedání v rozích, ref. Gabex</t>
  </si>
  <si>
    <t>Pol76</t>
  </si>
  <si>
    <t>Montáž poklopů</t>
  </si>
  <si>
    <t>Pol77</t>
  </si>
  <si>
    <t>Dvojitá zpětná klapka DN150 pro oddělení kanalizace v 1.PP</t>
  </si>
  <si>
    <t>Pol78</t>
  </si>
  <si>
    <t>Průtočné dno venkovních revizních šachet splaškové a dešťové kanalizace, mat. PVC KG, DN šachty 400mm, DN nátoku 150mm, ref. OSMA</t>
  </si>
  <si>
    <t>Pol79</t>
  </si>
  <si>
    <t>Poklop venkovních šachet  dešťové kanalizace, DN400, třída zatížení A15, ref. OSMA</t>
  </si>
  <si>
    <t>Pol80</t>
  </si>
  <si>
    <t>Beton C16/20 k obetonování poklopů šachet, šíře 200mm, hloubka 200mm</t>
  </si>
  <si>
    <t>Pol81</t>
  </si>
  <si>
    <t>Montáž revizní venkovní šachty</t>
  </si>
  <si>
    <t>D3</t>
  </si>
  <si>
    <t>Trubky z tvrdého PVC, řada E pro pokládku do země, s naformátovanými nástrčnými hrdly a jazýčkovým t</t>
  </si>
  <si>
    <t>Pol82</t>
  </si>
  <si>
    <t>Hrdlová trubka KGEM 100 SN4</t>
  </si>
  <si>
    <t>Pol83</t>
  </si>
  <si>
    <t>Hrdlová trubka KGEM 125 SN4</t>
  </si>
  <si>
    <t>Pol84</t>
  </si>
  <si>
    <t>Hrdlová trubka KGEM 150 SN8</t>
  </si>
  <si>
    <t>Pol85</t>
  </si>
  <si>
    <t>Hrdlová trubka KGEM 400 SN4 – těla šachet</t>
  </si>
  <si>
    <t>Pol86</t>
  </si>
  <si>
    <t>Čistící kus PVC KG DN150, ref. Osma</t>
  </si>
  <si>
    <t>Pol87</t>
  </si>
  <si>
    <t>Montáž potrubí PVC KG vedeného v zemi</t>
  </si>
  <si>
    <t>D4</t>
  </si>
  <si>
    <t>Připojovací potrubí splaškové a tukové kanalizace – plastové HT polypropylenové hrdlové trubky pro h</t>
  </si>
  <si>
    <t>Pol88</t>
  </si>
  <si>
    <t>Hrdlová trubka DN 40</t>
  </si>
  <si>
    <t>Pol89</t>
  </si>
  <si>
    <t>Hrdlová trubka DN 50</t>
  </si>
  <si>
    <t>Pol90</t>
  </si>
  <si>
    <t>Hrdlová trubka DN 100</t>
  </si>
  <si>
    <t>Pol91</t>
  </si>
  <si>
    <t>Montáž připojovacího potrubí PPHT</t>
  </si>
  <si>
    <t>D5</t>
  </si>
  <si>
    <t>Stoupací potrubí splaškové a tukové kanalizace – odhlučněné odpadní potrubí ref. OSMA</t>
  </si>
  <si>
    <t>Pol92</t>
  </si>
  <si>
    <t>Hrdlová trubka DN 70</t>
  </si>
  <si>
    <t>Pol93</t>
  </si>
  <si>
    <t>Pol94</t>
  </si>
  <si>
    <t>Hrdlová trubka DN 125</t>
  </si>
  <si>
    <t>Pol95</t>
  </si>
  <si>
    <t>Čistící kus DN100</t>
  </si>
  <si>
    <t>Pol96</t>
  </si>
  <si>
    <t>Montáž stoupacího potrubí kanalizace</t>
  </si>
  <si>
    <t>D6</t>
  </si>
  <si>
    <t>Stoupací a připojovací potrubí dešťové kanalizace, mat. svařované PE, ref. Geberit</t>
  </si>
  <si>
    <t>Pol97</t>
  </si>
  <si>
    <t>Trubka pro svařování DN50</t>
  </si>
  <si>
    <t>Pol98</t>
  </si>
  <si>
    <t>Montáž stoupacího a připojovacího potrubí PE</t>
  </si>
  <si>
    <t>D7</t>
  </si>
  <si>
    <t>Litinové potrubí hrdlové pro vedení venkovních dešťových svodů v etáži 0-2,0m nad upraveným terénem</t>
  </si>
  <si>
    <t>Pol99</t>
  </si>
  <si>
    <t>DN100</t>
  </si>
  <si>
    <t>Pol100</t>
  </si>
  <si>
    <t>Montáž litinového hrdlového potrubí</t>
  </si>
  <si>
    <t>D8</t>
  </si>
  <si>
    <t>Revizní dvířka</t>
  </si>
  <si>
    <t>Pol101</t>
  </si>
  <si>
    <t>Dvířka pro přístup k čistícím kusům, ref. HACO</t>
  </si>
  <si>
    <t>Pol102</t>
  </si>
  <si>
    <t>Montáž dvířek</t>
  </si>
  <si>
    <t>D9</t>
  </si>
  <si>
    <t xml:space="preserve">Potrubní izolace pro snížení hlučnosti a proti rosení, pro připojovací potrubí splaškové, dešťové a </t>
  </si>
  <si>
    <t>Pol103</t>
  </si>
  <si>
    <t>50/5-AR</t>
  </si>
  <si>
    <t>Pol104</t>
  </si>
  <si>
    <t>75/5-AR</t>
  </si>
  <si>
    <t>Pol105</t>
  </si>
  <si>
    <t>110/5-AR</t>
  </si>
  <si>
    <t>Pol106</t>
  </si>
  <si>
    <t>125/5-AR</t>
  </si>
  <si>
    <t>Pol107</t>
  </si>
  <si>
    <t>Montáž potrubní izolace 5mm</t>
  </si>
  <si>
    <t>D10</t>
  </si>
  <si>
    <t>Objímky pro kotvení potrubí</t>
  </si>
  <si>
    <t>Pol108</t>
  </si>
  <si>
    <t>Pro potrubí DN40</t>
  </si>
  <si>
    <t>Pol109</t>
  </si>
  <si>
    <t>Pro potrubí DN50</t>
  </si>
  <si>
    <t>Pol110</t>
  </si>
  <si>
    <t>Pro potrubí DN70</t>
  </si>
  <si>
    <t>Pol111</t>
  </si>
  <si>
    <t>Pro potrubí DN100</t>
  </si>
  <si>
    <t>Pol112</t>
  </si>
  <si>
    <t>Pro potrubí DN125</t>
  </si>
  <si>
    <t>Pol113</t>
  </si>
  <si>
    <t>Montáž objímek pro kotvení potrubí</t>
  </si>
  <si>
    <t>D11</t>
  </si>
  <si>
    <t>Ostatní práce</t>
  </si>
  <si>
    <t>Pol73</t>
  </si>
  <si>
    <t>Obsyp pískem</t>
  </si>
  <si>
    <t>Pol74</t>
  </si>
  <si>
    <t>Tlakové zkoušky těsnosti kanalizace</t>
  </si>
  <si>
    <t>Pol114</t>
  </si>
  <si>
    <t>Vypracování dokumentace skutečného provedení stavby</t>
  </si>
  <si>
    <t>D12</t>
  </si>
  <si>
    <t>Demontáže</t>
  </si>
  <si>
    <t>Pol115</t>
  </si>
  <si>
    <t>demontáž PVC kanalizačního potrubí DN 50</t>
  </si>
  <si>
    <t>Pol116</t>
  </si>
  <si>
    <t>demontáž PVC kanalizační trubky DN 110</t>
  </si>
  <si>
    <t>Pol117</t>
  </si>
  <si>
    <t>demontáž litonového kanalizačního potrubí DN 70</t>
  </si>
  <si>
    <t>Pol118</t>
  </si>
  <si>
    <t>demontáž litonového odpadního potrubí DN125</t>
  </si>
  <si>
    <t>03 - Vodovod</t>
  </si>
  <si>
    <t>D1 - VODOVOD</t>
  </si>
  <si>
    <t xml:space="preserve">    D2 - VENKOVNÍ VODOVOD</t>
  </si>
  <si>
    <t xml:space="preserve">      D3 - Hlavní přívod vody do objektu:</t>
  </si>
  <si>
    <t xml:space="preserve">      D4 - Venkovní vodovod pro napojení pítka:</t>
  </si>
  <si>
    <t xml:space="preserve">      D5 - Venkovní vodovod pro napájení mlhoviště:</t>
  </si>
  <si>
    <t xml:space="preserve">      D6 - Venkovní vodovod pro napojení automatické jednotky pro využití dešťové vody:</t>
  </si>
  <si>
    <t xml:space="preserve">    D7 - VNITŘNÍ VODOVOD</t>
  </si>
  <si>
    <t xml:space="preserve">      D8 - Armatury zapojení ohřevu TV:</t>
  </si>
  <si>
    <t xml:space="preserve">      D9 - Armatury rozvodu SV, TV, CIR</t>
  </si>
  <si>
    <t xml:space="preserve">      D10 - Potrubí</t>
  </si>
  <si>
    <t xml:space="preserve">      D11 - Ostatní</t>
  </si>
  <si>
    <t xml:space="preserve">      D12 - Demontáže</t>
  </si>
  <si>
    <t>VODOVOD</t>
  </si>
  <si>
    <t>VENKOVNÍ VODOVOD</t>
  </si>
  <si>
    <t>Hlavní přívod vody do objektu:</t>
  </si>
  <si>
    <t>Pol119</t>
  </si>
  <si>
    <t>Potrubí pro vedení vodovodu v zemi, mat. PE100 D40, ref. Pipelife</t>
  </si>
  <si>
    <t>Pol120</t>
  </si>
  <si>
    <t>Elektrotvarovka – koleno PE D40/90°, ref. Pipelife</t>
  </si>
  <si>
    <t>Pol121</t>
  </si>
  <si>
    <t>Elektrotvarovka -přechod PE-ocel D40xDN32, ref. Pipelife</t>
  </si>
  <si>
    <t>Pol122</t>
  </si>
  <si>
    <t>HUVV – K.K. DN32 závitový, ref. Giacomini</t>
  </si>
  <si>
    <t>Pol123</t>
  </si>
  <si>
    <t>Montáž potrubí PE, do výkopu</t>
  </si>
  <si>
    <t>Venkovní vodovod pro napojení pítka:</t>
  </si>
  <si>
    <t>Pol124</t>
  </si>
  <si>
    <t>Pítko s miskou, nerezová konstrukce, ref. Mmcite HD410</t>
  </si>
  <si>
    <t>Pol125</t>
  </si>
  <si>
    <t>Elektrotvarovka – přechod PE-ocel D25xDN20, ref. Pipelife</t>
  </si>
  <si>
    <t>Pol126</t>
  </si>
  <si>
    <t>Kulový kohout s vypouštěním DN20, ref. Giacomini</t>
  </si>
  <si>
    <t>Pol127</t>
  </si>
  <si>
    <t>Zahradní ventil DN15 pro napojení kompresoru, ref. Giacomini</t>
  </si>
  <si>
    <t>Pol128</t>
  </si>
  <si>
    <t>Potrubí pro vedení vodovodu v zemi, mat. PE100 D25, ref. Pipelife</t>
  </si>
  <si>
    <t>Venkovní vodovod pro napájení mlhoviště:</t>
  </si>
  <si>
    <t>Pol129</t>
  </si>
  <si>
    <t>Mlhoviště, dle výběru investora</t>
  </si>
  <si>
    <t>Pol130</t>
  </si>
  <si>
    <t>Elektrotvarovka – přechod PE-ocel D32xDN25, ref. Pipelife</t>
  </si>
  <si>
    <t>Pol131</t>
  </si>
  <si>
    <t>Elektrotvarovka – T-kus 32/25/32</t>
  </si>
  <si>
    <t>Pol132</t>
  </si>
  <si>
    <t>Kulový kohout s vypouštěním DN25, ref. Giacomini</t>
  </si>
  <si>
    <t>Pol133</t>
  </si>
  <si>
    <t>Kulový kohout DN25, ref. Giacomini</t>
  </si>
  <si>
    <t>Pol134</t>
  </si>
  <si>
    <t>Potrubí pro vedení vodovodu v zemi, mat. PE100 D32, ref. Pipelife</t>
  </si>
  <si>
    <t>Venkovní vodovod pro napojení automatické jednotky pro využití dešťové vody:</t>
  </si>
  <si>
    <t>Pol135</t>
  </si>
  <si>
    <t>Automatická jednotka pro přednostní využití dešťové vody s přepínáním na vodu z vodovodního řadu, včetně elektrických snímačů hladiny v nádrži, čerpadlo pročerpání vody z nádrže osazeno v jednotce, hloubka čerpání max. 5,0m, ref. Ecorain Advanced</t>
  </si>
  <si>
    <t>Pol136</t>
  </si>
  <si>
    <t>Pol137</t>
  </si>
  <si>
    <t>VNITŘNÍ VODOVOD</t>
  </si>
  <si>
    <t>Armatury zapojení ohřevu TV:</t>
  </si>
  <si>
    <t>Pol930</t>
  </si>
  <si>
    <t>Nepřímotopný ohřívák TV objem 200 litrů – dodávka UT</t>
  </si>
  <si>
    <t>Pol931</t>
  </si>
  <si>
    <t>Kulový kohout DN15 pro vypouštění ref. Giacomini</t>
  </si>
  <si>
    <t>Pol932</t>
  </si>
  <si>
    <t>Kulový kohout DN32, ref. Giacomini</t>
  </si>
  <si>
    <t>Pol933</t>
  </si>
  <si>
    <t>Kulový kohout DN40, ref. Giacomini</t>
  </si>
  <si>
    <t>Pol256</t>
  </si>
  <si>
    <t>Montáž kulových kohoutů</t>
  </si>
  <si>
    <t>Pol934</t>
  </si>
  <si>
    <t>Redukční ventil DN40, nast. 0,4MPa, ref. Rigamonti</t>
  </si>
  <si>
    <t>Pol935</t>
  </si>
  <si>
    <t>Montáž redukčního ventilu</t>
  </si>
  <si>
    <t>Pol936</t>
  </si>
  <si>
    <t>Pojistný ventil DN20, ref. Giacomini</t>
  </si>
  <si>
    <t>Pol937</t>
  </si>
  <si>
    <t>Montáž pojistného ventilu</t>
  </si>
  <si>
    <t>Pol938</t>
  </si>
  <si>
    <t>Expanzní nádoba s membránou pro systémy pitné vody, objem 25litrů, 1,0MPa, ref. Reflex</t>
  </si>
  <si>
    <t>Pol939</t>
  </si>
  <si>
    <t>Připojovací armatura pro expanzní nádobu, 3/4‘‘, ref. Flowjet</t>
  </si>
  <si>
    <t>Pol940</t>
  </si>
  <si>
    <t>Montáž expanzní nádoby s připojovací armaturou</t>
  </si>
  <si>
    <t>Pol941</t>
  </si>
  <si>
    <t>Cirkulační čerpadlo 0,5m3/hod., v. 2,0m ref. Wilo</t>
  </si>
  <si>
    <t>Pol942</t>
  </si>
  <si>
    <t>Spínací hodiny pro ovládání cirkulačního čerpadla</t>
  </si>
  <si>
    <t>Pol943</t>
  </si>
  <si>
    <t>Montáž cirkulačního čerpadla</t>
  </si>
  <si>
    <t>Pol944</t>
  </si>
  <si>
    <t>Automatický odvzdušňovací ventil DN15, ref. Klum</t>
  </si>
  <si>
    <t>Pol945</t>
  </si>
  <si>
    <t>Montáž odvzdušňovacího ventilu</t>
  </si>
  <si>
    <t>Pol946</t>
  </si>
  <si>
    <t>Termostatický směšovací ventil DN32, standardní nastavená taplota z výroby 55°C (nastavitelný rozsah 45°C – 65°C)</t>
  </si>
  <si>
    <t>Pol947</t>
  </si>
  <si>
    <t>Montáž termostatického ventilu</t>
  </si>
  <si>
    <t>Pol948</t>
  </si>
  <si>
    <t>Zpětná klapka DN32, ref. Tiemme</t>
  </si>
  <si>
    <t>Pol949</t>
  </si>
  <si>
    <t>Zpětná klapka DN40, ref. Tiemme</t>
  </si>
  <si>
    <t>Pol950</t>
  </si>
  <si>
    <t>Montáž zpětné klapky</t>
  </si>
  <si>
    <t>Pol951</t>
  </si>
  <si>
    <t>Filtr DN32, ref. VG Valogin</t>
  </si>
  <si>
    <t>Pol952</t>
  </si>
  <si>
    <t>Filtr DN40, ref. VG Valogin</t>
  </si>
  <si>
    <t>Pol953</t>
  </si>
  <si>
    <t>Montáž filtru</t>
  </si>
  <si>
    <t>Pol954</t>
  </si>
  <si>
    <t>Vyvažovací ventil DN32, ref. Hydronic</t>
  </si>
  <si>
    <t>Pol955</t>
  </si>
  <si>
    <t>Vyvažovací ventil DN40, ref. Hydronic</t>
  </si>
  <si>
    <t>Pol956</t>
  </si>
  <si>
    <t>Montáž vyvažovacího ventilu</t>
  </si>
  <si>
    <t>Armatury rozvodu SV, TV, CIR</t>
  </si>
  <si>
    <t>Pol957</t>
  </si>
  <si>
    <t>Kulový kohout rohový 15/10, ref. Novaservis</t>
  </si>
  <si>
    <t>Pol958</t>
  </si>
  <si>
    <t>Kulový kohout rohový 15/15, ref. Novaservis</t>
  </si>
  <si>
    <t>Pol959</t>
  </si>
  <si>
    <t>Montáž kulového rohového kohoutu</t>
  </si>
  <si>
    <t>Pol960</t>
  </si>
  <si>
    <t>Kulový kohout rohový pračkový se zpětným ventilem 15/20, ref. Novaservis</t>
  </si>
  <si>
    <t>Pol961</t>
  </si>
  <si>
    <t>Montáž pračkového kohoutu</t>
  </si>
  <si>
    <t>Pol962</t>
  </si>
  <si>
    <t>Kulový kohout DN20, ref. Giacomini</t>
  </si>
  <si>
    <t>Pol963</t>
  </si>
  <si>
    <t>Pol964</t>
  </si>
  <si>
    <t>Oplachová sprcha do kuchyně</t>
  </si>
  <si>
    <t>Pol965</t>
  </si>
  <si>
    <t>Montáž oplachové sprchy</t>
  </si>
  <si>
    <t>Pol966</t>
  </si>
  <si>
    <t>Nezámrzný zahradní ventil DN20, uzamykatelný, ref. Honeywell</t>
  </si>
  <si>
    <t>Pol967</t>
  </si>
  <si>
    <t>Montáž nezámrzného zahradního ventilu</t>
  </si>
  <si>
    <t>Pol968</t>
  </si>
  <si>
    <t>Směšovací termostatický ventil DN20 nastavení na maximální výstupní teplotu 45°C, ref. ESBE</t>
  </si>
  <si>
    <t>Potrubí</t>
  </si>
  <si>
    <t>Pol969</t>
  </si>
  <si>
    <t>Vodovodní potrubí SV – PP-RCT EVO S4, ref. Wavin 25x3,5</t>
  </si>
  <si>
    <t>Pol970</t>
  </si>
  <si>
    <t>Vodovodní potrubí SV – PP-RCT EVO S4, ref. Wavin 32x4,4</t>
  </si>
  <si>
    <t>Pol971</t>
  </si>
  <si>
    <t>Vodovodní potrubí SV – PP-RCT EVO S4, ref. Wavin 40x5,5</t>
  </si>
  <si>
    <t>Pol972</t>
  </si>
  <si>
    <t>Vodovodní potrubí SV – PP-RCT EVO S4, ref. Wavin 50x6,9</t>
  </si>
  <si>
    <t>Pol973</t>
  </si>
  <si>
    <t>Vodovodní potrubí TV, CIR – PP-RCT EVO S4, ref. Wavin 25x3,5</t>
  </si>
  <si>
    <t>Pol974</t>
  </si>
  <si>
    <t>Vodovodní potrubí TV, CIR – PP-RCT EVO S4, ref. Wavin 32x4,4</t>
  </si>
  <si>
    <t>Pol975</t>
  </si>
  <si>
    <t>Vodovodní potrubí TV, CIR – PP-RCT EVO S4, ref. Wavin 40x5,5</t>
  </si>
  <si>
    <t>Pol976</t>
  </si>
  <si>
    <t>Vodovodní potrubí TV, CIR – PP-RCT EVO S4, ref. Wavin 50x6,9</t>
  </si>
  <si>
    <t>Pol977</t>
  </si>
  <si>
    <t>Montáž vodovodního potrubí</t>
  </si>
  <si>
    <t>Pol978</t>
  </si>
  <si>
    <t>Potrubní izolace kaučuková EPDM, síla stěny 9mm, hadice, pro izolaci připojovacích potrubí SV, TV, UV, ref. Kaiflex ST 25 x 9</t>
  </si>
  <si>
    <t>Pol979</t>
  </si>
  <si>
    <t>Potrubní izolace kaučuková EPDM, síla stěny 13mm, pro izolaci potrubí hlavního potrubí SV, ZV, UV, hadice, ref. Kaiflex ST 28 x 13</t>
  </si>
  <si>
    <t>Pol980</t>
  </si>
  <si>
    <t>Potrubní izolace kaučuková EPDM, síla stěny 13mm, pro izolaci potrubí hlavního potrubí SV, ZV, UV, hadice, ref. Kaiflex ST 35 x 13</t>
  </si>
  <si>
    <t>Pol981</t>
  </si>
  <si>
    <t>Potrubní izolace kaučuková EPDM, síla stěny 13mm, pro izolaci potrubí hlavního potrubí SV, ZV, UV, hadice, ref. Kaiflex ST 42 x 13</t>
  </si>
  <si>
    <t>Pol982</t>
  </si>
  <si>
    <t>Potrubní izolace kaučuková EPDM, síla stěny 13mm, pro izolaci potrubí hlavního potrubí SV, ZV, UV, hadice, ref. Kaiflex ST 54 x 13</t>
  </si>
  <si>
    <t>Pol983</t>
  </si>
  <si>
    <t>Potrubní izolace kaučuková EPDM, síla stěny 32-50mm, pro izolaci potrubí TV+CIR, hadice, ref. Kaiflex ST 28 x 32</t>
  </si>
  <si>
    <t>Pol984</t>
  </si>
  <si>
    <t>Potrubní izolace kaučuková EPDM, síla stěny 32-50mm, pro izolaci potrubí TV+CIR, hadice, ref. Kaiflex ST 35 x 32</t>
  </si>
  <si>
    <t>Pol985</t>
  </si>
  <si>
    <t>Potrubní izolace kaučuková EPDM, síla stěny 32-50mm, pro izolaci potrubí TV+CIR, hadice, ref. Kaiflex ST 42 x 32</t>
  </si>
  <si>
    <t>Pol986</t>
  </si>
  <si>
    <t>Potrubní izolace kaučuková EPDM, síla stěny 32-50mm, pro izolaci potrubí TV+CIR, hadice, ref. Kaiflex ST 54 x 40</t>
  </si>
  <si>
    <t>Pol987</t>
  </si>
  <si>
    <t>Montáž izolace vodovodního potrubí</t>
  </si>
  <si>
    <t>Ostatní</t>
  </si>
  <si>
    <t>Pol988</t>
  </si>
  <si>
    <t>Závěsy potrubí, kotvení, objímky D25 – D50</t>
  </si>
  <si>
    <t>Pol989</t>
  </si>
  <si>
    <t>Montáž závěsů potrubí</t>
  </si>
  <si>
    <t>Pol990</t>
  </si>
  <si>
    <t>Proplach a dezinfekce potrubí</t>
  </si>
  <si>
    <t>Pol991</t>
  </si>
  <si>
    <t>Tlakové zkoušky vodovodu</t>
  </si>
  <si>
    <t>Pol992</t>
  </si>
  <si>
    <t>demontáž PVC vodovodní trubky DN 1 1/2"</t>
  </si>
  <si>
    <t>Pol993</t>
  </si>
  <si>
    <t>demontáž PVC vodovodní trubky DN 1"</t>
  </si>
  <si>
    <t>Pol994</t>
  </si>
  <si>
    <t>demontáž ocelového vodovodního potrubí DN 1“</t>
  </si>
  <si>
    <t>SO 202 - Vytápění</t>
  </si>
  <si>
    <t>D1 - kouřovod</t>
  </si>
  <si>
    <t>D2 - komín - DN 125/180</t>
  </si>
  <si>
    <t>D3 - ostatní zařízení</t>
  </si>
  <si>
    <t>D4 - demontáže</t>
  </si>
  <si>
    <t>kouřovod</t>
  </si>
  <si>
    <t>Pol138</t>
  </si>
  <si>
    <t>Pol139</t>
  </si>
  <si>
    <t>Pol140</t>
  </si>
  <si>
    <t>Pol141</t>
  </si>
  <si>
    <t>Pol142</t>
  </si>
  <si>
    <t>Pol143</t>
  </si>
  <si>
    <t>Pol144</t>
  </si>
  <si>
    <t>Pol145</t>
  </si>
  <si>
    <t>Pol146</t>
  </si>
  <si>
    <t>Pol147</t>
  </si>
  <si>
    <t>Pol148</t>
  </si>
  <si>
    <t>Pol149</t>
  </si>
  <si>
    <t>Pol150</t>
  </si>
  <si>
    <t>komín - DN 125/180</t>
  </si>
  <si>
    <t>Pol151</t>
  </si>
  <si>
    <t>Pol152</t>
  </si>
  <si>
    <t>Pol153</t>
  </si>
  <si>
    <t>Pol154</t>
  </si>
  <si>
    <t>Pol155</t>
  </si>
  <si>
    <t>Poznámka k položce:_x000D_
přesné délky komponentů odkouření budou před objednáním oměřeny na stavbě</t>
  </si>
  <si>
    <t>ostatní zařízení</t>
  </si>
  <si>
    <t>Pol156</t>
  </si>
  <si>
    <t>Pol157</t>
  </si>
  <si>
    <t>Pol158</t>
  </si>
  <si>
    <t>soub.</t>
  </si>
  <si>
    <t>Pol159</t>
  </si>
  <si>
    <t>Pol160</t>
  </si>
  <si>
    <t>Pol161</t>
  </si>
  <si>
    <t>Pol162</t>
  </si>
  <si>
    <t>Pol163</t>
  </si>
  <si>
    <t>Pol164</t>
  </si>
  <si>
    <t>Pol165</t>
  </si>
  <si>
    <t>Pol166</t>
  </si>
  <si>
    <t>Pol167</t>
  </si>
  <si>
    <t>Pol168</t>
  </si>
  <si>
    <t>Pol169</t>
  </si>
  <si>
    <t>Pol170</t>
  </si>
  <si>
    <t>Pol171</t>
  </si>
  <si>
    <t>Pol172</t>
  </si>
  <si>
    <t>Pol173</t>
  </si>
  <si>
    <t>Pol174</t>
  </si>
  <si>
    <t>Pol175</t>
  </si>
  <si>
    <t>Pol176</t>
  </si>
  <si>
    <t>Pol177</t>
  </si>
  <si>
    <t>Pol178</t>
  </si>
  <si>
    <t>Pol179</t>
  </si>
  <si>
    <t>Pol180</t>
  </si>
  <si>
    <t>Pol181</t>
  </si>
  <si>
    <t>Pol182</t>
  </si>
  <si>
    <t>Pol183</t>
  </si>
  <si>
    <t>Pol184</t>
  </si>
  <si>
    <t>Pol185</t>
  </si>
  <si>
    <t>Pol186</t>
  </si>
  <si>
    <t>Pol187</t>
  </si>
  <si>
    <t>Pol188</t>
  </si>
  <si>
    <t>Pol189</t>
  </si>
  <si>
    <t>Pol190</t>
  </si>
  <si>
    <t>Pol191</t>
  </si>
  <si>
    <t>Pol192</t>
  </si>
  <si>
    <t>Pol193</t>
  </si>
  <si>
    <t>Pol194</t>
  </si>
  <si>
    <t>Pol195</t>
  </si>
  <si>
    <t>Pol196</t>
  </si>
  <si>
    <t>Pol197</t>
  </si>
  <si>
    <t>Pol198</t>
  </si>
  <si>
    <t>Pol199</t>
  </si>
  <si>
    <t>Pol200</t>
  </si>
  <si>
    <t>Pol201</t>
  </si>
  <si>
    <t>Pol202</t>
  </si>
  <si>
    <t>Pol203</t>
  </si>
  <si>
    <t>Pol204</t>
  </si>
  <si>
    <t>Pol205</t>
  </si>
  <si>
    <t>Pol206</t>
  </si>
  <si>
    <t>Pol207</t>
  </si>
  <si>
    <t>Pol208</t>
  </si>
  <si>
    <t>Pol209</t>
  </si>
  <si>
    <t>Pol210</t>
  </si>
  <si>
    <t>Pol211</t>
  </si>
  <si>
    <t>Pol212</t>
  </si>
  <si>
    <t>Pol213</t>
  </si>
  <si>
    <t>Pol214</t>
  </si>
  <si>
    <t>Pol215</t>
  </si>
  <si>
    <t>Pol216</t>
  </si>
  <si>
    <t>Pol217</t>
  </si>
  <si>
    <t>Pol218</t>
  </si>
  <si>
    <t>Pol219</t>
  </si>
  <si>
    <t>Pol220</t>
  </si>
  <si>
    <t>Pol221</t>
  </si>
  <si>
    <t>Pol222</t>
  </si>
  <si>
    <t>Pol223</t>
  </si>
  <si>
    <t>Pol224</t>
  </si>
  <si>
    <t>Pol225</t>
  </si>
  <si>
    <t>Pol226</t>
  </si>
  <si>
    <t>Pol227</t>
  </si>
  <si>
    <t>Pol228</t>
  </si>
  <si>
    <t>Pol229</t>
  </si>
  <si>
    <t>Pol230</t>
  </si>
  <si>
    <t>Pol231</t>
  </si>
  <si>
    <t>Pol232</t>
  </si>
  <si>
    <t>pročíštění a proplach potrubí</t>
  </si>
  <si>
    <t>Pol233</t>
  </si>
  <si>
    <t>napuštění potrubí upravenou vodou určenou pro otopné systémy</t>
  </si>
  <si>
    <t>Pol234</t>
  </si>
  <si>
    <t>zaregulování otopného systému</t>
  </si>
  <si>
    <t>Pol236</t>
  </si>
  <si>
    <t>190241856</t>
  </si>
  <si>
    <t>demontáže</t>
  </si>
  <si>
    <t>Pol301</t>
  </si>
  <si>
    <t xml:space="preserve">demontáž ocelového potrubí UT DN 1“ </t>
  </si>
  <si>
    <t>746881707</t>
  </si>
  <si>
    <t>Pol302</t>
  </si>
  <si>
    <t xml:space="preserve">demontáž ocelového potrubí UT DN 1 1/2" </t>
  </si>
  <si>
    <t>2006380539</t>
  </si>
  <si>
    <t>Pol303</t>
  </si>
  <si>
    <t xml:space="preserve">demontáž ocelového potrubí UT DN 2" </t>
  </si>
  <si>
    <t>-840904948</t>
  </si>
  <si>
    <t>Pol304</t>
  </si>
  <si>
    <t xml:space="preserve">demontáž deskového radiátoru </t>
  </si>
  <si>
    <t>127486617</t>
  </si>
  <si>
    <t>Pol305</t>
  </si>
  <si>
    <t xml:space="preserve">demontáž litinového radiátoru </t>
  </si>
  <si>
    <t>1487755512</t>
  </si>
  <si>
    <t>Pol306</t>
  </si>
  <si>
    <t xml:space="preserve">demontáž topného registru </t>
  </si>
  <si>
    <t>632311257</t>
  </si>
  <si>
    <t>Pol307</t>
  </si>
  <si>
    <t>demontáž stacionárního plynového kotle</t>
  </si>
  <si>
    <t>-138765527</t>
  </si>
  <si>
    <t>Pol308</t>
  </si>
  <si>
    <t xml:space="preserve">demontáž zásobníku TUV </t>
  </si>
  <si>
    <t>-1851032651</t>
  </si>
  <si>
    <t>Pol309</t>
  </si>
  <si>
    <t xml:space="preserve">demontáž expanzní nádoby </t>
  </si>
  <si>
    <t>661239643</t>
  </si>
  <si>
    <t>SO 203 - OPZ</t>
  </si>
  <si>
    <t>D1 - DOMOVNÍ  PLYNOVOD</t>
  </si>
  <si>
    <t xml:space="preserve">    D2 - Venkovní domovní plynovod a měření spotřeby plynu</t>
  </si>
  <si>
    <t xml:space="preserve">    D3 - Vnitřní domovní plynovod</t>
  </si>
  <si>
    <t xml:space="preserve">      D4 - Potrubí ocelové pro vedení plynových rozvodů, se zaručenou svařitelností, tř. 11353.0, ref. ArcelorM</t>
  </si>
  <si>
    <t xml:space="preserve">      D5 - Trubka konstrukční ocelová, chránička při prostupu stěnou, ref. ArcelorMittal</t>
  </si>
  <si>
    <t xml:space="preserve">    D6 - DEMONTÁŽE:</t>
  </si>
  <si>
    <t>DOMOVNÍ  PLYNOVOD</t>
  </si>
  <si>
    <t>Venkovní domovní plynovod a měření spotřeby plynu</t>
  </si>
  <si>
    <t>Pol237</t>
  </si>
  <si>
    <t>Potrubí PE100 D50x4,6, určené pro vnější tlakové rozvody plynu, pro svařování na tupo či pomocí elektrotvarovek, ref. Gascontrolplast</t>
  </si>
  <si>
    <t>Pol238</t>
  </si>
  <si>
    <t>Elektrotvarovka – koleno PE D50, ref. Georg Fischer</t>
  </si>
  <si>
    <t>Pol239</t>
  </si>
  <si>
    <t>Přechod PE-ocel (Bralen) D50xDN40, pro pokládku do země, ref. TEZAP Štěnovice</t>
  </si>
  <si>
    <t>Pol240</t>
  </si>
  <si>
    <t>Potrubí ocelové plynové izolované nízkohustotním PE, pro pokládku do země, DN32, ref. ArcelorMittal</t>
  </si>
  <si>
    <t>Pol241</t>
  </si>
  <si>
    <t>Montáž venkovního plynovodu</t>
  </si>
  <si>
    <t>Pol242</t>
  </si>
  <si>
    <t>Stávající plynoměr G10 přesunutý z umístění v objektu, rozteč 250mm</t>
  </si>
  <si>
    <t>Pol243</t>
  </si>
  <si>
    <t>Montáž stávajícího plynoměru</t>
  </si>
  <si>
    <t>Pol244</t>
  </si>
  <si>
    <t>Skříňka pro montáž přesunutého měření do niky v oplocení, rozměry 600x600x250mm, včetně perforovaných dvířek 600x600mm</t>
  </si>
  <si>
    <t>Pol245</t>
  </si>
  <si>
    <t>Montáž plynoměrné skříňky</t>
  </si>
  <si>
    <t>Pol246</t>
  </si>
  <si>
    <t>Kulový kohout plynový DN40, k osazení před a za plynoměr</t>
  </si>
  <si>
    <t>Pol247</t>
  </si>
  <si>
    <t>Pol248</t>
  </si>
  <si>
    <t>Sada pro montáž plynoměru DN250 do skříňky – rozpěrka</t>
  </si>
  <si>
    <t>Pol249</t>
  </si>
  <si>
    <t>Montáž sady pro montáž plynoměru</t>
  </si>
  <si>
    <t>Vnitřní domovní plynovod</t>
  </si>
  <si>
    <t>Potrubí ocelové pro vedení plynových rozvodů, se zaručenou svařitelností, tř. 11353.0, ref. ArcelorM</t>
  </si>
  <si>
    <t>Pol250</t>
  </si>
  <si>
    <t>DN25</t>
  </si>
  <si>
    <t>Pol251</t>
  </si>
  <si>
    <t>DN40</t>
  </si>
  <si>
    <t>Pol252</t>
  </si>
  <si>
    <t>Montáž vnitřního plynovodu</t>
  </si>
  <si>
    <t>Trubka konstrukční ocelová, chránička při prostupu stěnou, ref. ArcelorMittal</t>
  </si>
  <si>
    <t>Pol253</t>
  </si>
  <si>
    <t>DN32</t>
  </si>
  <si>
    <t>Pol254</t>
  </si>
  <si>
    <t>Montáž chrániček</t>
  </si>
  <si>
    <t>Pol255</t>
  </si>
  <si>
    <t>Kulový kohout plynový, DN20, ref .Giacomini</t>
  </si>
  <si>
    <t>Pol257</t>
  </si>
  <si>
    <t>Dvoucestný elektromagnetický ventil přímo ovládaný, osazený jako havarijní ventil před sporákem v kuchyni, DN20, bez napětí uzavřen, ovládán signálem MaR</t>
  </si>
  <si>
    <t>Pol872</t>
  </si>
  <si>
    <t>Montáž elmag. Ventilu</t>
  </si>
  <si>
    <t>Pol873</t>
  </si>
  <si>
    <t>Závěsy potrubí, kotvení objímky DN25</t>
  </si>
  <si>
    <t>Pol874</t>
  </si>
  <si>
    <t>Závěsy potrubí, kotvení objímky DN40</t>
  </si>
  <si>
    <t>Pol875</t>
  </si>
  <si>
    <t>Protipožární ucpávka</t>
  </si>
  <si>
    <t>Pol876</t>
  </si>
  <si>
    <t>Tlaková zkouška venkovního plynovodu</t>
  </si>
  <si>
    <t>Pol877</t>
  </si>
  <si>
    <t>Tlaková zkouška vnitřního plynovodu, revize</t>
  </si>
  <si>
    <t>Pol878</t>
  </si>
  <si>
    <t>Odvzdušnění a napuštění potrubí vnitřního plynovodu</t>
  </si>
  <si>
    <t>Pol879</t>
  </si>
  <si>
    <t>Nátěry potrubí</t>
  </si>
  <si>
    <t>DEMONTÁŽE:</t>
  </si>
  <si>
    <t>Pol880</t>
  </si>
  <si>
    <t>demontáž ocelového plynovodního potrubí DN 50</t>
  </si>
  <si>
    <t>Pol881</t>
  </si>
  <si>
    <t>demontáž ocelového plynovodního potrubí DN 32</t>
  </si>
  <si>
    <t>Pol882</t>
  </si>
  <si>
    <t>demontáž stávajícího plynoměru</t>
  </si>
  <si>
    <t>Pol883</t>
  </si>
  <si>
    <t>SO 204 - VZT</t>
  </si>
  <si>
    <t>D1 - Zařízení č. 1</t>
  </si>
  <si>
    <t>D2 - Zařízení č. 2</t>
  </si>
  <si>
    <t>D3 - Zařízení č. 3</t>
  </si>
  <si>
    <t>D4 - Zařízení č. 4</t>
  </si>
  <si>
    <t>D5 - Zařízení č. 5</t>
  </si>
  <si>
    <t>D6 - Zařízení č. 6</t>
  </si>
  <si>
    <t>D7 - Ostatní položky</t>
  </si>
  <si>
    <t>Zařízení č. 1</t>
  </si>
  <si>
    <t>Pol258</t>
  </si>
  <si>
    <t>VZT jednotka pro přívod a odvod vzduchu ve vnitřním svislém provedení Průtok +3725 m3/h, -3495 m3/h, 300 Pa - filtrace F7 - deskový rekuperátor - vodní ohřívač - výparník přímého chlazení - ventilátory s EC motory Provedení Ecodesign 2018</t>
  </si>
  <si>
    <t>Pol259</t>
  </si>
  <si>
    <t>Montáž VZT jednotky včetně regulace, včetně montážního materiálu</t>
  </si>
  <si>
    <t>Pol260</t>
  </si>
  <si>
    <t>Zdroj chladu / tepla pro VZT jednotku - kondenzační jednotka systému přímého chlazení / topení, Qch = 10,0 kW</t>
  </si>
  <si>
    <t>Poznámka k položce:_x000D_
Včetně potrubí, chladiva a veškerého příslušentví pro napojení na VZT jednotku_x000D_
Včetně regulace a základové konstrukce pro osazení na terén</t>
  </si>
  <si>
    <t>Pol261</t>
  </si>
  <si>
    <t>Montáž kondenzační jednotky včetně potrubí a regulace, včetně montážního materiálu</t>
  </si>
  <si>
    <t>Pol262</t>
  </si>
  <si>
    <t>Protipožární klapka 800x400, ruční a termické shazování</t>
  </si>
  <si>
    <t>Pol263</t>
  </si>
  <si>
    <t>Protipožární klapka 500x400, ruční a termické shazování</t>
  </si>
  <si>
    <t>Pol264</t>
  </si>
  <si>
    <t>Montáž protipožárních klapek, včetně montážního materiálu</t>
  </si>
  <si>
    <t>Pol265</t>
  </si>
  <si>
    <t>Dvojice regulátorů proměnného průtoku do kruhového potrubí pr. 315 Provedení pro nízké rychlosti proudění vzduchu s protihlukovým krytem Včetně ovládacího boxu a kabeláže pro propojení s VZT jednotkou Včetně ručního ovladače a kabeláže</t>
  </si>
  <si>
    <t>Pol266</t>
  </si>
  <si>
    <t xml:space="preserve">Dvojice regulátorů proměnného průtoku do kruhového potrubí pr. 250 Provedení pro nízké rychlosti proudění vzduchu s protihlukovým krytem Včetně ovládacího boxu a kabeláže pro propojení s VZT jednotkou Včetně ručního ovladače, čidla CO2 a čidla vlhkosti a </t>
  </si>
  <si>
    <t>Pol267</t>
  </si>
  <si>
    <t>Dvojice regulátorů proměnného průtoku do kruhového potrubí pr. 125 Provedení pro nízké rychlosti proudění vzduchu s protihlukovým krytem Včetně ovládacího boxu a kabeláže pro propojení s VZT jednotkou Včetně ručního ovladače a kabeláže</t>
  </si>
  <si>
    <t>Pol268</t>
  </si>
  <si>
    <t>Montáž regulátorů včetně kabeláže, čidel a ovladačů, včetně montážního materiálu</t>
  </si>
  <si>
    <t>Pol269</t>
  </si>
  <si>
    <t>Čtyřhranná vyústka přívodní dvouřadá s nastavitelnými lamelami s regulací rozměr 425x75</t>
  </si>
  <si>
    <t>Pol270</t>
  </si>
  <si>
    <t>Čtyřhranná vyústka odvodní jednořadá s nastavitelnými lamelami bez regulace rozměr 425x75</t>
  </si>
  <si>
    <t>Pol271</t>
  </si>
  <si>
    <t>Čtyřhranná vyústka odvodní jednořadá s nastavitelnými lamelami bez regulace rozměr 525x225</t>
  </si>
  <si>
    <t>Pol272</t>
  </si>
  <si>
    <t>Talířový ventil univerzální pr. 200</t>
  </si>
  <si>
    <t>Pol273</t>
  </si>
  <si>
    <t>Talířový ventil univerzální pr. 160</t>
  </si>
  <si>
    <t>Pol274</t>
  </si>
  <si>
    <t>Talířový ventil univerzální pr. 125</t>
  </si>
  <si>
    <t>Pol275</t>
  </si>
  <si>
    <t>Montáž distribučních elementů, včetně montážního materiálu</t>
  </si>
  <si>
    <t>Pol276</t>
  </si>
  <si>
    <t>Protidešťová žaluzie s ochrannou sítí 1000x500</t>
  </si>
  <si>
    <t>Pol277</t>
  </si>
  <si>
    <t>Výfuková hlavice na potrubí pr. 630</t>
  </si>
  <si>
    <t>Pol278</t>
  </si>
  <si>
    <t>Montáž koncových prvků, včetně montážního materiálu</t>
  </si>
  <si>
    <t>Pol279</t>
  </si>
  <si>
    <t>Kulisový tlumič hluku 1000x500-1000</t>
  </si>
  <si>
    <t>Poznámka k položce:_x000D_
Včetně 5ks kulis 100x500-1000</t>
  </si>
  <si>
    <t>Pol280</t>
  </si>
  <si>
    <t>Kulisový tlumič hluku 800x600-2000</t>
  </si>
  <si>
    <t>Poznámka k položce:_x000D_
Včetně 4ks kulis 100x600-2000</t>
  </si>
  <si>
    <t>Pol281</t>
  </si>
  <si>
    <t>Kulisový tlumič hluku 800x400-1500</t>
  </si>
  <si>
    <t>Poznámka k položce:_x000D_
Včetně 4ks kulis 100x400-1500</t>
  </si>
  <si>
    <t>Pol282</t>
  </si>
  <si>
    <t>Pružný tlumič hluku pr. 250, l = 1000mm Tloušťka izolace 50 mm</t>
  </si>
  <si>
    <t>Pol283</t>
  </si>
  <si>
    <t>Pružný tlumič hluku pr. 315, l = 1000mm Tloušťka izolace 50 mm</t>
  </si>
  <si>
    <t>Pol284</t>
  </si>
  <si>
    <t>Pružný tlumič hluku pr. 125, l = 1000mm Tloušťka izolace 50 mm</t>
  </si>
  <si>
    <t>Pol285</t>
  </si>
  <si>
    <t>Montáž tlumičů hluku, včetně montážního materiálu</t>
  </si>
  <si>
    <t>Pol286</t>
  </si>
  <si>
    <t>Flexo potrubí s útlumem hluku pr. 200</t>
  </si>
  <si>
    <t>Pol287</t>
  </si>
  <si>
    <t>Flexo potrubí s útlumem hluku pr. 160</t>
  </si>
  <si>
    <t>Pol288</t>
  </si>
  <si>
    <t>Flexo potrubí s útlumem hluku pr. 125</t>
  </si>
  <si>
    <t>Pol289</t>
  </si>
  <si>
    <t>Montáž flexo potrubí, včetně montážního materiálu</t>
  </si>
  <si>
    <t>Poznámka k položce:_x000D_
Spiro potrubí z pozink. plechu, včetně závěsů, tvarovek, montážního materiálu a požárních ucpávek pro dotěsnění prostupů</t>
  </si>
  <si>
    <t>Pol290</t>
  </si>
  <si>
    <t>Spiro potrubí z pozink. plechu, včetně závěsů, tvarovek, montážního materiálu a požárních ucpávek pro dotěsnění prostupů pr. 315</t>
  </si>
  <si>
    <t>Pol291</t>
  </si>
  <si>
    <t>Spiro potrubí z pozink. plechu, včetně závěsů, tvarovek, montážního materiálu a požárních ucpávek pro dotěsnění prostupů pr. 250</t>
  </si>
  <si>
    <t>Pol292</t>
  </si>
  <si>
    <t>Spiro potrubí z pozink. plechu, včetně závěsů, tvarovek, montážního materiálu a požárních ucpávek pro dotěsnění prostupů pr. 200</t>
  </si>
  <si>
    <t>Pol293</t>
  </si>
  <si>
    <t>Spiro potrubí z pozink. plechu, včetně závěsů, tvarovek, montážního materiálu a požárních ucpávek pro dotěsnění prostupů pr. 160</t>
  </si>
  <si>
    <t>Pol294</t>
  </si>
  <si>
    <t>Spiro potrubí z pozink. plechu, včetně závěsů, tvarovek, montážního materiálu a požárních ucpávek pro dotěsnění prostupů pr. 125</t>
  </si>
  <si>
    <t>Pol295</t>
  </si>
  <si>
    <t>Montáž spiro potrubí, včetně montážního materiálu</t>
  </si>
  <si>
    <t>Pol296</t>
  </si>
  <si>
    <t>Čtyřhranné potrubí z ocel. pozink. plechu spojovaného přírubami do vnitřního prostředí, včetně závěsů, spojovacího materiálu a požárních ucpávek pro dotěsnění prostupů</t>
  </si>
  <si>
    <t>Pol297</t>
  </si>
  <si>
    <t>Montáž čtyřhranného potrubí, včetně montážního materiálu</t>
  </si>
  <si>
    <t>Pol298</t>
  </si>
  <si>
    <t>Protihluková izolace s oplechováním - na rozvody ve strojovně až po tlumiče hluku včetně - na sání a výfuku provedení parotěsné izolace</t>
  </si>
  <si>
    <t>Pol299</t>
  </si>
  <si>
    <t>Montáž protihlukové izolace, včetně montážního materiálu</t>
  </si>
  <si>
    <t>Pol300</t>
  </si>
  <si>
    <t>Tepelná izolace do vnitřního prostředí, tl. 20 mm</t>
  </si>
  <si>
    <t>Pol310</t>
  </si>
  <si>
    <t>Montáž tepelné izolace, včetně montážního materiálu</t>
  </si>
  <si>
    <t>Pol311</t>
  </si>
  <si>
    <t>Protipožární izolace oboustranná s odolností 90 minut</t>
  </si>
  <si>
    <t>Pol312</t>
  </si>
  <si>
    <t>Montáž protipožární izolace, včetně montážního materiálu</t>
  </si>
  <si>
    <t>Pol313</t>
  </si>
  <si>
    <t>Parotěsná izolace tl. 20 mm</t>
  </si>
  <si>
    <t>Pol314</t>
  </si>
  <si>
    <t>Montáž parotěsné izolace, včetně montážního materiálu</t>
  </si>
  <si>
    <t>Zařízení č. 2</t>
  </si>
  <si>
    <t>Pol315</t>
  </si>
  <si>
    <t>VZT jednotka pro přívod a odvod vzduchu ve vnitřním svislém provedení Průtok +2200 m3/h, -2420 m3/h, 400 Pa - filtrace F7 - deskový rekuperátor - vodní ohřívač - výparník přímého chlazení - ventilátory s EC motory Provedení Ecodesign 2018</t>
  </si>
  <si>
    <t>Pol316</t>
  </si>
  <si>
    <t>Zdroj chladu / tepla pro VZT jednotku - kondenzační jednotka systému přímého chlazení / topení, Qch = 11,0 kW</t>
  </si>
  <si>
    <t>Pol317</t>
  </si>
  <si>
    <t>Protipožární klapka 400x315, ruční a termické shazování</t>
  </si>
  <si>
    <t>Pol318</t>
  </si>
  <si>
    <t>Regulační klapka ruční 315x250</t>
  </si>
  <si>
    <t>Pol319</t>
  </si>
  <si>
    <t>Regulační klapka ruční pr. 200</t>
  </si>
  <si>
    <t>Pol320</t>
  </si>
  <si>
    <t>Regulační klapka ruční pr. 125</t>
  </si>
  <si>
    <t>Pol321</t>
  </si>
  <si>
    <t>Montáž regulačních klapek, včetně montážního materiálu</t>
  </si>
  <si>
    <t>Pol322</t>
  </si>
  <si>
    <t>Indukční digestoř rozměr 2600x1200 pro průtok vzduchu 1800 m3/h Včetně vlastního indukčního ventilátorku, osvětlení a tukových filtrů</t>
  </si>
  <si>
    <t>Pol436</t>
  </si>
  <si>
    <t>Odvodní digestoř rozměr 1000x1000 pro průtok vzduchu 600 m3/h Včetně tukových filtrů</t>
  </si>
  <si>
    <t>Pol437</t>
  </si>
  <si>
    <t>Čtyřhranná vyústka přívodní jednořadá s nastavitelnými lamelami bez regulace rozměr 525x225</t>
  </si>
  <si>
    <t>Pol438</t>
  </si>
  <si>
    <t>Pol439</t>
  </si>
  <si>
    <t>Kulisový tlumič hluku 400x400-1500</t>
  </si>
  <si>
    <t>Poznámka k položce:_x000D_
Včetně 2ks kulis 100x400-1500</t>
  </si>
  <si>
    <t>Pol440</t>
  </si>
  <si>
    <t xml:space="preserve">Čtyřhranné potrubí z ocel. pozink. plechu spojovaného přírubami do vnitřního prostředí, včetně závěsů, spojovacího materiálu a požárních ucpávek pro dotěsnění prostupů Odvodní potrubí od digestoří bude provedeno jako vodotěsné a opatřeno revizními otvory </t>
  </si>
  <si>
    <t>Pol441</t>
  </si>
  <si>
    <t>Protihluková izolace s oplechováním - na rozvody ve strojovně až po tlumiče hluku včetně - na sání a výfuku těsné provedení</t>
  </si>
  <si>
    <t>Zařízení č. 3</t>
  </si>
  <si>
    <t>Pol442</t>
  </si>
  <si>
    <t>Malý odvodní ventilátor nástěnný, 60 m3/h, 50 Pa</t>
  </si>
  <si>
    <t>Poznámka k položce:_x000D_
Včetně zpětné klapky a montážního materiálu</t>
  </si>
  <si>
    <t>Pol443</t>
  </si>
  <si>
    <t>Montáž ventilátoru, včetně montážního materiálu</t>
  </si>
  <si>
    <t>Pol444</t>
  </si>
  <si>
    <t>Výfuková hlavice na potrubí pr. 100</t>
  </si>
  <si>
    <t>Pol445</t>
  </si>
  <si>
    <t>Pol446</t>
  </si>
  <si>
    <t>Spiro potrubí z pozink. plechu, včetně závěsů, tvarovek, montážního materiálu a požárních ucpávek pro dotěsnění prostupů pr. 100</t>
  </si>
  <si>
    <t>Zařízení č. 4</t>
  </si>
  <si>
    <t>Pol447</t>
  </si>
  <si>
    <t>Malý diagonální ventilátor do kruhového potrubí pr. 125, 200 m3/h, 80 Pa</t>
  </si>
  <si>
    <t>Poznámka k položce:_x000D_
Včetně montážního materiálu</t>
  </si>
  <si>
    <t>Pol448</t>
  </si>
  <si>
    <t>Zpětná klapka pr. 125</t>
  </si>
  <si>
    <t>Pol449</t>
  </si>
  <si>
    <t>Montáž zpětné klapky, včetně montážního materiálu</t>
  </si>
  <si>
    <t>Pol450</t>
  </si>
  <si>
    <t>Krycí mřížka na potrubí pr. 125</t>
  </si>
  <si>
    <t>Zařízení č. 5</t>
  </si>
  <si>
    <t>Pol451</t>
  </si>
  <si>
    <t>Malý odvodní ventilátor nástěnný, 80 m3/h, 50 Pa</t>
  </si>
  <si>
    <t>Pol884</t>
  </si>
  <si>
    <t>Malý odvodní ventilátor nástěnný, 30 m3/h, 50 Pa</t>
  </si>
  <si>
    <t>Pol885</t>
  </si>
  <si>
    <t>Výfuková žaluzie na potrubí pr. 100</t>
  </si>
  <si>
    <t>Zařízení č. 6</t>
  </si>
  <si>
    <t>Pol886</t>
  </si>
  <si>
    <t>Malý odvodní ventilátor nástěnný, 100 m3/h, 50 Pa</t>
  </si>
  <si>
    <t>Ostatní položky</t>
  </si>
  <si>
    <t>Pol887</t>
  </si>
  <si>
    <t>Konstrukční a dílenská dokumentace dle zvyklostí dodavatele</t>
  </si>
  <si>
    <t>Pol888</t>
  </si>
  <si>
    <t>Pol889</t>
  </si>
  <si>
    <t>Jemné zaregulování</t>
  </si>
  <si>
    <t>216</t>
  </si>
  <si>
    <t>Pol890</t>
  </si>
  <si>
    <t>Zaškolení obsluhy</t>
  </si>
  <si>
    <t>Pol891</t>
  </si>
  <si>
    <t>Provozní přepisy a řády</t>
  </si>
  <si>
    <t>Pol892</t>
  </si>
  <si>
    <t>Štítky a označení potrubí</t>
  </si>
  <si>
    <t>Pol893</t>
  </si>
  <si>
    <t>Koordinace se skutečným stavem stavby a instalací včetně úprav návrhu</t>
  </si>
  <si>
    <t>SO 205 - Silnoproud</t>
  </si>
  <si>
    <t>D1 - SILNOPROUD</t>
  </si>
  <si>
    <t xml:space="preserve">    D2 - ROZVADĚČE A DODÁVKA</t>
  </si>
  <si>
    <t xml:space="preserve">    D3 - SVĚTELNÉ ROZVODY</t>
  </si>
  <si>
    <t xml:space="preserve">    D4 - ZÁSUVKOVÉ ROZVODY</t>
  </si>
  <si>
    <t xml:space="preserve">    D5 - OSTATNÍ KABELOVÉ ROZVODY</t>
  </si>
  <si>
    <t xml:space="preserve">    D6 - SVÍTIDLA PRO UMĚLÉ OSVĚTLENÍ</t>
  </si>
  <si>
    <t xml:space="preserve">    D7 - OSTATNÍ PRÁCE</t>
  </si>
  <si>
    <t xml:space="preserve">    D8 - DEMONTÁŽE</t>
  </si>
  <si>
    <t>SILNOPROUD</t>
  </si>
  <si>
    <t>ROZVADĚČE A DODÁVKA</t>
  </si>
  <si>
    <t>Pol323</t>
  </si>
  <si>
    <t>Pol324</t>
  </si>
  <si>
    <t>Pol325</t>
  </si>
  <si>
    <t>Pol326</t>
  </si>
  <si>
    <t>Pol327</t>
  </si>
  <si>
    <t>Pol328</t>
  </si>
  <si>
    <t>Pol329</t>
  </si>
  <si>
    <t>Pol330</t>
  </si>
  <si>
    <t>Pol331</t>
  </si>
  <si>
    <t>SVĚTELNÉ ROZVODY</t>
  </si>
  <si>
    <t>Pol332</t>
  </si>
  <si>
    <t>Pol333</t>
  </si>
  <si>
    <t>Pol334</t>
  </si>
  <si>
    <t>Pol335</t>
  </si>
  <si>
    <t>Pol336</t>
  </si>
  <si>
    <t>Pol337</t>
  </si>
  <si>
    <t>Pol338</t>
  </si>
  <si>
    <t>Pol339</t>
  </si>
  <si>
    <t>Pol340</t>
  </si>
  <si>
    <t>Pol341</t>
  </si>
  <si>
    <t>Pol342</t>
  </si>
  <si>
    <t>Pol343</t>
  </si>
  <si>
    <t>Pol344</t>
  </si>
  <si>
    <t>Pol345</t>
  </si>
  <si>
    <t>ZÁSUVKOVÉ ROZVODY</t>
  </si>
  <si>
    <t>Pol347</t>
  </si>
  <si>
    <t>Pol348</t>
  </si>
  <si>
    <t>Pol349</t>
  </si>
  <si>
    <t>Pol350</t>
  </si>
  <si>
    <t>Pol351</t>
  </si>
  <si>
    <t>OSTATNÍ KABELOVÉ ROZVODY</t>
  </si>
  <si>
    <t>Pol352</t>
  </si>
  <si>
    <t>Pol353</t>
  </si>
  <si>
    <t>Pol354</t>
  </si>
  <si>
    <t>Pol355</t>
  </si>
  <si>
    <t>Pol356</t>
  </si>
  <si>
    <t>Pol357</t>
  </si>
  <si>
    <t>Pol358</t>
  </si>
  <si>
    <t>Pol359</t>
  </si>
  <si>
    <t>Pol360</t>
  </si>
  <si>
    <t>Pol361</t>
  </si>
  <si>
    <t>Pol362</t>
  </si>
  <si>
    <t>Pol363</t>
  </si>
  <si>
    <t>Pol364</t>
  </si>
  <si>
    <t>Pol365</t>
  </si>
  <si>
    <t>Pol366</t>
  </si>
  <si>
    <t>Pol367</t>
  </si>
  <si>
    <t>Pol368</t>
  </si>
  <si>
    <t>Pol369</t>
  </si>
  <si>
    <t>Pol370</t>
  </si>
  <si>
    <t>Pol371</t>
  </si>
  <si>
    <t>Pol372</t>
  </si>
  <si>
    <t>Pol373</t>
  </si>
  <si>
    <t>Pol374</t>
  </si>
  <si>
    <t>Pol375</t>
  </si>
  <si>
    <t>Pol376</t>
  </si>
  <si>
    <t>Pol377</t>
  </si>
  <si>
    <t>Pol378</t>
  </si>
  <si>
    <t>Pol379</t>
  </si>
  <si>
    <t>SVÍTIDLA PRO UMĚLÉ OSVĚTLENÍ</t>
  </si>
  <si>
    <t>Pol380</t>
  </si>
  <si>
    <t>Pol381</t>
  </si>
  <si>
    <t>Pol382</t>
  </si>
  <si>
    <t>Pol383</t>
  </si>
  <si>
    <t>Pol384</t>
  </si>
  <si>
    <t>Pol385</t>
  </si>
  <si>
    <t>Pol386</t>
  </si>
  <si>
    <t>Pol387</t>
  </si>
  <si>
    <t>Pol388</t>
  </si>
  <si>
    <t>Pol389</t>
  </si>
  <si>
    <t>Pol390</t>
  </si>
  <si>
    <t>Pol391</t>
  </si>
  <si>
    <t>Pol392</t>
  </si>
  <si>
    <t>OSTATNÍ PRÁCE</t>
  </si>
  <si>
    <t>Pol393</t>
  </si>
  <si>
    <t>Průrazy do zdiva včetně hrubého začištění do rozměru 500mm x 100mm</t>
  </si>
  <si>
    <t>Pol394</t>
  </si>
  <si>
    <t>Průrazy do zdiva včetně hrubého začištění do rozměru 300 x 50mm</t>
  </si>
  <si>
    <t>Pol395</t>
  </si>
  <si>
    <t>Průrazy do zdiva včetně hrubého začištění do pr.50mm</t>
  </si>
  <si>
    <t>Pol396</t>
  </si>
  <si>
    <t>Průrazy do zdiva včetně hrubého začištění do pr.100mm</t>
  </si>
  <si>
    <t>Pol397</t>
  </si>
  <si>
    <t>Sekání drážky včetně hrubého začíštění do 20x50</t>
  </si>
  <si>
    <t>Pol398</t>
  </si>
  <si>
    <t>Sekání drážky včetně hrubého začíštění do 50x50</t>
  </si>
  <si>
    <t>Pol399</t>
  </si>
  <si>
    <t>Sekání drážky včetně hrubého začíštění do 50x100</t>
  </si>
  <si>
    <t>Pol400</t>
  </si>
  <si>
    <t>Drobný materiál - hmoždinky, vruty, zdrhovací pásky do 3000ks</t>
  </si>
  <si>
    <t>Pol401</t>
  </si>
  <si>
    <t>Výkop včetně záhozu, folie, dlaždice nebo CWS (napájecí kabely) 50x75cm</t>
  </si>
  <si>
    <t>Pol402</t>
  </si>
  <si>
    <t>Pol403</t>
  </si>
  <si>
    <t>Pol404</t>
  </si>
  <si>
    <t>Dodavatelská dokumentace včetně schémat zapojení</t>
  </si>
  <si>
    <t>Pol405</t>
  </si>
  <si>
    <t>Revize včetně vypracování výchozí zprávy</t>
  </si>
  <si>
    <t>Pol406</t>
  </si>
  <si>
    <t>Dokumentace skutečného provedení ve 3-ech vyhotoveních - 1etapa</t>
  </si>
  <si>
    <t>DEMONTÁŽE</t>
  </si>
  <si>
    <t>Demontáže stávajících rozvaděčů včetně ekologické likvidace</t>
  </si>
  <si>
    <t>513616889</t>
  </si>
  <si>
    <t>Demontáže svítidel včetně ekologické likvidace</t>
  </si>
  <si>
    <t>-1443168598</t>
  </si>
  <si>
    <t>Demontáže spínačů včetně ekologické likvidace</t>
  </si>
  <si>
    <t>-155602256</t>
  </si>
  <si>
    <t>Demontáže zásuvek včetně ekologické likvidace</t>
  </si>
  <si>
    <t>1429448501</t>
  </si>
  <si>
    <t>Demontáže stávající kabeláže včetně začištění</t>
  </si>
  <si>
    <t>-61115616</t>
  </si>
  <si>
    <t>Demontáže kabeláže včetně PVC lišty</t>
  </si>
  <si>
    <t>2098769920</t>
  </si>
  <si>
    <t>SO 206 - Slaboproud</t>
  </si>
  <si>
    <t>D1 - SLABOPROUD</t>
  </si>
  <si>
    <t xml:space="preserve">    D2 - Poplachový tísňový a zabezpečovací systém – PTZS (EZS)</t>
  </si>
  <si>
    <t xml:space="preserve">    D3 - Datové rozvody a strukturovaná kabeláž – SKS, domácí telefon DT</t>
  </si>
  <si>
    <t xml:space="preserve">      D4 - Rozváděč RACK 19“</t>
  </si>
  <si>
    <t xml:space="preserve">      D5 - Strukturovaná kabeláž, kabeláž pro IP domácí telefon a přístupový systém, úprava telefonního vedení</t>
  </si>
  <si>
    <t xml:space="preserve">      D6 - WiFi</t>
  </si>
  <si>
    <t xml:space="preserve">      D7 - Domácí telefon a přístupový systém</t>
  </si>
  <si>
    <t xml:space="preserve">      D8 - Zásah do zařízení poskytovatele připojení k internetu</t>
  </si>
  <si>
    <t xml:space="preserve">    D9 - Příprava pro interaktivní tabule, HDMI propojka</t>
  </si>
  <si>
    <t xml:space="preserve">    D10 - Společné položky - slaboproud</t>
  </si>
  <si>
    <t>SLABOPROUD</t>
  </si>
  <si>
    <t>Poplachový tísňový a zabezpečovací systém – PTZS (EZS)</t>
  </si>
  <si>
    <t>Pol706</t>
  </si>
  <si>
    <t>Pol707</t>
  </si>
  <si>
    <t>Pol708</t>
  </si>
  <si>
    <t>Pol709</t>
  </si>
  <si>
    <t>Pol710</t>
  </si>
  <si>
    <t>Pol711</t>
  </si>
  <si>
    <t>Pol712</t>
  </si>
  <si>
    <t>Pol713</t>
  </si>
  <si>
    <t>Pol714</t>
  </si>
  <si>
    <t>Pol715</t>
  </si>
  <si>
    <t>Pol716</t>
  </si>
  <si>
    <t>Pol717</t>
  </si>
  <si>
    <t>Pol718</t>
  </si>
  <si>
    <t>Pol719</t>
  </si>
  <si>
    <t>Pol720</t>
  </si>
  <si>
    <t>Pol721</t>
  </si>
  <si>
    <t>Pol722</t>
  </si>
  <si>
    <t>Pol723</t>
  </si>
  <si>
    <t>Pol724</t>
  </si>
  <si>
    <t>Pol725</t>
  </si>
  <si>
    <t>Pol726</t>
  </si>
  <si>
    <t>Pol727</t>
  </si>
  <si>
    <t>Frézování drážky 60 mm x 60 mm</t>
  </si>
  <si>
    <t>Pol728</t>
  </si>
  <si>
    <t>Frézování drážky 30 mm x 30 mm</t>
  </si>
  <si>
    <t>Pol729</t>
  </si>
  <si>
    <t>Zednické práce - zaházení a zaštukování drážek</t>
  </si>
  <si>
    <t>Pol730</t>
  </si>
  <si>
    <t>Propojení, programování a oživení, školení obsluhy</t>
  </si>
  <si>
    <t>Pol731</t>
  </si>
  <si>
    <t>Revize</t>
  </si>
  <si>
    <t>Pol732</t>
  </si>
  <si>
    <t>Zkušební provoz</t>
  </si>
  <si>
    <t>Datové rozvody a strukturovaná kabeláž – SKS, domácí telefon DT</t>
  </si>
  <si>
    <t>Rozváděč RACK 19“</t>
  </si>
  <si>
    <t>Pol733</t>
  </si>
  <si>
    <t>Pol734</t>
  </si>
  <si>
    <t>Pol735</t>
  </si>
  <si>
    <t>Pol736</t>
  </si>
  <si>
    <t>Pol737</t>
  </si>
  <si>
    <t>Pol738</t>
  </si>
  <si>
    <t>Pol739</t>
  </si>
  <si>
    <t>Pol740</t>
  </si>
  <si>
    <t>Pol741</t>
  </si>
  <si>
    <t>Pol742</t>
  </si>
  <si>
    <t>Pol743</t>
  </si>
  <si>
    <t>Pol744</t>
  </si>
  <si>
    <t>Pol745</t>
  </si>
  <si>
    <t>Konfigurace LAN</t>
  </si>
  <si>
    <t>Strukturovaná kabeláž, kabeláž pro IP domácí telefon a přístupový systém, úprava telefonního vedení</t>
  </si>
  <si>
    <t>Pol746</t>
  </si>
  <si>
    <t>Pol747</t>
  </si>
  <si>
    <t>Pol748</t>
  </si>
  <si>
    <t>Pol749</t>
  </si>
  <si>
    <t>Pol750</t>
  </si>
  <si>
    <t>Pol751</t>
  </si>
  <si>
    <t>Měření elektrických parametrů metalického kabelu vč. měřících protokolů</t>
  </si>
  <si>
    <t>Pol752</t>
  </si>
  <si>
    <t>Pol753</t>
  </si>
  <si>
    <t>Pol754</t>
  </si>
  <si>
    <t>Výkop š = 300 mm, hloubka = 750 mm, pískové lože, výstražná fólie, zaházení, udusání</t>
  </si>
  <si>
    <t>Pol755</t>
  </si>
  <si>
    <t>Demontáž stávajícího ÚR 194/10</t>
  </si>
  <si>
    <t>Pol756</t>
  </si>
  <si>
    <t>Pol757</t>
  </si>
  <si>
    <t>Pol758</t>
  </si>
  <si>
    <t>Skříň MRK10</t>
  </si>
  <si>
    <t>Pol759</t>
  </si>
  <si>
    <t>Pol760</t>
  </si>
  <si>
    <t>WiFi</t>
  </si>
  <si>
    <t>Pol761</t>
  </si>
  <si>
    <t>Pol762</t>
  </si>
  <si>
    <t>Pol763</t>
  </si>
  <si>
    <t>Pol764</t>
  </si>
  <si>
    <t>Konfigurace WiFi</t>
  </si>
  <si>
    <t>Domácí telefon a přístupový systém</t>
  </si>
  <si>
    <t>Pol765</t>
  </si>
  <si>
    <t>Pol766</t>
  </si>
  <si>
    <t>Pol767</t>
  </si>
  <si>
    <t>Pol768</t>
  </si>
  <si>
    <t>Konfigurace serveru</t>
  </si>
  <si>
    <t>Pol769</t>
  </si>
  <si>
    <t>Pol770</t>
  </si>
  <si>
    <t>Pol771</t>
  </si>
  <si>
    <t>Pol772</t>
  </si>
  <si>
    <t>Pol773</t>
  </si>
  <si>
    <t>Pol774</t>
  </si>
  <si>
    <t>Pol775</t>
  </si>
  <si>
    <t>Pol776</t>
  </si>
  <si>
    <t>Pol777</t>
  </si>
  <si>
    <t>Pol778</t>
  </si>
  <si>
    <t>Pol779</t>
  </si>
  <si>
    <t>Pol780</t>
  </si>
  <si>
    <t>Pol781</t>
  </si>
  <si>
    <t>Pol782</t>
  </si>
  <si>
    <t>Pol783</t>
  </si>
  <si>
    <t>Pol784</t>
  </si>
  <si>
    <t>Pol785</t>
  </si>
  <si>
    <t>Pol786</t>
  </si>
  <si>
    <t>Konfigurace systému domácího telefonu a přístupového systému</t>
  </si>
  <si>
    <t>Pol787</t>
  </si>
  <si>
    <t>Pol788</t>
  </si>
  <si>
    <t>Pol789</t>
  </si>
  <si>
    <t>Pol790</t>
  </si>
  <si>
    <t>Pol791</t>
  </si>
  <si>
    <t>Pol792</t>
  </si>
  <si>
    <t>Pol793</t>
  </si>
  <si>
    <t>Pol794</t>
  </si>
  <si>
    <t>Pol795</t>
  </si>
  <si>
    <t>Pol796</t>
  </si>
  <si>
    <t>Zásah do zařízení poskytovatele připojení k internetu</t>
  </si>
  <si>
    <t>Pol797</t>
  </si>
  <si>
    <t>Příprava pro interaktivní tabule, HDMI propojka</t>
  </si>
  <si>
    <t>Pol798</t>
  </si>
  <si>
    <t>Pol799</t>
  </si>
  <si>
    <t>Pol800</t>
  </si>
  <si>
    <t>Pol801</t>
  </si>
  <si>
    <t>Pol802</t>
  </si>
  <si>
    <t>Pol803</t>
  </si>
  <si>
    <t>Pol804</t>
  </si>
  <si>
    <t>Pol805</t>
  </si>
  <si>
    <t>Pol806</t>
  </si>
  <si>
    <t>Frézování drážky 55 mm x 55 mm do stropů a do stěn</t>
  </si>
  <si>
    <t>Pol807</t>
  </si>
  <si>
    <t>Zednické práce - zaházení a zaštukování drážek ve stropech a stěnách</t>
  </si>
  <si>
    <t>Pol808</t>
  </si>
  <si>
    <t>Společné položky - slaboproud</t>
  </si>
  <si>
    <t>Pol809</t>
  </si>
  <si>
    <t>Pol810</t>
  </si>
  <si>
    <t>Pol811</t>
  </si>
  <si>
    <t>Stavební přípomoce (prostupy ve zděných stěnách)</t>
  </si>
  <si>
    <t>236</t>
  </si>
  <si>
    <t>Pol812</t>
  </si>
  <si>
    <t>238</t>
  </si>
  <si>
    <t>Pol813</t>
  </si>
  <si>
    <t>Dokumentace dílenská v 6 paré</t>
  </si>
  <si>
    <t>Pol814</t>
  </si>
  <si>
    <t>Dokumentace dodavatelská a skutečného provedení ve 3 paré</t>
  </si>
  <si>
    <t>SO 207 - MaR</t>
  </si>
  <si>
    <t>D1 - MaR</t>
  </si>
  <si>
    <t xml:space="preserve">    2 - VZT 2</t>
  </si>
  <si>
    <t xml:space="preserve">    100 - Kotelna</t>
  </si>
  <si>
    <t xml:space="preserve">    501 - Rozvaděč RA </t>
  </si>
  <si>
    <t xml:space="preserve">    600 - Montáž a montážní materiál</t>
  </si>
  <si>
    <t>VZT 2</t>
  </si>
  <si>
    <t>2-PdA11</t>
  </si>
  <si>
    <t>Kotelna</t>
  </si>
  <si>
    <t>100-PC01</t>
  </si>
  <si>
    <t>Pol407</t>
  </si>
  <si>
    <t>100-TC01-07</t>
  </si>
  <si>
    <t>100-TC10-11</t>
  </si>
  <si>
    <t>100-TC50</t>
  </si>
  <si>
    <t>100-TA51</t>
  </si>
  <si>
    <t>100-TA01, 02</t>
  </si>
  <si>
    <t>100-Y01</t>
  </si>
  <si>
    <t>100-LA51</t>
  </si>
  <si>
    <t>100-HL51</t>
  </si>
  <si>
    <t>100-HL52</t>
  </si>
  <si>
    <t>100-HL53</t>
  </si>
  <si>
    <t>100-HL54</t>
  </si>
  <si>
    <t>100-QA51</t>
  </si>
  <si>
    <t>100-QA53</t>
  </si>
  <si>
    <t>100-SA51</t>
  </si>
  <si>
    <t>100-GSM</t>
  </si>
  <si>
    <t>Pol409</t>
  </si>
  <si>
    <t>Připojení na ethernet - vzdálený přístup - zprovoznění</t>
  </si>
  <si>
    <t xml:space="preserve">Rozvaděč RA </t>
  </si>
  <si>
    <t>Pol410</t>
  </si>
  <si>
    <t>Pol411</t>
  </si>
  <si>
    <t>Montáž a montážní materiál</t>
  </si>
  <si>
    <t>Pol412</t>
  </si>
  <si>
    <t>Pol413</t>
  </si>
  <si>
    <t>Pol414</t>
  </si>
  <si>
    <t>Pol415</t>
  </si>
  <si>
    <t>Pol416</t>
  </si>
  <si>
    <t>Pol417</t>
  </si>
  <si>
    <t>Pol418</t>
  </si>
  <si>
    <t>Pol419</t>
  </si>
  <si>
    <t>Pol420</t>
  </si>
  <si>
    <t>Napojení zařízení nedodávaných MaR</t>
  </si>
  <si>
    <t>Pol421</t>
  </si>
  <si>
    <t>Integrace VZT jednotek - Modbus</t>
  </si>
  <si>
    <t>Pol422</t>
  </si>
  <si>
    <t>Napojení zařízení dodávaných MaR</t>
  </si>
  <si>
    <t>Pol423</t>
  </si>
  <si>
    <t>Kabeláž pro kotlovou regulaci, zapojí MaR ve spolupráci s dodavatelem kotlů, kotlovou regulaci oživí dodavatel kotlů</t>
  </si>
  <si>
    <t>Pol424</t>
  </si>
  <si>
    <t>Pol425</t>
  </si>
  <si>
    <t>Instalace a oživení</t>
  </si>
  <si>
    <t>Pol426</t>
  </si>
  <si>
    <t>Dílenská dokumentace</t>
  </si>
  <si>
    <t>Pol427</t>
  </si>
  <si>
    <t>Zakreslení konečného stavu</t>
  </si>
  <si>
    <t>Pol428</t>
  </si>
  <si>
    <t>Odladění SW s technologií</t>
  </si>
  <si>
    <t>Pol429</t>
  </si>
  <si>
    <t>Parametrizace komunikace a testy komunikace</t>
  </si>
  <si>
    <t>Pol430</t>
  </si>
  <si>
    <t>Pol431</t>
  </si>
  <si>
    <t>Jednorázové zaškolení obsluhy (centrála)</t>
  </si>
  <si>
    <t>Pol432</t>
  </si>
  <si>
    <t>Test 1:1</t>
  </si>
  <si>
    <t>Pol433</t>
  </si>
  <si>
    <t>Pol434</t>
  </si>
  <si>
    <t>Inženýrská činnost</t>
  </si>
  <si>
    <t>Pol435</t>
  </si>
  <si>
    <t>SO 208 - Hospodaření s dešťovými vodami</t>
  </si>
  <si>
    <t>D1 - LIKVIDACE DEŠŤOVÝCH VOD</t>
  </si>
  <si>
    <t xml:space="preserve">    D2 - AKUMULAČNÍ RETENČNÍ NÁDRŽ</t>
  </si>
  <si>
    <t>LIKVIDACE DEŠŤOVÝCH VOD</t>
  </si>
  <si>
    <t>AKUMULAČNÍ RETENČNÍ NÁDRŽ</t>
  </si>
  <si>
    <t>Pol815</t>
  </si>
  <si>
    <t>Pol816</t>
  </si>
  <si>
    <t>Pol817</t>
  </si>
  <si>
    <t>Konus 1000/630/580, mat. beton, 1x kapsové stupadlo, 1x ocelové stupadlo</t>
  </si>
  <si>
    <t>Pol818</t>
  </si>
  <si>
    <t>Vyrovnávací prstenec 630mm, výška 100mm, mat. beton</t>
  </si>
  <si>
    <t>Pol819</t>
  </si>
  <si>
    <t>Kruhový poklop litinový DN600 třídy zatížení B125, včetně rámu, ref. Wavin</t>
  </si>
  <si>
    <t>Pol820</t>
  </si>
  <si>
    <t>Vyvrtání prostupu DN200 pro potrubí DN150</t>
  </si>
  <si>
    <t>Pol821</t>
  </si>
  <si>
    <t>Montáž a zatěsnění potrubí DN150 do připraveného prostupu</t>
  </si>
  <si>
    <t>Pol822</t>
  </si>
  <si>
    <t>Regulační prvek odtoku DN150, typ T, odtok 0,7l/s při výšce hladiny 1200mm, bezpečnostní přepad ve výši 1800mm nad dnem jímky, ref. Wavin</t>
  </si>
  <si>
    <t>Pol823</t>
  </si>
  <si>
    <t>Potrubí PVC KG DN150 – bezpečnostní přepad, ref. Wavin</t>
  </si>
  <si>
    <t>Pol824</t>
  </si>
  <si>
    <t>Pol825</t>
  </si>
  <si>
    <t>Koncová kanalizační žabí zpětná klapka DN150</t>
  </si>
  <si>
    <t>Pol826</t>
  </si>
  <si>
    <t>Montážní práce, osazení, sestavení a napojení nádrže</t>
  </si>
  <si>
    <t>Pol828</t>
  </si>
  <si>
    <t>Štěrk frakce 8/32 pro obsypání nádrže</t>
  </si>
  <si>
    <t>Pol829</t>
  </si>
  <si>
    <t>Pol830</t>
  </si>
  <si>
    <t>montáže</t>
  </si>
  <si>
    <t>SO 209 - Přípojky</t>
  </si>
  <si>
    <t>D1 - PŘÍPOJKA JEDNOTNÉ KANALIZACE</t>
  </si>
  <si>
    <t>D2 - VODOVODNÍ PŘÍPOJKA</t>
  </si>
  <si>
    <t xml:space="preserve">    D3 - Armatury vodoměrné sestavy:</t>
  </si>
  <si>
    <t xml:space="preserve">    D4 - Vodoměrná šachta:</t>
  </si>
  <si>
    <t>PŘÍPOJKA JEDNOTNÉ KANALIZACE</t>
  </si>
  <si>
    <t>Pol831</t>
  </si>
  <si>
    <t>Těsnění pro osazení nového potrubí DN200 do stávající odbočky</t>
  </si>
  <si>
    <t>Pol832</t>
  </si>
  <si>
    <t>Koleno kamenina DN200/45°, ref Steinzeug-Keramo</t>
  </si>
  <si>
    <t>Pol833</t>
  </si>
  <si>
    <t>Potrubí kamenina DN200, ref. Steinzeug-Keramo</t>
  </si>
  <si>
    <t>Pol834</t>
  </si>
  <si>
    <t>Pol835</t>
  </si>
  <si>
    <t>Pol836</t>
  </si>
  <si>
    <t>Pol837</t>
  </si>
  <si>
    <t>Pol838</t>
  </si>
  <si>
    <t>Pol839</t>
  </si>
  <si>
    <t>Pol840</t>
  </si>
  <si>
    <t>Pol841</t>
  </si>
  <si>
    <t>Pol842</t>
  </si>
  <si>
    <t>Pol843</t>
  </si>
  <si>
    <t>Pol844</t>
  </si>
  <si>
    <t>Montáž potrubí</t>
  </si>
  <si>
    <t>Pol845</t>
  </si>
  <si>
    <t>Montáž šachty</t>
  </si>
  <si>
    <t>Pol846</t>
  </si>
  <si>
    <t>Výstražná folie kanalizace</t>
  </si>
  <si>
    <t>Pol847</t>
  </si>
  <si>
    <t>VODOVODNÍ PŘÍPOJKA</t>
  </si>
  <si>
    <t>Pol848</t>
  </si>
  <si>
    <t>Pol849</t>
  </si>
  <si>
    <t>Pol850</t>
  </si>
  <si>
    <t>Pol851</t>
  </si>
  <si>
    <t>Pol852</t>
  </si>
  <si>
    <t>Pol853</t>
  </si>
  <si>
    <t>Potrubí vodovodní přípojky mat. PE100RC D40x3,7</t>
  </si>
  <si>
    <t>Pol854</t>
  </si>
  <si>
    <t>Signalizační vodič , včetně koncovek</t>
  </si>
  <si>
    <t>Pol855</t>
  </si>
  <si>
    <t>Výstražná folie vodovod</t>
  </si>
  <si>
    <t>Armatury vodoměrné sestavy:</t>
  </si>
  <si>
    <t>Pol856</t>
  </si>
  <si>
    <t>Pol857</t>
  </si>
  <si>
    <t>Přesun stávajícího vodoměru Q=4,3m3/hod. Ze stávající šachty do šachty nové</t>
  </si>
  <si>
    <t>Pol858</t>
  </si>
  <si>
    <t>Redukční ventil DN32, závitový, výstupní tlak max. 0,5MPa</t>
  </si>
  <si>
    <t>Pol859</t>
  </si>
  <si>
    <t>Montáž vodoměrné sestavy</t>
  </si>
  <si>
    <t>Vodoměrná šachta:</t>
  </si>
  <si>
    <t>Pol860</t>
  </si>
  <si>
    <t>Podkladový beton pod šachtu a zpevnění okolo poklopu ČSN EN 206 C12/15 – X0</t>
  </si>
  <si>
    <t>Pol861</t>
  </si>
  <si>
    <t>Základová deska beton ČSN EN 206 C30/37 – XC2, XA1 – Dmax 22 – CI 0,40-S3 Permacrete</t>
  </si>
  <si>
    <t>Pol862</t>
  </si>
  <si>
    <t>Stěny beton ČSN EN 206 C30/37 – XC2, XA1 – Dmax 16 – CI 0,40-S3 Permacrete</t>
  </si>
  <si>
    <t>Pol863</t>
  </si>
  <si>
    <t>Stropní deska beton ČSN EN 206 C30/37 – XC2, XA1 – Dmax 22 – CI 0,40-S3 Permacrete</t>
  </si>
  <si>
    <t>Pol864</t>
  </si>
  <si>
    <t>Stupadlo žebříkové do vodoměrné šachty</t>
  </si>
  <si>
    <t>Pol865</t>
  </si>
  <si>
    <t>Pol866</t>
  </si>
  <si>
    <t>Prostupová pažnice DN200 se čtyřnásobným těsnícím hřebenem mat. EPDM, ref. Prostupy.cz FE 200/LLL</t>
  </si>
  <si>
    <t>Pol867</t>
  </si>
  <si>
    <t>Těsnící vložka nedělená, pryžový segment EPDM tl. 30mm, tlaková odolnost 0,3MPa, pro potrubí o průměru 0-162mm, ref prostupy.cz PS Standard</t>
  </si>
  <si>
    <t>Pol868</t>
  </si>
  <si>
    <t>Žulové dlažební kostky štípané, 15/17cm, 52ks, ref. Lom Prosetín</t>
  </si>
  <si>
    <t>Pol869</t>
  </si>
  <si>
    <t>Montáž vodoměrné šachty</t>
  </si>
  <si>
    <t>Pol870</t>
  </si>
  <si>
    <t>Tlaková zkouška přípojky vodovodu</t>
  </si>
  <si>
    <t>Pol871</t>
  </si>
  <si>
    <t>SO 210 - Gastro</t>
  </si>
  <si>
    <t>D1 - 1. NADZEMNÍ PODLAŽÍ</t>
  </si>
  <si>
    <t xml:space="preserve">    D2 - VARNA</t>
  </si>
  <si>
    <t xml:space="preserve">      D3 - příprava těsta</t>
  </si>
  <si>
    <t xml:space="preserve">      D4 - čistá příprava masa a vajec</t>
  </si>
  <si>
    <t xml:space="preserve">      D5 - mytí provozního nádobí</t>
  </si>
  <si>
    <t xml:space="preserve">      D6 - čistá příprava zeleniny a příprava studené kuchyně</t>
  </si>
  <si>
    <t xml:space="preserve">      D7 - varná linka</t>
  </si>
  <si>
    <t xml:space="preserve">      D8 - umývárna bílého nádobí</t>
  </si>
  <si>
    <t xml:space="preserve">    D9 - SUCHÝ SKLAD</t>
  </si>
  <si>
    <t xml:space="preserve">      D10 - suchý sklad</t>
  </si>
  <si>
    <t>D11 - 1. PODZEMNÍ PODLAŽÍ</t>
  </si>
  <si>
    <t xml:space="preserve">    D12 - SKLAD CHLAZENÝCH A MRAŽENÝCH VÝROBKŮ</t>
  </si>
  <si>
    <t xml:space="preserve">    D13 - HRUBÁ PŘÍPRAVNA ZELENINY</t>
  </si>
  <si>
    <t xml:space="preserve">    D14 - OSTATNÍ</t>
  </si>
  <si>
    <t>1. NADZEMNÍ PODLAŽÍ</t>
  </si>
  <si>
    <t>VARNA</t>
  </si>
  <si>
    <t>příprava těsta</t>
  </si>
  <si>
    <t>Pol894</t>
  </si>
  <si>
    <t>Mycí stůl otevřený se zásuvkovým blokem a s policí, zadní lem, stojánková baterie</t>
  </si>
  <si>
    <t>Poznámka k položce:_x000D_
celonerezové provedení - pracovní deska tl. 40 mm, nerez plech tl. 1,5 mm, podnoží z jeklů 40x40x1,5 mm, výšková stavitelnost ± 20 mm dřez lisovaný 300x500x250 mm vpravo spodní police ve v. 150 mm zadní lem v. 40 mm vč. stojánkové baterie a sifonu vlevo umístěn zásuvkový blok se třemi zásuvkami pohybujícími se na valivém vedení</t>
  </si>
  <si>
    <t>Pol895</t>
  </si>
  <si>
    <t>Váha stolní celonerezová na 5 kg</t>
  </si>
  <si>
    <t>Poznámka k položce:_x000D_
Rozměr vážní plochy: 300 x 300 mm  Váživost: 5 kg  Přesnost (dílek): 10 g   ES ověření váhy v ceně.  Vyhodnocovací jednotka  - displej LCD - 6-ti místný, výška číslic 20mm - funkce: tárování, nulování, sčítání navážek, počítání kusů - klávesnice - 5 funkčních kláves - napájení: AC 230V, DC 6V/3Ah - vestavěný AKU - režim dobíjení baterie - indikace stavu baterie</t>
  </si>
  <si>
    <t>Pol896</t>
  </si>
  <si>
    <t>Skříňka nástěnná uzavřená s jednou policí - nerez posuvná dvířka</t>
  </si>
  <si>
    <t>Poznámka k položce:_x000D_
celonerezové provedení – skříňka je na čele uzavřena psuvnými dvířky a má jednu polici</t>
  </si>
  <si>
    <t>čistá příprava masa a vajec</t>
  </si>
  <si>
    <t>Pol897</t>
  </si>
  <si>
    <t>Mycí stůl otevřený s policí, zadní, levý a pravý  lem, stojánková baterie atyp.provedení skosení v pravé části stolu dle výkr. Dok.</t>
  </si>
  <si>
    <t>Poznámka k položce:_x000D_
celonerezové provedení - pracovní deska tl. 40 mm, nerez plech tl. 1,5 mm, podnoží z jeklů 40x40x1,5 mm, výšková stavitelnost ± 20 mm dřez lisovaný 300x500x250 mm v pravá části stolu dle výkr. dok. spodní police ve v. 150 mm zadní, pravý a levý  lem v. 40 mm vč. stojánkové baterie a sifonu</t>
  </si>
  <si>
    <t>Pol898</t>
  </si>
  <si>
    <t>Chladnička univerzální, 130 ltr., bílle lakovaná, ventilované chlazení, automatické odmrazování, hygienický vnitřní prostor, 3 ks polic, možnost opačného otvírání dveří, rozsah teplot 0 až 10°C</t>
  </si>
  <si>
    <t>mytí provozního nádobí</t>
  </si>
  <si>
    <t>Pol899</t>
  </si>
  <si>
    <t>Mycí stůl s velkokap. dřezem a roštovou policí, zadní a pravý  límec</t>
  </si>
  <si>
    <t>Poznámka k položce:_x000D_
celonerezové provedení - pracovní deska tl. 40 mm, nerez plech tl. 1,5 mm, podnoží z jeklů 40x40x1,5 mm, výšková stavitelnost ± 20 mm prolis pracovní desky dřez lisovaný 1000x500x280 mm vpravo spodní police roštová ve v. 150 mm zadní a pravý límec v. 300 mm vč. sifonu</t>
  </si>
  <si>
    <t>Pol900</t>
  </si>
  <si>
    <t>Sprcha tlaková s ramínkem se směsovací baterií, kohoutky na st. a teplou vodu, tllak. hadice s pružinou o délce 1100mm, úchytka na zeď</t>
  </si>
  <si>
    <t>Pol901</t>
  </si>
  <si>
    <t>Skladový regál čtyřroštový</t>
  </si>
  <si>
    <t>Poznámka k položce:_x000D_
celonerezové provedení - nosná kce z jeklů 30x30x1,5 mm, výšková stavitelnost ± 20 mm 4x pevná roštová police s nosností á 120 kg</t>
  </si>
  <si>
    <t>čistá příprava zeleniny a příprava studené kuchyně</t>
  </si>
  <si>
    <t>Pol902</t>
  </si>
  <si>
    <t>Mycí stůl otevřený s policí, zadní a levý lem, stojánková baterie, atyp.provedení se dřezem pod úhlem 45°</t>
  </si>
  <si>
    <t>Poznámka k položce:_x000D_
celonerezové provedení - pracovní deska tl. 40 mm, nerez plech tl. 1,5 mm, podnoží z jeklů 40x40x1,5 mm, výšková stavitelnost ± 20 mm dřez lisovaný 300x500x250 mm uprostřed pod úhlem 45° spodní police ve v. 150 mm zadní a levý lem v. 40 mm vč. stojánkové baterie a sifonu</t>
  </si>
  <si>
    <t>Poznámka k položce:_x000D_
Rozměr vážní plochy: 300 x 300 mm  Váživost: 5 kg  Přesnost (dílek): 10 g   ES ověření váhy v ceně.  Vyhodnocovací jednotka  - displej LCD - 6-ti místný, výška číslic 20mm - funkce: tárování, nulování, sčítání navážek, počítání kusů - klávesnice - 5 funkčních kláves - napájení: AC 230V, DC 6V/3Ah - vestavěný AKU - režim dobíjení baterie - indikace stavu baterie_x000D_
celonerezové provedení, nohy z jeklů 40x40x1,5 mm, výšk. stavitelnost ± 20 mm 1x prostor pro GN s křídlovými dvířky a 4x zásuvka (dělení 1/2:1/2) chlazený obsah 320 ltr chladící agregát vpravo, rozsah teplot 0°C až +10°C zadní lem v. 40 mm</t>
  </si>
  <si>
    <t>Pol903</t>
  </si>
  <si>
    <t>Univerzální stolní robot 9,5l</t>
  </si>
  <si>
    <t>Poznámka k položce:_x000D_
kotlík 10l 	metla 	hák 	míchač 	nerezový zákryt 	digitální ovládání s časovačem a signalizací/pulsní volbou</t>
  </si>
  <si>
    <t>varná linka</t>
  </si>
  <si>
    <t>Pol904</t>
  </si>
  <si>
    <t>Elektrický konvektomat na 6x1/1 GN s bojlerovým vývinem páry, ovládání dotykovým panelem</t>
  </si>
  <si>
    <t>Pol905</t>
  </si>
  <si>
    <t>Pracovní stůl se zásuvkami a dvěma bloky pro uskladnění GN 1/1 zadní lem, určený jako podstavec pro konvektomat a na porcování</t>
  </si>
  <si>
    <t>Poznámka k položce:_x000D_
celonerezové provedení - pracovní deska tl. 40 mm, nerez plech tl. 1,5 mm, podnoží z jeklů 40x40x1,5 mm, výšková stavitelnost ± 20 mm 2 x blok pro uskladnění FN 1/1, š.355mm, zadní lem 40 mm vlevo umístěn zásuvkový blok se třemi zásuvkami pohybujícími se na valivém vedení</t>
  </si>
  <si>
    <t>Pol906</t>
  </si>
  <si>
    <t>Plynový 4 hořákový sporák na podestavbě</t>
  </si>
  <si>
    <t>Poznámka k položce:_x000D_
Plynový sporák se čtyřmi hořáky pod nerezovým roštem z AISI 304 DIN 1.4301_x000D_
Sporák včetně otevřené podestavby_x000D_
Minimálně dva hořáky s výkonem 7 kW_x000D_
Minimálně dva hořáky s výkonem 3,5 kW_x000D_
Celkový výkon sporáku min. 21 kW_x000D_
Rozměry 800 x 850 x 900 mm_x000D_
Vnější konstrukce z nerezové oceli AISI 304 – DIN 1.4301 _x000D_
Povrchová úprava leštěním „Scotch Brite“_x000D_
Nosná rámová konstrukce, roboticky svařená o síle min. 2 mm,  z nerezové oceli AISI 430 – DIN 1.4016_x000D_
Vrchní deska prolisovaná se zaoblenými rohy, tloušťka min 1,2 mm_x000D_
Přední opláštění bezespárové z nerezové oceli AISI 304 DIN 1.4301 po celé délce  přístroje, tloušťka min 2 mm_x000D_
Hluboko tažená vana bez sváru s vestavěnými hořáky_x000D_
Přehledně uspořádané ovládací prvky na čele přístroje_x000D_
Podestavba s lisovanými vsuvy na gastronádoby - ne vařené_x000D_
Vnější konstrukce z nerezové oceli AISI 304 – DIN 1.4301 _x000D_
Povrchová úprava leštěním „Scotch Brite_x000D_
Vnitřní stěny podestavby provedeny min. v provedení H3, radius R= 20 mm_x000D_
Nosná rámová konstrukce podestavby, roboticky svařená, z nerezové oceli  AISI 430 – DIN 1.4016 o síle min 2 mm_x000D_
Možnost hygienicky spojit s ostatními zařízeními ve varném bloku bez lišt a U profilů_x000D_
Spojení zařízení je vodotěsné po celé hloubce přístroje _x000D_
Včetně stavitelných nerezových nožiček 150 mm</t>
  </si>
  <si>
    <t>Pol907</t>
  </si>
  <si>
    <t>Pracovní stůl otevřený s umývátkem na ruce a s policí, zadní a pravý  lem, stojánková baterie</t>
  </si>
  <si>
    <t>Poznámka k položce:_x000D_
celonerezové provedení - pracovní deska tl. 40 mm, nerez plech tl. 1,5 mm, podnoží z jeklů 40x40x1,5 mm, výšková stavitelnost ± 20 mm umývátko 300 x 300mm vpravo spodní police ve v. 150 mm zadní a pravý  lem v. 40 mm vč. stojánkové baterie a sifonu</t>
  </si>
  <si>
    <t>umývárna bílého nádobí</t>
  </si>
  <si>
    <t>Pol908</t>
  </si>
  <si>
    <t>Myčka na bílé a černé nádobí - haubnová</t>
  </si>
  <si>
    <t>Poznámka k položce:_x000D_
Haubnová myčka se dvěma samostatnými mycími komorami Vrchní mycí komora se zvedací haubnou uzavřenou ze čtyř stran, dvouplášťovou s izolací Spodní mycí komora plněná z čela myčky  Myčka umožňuje současně mýt různý inventář ve dvou samostatných mycích komorách jedné myčky Kapacita myčky 120 košů/ hod Hlubokotažené tanky, nikoliv svařované Elektronické ovládání s možností zobrazení aktuálního stavu myčky (teplot), plně v češtině Aktuální zobrazování fáze programu Vestavěné dávkovače chemických prostředků, odpadní čerpadlo Mycí ramena v provedení z nerezové oceli (nikoliv plastová) v horní mycí komoře otočná kolem své osy v dolní komoře je vrchní mycí systém pevný a spodní otočný Mycí ramena vyjímatelná bez nářadí Integrovaný Wi-fi modul pro dálkové sledování stavu myčky Min. 7 mycích programů včetně programu na znečištěné gastronádoby Hygienický, samočisticí program pro mytí mycí komory Max. spotřeba vody 4,5 litru za obě mycí komory Velikost tanku min. 30 L Zavážecí výška horní komory min. 440 mm Zavážecí výška dolní komory min. 235 mm</t>
  </si>
  <si>
    <t>Pol909</t>
  </si>
  <si>
    <t>Mycí stůl s dřezem, částečnou roštovou policía prostorem pro změkčovač, zadní a pravý  límec, vlevo zavěšení do myčky</t>
  </si>
  <si>
    <t>Poznámka k položce:_x000D_
celonerezové provedení - pracovní deska tl. 40 mm, nerez plech tl. 1,5 mm, podnoží z jeklů 40x40x1,5 mm, výšková stavitelnost ± 20 mm prolis pracovní desky dřez lisovaný 500x500x280 mm vlevo částečná spodní police roštová ve v. 150 mm a částečně prostor pro změkčovač zadní a pravý límec v. 300 mm (dle okenního parapetu) vlevo zavěšení do myčky vč. sifonu</t>
  </si>
  <si>
    <t>Pol910</t>
  </si>
  <si>
    <t>Centrální úpravna vody (automatický změkčovač) pro mycí stroj a konvektomat</t>
  </si>
  <si>
    <t>Pol911</t>
  </si>
  <si>
    <t>Pol912</t>
  </si>
  <si>
    <t>Sklopná deska na odkládání čistého nádobí</t>
  </si>
  <si>
    <t>Poznámka k položce:_x000D_
celonerezové provedení - nosná kce z jeklů 30x30x1,5 mm</t>
  </si>
  <si>
    <t>SUCHÝ SKLAD</t>
  </si>
  <si>
    <t>suchý sklad</t>
  </si>
  <si>
    <t>Pol913</t>
  </si>
  <si>
    <t>Skladový regál policový</t>
  </si>
  <si>
    <t>Poznámka k položce:_x000D_
celonerezové provedení - nosná kce z jeklů 30x30x1,5 mm, výšková stavitelnost ± 20 mm 4x pevná police s nosností á 120 kg</t>
  </si>
  <si>
    <t>1. PODZEMNÍ PODLAŽÍ</t>
  </si>
  <si>
    <t>SKLAD CHLAZENÝCH A MRAŽENÝCH VÝROBKŮ</t>
  </si>
  <si>
    <t>Pol914</t>
  </si>
  <si>
    <t>Chladící skříň 600 ltr</t>
  </si>
  <si>
    <t>Poznámka k položce:_x000D_
Mikrokrocesorové ovládání, které aktivně vyhodnocuje provozní stav velkého množství parametrů a následně upravuje chod celého systému tak, aby byl optimalizován výkon zařízení s ohledem na minimální spotřebu elektrické energie _x000D_
Toto inteligentní řízení celého procesu umožňuje snížit reálnou spotřebu elektrické energie až o 40% oproti některým výrobkům na trhu_x000D_
Monobloková konstrukce_x000D_
Řízená vnitřní vlhkost v chlazeném prostoru po 1% s možností kategorizace potravin_x000D_
Vnitřní kapacit pro gastronádoby GN1/1 _x000D_
Vnější i vnitřní provedení z ušlechtilé nerezové CrNi oceli AISI 304_x000D_
Vnější povrch leštěn metodou Scotch-Brite_x000D_
Klimatická třída do +43°C okolního prostředí_x000D_
Min. 75 mm. izolace v místě těsnění zesílená s vysokou hustotou bez látek FCKW_x000D_
Ekologické chladivo R 134a _x000D_
Čidlo teploty v chladícím prostoru není umístěno v přímém kontaktu s „výfukem“ studeného vzduchu od výparníku a zobrazuje tak reálnou teplotu v prostoru skříně _x000D_
Automatické odmrazování a odpařování kondenzátu bez potřeby elektrické energie_x000D_
Integrované HACCP alarmy s možností přenosu zobrazených dat centrálního monitorignu _x000D_
V případě poruchy vnitřního čidla se zařízení přepne do nouzového režimu a pokračuje v chlazení bez znehodnocení potravin_x000D_
Zaoblení vnitřního prostoru pro snadné čištění_x000D_
Výkonná chladicí jednotka s výparníkem a velkoplošným kondenzátorem_x000D_
Umístění výparníku mimo využitelný prostor skříní_x000D_
Aretace otevřených dveří při otevření 95°, možnost záměny otvírání dveří _x000D_
Osvětlení, dveřní zámek_x000D_
Rozsah teplot: 0 až +10°C_x000D_
Hmotnost: 107 kg_x000D_
Chladící výkon: 205 W_x000D_
Příkon: 240 W / 1,4 A</t>
  </si>
  <si>
    <t>Pol915</t>
  </si>
  <si>
    <t>Mrazící pult</t>
  </si>
  <si>
    <t>Poznámka k položce:_x000D_
profesionální mraznička určena pro gastronomii užitný objem: 284 l objem brutto: 299 l Hlučnost max: 42 dB Klimatická třída: SN-T Chladivo: R 600a Izolace: 6,0-6,0cm systém chlazení: statický teplotní rozsah v mrazicí části: -14°C az -26°C Osvětlení v mrazcí části: stropní světlo Množství ke zmrazení za 24 hod: 22 kg Ve výbavě 2 koše Mechnaické ovládání Zámek je součástí vybavení</t>
  </si>
  <si>
    <t>D13</t>
  </si>
  <si>
    <t>HRUBÁ PŘÍPRAVNA ZELENINY</t>
  </si>
  <si>
    <t>Pol916</t>
  </si>
  <si>
    <t>Mycí stůl s velkokap. dřezem a roštovou policí, zadní  límec</t>
  </si>
  <si>
    <t>Poznámka k položce:_x000D_
celonerezové provedení - pracovní deska tl. 40 mm, nerez plech tl. 1,5 mm, podnoží z jeklů 40x40x1,5 mm, výšková stavitelnost ± 20 mm prolis pracovní desky dřez lisovaný 1000x500x280 mm  spodní police roštová ve v. 150 mm zadní límec v. 300 mm vč. sifonu</t>
  </si>
  <si>
    <t>Pol917</t>
  </si>
  <si>
    <t>Škrabka na brambory na 60kg - nerezové provedení</t>
  </si>
  <si>
    <t>Poznámka k položce:_x000D_
vč. lapače škrobů a slupek, nerez_x000D_
výkon 450kg/h_x000D_
náplň 40kg_x000D_
prac. cyklus 6min_x000D_
spotřeba 2,5l vody/kg_x000D_
pevně připojena na přívod st.vody, zemnící drát a el.vedení</t>
  </si>
  <si>
    <t>D14</t>
  </si>
  <si>
    <t>OSTATNÍ</t>
  </si>
  <si>
    <t>Pol918</t>
  </si>
  <si>
    <t>Gastronádoby GN 1/1-200 se sklopnými držadly</t>
  </si>
  <si>
    <t>Pol919</t>
  </si>
  <si>
    <t>Víka se silikonovým těsněním na GN 1/1</t>
  </si>
  <si>
    <t>Pol920</t>
  </si>
  <si>
    <t>Víka na GN 1/1</t>
  </si>
  <si>
    <t>Pol921</t>
  </si>
  <si>
    <t>Gastronádoby GN 1/2-200 se sklopnými držadly</t>
  </si>
  <si>
    <t>Pol922</t>
  </si>
  <si>
    <t>Víka se silikonovým těsněním na GN 1/2</t>
  </si>
  <si>
    <t>Pol923</t>
  </si>
  <si>
    <t>Víka na GN 1/2</t>
  </si>
  <si>
    <t>Pol924</t>
  </si>
  <si>
    <t>Gastronádoby děrované GN 1/1-65</t>
  </si>
  <si>
    <t>Pol925</t>
  </si>
  <si>
    <t>Gastronádoby děrované GN 1/1-100</t>
  </si>
  <si>
    <t>Pol926</t>
  </si>
  <si>
    <t>Gastronádoby děrované GN 1/1-200</t>
  </si>
  <si>
    <t>Pol927</t>
  </si>
  <si>
    <t>Gastronádoby  GN 1/1-65</t>
  </si>
  <si>
    <t>Pol928</t>
  </si>
  <si>
    <t>Gastronádoby  GN 1/1-40</t>
  </si>
  <si>
    <t>Pol929</t>
  </si>
  <si>
    <t>Demontáž a částečná likvidace stávající technologie</t>
  </si>
  <si>
    <t>Poznámka k položce:_x000D_
včetně likvidačních protokolů</t>
  </si>
  <si>
    <t>SO 900 - VRN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</si>
  <si>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</si>
  <si>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</si>
  <si>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</si>
  <si>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VRN6 - Územní vlivy</t>
  </si>
  <si>
    <t>VRN1</t>
  </si>
  <si>
    <t>Průzkumné, geodetické a projektové práce</t>
  </si>
  <si>
    <t>012002000</t>
  </si>
  <si>
    <t>Geodetické práce</t>
  </si>
  <si>
    <t>534429973</t>
  </si>
  <si>
    <t>013254000</t>
  </si>
  <si>
    <t>Dokumentace skutečného provedení stavby</t>
  </si>
  <si>
    <t>981728836</t>
  </si>
  <si>
    <t>013294000</t>
  </si>
  <si>
    <t>Ostatní dokumentace</t>
  </si>
  <si>
    <t>1313498930</t>
  </si>
  <si>
    <t>VRN3</t>
  </si>
  <si>
    <t>Zařízení staveniště</t>
  </si>
  <si>
    <t>030001000</t>
  </si>
  <si>
    <t>-37642963</t>
  </si>
  <si>
    <t>VRN4</t>
  </si>
  <si>
    <t>043002000</t>
  </si>
  <si>
    <t>Zkoušky a ostatní měření</t>
  </si>
  <si>
    <t>1999601797</t>
  </si>
  <si>
    <t>045002000</t>
  </si>
  <si>
    <t>994160594</t>
  </si>
  <si>
    <t>VRN6</t>
  </si>
  <si>
    <t>Územní vlivy</t>
  </si>
  <si>
    <t>062002000</t>
  </si>
  <si>
    <t>Ztížené dopravní podmínky</t>
  </si>
  <si>
    <t>1023493441</t>
  </si>
  <si>
    <t>065002000</t>
  </si>
  <si>
    <t>Mimostaveništní doprava materiálů</t>
  </si>
  <si>
    <t>1188844405</t>
  </si>
  <si>
    <t>091002000</t>
  </si>
  <si>
    <t>Ostatní náklady související s objektem</t>
  </si>
  <si>
    <t>-913216060</t>
  </si>
  <si>
    <t xml:space="preserve">Digitální, volně programovatelná automatizační stanice pro řízení a regulaci   technických zařízení budov s komunikací přes BACnet / IP,úrovně (správa alarmů, časové programy, historická data, ochrana heslem …), integrovaný Web server podporující  grafické ovládání přes Web a přenos alarmů přes e-mail nebo SMS, ovládací panel s LCD displejem a ovládacími tlačítky v provedení pro montáž do čelní desky rozvaděče.
Vč. SW
Počet vstupů a výstupů automatizační stanice vč. rezerv:
- 28x digitální vstup (DI)
-14x analogový vstup (AI / Ni / NTC / Pt / 0-10V DC / 4-20mA)
- 22x digitální výstup (DO)
-  6x analogový výstup (AO / 0-10 V DC)
</t>
  </si>
  <si>
    <t xml:space="preserve">Drobné stavební přípomoce </t>
  </si>
  <si>
    <t xml:space="preserve">Jednorázové zaškolení obsluhy  </t>
  </si>
  <si>
    <t>Export soubor</t>
  </si>
  <si>
    <t xml:space="preserve">    3 - Svislé a souborní konstrukce</t>
  </si>
  <si>
    <t>Svislé a souborní konstrukce</t>
  </si>
  <si>
    <t>Montáž - Vstupní dveře dvoukřídlové asymetrické, 1150/2410 – ozn. D01 (souborní provedení dle PD – Výpis dveří - výkres č. D1.1B.17.01)</t>
  </si>
  <si>
    <t>Dodávka a montáž - Vnitřní stávající rámové dveře, 660/2050 – ozn. D02 (souborní provedení dle PD – Výpis dveří - výkres č. D1.1B.17.01)</t>
  </si>
  <si>
    <t>Dodávka a montáž - Replika dřevěné zárubně – ozn. D02 (souborní provedení dle PD – Výpis dveří - výkres č. D1.1B.17.08)</t>
  </si>
  <si>
    <t>Dodávka a montáž - Vnitřní nové dveře, 800/1970, ocelová zárubeň  – ozn. D03 (souborní provedení dle PD – Výpis dveří - výkres č. D1.1B.17.01)</t>
  </si>
  <si>
    <t>Dodávka a montáž - Vnitřní nové dveře, 800/1970, ocelová zárubeň  – ozn. D04 (souborní provedení dle PD – Výpis dveří - výkres č. D1.1B.17.01)</t>
  </si>
  <si>
    <t>Dodávka a montáž - Vnitřní nové dveře, 800/1970, ocelová zárubeň  – ozn. D05 (souborní provedení dle PD – Výpis dveří - výkres č. D1.1B.17.02)</t>
  </si>
  <si>
    <t>Dodávka a montáž - Vnitřní nové dveře, 800/1970, ocelová zárubeň  – ozn. D06 (souborní provedení dle PD – Výpis dveří - výkres č. D1.1B.17.02)</t>
  </si>
  <si>
    <t>Dodávka a montáž - Vnitřní nové dveře, 800/1970, ocelová zárubeň, požární EW30 DP3+C  – ozn. D07 (souborní provedení dle PD – Výpis dveří - výkres č. D1.1B.17.02)</t>
  </si>
  <si>
    <t>Dodávka a montáž - Vnitřní nové dveře, 800/1970, ocelová zárubeň  – ozn. D08 (souborní provedení dle PD – Výpis dveří - výkres č. D1.1B.17.02)</t>
  </si>
  <si>
    <t>Dodávka a montáž - Vnitřní nové dveře, 700/1970, ocelová zárubeň  – ozn. D09 (souborní provedení dle PD – Výpis dveří - výkres č. D1.1B.17.02)</t>
  </si>
  <si>
    <t>Dodávka a montáž - Vnitřní nové dveře, 700/1970, ocelová zárubeň  – ozn. D10 (souborní provedení dle PD – Výpis dveří - výkres č. D1.1B.17.02)</t>
  </si>
  <si>
    <t>Dodávka a montáž - Vnitřní nové dveře, 600/1970, ocelová zárubeň  – ozn. D11 (souborní provedení dle PD – Výpis dveří - výkres č. D1.1B.17.03)</t>
  </si>
  <si>
    <t>Dodávka a montáž - Venkovní plechové zateplené dveře, 525/1970, ocelová zárubeň  – ozn. D12 (souborní provedení dle PD – Výpis dveří - výkres č. D1.1B.17.03)</t>
  </si>
  <si>
    <t>Dodávka a montáž - Vnitřní nové atypické dveře, 900/2220, ocelová zárubeň  – ozn. D13 (souborní provedení dle PD – Výpis dveří - výkres č. D1.1B.17.03)</t>
  </si>
  <si>
    <t>Dodávka a montáž - Vnitřní nové dveře, 800/1970, ocelová zárubeň  – ozn. D14 (souborní provedení dle PD – Výpis dveří - výkres č. D1.1B.17.03)</t>
  </si>
  <si>
    <t>Dodávka a montáž - Vnitřní nové dveře, 700/1970, ocelová zárubeň  – ozn. D15(souborní provedení dle PD – Výpis dveří - výkres č. D1.1B.17.03)</t>
  </si>
  <si>
    <t>Dodávka a montáž - Vnitřní nové dveře, 700/1970, ocelová zárubeň  – ozn. D16(souborní provedení dle PD – Výpis dveří - výkres č. D1.1B.17.04)</t>
  </si>
  <si>
    <t>Dodávka a montáž - Vnitřní nové dveře, 800/1970, ocelová zárubeň  – ozn. D17 (souborní provedení dle PD – Výpis dveří - výkres č. D1.1B.17.04)</t>
  </si>
  <si>
    <t>Dodávka a montáž - Replika dřevěné zárubně 800/1970 – ozn. D17 (souborní provedení dle PD – Výpis dveří - výkres č. D1.1B.17.09)</t>
  </si>
  <si>
    <t>Dodávka a montáž - Vnitřní stávající posklené dvojkřídlové dveře, 1380/2190  – ozn. D18 (souborní provedení dle PD – Výpis dveří - výkres č. D1.1B.17.04)</t>
  </si>
  <si>
    <t>Dodávka a montáž - Replika dřevěné zárubně 1380/2190 – ozn. D18 (souborní provedení dle PD – Výpis dveří - výkres č. D1.1B.17.09)</t>
  </si>
  <si>
    <t>Dodávka a montáž - Vnitřní nová dřevěná branka do stávající ocelové zárubně, 900/2200  – ozn. D21 (souborní provedení dle PD – Výpis dveří - výkres č. D1.1B.17.04)</t>
  </si>
  <si>
    <t>Dodávka a montáž - Vnitřní nové dveře, 800/1970, ocelová zárubeň  – ozn. D22 (souborní provedení dle PD – Výpis dveří - výkres č. D1.1B.17.05)</t>
  </si>
  <si>
    <t>Dodávka a montáž - Vnitřní nové atypické dveře, 810/2110, ocelová zárubeň  – ozn. D23 (souborní provedení dle PD – Výpis dveří - výkres č. D1.1B.17.05)</t>
  </si>
  <si>
    <t>Dodávka a montáž - Vnitřní stávající dřevěné dveře s kruhovým zasklením, 600/1990 – ozn. D24 (souborní provedení dle PD – Výpis dveří - výkres č. D1.1B.17.05)</t>
  </si>
  <si>
    <t>Dodávka a montáž - Vnitřní nové posuvné dveře, 700/1970  – ozn. D25(souborní provedení dle PD – Výpis dveří - výkres č. D1.1B.17.05)</t>
  </si>
  <si>
    <t>Dodávka a montáž - Vnitřní stávající rámové dveře, 750/1980 – ozn. D31 (souborní provedení dle PD – Výpis dveří - výkres č. D1.1B.17.06)</t>
  </si>
  <si>
    <t>Dodávka a montáž - Replika dřevěné zárubně 750/1980 – ozn. D31 (souborní provedení dle PD – Výpis dveří - výkres č. D1.1B.17.10)</t>
  </si>
  <si>
    <t>Dodávka a montáž - Vnitřní stávající rámové dvojkřídlové dveře, 1200/2370 – ozn. D32 (souborní provedení dle PD – Výpis dveří - výkres č. D1.1B.17.06)</t>
  </si>
  <si>
    <t>Dodávka a montáž - Replika dřevěné zárubně 1200/2370 – ozn. D32 (souborní provedení dle PD – Výpis dveří - výkres č. D1.1B.17.11)</t>
  </si>
  <si>
    <t>Dodávka a montáž - Vnitřní stávající rámové dvojkřídlové dveře, 1210/2300 – ozn. D33 (souborní provedení dle PD – Výpis dveří - výkres č. D1.1B.17.06)</t>
  </si>
  <si>
    <t>Dodávka a montáž - Replika dřevěné zárubně 1210/2300 – ozn. D33 (souborní provedení dle PD – Výpis dveří - výkres č. D1.1B.17.11)</t>
  </si>
  <si>
    <t>Dodávka a montáž - Vnitřní nové dveře, 800/1970, ocelová zárubeň  – ozn. D34 (souborní provedení dle PD – Výpis dveří - výkres č. D1.1B.17.07)</t>
  </si>
  <si>
    <t>Dodávka a montáž - Vnitřní stávající rámové dveře, 720/2070 – ozn. D35 (souborní provedení dle PD – Výpis dveří - výkres č. D1.1B.17.07)</t>
  </si>
  <si>
    <t>Dodávka a montáž - Replika dřevěné zárubně 720/2070 – ozn. D35 (souborní provedení dle PD – Výpis dveří - výkres č. D1.1B.17.11)</t>
  </si>
  <si>
    <t>Dodávka a montáž - Vnitřní stávající rámové dveře, 710/2070 – ozn. D36 (souborní provedení dle PD – Výpis dveří - výkres č. D1.1B.17.07)</t>
  </si>
  <si>
    <t>Dodávka a montáž - Replika dřevěné zárubně 710/2070 – ozn. D36 (souborní provedení dle PD – Výpis dveří - výkres č. D1.1B.17.11)</t>
  </si>
  <si>
    <t>Dodávka a montáž - Dřevěné okno dvojkřídlové kastlové, 900/1100 – ozn. O01 (souborní provedení dle PD – Výpis oken - výkres č. D1.1B.18.01)</t>
  </si>
  <si>
    <t>Dodávka a montáž - Dřevěné okno dvojkřídlové kastlové, 720/750 – ozn. O02 (souborní provedení dle PD – Výpis oken - výkres č. D1.1B.18.01)</t>
  </si>
  <si>
    <t>Dodávka a montáž - Zpevnění otvoru v klenbě – ozn. Z01 (souborní provedení dle PD – Výpis zámečnických výrobků - výkres č. D1.1B.19.04)</t>
  </si>
  <si>
    <t>Dodávka a montáž - Překlad – ozn. Z02 (souborní provedení dle PD – Výpis zámečnických výrobků - výkres č. D1.1B.19.05)</t>
  </si>
  <si>
    <t>Dodávka a montáž - Překlad – ozn. Z03 (souborní provedení dle PD – Výpis zámečnických výrobků - výkres č. D1.1B.19.05)</t>
  </si>
  <si>
    <t>Dodávka a montáž - Překlad – ozn. Z04 (souborní provedení dle PD – Výpis zámečnických výrobků - výkres č. D1.1B.19.05)</t>
  </si>
  <si>
    <t>Dodávka a montáž - Překlad – ozn. Z05 (souborní provedení dle PD – Výpis zámečnických výrobků - výkres č. D1.1B.19.05)</t>
  </si>
  <si>
    <t>Dodávka a montáž - Překlad – ozn. Z06 (souborní provedení dle PD – Výpis zámečnických výrobků - výkres č. D1.1B.19.06)</t>
  </si>
  <si>
    <t>Dodávka a montáž - Překlad – ozn. Z07A (souborní provedení dle PD – Výpis zámečnických výrobků - výkres č. D1.1B.19.06)</t>
  </si>
  <si>
    <t>Dodávka a montáž - Překlad – ozn. Z07B (souborní provedení dle PD – Výpis zámečnických výrobků - výkres č. D1.1B.19.06)</t>
  </si>
  <si>
    <t>Dodávka a montáž - Překlad – ozn. Z08 (souborní provedení dle PD – Výpis zámečnických výrobků - výkres č. D1.1B.19.06)</t>
  </si>
  <si>
    <t>Dodávka a montáž - Překlad – ozn. Z09 (souborní provedení dle PD – Výpis zámečnických výrobků - výkres č. D1.1B.19.06)</t>
  </si>
  <si>
    <t>Dodávka a montáž - Nahrazení vazného trámu – ozn. Z10 (souborní provedení dle PD – Výpis zámečnických výrobků - výkres č. D1.1B.19.07)</t>
  </si>
  <si>
    <t>Dodávka a montáž - Nahrazení vazného trámu – ozn. Z11 (souborní provedení dle PD – Výpis zámečnických výrobků - výkres č. D1.1B.19.08)</t>
  </si>
  <si>
    <t>Dodávka a montáž - Ocelové zábradlí na terase – ozn. Z12A (souborní provedení dle PD – Výpis zámečnických výrobků - výkres č. D1.1B.19.09A)</t>
  </si>
  <si>
    <t>Dodávka a montáž - Ocelové zábradlí na terase – ozn. Z12B (souborní provedení dle PD – Výpis zámečnických výrobků - výkres č. D1.1B.19.09B)</t>
  </si>
  <si>
    <t>Dodávka a montáž - Ocelové zábradlí na terase, kotvení – ozn. Z12C (souborní provedení dle PD – Výpis zámečnických výrobků - výkres č. D1.1B.19.09C)</t>
  </si>
  <si>
    <t>Dodávka a montáž - Ocelové zábradlí na balkoně – ozn. Z13A (souborní provedení dle PD – Výpis zámečnických výrobků - výkres č. D1.1B.19.10)</t>
  </si>
  <si>
    <t>Dodávka a montáž - Ocelové zábradlí na balkoně – ozn. Z13B.1 (souborní provedení dle PD – Výpis zámečnických výrobků - výkres č. D1.1B.19.10)</t>
  </si>
  <si>
    <t>Dodávka a montáž - Ocelové zábradlí na balkoně – ozn. Z13B.2 (souborní provedení dle PD – Výpis zámečnických výrobků - výkres č. D1.1B.19.10)</t>
  </si>
  <si>
    <t>Dodávka a montáž - Ocelové zábradlí na balkoně – ozn. Z14 (souborní provedení dle PD – Výpis zámečnických výrobků - výkres č. D1.1B.19.11)</t>
  </si>
  <si>
    <t>Dodávka a montáž - Ocelové zábradlí na terase – ozn. Z15A (souborní provedení dle PD – Výpis zámečnických výrobků - výkres č. D1.1B.19.12)</t>
  </si>
  <si>
    <t>Dodávka a montáž - Ocelové zábradlí na terase – ozn. Z15B.1 (souborní provedení dle PD – Výpis zámečnických výrobků - výkres č. D1.1B.19.12)</t>
  </si>
  <si>
    <t>Dodávka a montáž - Ocelové zábradlí na terase – ozn. Z15B.2 (souborní provedení dle PD – Výpis zámečnických výrobků - výkres č. D1.1B.19.12)</t>
  </si>
  <si>
    <t>Dodávka a montáž - Ocelové zábradlí na schodišti – ozn. Z16 (souborní provedení dle PD – Výpis zámečnických výrobků - výkres č. D1.1B.19.13)</t>
  </si>
  <si>
    <t>Dodávka a montáž - Ocelové zábradlí na schodišti – ozn. Z17A (souborní provedení dle PD – Výpis zámečnických výrobků - výkres č. D1.1B.19.14)</t>
  </si>
  <si>
    <t>Dodávka a montáž - Ocelové zábradlí na schodišti – ozn. Z17B (souborní provedení dle PD – Výpis zámečnických výrobků - výkres č. D1.1B.19.14)</t>
  </si>
  <si>
    <t>Dodávka a montáž - Ocelové schodišťové zábradlí – ozn. Z18 (souborní provedení dle PD – Výpis zámečnických výrobků - výkres č. D1.1B.19.15)</t>
  </si>
  <si>
    <t>Dodávka a montáž - Ocelové schodišťové zábradlí – ozn. Z19 (souborní provedení dle PD – Výpis zámečnických výrobků - výkres č. D1.1B.19.16)</t>
  </si>
  <si>
    <t>Dodávka a montáž - Ocelové schodišťové zábradlí – ozn. Z20 (souborní provedení dle PD – Výpis zámečnických výrobků - výkres č. D1.1B.19.17)</t>
  </si>
  <si>
    <t>Dodávka a montáž - Ocelové schodišťové zábradlí – ozn. Z21 (souborní provedení dle PD – Výpis zámečnických výrobků - výkres č. D1.1B.19.18)</t>
  </si>
  <si>
    <t>Dodávka a montáž - Ocelové schodišťové zábradlí – ozn. Z22 (souborní provedení dle PD – Výpis zámečnických výrobků - výkres č. D1.1B.19.19)</t>
  </si>
  <si>
    <t>Dodávka a montáž - Ocelové schodišťové zábradlí – ozn. Z23 (souborní provedení dle PD – Výpis zámečnických výrobků - výkres č. D1.1B.19.20)</t>
  </si>
  <si>
    <t>Dodávka a montáž - Ocelové schodišťové zábradlí – ozn. Z24 (souborní provedení dle PD – Výpis zámečnických výrobků - výkres č. D1.1B.19.21)</t>
  </si>
  <si>
    <t>Dodávka a montáž - Stříška nad vstupem – ozn. Z25 (souborní provedení dle PD – Výpis zámečnických výrobků - výkres č. D1.1B.19.22)</t>
  </si>
  <si>
    <t>Dodávka a montáž - Držák krytů radiátorů – ozn. Z26 (souborní provedení dle PD – Výpis zámečnických výrobků - výkres č. D1.1B.19.23)</t>
  </si>
  <si>
    <t>Dodávka a montáž - Držák krytů radiátorů – ozn. Z27 (souborní provedení dle PD – Výpis zámečnických výrobků - výkres č. D1.1B.19.23)</t>
  </si>
  <si>
    <t>Dodávka a montáž - Držák krytů radiátorů – ozn. Z28 (souborní provedení dle PD – Výpis zámečnických výrobků - výkres č. D1.1B.19.23)</t>
  </si>
  <si>
    <t>Dodávka a montáž - Držák krytů radiátorů – ozn. Z29 (souborní provedení dle PD – Výpis zámečnických výrobků - výkres č. D1.1B.19.23)</t>
  </si>
  <si>
    <t>Dodávka a montáž - Držák krytů radiátorů – ozn. Z30 (souborní provedení dle PD – Výpis zámečnických výrobků - výkres č. D1.1B.19.23)</t>
  </si>
  <si>
    <t>Dodávka a montáž - Držák krytů radiátorů – ozn. Z31 (souborní provedení dle PD – Výpis zámečnických výrobků - výkres č. D1.1B.19.23)</t>
  </si>
  <si>
    <t>Dodávka a montáž - Držák krytů radiátorů – ozn. Z32 (souborní provedení dle PD – Výpis zámečnických výrobků - výkres č. D1.1B.19.23)</t>
  </si>
  <si>
    <t>Dodávka a montáž - Držák krytů radiátorů – ozn. Z33 (souborní provedení dle PD – Výpis zámečnických výrobků - výkres č. D1.1B.19.23)</t>
  </si>
  <si>
    <t>Dodávka a montáž - Mříž od krbu – ozn. Z34 (souborní provedení dle PD – Výpis zámečnických výrobků - výkres č. D1.1B.19.25)</t>
  </si>
  <si>
    <t>Dodávka a montáž - Prosklenná stěna v I.np – ozn. Z35 (souborní provedení dle PD – Výpis zámečnických výrobků - výkres č. D1.1B.19.26)</t>
  </si>
  <si>
    <t>Dodávka a montáž - Prosklenné stěny úklidové místnosti – ozn. Z36 (souborní provedení dle PD – Výpis zámečnických výrobků - výkres č. D1.1B.19.27)</t>
  </si>
  <si>
    <t>Dodávka a montáž - Mříž na schodišti – ozn. Z37 (souborní provedení dle PD – Výpis zámečnických výrobků - výkres č. D1.1B.19.28)</t>
  </si>
  <si>
    <t>Dodávka a montáž - Výplň oplocení, dl. 4400 mm– ozn. Z38A (souborní provedení dle PD – Výpis zámečnických výrobků - výkres č. D1.1B.19.29)</t>
  </si>
  <si>
    <t>Dodávka a montáž - Výplň oplocení, dl. 4365 mm– ozn. Z38B (souborní provedení dle PD – Výpis zámečnických výrobků - výkres č. D1.1B.19.29)</t>
  </si>
  <si>
    <t>Dodávka a montáž - Výplň oplocení, dl. 4340 mm– ozn. Z38C (souborní provedení dle PD – Výpis zámečnických výrobků - výkres č. D1.1B.19.29)</t>
  </si>
  <si>
    <t>Dodávka a montáž - Výplň oplocení, dl. 4240 mm– ozn. Z38D (souborní provedení dle PD – Výpis zámečnických výrobků - výkres č. D1.1B.19.29)</t>
  </si>
  <si>
    <t>Dodávka a montáž - Výplň oplocení, dl. 3980 mm– ozn. Z38E (souborní provedení dle PD – Výpis zámečnických výrobků - výkres č. D1.1B.19.29)</t>
  </si>
  <si>
    <t>Dodávka a montáž - Výplň oplocení, dl. 3800 mm– ozn. Z38F (souborní provedení dle PD – Výpis zámečnických výrobků - výkres č. D1.1B.19.29)</t>
  </si>
  <si>
    <t>Dodávka a montáž - Výplň oplocení, dl. 3045 mm– ozn. Z38G (souborní provedení dle PD – Výpis zámečnických výrobků - výkres č. D1.1B.19.29)</t>
  </si>
  <si>
    <t>Dodávka a montáž - Výplň oplocení, dl. 710 mm– ozn. Z38H (souborní provedení dle PD – Výpis zámečnických výrobků - výkres č. D1.1B.19.29)</t>
  </si>
  <si>
    <t>Dodávka a montáž - Vjezdová brána– ozn. Z39 (souborní provedení dle PD – Výpis zámečnických výrobků - výkres č. D1.1B.19.30)</t>
  </si>
  <si>
    <t>Dodávka a montáž - Podnož šatní sestavy – ozn. Z40 (souborní provedení dle PD – Výpis zámečnických výrobků - výkres č. D1.1B.19.31)</t>
  </si>
  <si>
    <t>Dodávka a montáž - Podnož šatní sestavy – ozn. Z41 (souborní provedení dle PD – Výpis zámečnických výrobků - výkres č. D1.1B.19.32)</t>
  </si>
  <si>
    <t>Dodávka a montáž - Založení příčky – ozn. Z42 (souborní provedení dle PD – Výpis zámečnických výrobků - výkres č. D1.1B.19.33)</t>
  </si>
  <si>
    <t>Dodávka a montáž - Založení příčky – ozn. Z43 (souborní provedení dle PD – Výpis zámečnických výrobků - výkres č. D1.1B.19.33)</t>
  </si>
  <si>
    <t>Dodávka a montáž - Založení příčky – ozn. Z44 (souborní provedení dle PD – Výpis zámečnických výrobků - výkres č. D1.1B.19.33)</t>
  </si>
  <si>
    <t>Dodávka a montáž - Založení příčky – ozn. Z45 (souborní provedení dle PD – Výpis zámečnických výrobků - výkres č. D1.1B.19.33)</t>
  </si>
  <si>
    <t>Dodávka a montáž - Založení příčky – ozn. Z46 (souborní provedení dle PD – Výpis zámečnických výrobků - výkres č. D1.1B.19.33)</t>
  </si>
  <si>
    <t>Dodávka a montáž - Založení příčky – ozn. Z47 (souborní provedení dle PD – Výpis zámečnických výrobků - výkres č. D1.1B.19.33)</t>
  </si>
  <si>
    <t>Dodávka a montáž - Založení příčky – ozn. Z48 (souborní provedení dle PD – Výpis zámečnických výrobků - výkres č. D1.1B.19.33)</t>
  </si>
  <si>
    <t>Dodávka a montáž - Založení příčky – ozn. Z49 (souborní provedení dle PD – Výpis zámečnických výrobků - výkres č. D1.1B.19.33)</t>
  </si>
  <si>
    <t>Dodávka a montáž - Založení příčky – ozn. Z50 (souborní provedení dle PD – Výpis zámečnických výrobků - výkres č. D1.1B.19.33)</t>
  </si>
  <si>
    <t>Dodávka a montáž - Založení příčky – ozn. Z51 (souborní provedení dle PD – Výpis zámečnických výrobků - výkres č. D1.1B.19.33)</t>
  </si>
  <si>
    <t>Dodávka a montáž - Založení příčky – ozn. Z52 (souborní provedení dle PD – Výpis zámečnických výrobků - výkres č. D1.1B.19.33)</t>
  </si>
  <si>
    <t>Dodávka a montáž - Založení příčky – ozn. Z53 (souborní provedení dle PD – Výpis zámečnických výrobků - výkres č. D1.1B.19.33)</t>
  </si>
  <si>
    <t>Dodávka a montáž - Založení příčky – ozn. Z54 (souborní provedení dle PD – Výpis zámečnických výrobků - výkres č. D1.1B.19.33)</t>
  </si>
  <si>
    <t>Dodávka a montáž - Založení příčky – ozn. Z55 (souborní provedení dle PD – Výpis zámečnických výrobků - výkres č. D1.1B.19.33)</t>
  </si>
  <si>
    <t>Dodávka a montáž - Založení příčky – ozn. Z56 (souborní provedení dle PD – Výpis zámečnických výrobků - výkres č. D1.1B.19.33)</t>
  </si>
  <si>
    <t>Dodávka a montáž - Založení příčky – ozn. Z57 (souborní provedení dle PD – Výpis zámečnických výrobků - výkres č. D1.1B.19.33)</t>
  </si>
  <si>
    <t>Dodávka a montáž - Založení příčky – ozn. Z58 (souborní provedení dle PD – Výpis zámečnických výrobků - výkres č. D1.1B.19.33)</t>
  </si>
  <si>
    <t>Dodávka a montáž - Zesílení zhlaví stropního trámu - 62ks – ozn. Z59 (souborní provedení dle PD – Výpis zámečnických výrobků - výkres č. D1.1B.19.34)</t>
  </si>
  <si>
    <t>Dodávka a montáž - Schůdky ve strojovně – ozn. Z60 (souborní provedení dle PD – Výpis zámečnických výrobků - výkres č. D1.1B.19.35)</t>
  </si>
  <si>
    <t>Dodávka a montáž - Schůdky v kotelně – ozn. Z61 (souborní provedení dle PD – Výpis zámečnických výrobků - výkres č. D1.1B.19.36)</t>
  </si>
  <si>
    <t>Dodávka a montáž - Žebřík – ozn. Z62A (souborní provedení dle PD – Výpis zámečnických výrobků - výkres č. D1.1B.19.37)</t>
  </si>
  <si>
    <t>Dodávka a montáž - Žebřík – ozn. Z62B (souborní provedení dle PD – Výpis zámečnických výrobků - výkres č. D1.1B.19.37)</t>
  </si>
  <si>
    <t>Dodávka a montáž - Žebřík – ozn. Z62C (souborní provedení dle PD – Výpis zámečnických výrobků - výkres č. D1.1B.19.37)</t>
  </si>
  <si>
    <t>Dodávka a montáž - Kotvící bod – ozn. Z63 (souborní provedení dle PD – Výpis zámečnických výrobků - výkres č. D1.1B.19.38)</t>
  </si>
  <si>
    <t>Dodávka a montáž - ocelové ztužení krovu – ozn. Z64 (souborní provedení dle PD – Výpis zámečnických výrobků - výkres č. D1.1B.19.39)</t>
  </si>
  <si>
    <t>Dodávka a montáž - Kovové kladky – ozn. Z65 (souborní provedení dle PD – Výpis zámečnických výrobků - výkres č. D1.1B.19.40)</t>
  </si>
  <si>
    <t>Dodávka a montáž - Kryt na radiátor – ozn. TV01 (souborní provedení dle PD – Výpis truhlářských výrobků - výkres č. D1.1B.20.03)</t>
  </si>
  <si>
    <t>Dodávka a montáž - Kryt na radiátor – ozn. TV02 (souborní provedení dle PD – Výpis truhlářských výrobků - výkres č. D1.1B.20.03)</t>
  </si>
  <si>
    <t>Dodávka a montáž - Šatní sestava – ozn. TV03 (souborní provedení dle PD – Výpis truhlářských výrobků - výkres č. D1.1B.20.04)</t>
  </si>
  <si>
    <t>Dodávka a montáž - Šatní sestava – ozn. TV04 (souborní provedení dle PD – Výpis truhlářských výrobků - výkres č. D1.1B.20.05)</t>
  </si>
  <si>
    <t>Dodávka a montáž - Šatní tyč – ozn. TV05 (souborní provedení dle PD – Výpis truhlářských výrobků - výkres č. D1.1B.20.06)</t>
  </si>
  <si>
    <t>Dodávka a montáž - Kryt na radiátor – ozn. TV06 (souborní provedení dle PD – Výpis truhlářských výrobků - výkres č. D1.1B.20.07)</t>
  </si>
  <si>
    <t>Dodávka a montáž - Kryt na radiátor – ozn. TV07 (souborní provedení dle PD – Výpis truhlářských výrobků - výkres č. D1.1B.20.08)</t>
  </si>
  <si>
    <t>Dodávka a montáž - Kryt na radiátor – ozn. TV08 (souborní provedení dle PD – Výpis truhlářských výrobků - výkres č. D1.1B.20.09)</t>
  </si>
  <si>
    <t>Dodávka a montáž - Kryt na radiátor – ozn. TV09 (souborní provedení dle PD – Výpis truhlářských výrobků - výkres č. D1.1B.20.10)</t>
  </si>
  <si>
    <t>Dodávka a montáž - Kryt na radiátor – ozn. TV10 (souborní provedení dle PD – Výpis truhlářských výrobků - výkres č. D1.1B.20.11)</t>
  </si>
  <si>
    <t>Dodávka a montáž - Obložení niky – ozn. TV11 (souborní provedení dle PD – Výpis truhlářských výrobků - výkres č. D1.1B.20.12)</t>
  </si>
  <si>
    <t>Dodávka a montáž - Skříňová sestava – ozn. TV12 (souborní provedení dle PD – Výpis truhlářských výrobků - výkres č. D1.1B.20.13A a B)</t>
  </si>
  <si>
    <t>Dodávka a montáž - Skříňová sestava – ozn. TV13 (souborní provedení dle PD – Výpis truhlářských výrobků - výkres č. D1.1B.20.14A a B)</t>
  </si>
  <si>
    <t>Dodávka a montáž - Úložná sestava – ozn. TV14 (souborní provedení dle PD – Výpis truhlářských výrobků - výkres č. D1.1B.20.15)</t>
  </si>
  <si>
    <t>Dodávka a montáž - Skříňová sestava – ozn. TV15 (souborní provedení dle PD – Výpis truhlářských výrobků - výkres č. D1.1B.20.16)</t>
  </si>
  <si>
    <t>Dodávka a montáž - Kryt na radiátor – ozn. TV16 (souborní provedení dle PD – Výpis truhlářských výrobků - výkres č. D1.1B.20.17)</t>
  </si>
  <si>
    <t>Dodávka a montáž - Úložná sestava, zábradlí s brankou – ozn. TV17 (souborní provedení dle PD – Výpis truhlářských výrobků - výkres č. D1.1B.20.18)</t>
  </si>
  <si>
    <t>Dodávka a montáž - Úložná sestava – ozn. TV18 (souborní provedení dle PD – Výpis truhlářských výrobků - výkres č. D1.1B.20.19)</t>
  </si>
  <si>
    <t>Dodávka a montáž - Skříňová sestava – ozn. TV19 (souborní provedení dle PD – Výpis truhlářských výrobků - výkres č. D1.1B.20.20A a B)</t>
  </si>
  <si>
    <t>Dodávka a montáž - Úložná sestava – ozn. TV20 (souborní provedení dle PD – Výpis truhlářských výrobků - výkres č. D1.1B.20.21)</t>
  </si>
  <si>
    <t>Dodávka a montáž - Věšák na ručníky – ozn. TV21 (souborní provedení dle PD – Výpis truhlářských výrobků - výkres č. D1.1B.20.22)</t>
  </si>
  <si>
    <t>Dodávka a montáž - Věšák na ručníky – ozn. TV22 (souborní provedení dle PD – Výpis truhlářských výrobků - výkres č. D1.1B.20.23)</t>
  </si>
  <si>
    <t>Dodávka a montáž - Skříň na lehátka – ozn. TV23 (souborní provedení dle PD – Výpis truhlářských výrobků - výkres č. D1.1B.20.24)</t>
  </si>
  <si>
    <t>Dodávka a montáž - Skříň na lehátka – ozn. TV24 (souborní provedení dle PD – Výpis truhlářských výrobků - výkres č. D1.1B.20.25)</t>
  </si>
  <si>
    <t>Dodávka a montáž - Kryt na radiátor – ozn. TV25 (souborní provedení dle PD – Výpis truhlářských výrobků - výkres č. D1.1B.20.26)</t>
  </si>
  <si>
    <t>Dodávka a montáž - Kryt na radiátor – ozn. TV26 (souborní provedení dle PD – Výpis truhlářských výrobků - výkres č. D1.1B.20.27)</t>
  </si>
  <si>
    <t>Dodávka a montáž - Kryt na radiátor – ozn. TV27 (souborní provedení dle PD – Výpis truhlářských výrobků - výkres č. D1.1B.20.27)</t>
  </si>
  <si>
    <t>Dodávka a montáž - Kryt na radiátor – ozn. TV28 (souborní provedení dle PD – Výpis truhlářských výrobků - výkres č. D1.1B.20.27)</t>
  </si>
  <si>
    <t>Dodávka a montáž - Kryt na radiátor – ozn. TV29 (souborní provedení dle PD – Výpis truhlářských výrobků - výkres č. D1.1B.20.27)</t>
  </si>
  <si>
    <t>Dodávka a montáž - Kryt na radiátor – ozn. TV30 (souborní provedení dle PD – Výpis truhlářských výrobků - výkres č. D1.1B.20.28)</t>
  </si>
  <si>
    <t>Dodávka a montáž - Kryt na radiátor – ozn. TV31 (souborní provedení dle PD – Výpis truhlářských výrobků - výkres č. D1.1B.20.29)</t>
  </si>
  <si>
    <t>Dodávka a montáž - Skříň na lůžkoviny – ozn. TV32 (souborní provedení dle PD – Výpis truhlářských výrobků - výkres č. D1.1B.20.30)</t>
  </si>
  <si>
    <t>Dodávka a montáž - Skříň na lůžkoviny – ozn. TV33 (souborní provedení dle PD – Výpis truhlářských výrobků - výkres č. D1.1B.20.30)</t>
  </si>
  <si>
    <t>Dodávka a montáž - Skříň na lůžkoviny – ozn. TV34 (souborní provedení dle PD – Výpis truhlářských výrobků - výkres č. D1.1B.20.30)</t>
  </si>
  <si>
    <t>Dodávka a montáž - Věšák na ručníky – ozn. TV35 (souborní provedení dle PD – Výpis truhlářských výrobků - výkres č. D1.1B.20.31)</t>
  </si>
  <si>
    <t>Dodávka a montáž - Věšák na ručníky – ozn. TV36 (souborní provedení dle PD – Výpis truhlářských výrobků - výkres č. D1.1B.20.32)</t>
  </si>
  <si>
    <t>Dodávka a montáž - Dřevěná vestavěná skříň – ozn. TV37 (souborní provedení dle PD – Výpis truhlářských výrobků - výkres č. D1.1B.20.33)</t>
  </si>
  <si>
    <t>Dodávka a montáž - Dřevěné schodišťové madlo – ozn. TV38 (souborní provedení dle PD – Výpis truhlářských výrobků - výkres č. D1.1B.20.34)</t>
  </si>
  <si>
    <t>Dodávka a montáž - Dřevěné schodišťové madlo – ozn. TV39 (souborní provedení dle PD – Výpis truhlářských výrobků - výkres č. D1.1B.20.35)</t>
  </si>
  <si>
    <t>Dodávka a montáž - Dřevěné schodišťové madlo – ozn. TV40 (souborní provedení dle PD – Výpis truhlářských výrobků - výkres č. D1.1B.20.36)</t>
  </si>
  <si>
    <t>Dodávka a montáž - Dřevěné schodišťové madlo – ozn. TV41 (souborní provedení dle PD – Výpis truhlářských výrobků - výkres č. D1.1B.20.36)</t>
  </si>
  <si>
    <t>Dodávka a montáž - Dřevěné schodišťové madlo – ozn. TV42 (souborní provedení dle PD – Výpis truhlářských výrobků - výkres č. D1.1B.20.36)</t>
  </si>
  <si>
    <t>Dodávka a montáž - Dřevěné schodišťové madlo – ozn. TV43 (souborní provedení dle PD – Výpis truhlářských výrobků - výkres č. D1.1B.20.37)</t>
  </si>
  <si>
    <t>Dodávka a montáž - Dřevěné schodišťové madlo – ozn. TV44 (souborní provedení dle PD – Výpis truhlářských výrobků - výkres č. D1.1B.20.37)</t>
  </si>
  <si>
    <t>Dodávka a montáž - Dřevěné schodišťové madlo – ozn. TV45 (souborní provedení dle PD – Výpis truhlářských výrobků - výkres č. D1.1B.20.38)</t>
  </si>
  <si>
    <t>Dodávka a montáž - Nízká skříňka – ozn. TV46 (souborní provedení dle PD – Výpis truhlářských výrobků - výkres č. D1.1B.20.39)</t>
  </si>
  <si>
    <t>Dodávka a montáž - Úložná sestava – ozn. TV47 (souborní provedení dle PD – Výpis truhlářských výrobků - výkres č. D1.1B.20.40)</t>
  </si>
  <si>
    <t>Dodávka a montáž - Policový díl – ozn. TV48 (souborní provedení dle PD – Výpis truhlářských výrobků - výkres č. D1.1B.20.41)</t>
  </si>
  <si>
    <t>Dodávka a montáž - Pojízdný kontejner – ozn. TV49 (souborní provedení dle PD – Výpis truhlářských výrobků - výkres č. D1.1B.20.42)</t>
  </si>
  <si>
    <t>Dodávka a montáž - Pojízdný kontejner – ozn. TV50 (souborní provedení dle PD – Výpis truhlářských výrobků - výkres č. D1.1B.20.43)</t>
  </si>
  <si>
    <t>Dodávka a montáž - Nízká skříňka – ozn. TV51 (souborní provedení dle PD – Výpis truhlářských výrobků - výkres č. D1.1B.20.44)</t>
  </si>
  <si>
    <t>Dodávka a montáž - Úložná sestava – ozn. TV52 (souborní provedení dle PD – Výpis truhlářských výrobků - výkres č. D1.1B.20.45)</t>
  </si>
  <si>
    <t>Dodávka a montáž - Skříň – ozn. TV53 (souborní provedení dle PD – Výpis truhlářských výrobků - výkres č. D1.1B.20.46)</t>
  </si>
  <si>
    <t>Dodávka a montáž - Stůl – ozn. TV54 (souborní provedení dle PD – Výpis truhlářských výrobků - výkres č. D1.1B.20.47)</t>
  </si>
  <si>
    <t>Dodávka a montáž - Kontejner – ozn. TV55 (souborní provedení dle PD – Výpis truhlářských výrobků - výkres č. D1.1B.20.47)</t>
  </si>
  <si>
    <t>Dodávka a montáž - Skříň – ozn. TV56 (souborní provedení dle PD – Výpis truhlářských výrobků - výkres č. D1.1B.20.48)</t>
  </si>
  <si>
    <t>Dodávka a montáž - Policový díl – ozn. TV57 (souborní provedení dle PD – Výpis truhlářských výrobků - výkres č. D1.1B.20.49)</t>
  </si>
  <si>
    <t>Dodávka a montáž - Policový díl – ozn. TV58 (souborní provedení dle PD – Výpis truhlářských výrobků - výkres č. D1.1B.20.49)</t>
  </si>
  <si>
    <t>Dodávka a montáž - Policový díl – ozn. TV59 (souborní provedení dle PD – Výpis truhlářských výrobků - výkres č. D1.1B.20.50)</t>
  </si>
  <si>
    <t>Dodávka a montáž - Policový díl – ozn. TV60 (souborní provedení dle PD – Výpis truhlářských výrobků - výkres č. D1.1B.20.51)</t>
  </si>
  <si>
    <t>Dodávka a montáž - Botník – ozn. TV61 (souborní provedení dle PD – Výpis truhlářských výrobků - výkres č. D1.1B.20.52)</t>
  </si>
  <si>
    <t>Dodávka a montáž - Oplechování úžlabí r.š. 625 mm, povrchová úprava polyester – ozn. K01 (souborní provedení dle PD – Výpis klempířských výrobků - výkres č. D1.1B.21.03)</t>
  </si>
  <si>
    <t>Dodávka a montáž - Oplechování úžlabí r.š. 625 mm, povrchová úprava polyester – ozn. K02 (souborní provedení dle PD – Výpis klempířských výrobků - výkres č. D1.1B.21.03)</t>
  </si>
  <si>
    <t>Dodávka a montáž - Oplechování úžlabí r.š. 625 mm, povrchová úprava polyester – ozn. K03 (souborní provedení dle PD – Výpis klempířských výrobků - výkres č. D1.1B.21.03)</t>
  </si>
  <si>
    <t>Dodávka a montáž - Oplechování úžlabí r.š. 625 mm, povrchová úprava polyester – ozn. K04 (souborní provedení dle PD – Výpis klempířských výrobků - výkres č. D1.1B.21.03)</t>
  </si>
  <si>
    <t>Dodávka a montáž - Oplechování úžlabí r.š. 625 mm, povrchová úprava polyester – ozn. K05 (souborní provedení dle PD – Výpis klempířských výrobků - výkres č. D1.1B.21.03)</t>
  </si>
  <si>
    <t>Dodávka a montáž - Oplechování úžlabí r.š. 625 mm, povrchová úprava polyester – ozn. K06 (souborní provedení dle PD – Výpis klempířských výrobků - výkres č. D1.1B.21.03)</t>
  </si>
  <si>
    <t>Dodávka a montáž - Oplechování úžlabí r.š. 625 mm, povrchová úprava polyester – ozn. K07 (souborní provedení dle PD – Výpis klempířských výrobků - výkres č. D1.1B.21.03)</t>
  </si>
  <si>
    <t>Dodávka a montáž - Oplechování úžlabí r.š. 625 mm, povrchová úprava polyester – ozn. K08 (souborní provedení dle PD – Výpis klempířských výrobků - výkres č. D1.1B.21.03)</t>
  </si>
  <si>
    <t>Dodávka a montáž - Lemování komína r.š. 413 mm, povrchová úprava polyester – ozn. K09, 1,35*0,45 m (souborní provedení dle PD – Výpis klempířských výrobků - výkres č. D1.1B.21.03)</t>
  </si>
  <si>
    <t>Dodávka a montáž - Lemování komína r.š. 413 mm, povrchová úprava polyester – ozn. K10, 1,05*0,45 m (souborní provedení dle PD – Výpis klempířských výrobků - výkres č. D1.1B.21.03)</t>
  </si>
  <si>
    <t>Dodávka a montáž - Lemování komína r.š. 413 mm, povrchová úprava polyester – ozn. K11, 0,905*0,45 +0,6*0,45 m (souborní provedení dle PD – Výpis klempířských výrobků - výkres č. D1.1B.21.03)</t>
  </si>
  <si>
    <t>Dodávka a montáž - Lemování komína r.š. 413 mm, povrchová úprava polyester – ozn. K12, 0,45*0,45 m (souborní provedení dle PD – Výpis klempířských výrobků - výkres č. D1.1B.21.03)</t>
  </si>
  <si>
    <t>Dodávka a montáž - Střešní svod DN100 mm, včetně kotlíku, materiál měď – ozn. K13 (souborní provedení dle PD – Výpis klempířských výrobků - výkres č. D1.1B.21.04)</t>
  </si>
  <si>
    <t>Dodávka a montáž - Střešní svod DN100 mm, včetně kotlíku, materiál měď – ozn. K14 (souborní provedení dle PD – Výpis klempířských výrobků - výkres č. D1.1B.21.04)</t>
  </si>
  <si>
    <t>Dodávka a montáž - Střešní svod DN100 mm, včetně kotlíku, materiál měď – ozn. K15 (souborní provedení dle PD – Výpis klempířských výrobků - výkres č. D1.1B.21.04)</t>
  </si>
  <si>
    <t>Dodávka a montáž - Střešní svod DN70 mm, materiál měď – ozn. K16 (souborní provedení dle PD – Výpis klempířských výrobků - výkres č. D1.1B.21.05)</t>
  </si>
  <si>
    <t>Dodávka a montáž - Střešní svod DN70 mm, materiál měď – ozn. K17 (souborní provedení dle PD – Výpis klempířských výrobků - výkres č. D1.1B.21.05)</t>
  </si>
  <si>
    <t>Dodávka a montáž - okapový žlap atypický hranatý, r.š. 500 mm, 2 vnější rohy, materiál měď – ozn. K18 (souborní provedení dle PD – Výpis klempířských výrobků - výkres č. D1.1B.21.06)</t>
  </si>
  <si>
    <t>Dodávka a montáž - okapový žlap atypický hranatý, r.š. 500 mm, 1 vnější roh, materiál měď – ozn. K19 (souborní provedení dle PD – Výpis klempířských výrobků - výkres č. D1.1B.21.06)</t>
  </si>
  <si>
    <t>Dodávka a montáž - okapový žlap atypický hranatý, r.š. 500 mm, 2 vnější rohy, materiál měď – ozn. K20 (souborní provedení dle PD – Výpis klempířských výrobků - výkres č. D1.1B.21.06)</t>
  </si>
  <si>
    <t>Dodávka a montáž - okapový žlap atypický hranatý, r.š. 500 mm, rovný, materiál měď – ozn. K21 (souborní provedení dle PD – Výpis klempířských výrobků - výkres č. D1.1B.21.06)</t>
  </si>
  <si>
    <t>Dodávka a montáž - okapnice, r.š. 500 mm, rovná, materiál měď – ozn. K22 (souborní provedení dle PD – Výpis klempířských výrobků - výkres č. D1.1B.21.06)</t>
  </si>
  <si>
    <t>Dodávka a montáž - okapnice, r.š. 500 mm, 2 vnější rohy, materiál měď – ozn. K23 (souborní provedení dle PD – Výpis klempířských výrobků - výkres č. D1.1B.21.06)</t>
  </si>
  <si>
    <t>Dodávka a montáž - okapnice, r.š. 500 mm,1 vnější roh, materiál měď – ozn. K24 (souborní provedení dle PD – Výpis klempířských výrobků - výkres č. D1.1B.21.06)</t>
  </si>
  <si>
    <t>Dodávka a montáž - okapnice, r.š. 500 mm,2 vnější rohy, materiál měď – ozn. K25 (souborní provedení dle PD – Výpis klempířských výrobků - výkres č. D1.1B.21.06)</t>
  </si>
  <si>
    <t>Dodávka a montáž - oplechování římsy mansardy, r.š. 400 mm, 4 vnější rohy, 1 vnitřní roh, materiál měď – ozn. K26 (souborní provedení dle PD – Výpis klempířských výrobků - výkres č. D1.1B.21.06)</t>
  </si>
  <si>
    <t>Dodávka a montáž - oplechování balkonu, materiál měď – ozn. K27 (souborní provedení dle PD – Výpis klempířských výrobků - výkres č. D1.1B.21.07)</t>
  </si>
  <si>
    <t>Dodávka a montáž - hliníkový ukončovací profil s okapničkou (ref. Schlüter Bara LKRT v. 30 mm), odstín RAL 8019,3 vnější rohy – ozn. K28 (souborní provedení dle PD – Výpis klempířských výrobků - výkres č. D1.1B.21.07)</t>
  </si>
  <si>
    <t>Dodávka a montáž - hliníkový ukončovací profil s okapničkou (ref. Schlüter Bara LKRT v 30 mm), odstín RAL 8019, vnější roh – ozn. K29 (souborní provedení dle PD – Výpis klempířských výrobků - výkres č. D1.1B.21.07)</t>
  </si>
  <si>
    <t>Dodávka a montáž - okapový systém připevněný k ukončovacímu profilu (ref. Schlüter Barin), odstín RAL 8019, 3 vnější rohy – ozn. K30 (souborní provedení dle PD – Výpis klempířských výrobků - výkres č. D1.1B.21.07)</t>
  </si>
  <si>
    <t>Dodávka a montáž - okapový systém připevněný k ukončovacímu profilu (ref. Schlüter Barin), odstín RAL 8019, rovný – ozn. K31 (souborní provedení dle PD – Výpis klempířských výrobků - výkres č. D1.1B.21.07)</t>
  </si>
  <si>
    <t>Dodávka a montáž - lemování odvětrání kanalizace DN 110 mm, povrchová úprava polyester – ozn. K32 (souborní provedení dle PD – Výpis klempířských výrobků - výkres č. D1.1B.21.08)</t>
  </si>
  <si>
    <t>Dodávka a montáž - větrací fasádní mřížka, ocelový plech tl. 1,5 mm, otvory DN6 mm - 16*16 ks, povrchová úprava žárový zinek– ozn. K33 (souborní provedení dle PD – Výpis klempířských výrobků - výkres č. D1.1B.21.08)</t>
  </si>
  <si>
    <t>Dodávka a montáž - oplechování vikýře, 4,50 m2, materiál měď– ozn. K34 (souborní provedení dle PD – Výpis klempířských výrobků - výkres č. D1.1B.21.09)</t>
  </si>
  <si>
    <t>Dodávka a montáž - oplechování vikýře, 6,50 m2, materiál měď– ozn. K35 (souborní provedení dle PD – Výpis klempířských výrobků - výkres č. D1.1B.21.10)</t>
  </si>
  <si>
    <t>Dodávka a montáž - oplechování vikýře, 4,65 m2, materiál měď– ozn. K36 (souborní provedení dle PD – Výpis klempířských výrobků - výkres č. D1.1B.21.11)</t>
  </si>
  <si>
    <t>Montáž - vnitřní schodiště, 71 žulových stupňů, odstranění stávajícího PVC, renovace tryskáním korundovým pískem, napuštění hydrofobní a ojefobní impregnací (ref. WProtect) – ozn. KV01 (souborní provedení dle PD – Výpis kamenických výrobků - výkres č. D1</t>
  </si>
  <si>
    <t>Demontáž a montáž - vnitřní mramorové prvky ostění a římsy krbu, odborná demontáž, kamenické ošetření a přeleštění, odborná montáž zpět – ozn. KV02 (souborní provedení dle PD – Výpis kamenických výrobků - výkres č. D1.1B.22.04)</t>
  </si>
  <si>
    <t>Dodávka a montáž - černá magnetická tabule v hliníkovém rámu 1500/1000 mm vhodná pro psaní křídami – ozn. OV01 (souborní provedení dle PD – Výpis ostatních výrobků - výkres č. D1.1B.23.03)</t>
  </si>
  <si>
    <t>Dodávka a montáž - plisé rolety ver vodících lištách, 530/1540 mm – ozn. OV02 (souborní provedení dle PD – Výpis ostatních výrobků - výkres č. D1.1B.23.03)</t>
  </si>
  <si>
    <t>Dodávka a montáž - spouštěcí nadokenní garnýž, materiál lamino v imitaci březové dýhy – ozn. GA01 (souborní provedení dle PD – Výpis ostatních výrobků - výkres č. D1.1B.23.03)</t>
  </si>
  <si>
    <t>Dodávka a montáž - spouštěcí nadokenní garnýž, materiál lamino v imitaci březové dýhy – ozn. GA02 (souborní provedení dle PD – Výpis ostatních výrobků - výkres č. D1.1B.23.03)</t>
  </si>
  <si>
    <t>Dodávka a montáž - spouštěcí nadokenní garnýž, materiál lamino v imitaci březové dýhy – ozn. GA03 (souborní provedení dle PD – Výpis ostatních výrobků - výkres č. D1.1B.23.03)</t>
  </si>
  <si>
    <t>Dodávka a montáž - spouštěcí nadokenní garnýž, materiál lamino v imitaci březové dýhy – ozn. GA04 (souborní provedení dle PD – Výpis ostatních výrobků - výkres č. D1.1B.23.03)</t>
  </si>
  <si>
    <t>Dodávka a montáž - spouštěcí nadokenní garnýž, materiál lamino v imitaci březové dýhy – ozn. GA05 (souborní provedení dle PD – Výpis ostatních výrobků - výkres č. D1.1B.23.03)</t>
  </si>
  <si>
    <t>Dodávka a montáž - spouštěcí nadokenní garnýž, materiál lamino v imitaci březové dýhy – ozn. GA06 (souborní provedení dle PD – Výpis ostatních výrobků - výkres č. D1.1B.23.03)</t>
  </si>
  <si>
    <t>Dodávka a montáž - spouštěcí nadokenní garnýž, materiál lamino v imitaci březové dýhy – ozn. GA07 (souborní provedení dle PD – Výpis ostatních výrobků - výkres č. D1.1B.23.03)</t>
  </si>
  <si>
    <t>Dodávka a montáž - spouštěcí nadokenní garnýž, materiál lamino v imitaci březové dýhy – ozn. GA08 (souborní provedení dle PD – Výpis ostatních výrobků - výkres č. D1.1B.23.03)</t>
  </si>
  <si>
    <t>Dodávka a montáž - spouštěcí nadokenní garnýž, materiál lamino v imitaci březové dýhy – ozn. GA09 (souborní provedení dle PD – Výpis ostatních výrobků - výkres č. D1.1B.23.03)</t>
  </si>
  <si>
    <t>Dodávka a montáž - spouštěcí nadokenní garnýž, materiál lamino v imitaci březové dýhy – ozn. GA10 (souborní provedení dle PD – Výpis ostatních výrobků - výkres č. D1.1B.23.03)</t>
  </si>
  <si>
    <t>Dodávka a montáž - spouštěcí nadokenní garnýž, materiál lamino v imitaci březové dýhy – ozn. GA11 (souborní provedení dle PD – Výpis ostatních výrobků - výkres č. D1.1B.23.03)</t>
  </si>
  <si>
    <t>Dodávka a montáž - spouštěcí nadokenní garnýž, materiál lamino v imitaci březové dýhy – ozn. GA12 (souborní provedení dle PD – Výpis ostatních výrobků - výkres č. D1.1B.23.03)</t>
  </si>
  <si>
    <t>Dodávka a montáž - spouštěcí nadokenní garnýž, materiál lamino v imitaci březové dýhy – ozn. GA13 (souborní provedení dle PD – Výpis ostatních výrobků - výkres č. D1.1B.23.03)</t>
  </si>
  <si>
    <t>Dodávka a montáž - spouštěcí nadokenní garnýž, materiál lamino v imitaci březové dýhy – ozn. GA14 (souborní provedení dle PD – Výpis ostatních výrobků - výkres č. D1.1B.23.03)</t>
  </si>
  <si>
    <t>Dodávka a montáž - spouštěcí nadokenní garnýž, materiál lamino v imitaci březové dýhy – ozn. GA15 (souborní provedení dle PD – Výpis ostatních výrobků - výkres č. D1.1B.23.03)</t>
  </si>
  <si>
    <t>Dodávka a montáž - spouštěcí nadokenní garnýž, materiál lamino v imitaci březové dýhy – ozn. GA16 (souborní provedení dle PD – Výpis ostatních výrobků - výkres č. D1.1B.23.03)</t>
  </si>
  <si>
    <t>Dodávka a montáž - spouštěcí nadokenní garnýž, materiál lamino v imitaci březové dýhy – ozn. GA17 (souborní provedení dle PD – Výpis ostatních výrobků - výkres č. D1.1B.23.03)</t>
  </si>
  <si>
    <t>Dodávka a montáž - spouštěcí nadokenní garnýž, materiál lamino v imitaci březové dýhy – ozn. GA18 (souborní provedení dle PD – Výpis ostatních výrobků - výkres č. D1.1B.23.03)</t>
  </si>
  <si>
    <t>Dodávka a montáž - spouštěcí nadokenní garnýž, materiál lamino v imitaci březové dýhy – ozn. GA19 (souborní provedení dle PD – Výpis ostatních výrobků - výkres č. D1.1B.23.03)</t>
  </si>
  <si>
    <t>Dodávka a montáž - spouštěcí nadokenní garnýž, materiál lamino v imitaci březové dýhy – ozn. GA20 (souborní provedení dle PD – Výpis ostatních výrobků - výkres č. D1.1B.23.03)</t>
  </si>
  <si>
    <t>Demontáž, dodávka a montáž - hrací sestava o rozměrech 2,30*2,30m, výška 1,80m – ozn. 01 (souborní provedení dle PD – SO 101.04 - Herní prvky, mobiliář)</t>
  </si>
  <si>
    <t>Demontáž, dodávka a montáž - skluzavka dl. 3,50m – ozn. 02 (souborní provedení dle PD – SO 101.04 - Herní prvky, mobiliář)</t>
  </si>
  <si>
    <t>Demontáž, dodávka a montáž - domeček o půdorysných rozměrech 1,10*0,9 m – ozn. 03 (souborní provedení dle PD – SO 101.04 - Herní prvky, mobiliář)</t>
  </si>
  <si>
    <t>Demontáž, dodávka a montáž - domeček o půdorysných rozměrech 1,90*1,90 m – ozn. 04 (souborní provedení dle PD – SO 101.04 - Herní prvky, mobiliář)</t>
  </si>
  <si>
    <t>Demontáž, dodávka a montáž - pískoviště 4,80*3,80 včetně krycí plachty a 4ks nosných sloupků na plachtu – ozn. 05 (souborní provedení dle PD – SO 101.04 - Herní prvky, mobiliář)</t>
  </si>
  <si>
    <t>Demontáž - plastová skluzavka – ozn. 06 (souborní provedení dle PD – SO 101.04 - Herní prvky, mobiliář)</t>
  </si>
  <si>
    <t>Demontáž a montáž - pružinové houpadlo – ozn. 07 (souborní provedení dle PD – SO 101.04 - Herní prvky, mobiliář)</t>
  </si>
  <si>
    <t>Demontáž a montáž - pružinové houpadlo – ozn. 08 (souborní provedení dle PD – SO 101.04 - Herní prvky, mobiliář)</t>
  </si>
  <si>
    <t>Demontáž, dodávka a montáž - sestava stolu a laviček – ozn. 09 (souborní provedení dle PD – SO 101.04 - Herní prvky, mobiliář)</t>
  </si>
  <si>
    <t>Demontáž, dodávka a montáž - sestava stolu a laviček – ozn. 10 (souborní provedení dle PD – SO 101.04 - Herní prvky, mobiliář)</t>
  </si>
  <si>
    <t>Dodávka a montáž - stojan na kola – ozn. 11 (souborní provedení dle PD – SO 101.04 - Herní prvky, mobiliář)</t>
  </si>
  <si>
    <t>Okno ocelové, rozměr 1600*2100, souborní repase</t>
  </si>
  <si>
    <t>Okno ocelové rozměr 3570*2350, souborní repase</t>
  </si>
  <si>
    <t>Dveře ocelové 2270*2870 - souborní repase</t>
  </si>
  <si>
    <t>Poznámka k položce:_x000D_
Elektrický konvektomat s bojlerovým vývinem páry_x000D_
Kapacita 6 zásuvů na GN1/1 s minimální roztečí 68 mm _x000D_
Ovládání přes dotykovou 9“ obrazovku_x000D_
Párra 30°C - 130°C se zaručeným nasycením_x000D_
Horký vzduch s párou 100°C - 250°C s automatickým přizpůsobením vlhkosti_x000D_
Horký vzduch 30°C - 250°C s optimalizovaným přenosem tepla_x000D_
Vícebodová sonda teploty jádra_x000D_
souborně z nerezové oceli včetně varného prostoru svařeného beze spár  s oblými rohy_x000D_
Dveře zajíždějící do boku stroje z důvodu úspory pracovního prostoru a  bezpečnosti při práci_x000D_
Uzavřený systém _x000D_
Klika dveří s bezpečnostním uzávěrem a kontaktním magnetickým spínačem_x000D_
Integrovaný předehřívací můstek_x000D_
Ukládání dat HACCP_x000D_
Delta T pečení, regenerace, funkce energetické úspory, management plnění  pro různé produkty, konzervace, Sous-Vide_x000D_
Předehřívání a funkce rychlého zchlazení_x000D_
Vícerychlostní ventilátor s min 5 stupni rychlosti a autoreverzem_x000D_
Automatické vyplachování bojleru_x000D_
Min 3 Automatické programy mytí komory s min. 4 volitelnými stupni dle zašpinění  na tekutý mycí prostředek_x000D_
Menu v českém jazyce_x000D_
Samonavíjecí sprcha_x000D_
Min 399 programů ve 20 krocích</t>
  </si>
  <si>
    <t>souborační a koordinační činnost</t>
  </si>
  <si>
    <t>Montáž pro položky 326 - 330</t>
  </si>
  <si>
    <t>Montáž a dodávka - Sejmutí stávajícího stožáru, opětovná montáž, propojení s rozváděčem RACK v 1. PP</t>
  </si>
  <si>
    <t>souborexní zkoušky, revize</t>
  </si>
  <si>
    <t>soubor.</t>
  </si>
  <si>
    <t>Provozní a souborexní zkoušky, revize</t>
  </si>
  <si>
    <t>Montáž - Rozvaděč RH - výzbroj dle PD</t>
  </si>
  <si>
    <t>Dodávka - Rozvaděč RH - výzbroj dle PD</t>
  </si>
  <si>
    <t>Pol323a</t>
  </si>
  <si>
    <t>Montáž - Rozvaděč RE (provizorní s hodnotou 3x 80A)</t>
  </si>
  <si>
    <t>Dodávka - Rozvaděč RE (provizorní s hodnotou 3x 80A)</t>
  </si>
  <si>
    <t>Pol324a</t>
  </si>
  <si>
    <t>Pol325a</t>
  </si>
  <si>
    <t>Montáž - Rozvaděč RE (v oplocení s hodnotou 3x 80A) se stříškou</t>
  </si>
  <si>
    <t>Dodávka - Rozvaděč RE (v oplocení s hodnotou 3x 80A) se stříškou</t>
  </si>
  <si>
    <t>Poznámka k položce:_x000D_
Referenční výrobek např.: Animeo  Solo</t>
  </si>
  <si>
    <t>Dodávka - 2-zónová centrální jednotka pro řízení maximálně 2 zón. Na základě údajů čidel slunce, větru, teploty a dešťových srážek a na základě nastavených parametrů vydává povely pro řídicí jednotky pohonů v jednotlivých zónách. Rozměry : 225x148x48mm,napájení 230</t>
  </si>
  <si>
    <t>Dodávka - Kombinované větrné a sluneční čidlo</t>
  </si>
  <si>
    <t>Poznámka k položce:_x000D_
Referenční výrobek např.: Soliris sensor</t>
  </si>
  <si>
    <t>Dodávka - Dešťové čidlo 230V</t>
  </si>
  <si>
    <t>Poznámka k položce:_x000D_
Referenční výrobek např.:Ondeis</t>
  </si>
  <si>
    <t>Dodávka - Řídící jednotka do krabice(ovládání žaluzií)</t>
  </si>
  <si>
    <t>Poznámka k položce:_x000D_
Referenční výrobek např.: Smoove Uno IB+ Pure Shine</t>
  </si>
  <si>
    <t>Poznámka k položce:_x000D_
Referenční výrobek např.: Pure Smoove Frame</t>
  </si>
  <si>
    <t>Pol332a</t>
  </si>
  <si>
    <t>Montáž - Kabel PRAFlaSafe 3J x 1,5mm2</t>
  </si>
  <si>
    <t>Dodávka - Kabel PRAFlaSafe 3J x 1,5mm3</t>
  </si>
  <si>
    <t>Montáž - Kabel PRAFlaSafe 3O x 1,5mm2</t>
  </si>
  <si>
    <t>Dodávka - Kabel PRAFlaSafe 3O x 1,5mm3</t>
  </si>
  <si>
    <t>Pol333a</t>
  </si>
  <si>
    <t>Pol334a</t>
  </si>
  <si>
    <t>Montáž - Kabel PRAFlaSafe 4 x 1,5mm2</t>
  </si>
  <si>
    <t>Dodávka - Kabel PRAFlaSafe 4 x 1,5mm3</t>
  </si>
  <si>
    <t>Pol335a</t>
  </si>
  <si>
    <t>Montáž - Kabel PRAFlaSafe 5J x 1,5mm2</t>
  </si>
  <si>
    <t>Dodávka - Kabel PRAFlaSafe 5J x 1,5mm3</t>
  </si>
  <si>
    <t>Dodávka - Rámeček pro řídící jednotku</t>
  </si>
  <si>
    <t>Montáž - Krabice univerzální  pro montáž spínačů do zdiva</t>
  </si>
  <si>
    <t>Dodávka - Krabice univerzální  pro montáž spínačů do zdiva</t>
  </si>
  <si>
    <t>Pol336a</t>
  </si>
  <si>
    <t>Pol337a</t>
  </si>
  <si>
    <t>Montáž - Spínač jednopolový, do krabice, barva bílá 10A/250V</t>
  </si>
  <si>
    <t>Dodávka - Spínač jednopolový, do krabice, barva bílá 10A/250V</t>
  </si>
  <si>
    <t>Poznámka k položce:_x000D_
Referenční výrobek - např.: ABB Tango</t>
  </si>
  <si>
    <t>Poznámka k položce:_x000D_
Referenční výrobek např.: ABB Tango</t>
  </si>
  <si>
    <t>Pol338a</t>
  </si>
  <si>
    <t>Dodávka - Spínač jednopolový, do krabice, barva bílá 10A/250V, IP45</t>
  </si>
  <si>
    <t>Montáž a - Spínač jednopolový, do krabice, barva bílá 10A/250V, IP44</t>
  </si>
  <si>
    <t>Pol339a</t>
  </si>
  <si>
    <t>Montáž - Spínač seriový, do krabice, barva bílá 10A/250V</t>
  </si>
  <si>
    <t>Dodávka - Spínač seriový, do krabice, barva bílá 10A/250V</t>
  </si>
  <si>
    <t>Poznámka k položce:_x000D_
Referenční výrobek: např. ABB Tango</t>
  </si>
  <si>
    <t>Pol340a</t>
  </si>
  <si>
    <t>Montáž - Spínač střídavý, do krabice, barva bílá 10A/250V</t>
  </si>
  <si>
    <t>Dodávka - Spínač střídavý, do krabice, barva bílá 10A/250V</t>
  </si>
  <si>
    <t>Pol341a</t>
  </si>
  <si>
    <t>Montáž - Spínač střídavý,do krabice, barva bílá 10A/250V, IP44</t>
  </si>
  <si>
    <t>Dodávka - Spínač střídavý,do krabice, barva bílá 10A/250V, IP45</t>
  </si>
  <si>
    <t>Pol342a</t>
  </si>
  <si>
    <t>Montáž - Spínač střídavý dvojitý, do krabice, barva bílá</t>
  </si>
  <si>
    <t>Dodávka - Spínač střídavý dvojitý, do krabice, barva bílá</t>
  </si>
  <si>
    <t>Pol343a</t>
  </si>
  <si>
    <t>Montáž - Spínač tlačítkový s doutnavkou, do krabice, barva bílá</t>
  </si>
  <si>
    <t>Dodávka - Spínač tlačítkový s doutnavkou, do krabice, barva bílá</t>
  </si>
  <si>
    <t>Pol344a</t>
  </si>
  <si>
    <t>Montáž - Spínač křížový, do krabice, barva bílá</t>
  </si>
  <si>
    <t>Dodávka - Spínač křížový, do krabice, barva bílá</t>
  </si>
  <si>
    <t>Pol345a</t>
  </si>
  <si>
    <t>Montáž - Čidlo pro spínání osvětlení - venkovní provedení</t>
  </si>
  <si>
    <t>Dodávka - Čidlo pro spínání osvětlení - venkovní provedení</t>
  </si>
  <si>
    <t>Pol347a</t>
  </si>
  <si>
    <t>Dodávka - Krabice univerzální  pro montáž zásuvek do zdiva</t>
  </si>
  <si>
    <t>Montáž - Krabice univerzální  pro montáž zásuvek do zdiva</t>
  </si>
  <si>
    <t>Montáž - Zásuvka jednonásobná s ochranným kolíkem, bílá 16A/250V,50Hz</t>
  </si>
  <si>
    <t>Dodávka - Zásuvka jednonásobná s ochranným kolíkem, bílá 16A/250V,50Hz</t>
  </si>
  <si>
    <t>Montáž - Zásuvka jednonásobná s přepěť.ochranou,  hnědá 16A/250V,50Hz</t>
  </si>
  <si>
    <t>Dodávka - Zásuvka jednonásobná s přepěť.ochranou,  hnědá 16A/250V,50Hz</t>
  </si>
  <si>
    <t>Montáž  - Zásuvka jednonásobná na povrch, bílá 16A/250V,50Hz, IP44</t>
  </si>
  <si>
    <t>Dodávka - Zásuvka jednonásobná na povrch, bílá 16A/250V,50Hz, IP45</t>
  </si>
  <si>
    <t>Montáž - Kabel PRAFlaSafe 3J x 2,5mm1</t>
  </si>
  <si>
    <t>Dodávka - Kabel PRAFlaSafe 3J x 2,5mm2</t>
  </si>
  <si>
    <t>Pol351a</t>
  </si>
  <si>
    <t>Pol350a</t>
  </si>
  <si>
    <t>Pol349a</t>
  </si>
  <si>
    <t>Pol348a</t>
  </si>
  <si>
    <t>Pol352a</t>
  </si>
  <si>
    <t>Dodávka - Kabel CYKY pro napojení objektu 4x25mm3</t>
  </si>
  <si>
    <t>Montáž - Kabel CYKY pro napojení objektu 4x25mm2</t>
  </si>
  <si>
    <t>Pol353a</t>
  </si>
  <si>
    <t>Dodávka - Kabel PRAFlaSafe pro napojení rozvaděče RH 4 x 25mm3</t>
  </si>
  <si>
    <t>Montáž - Kabel PRAFlaSafe pro napojení rozvaděče RH 4 x 25mm2</t>
  </si>
  <si>
    <t>Pol354a</t>
  </si>
  <si>
    <t>Dodávka - Kabel PRAFlaSafe(napojení rozvaděče M+R) 5 x 6mm3</t>
  </si>
  <si>
    <t>Montáž - Kabel PRAFlaSafe(napojení rozvaděče M+R) 5 x 6mm2</t>
  </si>
  <si>
    <t>Pol355a</t>
  </si>
  <si>
    <t>Montáž - Kabel PRAFlaSafe (napojení vzt jednotky, chlazení) 5J x 2,5mm2</t>
  </si>
  <si>
    <t>Dodávka - Kabel PRAFlaSafe (napojení vzt jednotky, chlazení) 5J x 2,5mm3</t>
  </si>
  <si>
    <t>Pol356a</t>
  </si>
  <si>
    <t>Dodávka - Kabel PRAFlaSafe (napojení vzt zařízení) 3J x 1,5mm3</t>
  </si>
  <si>
    <t>Montáž - Kabel PRAFlaSafe (napojení vzt zařízení) 3J x 1,5mm2</t>
  </si>
  <si>
    <t>Montáž - Kabel PRAFlaSafe (napojení gastrotechnologie) 5J x 4mm2</t>
  </si>
  <si>
    <t>Dodávka - Kabel PRAFlaSafe (napojení gastrotechnologie) 5J x 4mm3</t>
  </si>
  <si>
    <t>Pol357a</t>
  </si>
  <si>
    <t>Pol358a</t>
  </si>
  <si>
    <t>Dodávka - Kabel PRAFlaSafe(napojení gastrotechnologie) 5J x 2,5mm3</t>
  </si>
  <si>
    <t>Montáž - Kabel PRAFlaSafe(napojení gastrotechnologie) 5J x 2,5mm2</t>
  </si>
  <si>
    <t>Pol359a</t>
  </si>
  <si>
    <t>Dodávka - Kabel PRAFlaSafe(napojení gastrotechnologie) 3J x 2,5mm3</t>
  </si>
  <si>
    <t>Montáž - Kabel PRAFlaSafe(napojení gastrotechnologie) 3J x 2,5mm2</t>
  </si>
  <si>
    <t>Dodávka - Kabel PRAFlaSfe (napájení promítacích pláten) 3J x 2,5mm3</t>
  </si>
  <si>
    <t>Montáž - Kabel PRAFlaSfe (napájení promítacích pláten) 3J x 2,5mm2</t>
  </si>
  <si>
    <t>Dodávka - Kabel PRAFlaSafe(napojení slaboproudých spotřeb) 3J x 2,5mm3</t>
  </si>
  <si>
    <t>Montáž - Kabel PRAFlaSafe(napojení slaboproudých spotřeb) 3J x 2,5mm2</t>
  </si>
  <si>
    <t>Pol360a</t>
  </si>
  <si>
    <t>Pol361a</t>
  </si>
  <si>
    <t>Pol362a</t>
  </si>
  <si>
    <t>Montáž - Kabel PRAFlaSAfe(napojení slaboproudých spotřeb) 3J x 1,5mm2</t>
  </si>
  <si>
    <t>Dodávka - Kabel PRAFlaSAfe(napojení slaboproudých spotřeb) 3J x 1,5mm3</t>
  </si>
  <si>
    <t>Pol363a</t>
  </si>
  <si>
    <t>Montáž - Krabice rozbočovací včetně průchodky pro světla</t>
  </si>
  <si>
    <t>Dodávka - Krabice rozbočovací včetně průchodky pro světla</t>
  </si>
  <si>
    <t>Poznámka k položce:_x000D_
Referenční výrobek: např.: WKE2</t>
  </si>
  <si>
    <t>Poznámka k položce:_x000D_
Referenční výrobek např.: LG 630 VS 3 FS</t>
  </si>
  <si>
    <t>Pol364a</t>
  </si>
  <si>
    <t>Montáž - Kabelový rošt pro uchycení kabelů ve stoupacím prostoru ESI – souboret š.300mm</t>
  </si>
  <si>
    <t>Dodávka - Kabelový rošt pro uchycení kabelů ve stoupacím prostoru ESI – souboret š.300mm</t>
  </si>
  <si>
    <t>Pol365a</t>
  </si>
  <si>
    <t>Poznámka k položce:_x000D_
Referenční výrobek např.: ZT8</t>
  </si>
  <si>
    <t>Dodávka - Závitová tyč pro držáky pro kabelový žlab délka 1m</t>
  </si>
  <si>
    <t>Montáž - Závitová tyč pro držáky pro kabelový žlab délka 1m</t>
  </si>
  <si>
    <t>Pol366a</t>
  </si>
  <si>
    <t>Montáž - Nosný profil pro kabelový žlab včetně příslušenství</t>
  </si>
  <si>
    <t>Dodávka - Nosný profil pro kabelový žlab včetně příslušenství</t>
  </si>
  <si>
    <t>Poznámka k položce:_x000D_
Referenční výrobek např.: MP 41x21-S</t>
  </si>
  <si>
    <t>Pol367a</t>
  </si>
  <si>
    <t>Montáž - Kabelový žlab umístěný v suterénu vč.podpěr a nosných prvků 60x500</t>
  </si>
  <si>
    <t>Dodávka - Kabelový žlab umístěný v suterénu vč.podpěr a nosných prvků 60x501</t>
  </si>
  <si>
    <t>Poznámka k položce:_x000D_
Referenční výrobek např.: KZI60500</t>
  </si>
  <si>
    <t>Poznámka k položce:_x000D_
Referenční výrobek např.: GRIP 2031/M15</t>
  </si>
  <si>
    <t>Pol368a</t>
  </si>
  <si>
    <t>Montáž - Držák svazkový pro kabelové rozvody včetně hmoždinky a vrutu</t>
  </si>
  <si>
    <t>Dodávka - Držák svazkový pro kabelové rozvody včetně hmoždinky a vrutu</t>
  </si>
  <si>
    <t>Montáž - Trubka elektroinstalační včetně kolen, spojek a držáků vč.hmoždinky,vrutu</t>
  </si>
  <si>
    <t>Dodávka - Trubka elektroinstalační včetně kolen, spojek a držáků vč.hmoždinky,vrutu</t>
  </si>
  <si>
    <t>Pol369a</t>
  </si>
  <si>
    <t>Poznámka k položce:_x000D_
Referenční výrobek např.: 1516HA</t>
  </si>
  <si>
    <t>Pol370a</t>
  </si>
  <si>
    <t>Pol371a</t>
  </si>
  <si>
    <t>Montáž - Kabel PRAFlaSafe(ovládání venkovních žaluzií) 4 x 1,5mm2</t>
  </si>
  <si>
    <t>Dodávka - Kabel PRAFlaSafe(ovládání venkovních žaluzií) 4 x 1,5mm2</t>
  </si>
  <si>
    <t>Montáž - Kabel PRAFlaSafe(napájení centrální jednotky pro žaluzie) 3J x 1,5mm2</t>
  </si>
  <si>
    <t>Dodávka - Kabel PRAFlaSafe(napájení centrální jednotky pro žaluzie) 3J x 1,5mm2</t>
  </si>
  <si>
    <t>Pol372a</t>
  </si>
  <si>
    <t>Montáž - Kabel PRAFlaSafe(napájeních venkovních žaluzií) 3J x 1,5mm2</t>
  </si>
  <si>
    <t>Dodávka - Kabel PRAFlaSafe(napájeních venkovních žaluzií) 3J x 1,5mm2</t>
  </si>
  <si>
    <t>Pol373a</t>
  </si>
  <si>
    <t>Montáž - Kabel JYSTY(sběrnice a kabeláž pro senzory – žaluzie) 2x2x0,8</t>
  </si>
  <si>
    <t>Dodávka - Kabel JYSTY(sběrnice a kabeláž pro senzory – žaluzie) 2x2x0,8</t>
  </si>
  <si>
    <t>Pol374a</t>
  </si>
  <si>
    <t>Dodávka - Krabice univerzální pro montáž žaluziových spínačů do příček (hluboká)</t>
  </si>
  <si>
    <t>Montáž - Krabice univerzální pro montáž žaluziových spínačů do příček (hluboká)</t>
  </si>
  <si>
    <t>Pol375a</t>
  </si>
  <si>
    <t>Montáž - Spínač žaluziový do krabice, barva bílá/bílá</t>
  </si>
  <si>
    <t>Dodávka - Spínač žaluziový do krabice, barva bílá/bílá</t>
  </si>
  <si>
    <t>Poznámka k položce:_x000D_
Referenční výrobek např.: KPR 68 KA</t>
  </si>
  <si>
    <t>Montáž - Drát FeZn(1kg=1,61m) pr.10mm2</t>
  </si>
  <si>
    <t>Pol376a</t>
  </si>
  <si>
    <t>Dodávka - Drát FeZn(1kg=1,61m) pr.10mm2</t>
  </si>
  <si>
    <t>Pol377a</t>
  </si>
  <si>
    <t>Montáž - Drát CY pro pospojení(zel/žl) 25mm2</t>
  </si>
  <si>
    <t>Dodávka - Drát CY pro pospojení(zel/žl) 25mm2</t>
  </si>
  <si>
    <t>Pol378a</t>
  </si>
  <si>
    <t>Pol379a</t>
  </si>
  <si>
    <t>Montáž - Drát CY pro pospojení(zel/žl) 10mm2</t>
  </si>
  <si>
    <t>Dodávka - Drát CY pro pospojení(zel/žl) 10mm2</t>
  </si>
  <si>
    <t>Montáž - Drát CY pro pospojení(zel/žl) 6mm2</t>
  </si>
  <si>
    <t>Dodávka - Drát CY pro pospojení(zel/žl) 6mm2</t>
  </si>
  <si>
    <t>Pol380a</t>
  </si>
  <si>
    <t>Montáž - Svítidlo typu A</t>
  </si>
  <si>
    <t>Dodávka - Svítidlo typu A</t>
  </si>
  <si>
    <t>Montáž - Svítidlo typu B</t>
  </si>
  <si>
    <t>Dodávka - Svítidlo typu B</t>
  </si>
  <si>
    <t>Pol381a</t>
  </si>
  <si>
    <t>Montáž - Svítidlo typu C</t>
  </si>
  <si>
    <t>Dodávka - Svítidlo typu C</t>
  </si>
  <si>
    <t>Pol382a</t>
  </si>
  <si>
    <t>Pol383a</t>
  </si>
  <si>
    <t>Montáž - Svítidlo typu D</t>
  </si>
  <si>
    <t>Dodávka - Svítidlo typu D</t>
  </si>
  <si>
    <t>Pol384a</t>
  </si>
  <si>
    <t>Montáž - Svítidlo typu E</t>
  </si>
  <si>
    <t>Dodávka - Svítidlo typu E</t>
  </si>
  <si>
    <t>Pol385a</t>
  </si>
  <si>
    <t>Montáž - Svítidlo typu F</t>
  </si>
  <si>
    <t>Dodávka - Svítidlo typu F</t>
  </si>
  <si>
    <t>Pol386a</t>
  </si>
  <si>
    <t>Montáž - Svítidlo typu G</t>
  </si>
  <si>
    <t>Dodávka - Svítidlo typu G</t>
  </si>
  <si>
    <t>Pol387a</t>
  </si>
  <si>
    <t>Montáž - Svítidlo typu H</t>
  </si>
  <si>
    <t>Dodávka - Svítidlo typu H</t>
  </si>
  <si>
    <t>Pol388a</t>
  </si>
  <si>
    <t>Dodávka - Svítidlo typu J</t>
  </si>
  <si>
    <t>Montáž - Svítidlo typu J</t>
  </si>
  <si>
    <t>Dodávka - Svítidlo typu K</t>
  </si>
  <si>
    <t>Montáž - Svítidlo typu K</t>
  </si>
  <si>
    <t>Pol389a</t>
  </si>
  <si>
    <t>Pol390a</t>
  </si>
  <si>
    <t>Montáž - Svítidlo typu L</t>
  </si>
  <si>
    <t>Dodávka - Svítidlo typu L</t>
  </si>
  <si>
    <t>Pol391a</t>
  </si>
  <si>
    <t>Montáž - Svítidlo typu M včetně závěsů délky 1m</t>
  </si>
  <si>
    <t>Dodávka - Svítidlo typu M včetně závěsů délky 1m</t>
  </si>
  <si>
    <t>Pol392a</t>
  </si>
  <si>
    <t>Montáž - Svítidlo typu N</t>
  </si>
  <si>
    <t>Dodávka - Svítidlo typu N</t>
  </si>
  <si>
    <t>Pol403a</t>
  </si>
  <si>
    <t>Dodávka - Požární ucpávky</t>
  </si>
  <si>
    <t>Montáž - Požární ucpávky</t>
  </si>
  <si>
    <t>Pol402a</t>
  </si>
  <si>
    <t>Dodávka - Chránička pro kabely do výkopu pr.40mm</t>
  </si>
  <si>
    <t>Montáž - Chránička pro kabely do výkopu pr.40mm</t>
  </si>
  <si>
    <t>Pol706a</t>
  </si>
  <si>
    <t>Montáž - Ústředna až 264 zón a 32 grup v krytu bez klávesnice s komunikátorem a zdrojem</t>
  </si>
  <si>
    <t>Dodávka - Ústředna až 264 zón a 32 grup v krytu bez klávesnice s komunikátorem a zdrojem</t>
  </si>
  <si>
    <t>Montáž - Systémový GSM modul v kovovém krytu pro posílání SMS a volání uživateli</t>
  </si>
  <si>
    <t>Pol707a</t>
  </si>
  <si>
    <t>Dodávka - Systémový GSM modul v kovovém krytu pro posílání SMS a volání uživateli</t>
  </si>
  <si>
    <t>Pol708a</t>
  </si>
  <si>
    <t>Montáž - Zdroj 2,75A v krytu s transformátorem a vestavěným koncentrátorem 8 zón / 4PGM</t>
  </si>
  <si>
    <t>Dodávka - Zdroj 2,75A v krytu s transformátorem a vestavěným koncentrátorem 8 zón / 4PGM</t>
  </si>
  <si>
    <t>Montáž - Akumulátor 12 V/17 Ah</t>
  </si>
  <si>
    <t>Dodávka - Akumulátor 12 V/17 Ah</t>
  </si>
  <si>
    <t>Montáž - Koncentrátor v kovovém krytu pro 8 zón se 4 PGM výstupy</t>
  </si>
  <si>
    <t>Dodávka - Koncentrátor v kovovém krytu pro 8 zón se 4 PGM výstupy</t>
  </si>
  <si>
    <t>Pol710a</t>
  </si>
  <si>
    <t>Pol709a</t>
  </si>
  <si>
    <t>Pol711a</t>
  </si>
  <si>
    <t>Montáž - Klávesnice s dotykovým displejem, zápustná montáž, pokročilé uživatelské menu</t>
  </si>
  <si>
    <t>Dodávka - Klávesnice s dotykovým displejem, zápustná montáž, pokročilé uživatelské menu</t>
  </si>
  <si>
    <t>Pol712a</t>
  </si>
  <si>
    <t>Montáž - Programovací a ovládací klávesnice v klasickém provedení s LCD dvouřádkovým displejem a podsvícením</t>
  </si>
  <si>
    <t>Dodávka - Programovací a ovládací klávesnice v klasickém provedení s LCD dvouřádkovým displejem a podsvícením</t>
  </si>
  <si>
    <t>Pol713a</t>
  </si>
  <si>
    <t>Montáž - Zálohovaná plastová siréna venkovní 110dB/1m s majákem a akumulátorem</t>
  </si>
  <si>
    <t>Dodávka - Zálohovaná plastová siréna venkovní 110dB/1m s majákem a akumulátorem</t>
  </si>
  <si>
    <t>Pol714a</t>
  </si>
  <si>
    <t>Montáž - Nezálohovaná plastová vnitřní siréna 112dB/1m do stupně 3 s červeným majákem</t>
  </si>
  <si>
    <t>Dodávka - Nezálohovaná plastová vnitřní siréna 112dB/1m do stupně 3 s červeným majákem</t>
  </si>
  <si>
    <t>Pol715a</t>
  </si>
  <si>
    <t>Montáž - MP4 reléový modul 4x relé C/NO/NC, 2A@30VDC/50VAC s aktivačními vstupy a LED</t>
  </si>
  <si>
    <t>Dodávka - MP4 reléový modul 4x relé C/NO/NC, 2A@30VDC/50VAC s aktivačními vstupy a LED</t>
  </si>
  <si>
    <t>Pol716a</t>
  </si>
  <si>
    <t>Montáž - PIR detektor s půlkulovou čočkou a dosahem 12m včetně držáku</t>
  </si>
  <si>
    <t>Dodávka - PIR detektor s půlkulovou čočkou a dosahem 12m včetně držáku</t>
  </si>
  <si>
    <t>Pol717a</t>
  </si>
  <si>
    <t>Dodávka - MG závrtný s otočným tělesem kontaktní části, kabel 10m, prac. mezera max. 20 mm</t>
  </si>
  <si>
    <t>Montáž - MG závrtný s otočným tělesem kontaktní části, kabel 10m, prac. mezera max. 20 mm</t>
  </si>
  <si>
    <t>Pol718a</t>
  </si>
  <si>
    <t>Dodávka - Pár bílých plastových přírub, průměr 19mm pro MC240/246/247/250/270 a MC272</t>
  </si>
  <si>
    <t>Montáž - Pár bílých plastových přírub, průměr 19mm pro MC240/246/247/250/270 a MC272</t>
  </si>
  <si>
    <t>Pol719a</t>
  </si>
  <si>
    <t>Montáž - Propojovací krabice,16+2 šroubovací svorky do krabice KU68</t>
  </si>
  <si>
    <t>Dodávka - Propojovací krabice,16+2 šroubovací svorky do krabice KU68</t>
  </si>
  <si>
    <t>Pol720a</t>
  </si>
  <si>
    <t>Montáž - Krabice přístrojová do dutých příček bezhalogenová</t>
  </si>
  <si>
    <t>Dodávka - Krabice přístrojová do dutých příček bezhalogenová</t>
  </si>
  <si>
    <t>Pol721a</t>
  </si>
  <si>
    <t>Dodávka - Kabel FTP CAT 5e s LSOHFR pláštěm a třídou reakce na oheň B2ca s1 d1 a1</t>
  </si>
  <si>
    <t>Montáž - Kabel FTP CAT 5e s LSOHFR pláštěm a třídou reakce na oheň B2ca s1 d1 a1</t>
  </si>
  <si>
    <t>Pol722a</t>
  </si>
  <si>
    <t>Montáž - Kabel 2x1,5, B2Ca s1d0</t>
  </si>
  <si>
    <t>Dodávka - Kabel 2x1,5, B2Ca s1d0</t>
  </si>
  <si>
    <t>Pol723a</t>
  </si>
  <si>
    <t>Montáž - Krabice protahovací bezhalogenová s víčkem</t>
  </si>
  <si>
    <t>Dodávka - Krabice protahovací bezhalogenová s víčkem</t>
  </si>
  <si>
    <t>Pol724a</t>
  </si>
  <si>
    <t>Montáž - Trubka do podlah (do betonu) bezhalogenová – 25mm</t>
  </si>
  <si>
    <t>Dodávka - Trubka do podlah (do betonu) bezhalogenová – 25mm</t>
  </si>
  <si>
    <t>Montáž - Trubka do podlah (do betonu) bezhalogenová – 50mm</t>
  </si>
  <si>
    <t>Dodávka - Trubka do podlah (do betonu) bezhalogenová – 50mm</t>
  </si>
  <si>
    <t>Pol725a</t>
  </si>
  <si>
    <t>Montáž - Protahovací drát</t>
  </si>
  <si>
    <t>Dodávka - Protahovací drát</t>
  </si>
  <si>
    <t>Pol726a</t>
  </si>
  <si>
    <t>Pol733a</t>
  </si>
  <si>
    <t>Dodávka - Stojanový rozvaděč,42U,š.600mm,hl.600mm, RAL 7035 + RAL 5005</t>
  </si>
  <si>
    <t>Montáž - Stojanový rozvaděč,42U,š.600mm,hl.600mm, RAL 7035 + RAL 5005</t>
  </si>
  <si>
    <t>Pol734a</t>
  </si>
  <si>
    <t>Montáž - Horní/spodní kabelová průchodka s protiprach.kartáčem, 2U</t>
  </si>
  <si>
    <t>Dodávka - Horní/spodní kabelová průchodka s protiprach.kartáčem, 2U</t>
  </si>
  <si>
    <t>Pol735a</t>
  </si>
  <si>
    <t>Montáž - Boční panel (pár) podstavce pro rozvaděč DS, hl. 600Mm</t>
  </si>
  <si>
    <t>Dodávka - Boční panel (pár) podstavce pro rozvaděč DS, hl. 600Mm</t>
  </si>
  <si>
    <t>Pol736a</t>
  </si>
  <si>
    <t>Montáž - 19" vent.jednotka,2x ventilátor 70W,včetně termostatu, 2U</t>
  </si>
  <si>
    <t>Dodávka - 19" vent.jednotka,2x ventilátor 70W,včetně termostatu, 2U</t>
  </si>
  <si>
    <t>Pol737a</t>
  </si>
  <si>
    <t>Montáž - 19" nap.panel 8x230V ČSN,vypínač,přep.och.,tep.pojistka, 3m</t>
  </si>
  <si>
    <t>Dodávka - 19" nap.panel 8x230V ČSN,vypínač,přep.och.,tep.pojistka, 3m</t>
  </si>
  <si>
    <t>Pol738a</t>
  </si>
  <si>
    <t>Montáž - Záložní zdroj - 1000 VA / 700 W, 2U rack, Line interactive, 2×IEC Jumpers, 4×IEC 320 C13, USB, RS-232 a Ethernet</t>
  </si>
  <si>
    <t>Dodávka - Záložní zdroj - 1000 VA / 700 W, 2U rack, Line interactive, 2×IEC Jumpers, 4×IEC 320 C13, USB, RS-232 a Ethernet</t>
  </si>
  <si>
    <t>Pol739a</t>
  </si>
  <si>
    <t>Montáž - Vložka zámku FAB,system EMKA</t>
  </si>
  <si>
    <t>Dodávka - Vložka zámku FAB,system EMKA</t>
  </si>
  <si>
    <t>Pol740a</t>
  </si>
  <si>
    <t>Montáž - 19"patchpanel kompaktní,24xRJ-45 stíněný Cat.5, 1U,RAL 7035</t>
  </si>
  <si>
    <t>Dodávka - 19"patchpanel kompaktní,24xRJ-45 stíněný Cat.5, 1U,RAL 7035</t>
  </si>
  <si>
    <t>Pol741a</t>
  </si>
  <si>
    <t>Dodávka - Propojovací kabel,Cat5e stíněný,2xRJ-45, délka 1m,barva šedá</t>
  </si>
  <si>
    <t>Montáž - Propojovací kabel,Cat5e stíněný,2xRJ-45, délka 1m,barva šedá</t>
  </si>
  <si>
    <t>Pol742a</t>
  </si>
  <si>
    <t>Montáž - Vyvazovací panel s velkými oky</t>
  </si>
  <si>
    <t>Dodávka - Vyvazovací panel s velkými oky</t>
  </si>
  <si>
    <t>Pol743a</t>
  </si>
  <si>
    <t>Montáž - Vyvazovací háčky pro vertikální vedení</t>
  </si>
  <si>
    <t>Dodávka - Vyvazovací háčky pro vertikální vedení</t>
  </si>
  <si>
    <t>Pol744a</t>
  </si>
  <si>
    <t>Montáž - Switch, 48 x 100/1000 portů PoE+ (RJ-45), 4 x SFP+, kapacita 176Gbit/s, propustnost 112 Mpps, L2 managed</t>
  </si>
  <si>
    <t>Dodávka - Switch, 48 x 100/1000 portů PoE+ (RJ-45), 4 x SFP+, kapacita 176Gbit/s, propustnost 112 Mpps, L2 managed</t>
  </si>
  <si>
    <t>Pol746a</t>
  </si>
  <si>
    <t>Montáž - Dvojzásuvka 2x RJ45 CAT 5e FTP, včetně rámečku, do stěny</t>
  </si>
  <si>
    <t>Dodávka - Dvojzásuvka 2x RJ45 CAT 5e FTP, včetně rámečku, do stěny</t>
  </si>
  <si>
    <t>Pol747a</t>
  </si>
  <si>
    <t>Montáž - Jednoduchá zásuvka 1x RJ45 CAT 5e FTP, včetně rámečku, do stěny</t>
  </si>
  <si>
    <t>Dodávka - Jednoduchá zásuvka 1x RJ45 CAT 5e FTP, včetně rámečku, do stěny</t>
  </si>
  <si>
    <t>Pol748a</t>
  </si>
  <si>
    <t>Montáž - Krabice přístrojová na povrch</t>
  </si>
  <si>
    <t>Dodávka - Krabice přístrojová na povrch</t>
  </si>
  <si>
    <t>Pol749a</t>
  </si>
  <si>
    <t>Pol750a</t>
  </si>
  <si>
    <t>Montáž - Kabel FTP Cat 5e, PE venkovní plášť černý</t>
  </si>
  <si>
    <t>Dodávka - Kabel FTP Cat 5e, PE venkovní plášť černý</t>
  </si>
  <si>
    <t>Pol752a</t>
  </si>
  <si>
    <t>Montáž - Kabel CYH 2x0,75</t>
  </si>
  <si>
    <t>Dodávka - Kabel CYH 2x0,75</t>
  </si>
  <si>
    <t>Pol753a</t>
  </si>
  <si>
    <t>Montáž - Trubka KOPOFLEX 50</t>
  </si>
  <si>
    <t>Dodávka - Trubka KOPOFLEX 50</t>
  </si>
  <si>
    <t>Pol756a</t>
  </si>
  <si>
    <t>Montáž - Spojka na kabel TCEPKPFLE 5x4x0,6</t>
  </si>
  <si>
    <t>Dodávka - Spojka na kabel TCEPKPFLE 5x4x0,6</t>
  </si>
  <si>
    <t>Pol757a</t>
  </si>
  <si>
    <t>Dodávka - Kabel PRAFlaCom 10x2x0,5</t>
  </si>
  <si>
    <t>Montáž - Kabel PRAFlaCom 10x2x0,5</t>
  </si>
  <si>
    <t>Dodávka - Přístupový bod, dualband, WEP, WPA-PSK, WPA-Enterprise (WPA/WPA2, TKIP/AES), pracovní teplota -10 – 70°C, montáž na stěnu nebo strop, napájení PoE+</t>
  </si>
  <si>
    <t>Montáž - Přístupový bod, dualband, WEP, WPA-PSK, WPA-Enterprise (WPA/WPA2, TKIP/AES), pracovní teplota -10 – 70°C, montáž na stěnu nebo strop, napájení PoE+</t>
  </si>
  <si>
    <t>Montáž - Propojovací kabel,Cat.5e stíněný,2xRJ45,délka 0,5m, šedá</t>
  </si>
  <si>
    <t>Dodávka - Propojovací kabel,Cat.5e stíněný,2xRJ45,délka 0,5m, šedá</t>
  </si>
  <si>
    <t>Montáž  - UniFi Cloud Key Controller je kompaktní zařízení, které již má nainstalovaný UniFi Controllerem s možností vzdálené správy</t>
  </si>
  <si>
    <t>Dodávka - UniFi Cloud Key Controller je kompaktní zařízení, které již má nainstalovaný UniFi Controllerem s možností vzdálené správy</t>
  </si>
  <si>
    <t>Pol761a</t>
  </si>
  <si>
    <t>Pol762a</t>
  </si>
  <si>
    <t>Pol763a</t>
  </si>
  <si>
    <t>RFID přívěšek</t>
  </si>
  <si>
    <t>Montáž - 1socketový Rack 1U server pro malé a střední firmy, které vyžadují nízké náklady, vysoký výkon a snadnou správu. 4jádrový procesor Intel Xeon E-2124 (3.3GHz, TB 4.3GHz, 8MB Cache), paměť 16GB DDR4 ECC, bez disků, podpora až 2 disků 3.5" LFF HDD/SSD, řadič</t>
  </si>
  <si>
    <t>Dodávka - 1socketový Rack 1U server pro malé a střední firmy, které vyžadují nízké náklady, vysoký výkon a snadnou správu. 4jádrový procesor Intel Xeon E-2124 (3.3GHz, TB 4.3GHz, 8MB Cache), paměť 16GB DDR4 ECC, bez disků, podpora až 2 disků 3.5" LFF HDD/SSD, řadič</t>
  </si>
  <si>
    <t>Montáž - HPE 3.5" 1TB 6G SATA 7200 ot. Hot Plug</t>
  </si>
  <si>
    <t>Dodávka - HPE 3.5" 1TB 6G SATA 7200 ot. Hot Plug</t>
  </si>
  <si>
    <t>Pol767a</t>
  </si>
  <si>
    <t>Pol766a</t>
  </si>
  <si>
    <t>Pol765a</t>
  </si>
  <si>
    <t>Montáž - HPE MS Windows Server 2016 Essentials - pouze pro HP servery</t>
  </si>
  <si>
    <t>Dodávka - HPE MS Windows Server 2016 Essentials - pouze pro HP servery</t>
  </si>
  <si>
    <t>Pol769a</t>
  </si>
  <si>
    <t>Montáž - Základní audio jednotka s kamerou a 1 tlačítkem</t>
  </si>
  <si>
    <t>Dodávka - Základní audio jednotka s kamerou a 1 tlačítkem</t>
  </si>
  <si>
    <t>Pol770a</t>
  </si>
  <si>
    <t>Dodávka - Modul 5 tlačítek</t>
  </si>
  <si>
    <t>Montáž - Modul 5 tlačítek</t>
  </si>
  <si>
    <t>Pol771a</t>
  </si>
  <si>
    <t>Montáž - RFID čtečka Bluetooth a 13.56MHz+125kHz,NFC, čte UID + PACS ID</t>
  </si>
  <si>
    <t>Dodávka - RFID čtečka Bluetooth a 13.56MHz+125kHz,NFC, čte UID + PACS ID</t>
  </si>
  <si>
    <t>Pol772a</t>
  </si>
  <si>
    <t>Montáž - Rám pro instalaci do zdi, 2 moduly</t>
  </si>
  <si>
    <t>Dodávka - Rám pro instalaci do zdi, 2 moduly</t>
  </si>
  <si>
    <t>Montáž - Krabice pro instalaci do zdi, 2 moduly</t>
  </si>
  <si>
    <t>Dodávka - Krabice pro instalaci do zdi, 2 moduly</t>
  </si>
  <si>
    <t>Pol773a</t>
  </si>
  <si>
    <t>Pol774a</t>
  </si>
  <si>
    <t>Montáž - IP PoE napájená kombinovaná čtečka Bluethooth a RFID čipů (125 kHz/13,56 MHz)</t>
  </si>
  <si>
    <t>Dodávka - IP PoE napájená kombinovaná čtečka Bluethooth a RFID čipů (125 kHz/13,56 MHz)</t>
  </si>
  <si>
    <t>Pol775a</t>
  </si>
  <si>
    <t>Dodávka - Propojovací kabel IP čtečka/podřízená čtečka, 1 m</t>
  </si>
  <si>
    <t>Montáž - Propojovací kabel IP čtečka/podřízená čtečka, 1 m</t>
  </si>
  <si>
    <t>Pol776a</t>
  </si>
  <si>
    <t>Dodávka - Zápustná krabice do zdi nebo sádrokartonu pro 1 modul.</t>
  </si>
  <si>
    <t>Montáž - Zápustná krabice do zdi nebo sádrokartonu pro 1 modul.</t>
  </si>
  <si>
    <t>Pol777a</t>
  </si>
  <si>
    <t>Dodávka - Rám pro instalaci do zdi - 1 modul</t>
  </si>
  <si>
    <t>Montáž - Rám pro instalaci do zdi - 1 modul</t>
  </si>
  <si>
    <t>Pol778a</t>
  </si>
  <si>
    <t>Dodávka - NetStar SW (Platforma)</t>
  </si>
  <si>
    <t>Montáž - NetStar SW (Platforma)</t>
  </si>
  <si>
    <t>Pol779a</t>
  </si>
  <si>
    <t>Montáž - NetStar SW VoIP licence, 1 uživatel</t>
  </si>
  <si>
    <t>Dodávka - NetStar SW VoIP licence, 1 uživatel</t>
  </si>
  <si>
    <t>Montáž - Access Commander - licence pro 5 zařízení</t>
  </si>
  <si>
    <t>Dodávka - Access Commander - licence pro 5 zařízení</t>
  </si>
  <si>
    <t>Pol782a</t>
  </si>
  <si>
    <t>Pol780a</t>
  </si>
  <si>
    <t xml:space="preserve">Montáž - Venkovní IP kamera s krytím IP67 a IK10, fixním objektivem 2.8 mm, clonou F1.6 a horizontálním úhlem záběru 108°. Snímač 1/2.8" Progressive Scan CMOS, rozlišení až 1920 × 1080/30fps, IR přísvit do 30 metrů, funkce WDR 120dB, video komprese H.265 a H.264, </t>
  </si>
  <si>
    <t xml:space="preserve">Dodávka - Venkovní IP kamera s krytím IP67 a IK10, fixním objektivem 2.8 mm, clonou F1.6 a horizontálním úhlem záběru 108°. Snímač 1/2.8" Progressive Scan CMOS, rozlišení až 1920 × 1080/30fps, IR přísvit do 30 metrů, funkce WDR 120dB, video komprese H.265 a H.264, </t>
  </si>
  <si>
    <t>Montáž - 2N® IP Intercom - Enhanced Video license</t>
  </si>
  <si>
    <t>Dodávka - 2N® IP Intercom - Enhanced Video license</t>
  </si>
  <si>
    <t>Pol783a</t>
  </si>
  <si>
    <t>Pol784a</t>
  </si>
  <si>
    <t>Dodávka - Konektor RJ45 CAT 5e FTP krimpovací</t>
  </si>
  <si>
    <t>Montáž - Konektor RJ45 CAT 5e FTP krimpovací</t>
  </si>
  <si>
    <t>Pol785a</t>
  </si>
  <si>
    <t>Montáž - IP video-telefon s Androidem / PoE / WiFi / Bluetooth / 7" dotykové LCD HD/ mini HDMI / SD card / USB</t>
  </si>
  <si>
    <t>Dodávka - IP video-telefon s Androidem / PoE / WiFi / Bluetooth / 7" dotykové LCD HD/ mini HDMI / SD card / USB</t>
  </si>
  <si>
    <t>Pol787a</t>
  </si>
  <si>
    <t>Montáž - Protizákmitová ochrana na zámky, sada 2 ks</t>
  </si>
  <si>
    <t>Dodávka - Protizákmitová ochrana na zámky, sada 2 ks</t>
  </si>
  <si>
    <t>Pol788a</t>
  </si>
  <si>
    <t>Montáž - Elektromechanický úzký samozamykací panikový zámek backset 35mm</t>
  </si>
  <si>
    <t>Dodávka - Elektromechanický úzký samozamykací panikový zámek backset 35mm</t>
  </si>
  <si>
    <t>Pol789a</t>
  </si>
  <si>
    <t>Dodávka - 10 m propojovací kabel s konektorem pro el.zámky</t>
  </si>
  <si>
    <t>Montáž - 10 m propojovací kabel s konektorem pro el.zámky</t>
  </si>
  <si>
    <t>Pol790a</t>
  </si>
  <si>
    <t>Dodávka - Kabelová průchodka EA280 úzká, délka 260 mm</t>
  </si>
  <si>
    <t>Montáž - Kabelová průchodka EA280 úzká, délka 260 mm</t>
  </si>
  <si>
    <t>Pol791a</t>
  </si>
  <si>
    <t>Montáž - Univerzální protiplech pro elektromech. zámky, šířka 23,8 mm</t>
  </si>
  <si>
    <t>Dodávka - Univerzální protiplech pro elektromech. zámky, šířka 23,8 mm</t>
  </si>
  <si>
    <t>Pol792a</t>
  </si>
  <si>
    <t>Montáž - Bezpečnostní kování VASSA/92, nerez/mat, klika/klika pro EL460, dělený čtyřhran</t>
  </si>
  <si>
    <t>Dodávka - Bezpečnostní kování VASSA/92, nerez/mat, klika/klika pro EL460, dělený čtyřhran</t>
  </si>
  <si>
    <t>Pol793a</t>
  </si>
  <si>
    <t>Montáž - Krabice bezhalogenová s víčkem</t>
  </si>
  <si>
    <t>Dodávka - Krabice bezhalogenová s víčkem</t>
  </si>
  <si>
    <t>Pol794a</t>
  </si>
  <si>
    <t>Montáž - Elektrický otvírač 12V/230mA stav.střelka,moment.kolík</t>
  </si>
  <si>
    <t>Dodávka - Elektrický otvírač 12V/230mA stav.střelka,moment.kolík</t>
  </si>
  <si>
    <t>Pol795a</t>
  </si>
  <si>
    <t>Montáž - Spínaný zdroj 13,8 Vss / 5A v kovovém krytu, AKU max. 17Ah</t>
  </si>
  <si>
    <t>Dodávka - Spínaný zdroj 13,8 Vss / 5A v kovovém krytu, AKU max. 17Ah</t>
  </si>
  <si>
    <t>Pol796a</t>
  </si>
  <si>
    <t>Montáž - Akumulátor 12V/17Ah se šroubovými svorkami M5 a životností až 5 let, VdS</t>
  </si>
  <si>
    <t>Dodávka - Akumulátor 12V/17Ah se šroubovými svorkami M5 a životností až 5 let, VdS</t>
  </si>
  <si>
    <t>Pol798a</t>
  </si>
  <si>
    <t>Dodávka - Kabel HDMI</t>
  </si>
  <si>
    <t>Montáž - Kabel HDMI</t>
  </si>
  <si>
    <t>Pol799a</t>
  </si>
  <si>
    <t>Montáž - Zásuvka komunikační HDMI</t>
  </si>
  <si>
    <t>Dodávka - Zásuvka komunikační HDMI</t>
  </si>
  <si>
    <t>Pol800a</t>
  </si>
  <si>
    <t>Montáž - Kryt zásuvky komunikační HDMI</t>
  </si>
  <si>
    <t>Dodávka - Kryt zásuvky komunikační HDMI</t>
  </si>
  <si>
    <t>Pol801a</t>
  </si>
  <si>
    <t>Montáž - Kabel USB aktivní, délka dle potřeby na místě</t>
  </si>
  <si>
    <t>Dodávka - Kabel USB aktivní, délka dle potřeby na místě</t>
  </si>
  <si>
    <t>Pol802a</t>
  </si>
  <si>
    <t>Montáž - Zásuvka komunikační USB</t>
  </si>
  <si>
    <t>Dodávka - Zásuvka komunikační USB</t>
  </si>
  <si>
    <t>Pol803a</t>
  </si>
  <si>
    <t>Montáž - Kryt zásuvky komunikační USB</t>
  </si>
  <si>
    <t>Dodávka - Kryt zásuvky komunikační USB</t>
  </si>
  <si>
    <t>Pol804a</t>
  </si>
  <si>
    <t>Montáž - Krabice na povrch pod HDMI zásuvku do nábytku</t>
  </si>
  <si>
    <t>Dodávka - Krabice na povrch pod HDMI zásuvku do nábytku</t>
  </si>
  <si>
    <t>Pol805a</t>
  </si>
  <si>
    <t>Pol808a</t>
  </si>
  <si>
    <t>Montáž - Lišta vkládací bezhalogenová, 40 x 20 mm</t>
  </si>
  <si>
    <t>Dodávka - Lišta vkládací bezhalogenová, 40 x 20 mm</t>
  </si>
  <si>
    <t>Pol809a</t>
  </si>
  <si>
    <t>Dodávka - Kabelový žlab, 60 x 300 mm, včetně uchycovacího, montážního a spojovacího materiálu</t>
  </si>
  <si>
    <t>Montáž - Kabelový žlab, 60 x 300 mm, včetně uchycovacího, montážního a spojovacího materiálu</t>
  </si>
  <si>
    <t>Pol810a</t>
  </si>
  <si>
    <t>Montáž - Drobný instalační materiál - hmoždinky, vruty</t>
  </si>
  <si>
    <t>Dodávka - Drobný instalační materiál - hmoždinky, vruty</t>
  </si>
  <si>
    <t>Pol812a</t>
  </si>
  <si>
    <t>Montáž - Regulátor malé tlakové diference na VZT potrubí, výstup beznapěťový kontakt rozsah 30 … 300Pa</t>
  </si>
  <si>
    <t>Dodávka - Regulátor malé tlakové diference na VZT potrubí, výstup beznapěťový kontakt rozsah 30 … 300Pa</t>
  </si>
  <si>
    <t>2-PdA11a</t>
  </si>
  <si>
    <t>100-PC01a</t>
  </si>
  <si>
    <t>Montáž - Snímač tlaku s přev. 0...6 bar, 0(2)..10 V/0(4)..20 Ma, IP65 vč. příslušenství</t>
  </si>
  <si>
    <t>Dodávka - Snímač tlaku s přev. 0...6 bar, 0(2)..10 V/0(4)..20 Ma, IP65 vč. příslušenství</t>
  </si>
  <si>
    <t>Pol407a</t>
  </si>
  <si>
    <t>Dodávka - Kohout tlakoměrný zkušební</t>
  </si>
  <si>
    <t>Montáž - Kohout tlakoměrný zkušební</t>
  </si>
  <si>
    <t>100-TC01-07a</t>
  </si>
  <si>
    <t>Montáž - Čidlo teploty tyčové, L= 120mm, Ni 1000 rozsah měření: -30…+130°C Ochranná jímka LW 7, Ms, G 1/2A, 120 mm</t>
  </si>
  <si>
    <t>Dodávka - Čidlo teploty tyčové, L= 120mm, Ni 1000 rozsah měření: -30…+130°C Ochranná jímka LW 7, Ms, G 1/2A, 120 mm</t>
  </si>
  <si>
    <t>100-TC10-11a</t>
  </si>
  <si>
    <t>Montáž - Kabelové čidlo teploty, Ni 1000 rozsah měření: -30…+130°C</t>
  </si>
  <si>
    <t>Dodávka - Kabelové čidlo teploty, Ni 1000 rozsah měření: -30…+130°C</t>
  </si>
  <si>
    <t>Montáž - Snímač teploty venkovní, měřící prvek Ni1000,  IP54 rozsah měření: -40 … +60°C,</t>
  </si>
  <si>
    <t>Dodávka - Snímač teploty venkovní, měřící prvek Ni1000,  IP54 rozsah měření: -40 … +60°C,</t>
  </si>
  <si>
    <t>Montáž - Univerzální termostat prostorový, rozsah měření: 15 … 95°C, IP54</t>
  </si>
  <si>
    <t>Dodávka - Univerzální termostat prostorový, rozsah měření: 15 … 95°C, IP54</t>
  </si>
  <si>
    <t>Montáž - Univerzální termostat jímkový, rozsah měření :30 … 120°C, IP54</t>
  </si>
  <si>
    <t>Dodávka - Univerzální termostat jímkový, rozsah měření :30 … 120°C, IP54</t>
  </si>
  <si>
    <t>Montáž - Třícestný regulační ventil DN25, PN16, Kvs=6,3 m3/h,  servopohon pro regulační ventil, napájení 24V, řízení 0-10V</t>
  </si>
  <si>
    <t>Dodávka - Třícestný regulační ventil DN25, PN16, Kvs=6,3 m3/h,  servopohon pro regulační ventil, napájení 24V, řízení 0-10V</t>
  </si>
  <si>
    <t>Montáž - Hlídač zaplavení a sonda</t>
  </si>
  <si>
    <t>Dodávka - Hlídač zaplavení a sonda</t>
  </si>
  <si>
    <t>100-LA51a</t>
  </si>
  <si>
    <t>100-Y01a</t>
  </si>
  <si>
    <t>100-TA01, 02a</t>
  </si>
  <si>
    <t>100-TA51a</t>
  </si>
  <si>
    <t>100-TC50a</t>
  </si>
  <si>
    <t>100-HL51a</t>
  </si>
  <si>
    <t>Montáž - Výstražný nápis  "DETEKCE PLYNU!",  230V AC, přerušovaný svit, žárovka 4 x 25W, IP 20 rozměry: 515mm x 150mm x 130mm (š x v x h)</t>
  </si>
  <si>
    <t>Dodávka - Výstražný nápis  "DETEKCE PLYNU!",  230V AC, přerušovaný svit, žárovka 4 x 25W, IP 20 rozměry: 515mm x 150mm x 130mm (š x v x h)</t>
  </si>
  <si>
    <t>100-HL52a</t>
  </si>
  <si>
    <t>Montáž - Výstražný nápis  "HAVÁRIE",  230V AC, přerušovaný svit, žárovka 4 x 25W, IP 20 rozměry: 515mm x 150mm x 130mm (š x v x h)</t>
  </si>
  <si>
    <t>Dodávka - Výstražný nápis  "HAVÁRIE",  230V AC, přerušovaný svit, žárovka 4 x 25W, IP 20 rozměry: 515mm x 150mm x 130mm (š x v x h)</t>
  </si>
  <si>
    <t>Montáž - Houkačka s optickou led signalizací, IP65</t>
  </si>
  <si>
    <t>Dodávka - Houkačka s optickou led signalizací, IP65</t>
  </si>
  <si>
    <t>100-HL53a</t>
  </si>
  <si>
    <t>Montáž - Siréna s LED</t>
  </si>
  <si>
    <t>Dodávka - Siréna s LED</t>
  </si>
  <si>
    <t>100-HL54a</t>
  </si>
  <si>
    <t>100-QA51a</t>
  </si>
  <si>
    <t>Montáž - Detektor výbušných plynů, 3x releový výstup (alarm 1, alarm 2, porucha</t>
  </si>
  <si>
    <t>Dodávka - Detektor výbušných plynů, 3x releový výstup (alarm 1, alarm 2, porucha</t>
  </si>
  <si>
    <t>Montáž - Detektor CO, 3x releový výstup (alarm 1, alarm 2, porucha</t>
  </si>
  <si>
    <t>Dodávka - Detektor CO, 3x releový výstup (alarm 1, alarm 2, porucha</t>
  </si>
  <si>
    <t>100-QA53a</t>
  </si>
  <si>
    <t>Montáž - Havarijní STOP tlačítko</t>
  </si>
  <si>
    <t>Dodávka - Havarijní STOP tlačítko</t>
  </si>
  <si>
    <t>Montáž - GSM Komunikátor až na 8 tel. čísel, až 7 zpráv</t>
  </si>
  <si>
    <t>Dodávka - GSM Komunikátor až na 8 tel. čísel, až 7 zpráv</t>
  </si>
  <si>
    <t>Montáž - Nástěnná rozvaděčová skříňka 
š = 800 mm, v = 1200 mm, h = 400 mm,  
RAL7035 vč.   kabelových žlabů, DIN lišt, nulovací lišty,1x trafo 230/24VA, 50x relé (cívka 24V/50Hz, 2P), 10x jistič do 16A 1f, 50x svorkapojistka, 5x stykače, 200x svorka, 1x přepěťová ochrana,1x  hlavní vypínač do 32A …, výroby a pomocného materiálu pro montáž a propojení, přívody a vývody kabelů horem přes kabelové vývodky, IP 30/20, dveře s těsněním, dvoubodový uzávěr s možností uzamykání, montáž přístrojů na DIN lišty, propojovací vodiče vedeny v plastovém kanálu s perforací, kapsa pro založení dokumentace, vnější popisy rozvaděče strojově zpracovanými štítky. V rozvaděči bude umístěna lokální UPS.</t>
  </si>
  <si>
    <t>Dodávka - Nástěnná rozvaděčová skříňka 
š = 800 mm, v = 1200 mm, h = 400 mm,  
RAL7035 vč.   kabelových žlabů, DIN lišt, nulovací lišty,1x trafo 230/24VA, 50x relé (cívka 24V/50Hz, 2P), 10x jistič do 16A 1f, 50x svorkapojistka, 5x stykače, 200x svorka, 1x přepěťová ochrana,1x  hlavní vypínač do 32A …, výroby a pomocného materiálu pro montáž a propojení, přívody a vývody kabelů horem přes kabelové vývodky, IP 30/20, dveře s těsněním, dvoubodový uzávěr s možností uzamykání, montáž přístrojů na DIN lišty, propojovací vodiče vedeny v plastovém kanálu s perforací, kapsa pro založení dokumentace, vnější popisy rozvaděče strojově zpracovanými štítky. V rozvaděči bude umístěna lokální UPS.</t>
  </si>
  <si>
    <t>Pol410a</t>
  </si>
  <si>
    <t>100-SA51a</t>
  </si>
  <si>
    <t>100-GSMa</t>
  </si>
  <si>
    <t>Pol412a</t>
  </si>
  <si>
    <t>Montáž - Kabel 2x1
Kabely pro pevné uložení na kabelové nosné systémy (žebříky, žlaby, rošty, háky, apod.) v prostředí suchém. Jmenovité napětí 250V, zkušební napětí 1kV. Měděné žíly o jmenovitém průřezu 1mm. Stínění drát a folie hliník. Použití detektory, teploty, signály atd.</t>
  </si>
  <si>
    <t>Dodávka - Kabel 2x1
Kabely pro pevné uložení na kabelové nosné systémy (žebříky, žlaby, rošty, háky, apod.) v prostředí suchém. Jmenovité napětí 250V, zkušební napětí 1kV. Měděné žíly o jmenovitém průřezu 1mm. Stínění drát a folie hliník. Použití detektory, teploty, signály atd.</t>
  </si>
  <si>
    <t>Montáž - Kabel 4x1
Kabely pro pevné uložení na kabelové nosné systémy (žebříky, žlaby, rošty, háky, apod.) v prostředí suchém. Jmenovité napětí 250V, zkušební napětí 1kV. Měděné žíly o jmenovitém průřezu 1mm. Stínění drát a folie hliník. Použití detektory, teploty, signály atd.</t>
  </si>
  <si>
    <t>Dodávka - Kabel 4x1
Kabely pro pevné uložení na kabelové nosné systémy (žebříky, žlaby, rošty, háky, apod.) v prostředí suchém. Jmenovité napětí 250V, zkušební napětí 1kV. Měděné žíly o jmenovitém průřezu 1mm. Stínění drát a folie hliník. Použití detektory, teploty, signály atd.</t>
  </si>
  <si>
    <t xml:space="preserve">Montáž - Kabel 2x1,5
Instalační kabel pro pevné uložení ve vnitřních a venkovních prostorách, v zemi, v betonu. Kabel je odolný proti UV záření a proti šíření plamene dle IEC 60332-1. Jmenovité napětí 450/750V, zkušební napětí 2,5kV. Měděné žíly o jmenovitém průřezu 1,5mm. Tvar jádra RE. PVC izolace a PVC plášť.  </t>
  </si>
  <si>
    <t xml:space="preserve">Dodávka - Kabel 2x1,5
Instalační kabel pro pevné uložení ve vnitřních a venkovních prostorách, v zemi, v betonu. Kabel je odolný proti UV záření a proti šíření plamene dle IEC 60332-1. Jmenovité napětí 450/750V, zkušební napětí 2,5kV. Měděné žíly o jmenovitém průřezu 1,5mm. Tvar jádra RE. PVC izolace a PVC plášť.  </t>
  </si>
  <si>
    <t>Pol414a</t>
  </si>
  <si>
    <t>Pol413a</t>
  </si>
  <si>
    <t>Pol415a</t>
  </si>
  <si>
    <t xml:space="preserve">Montáž - Kabel 3x1,5
Instalační kabel pro pevné uložení ve vnitřních a venkovních prostorách, v zemi, v betonu. Kabel je odolný proti UV záření a proti šíření plamene dle IEC 60332-1. Jmenovité napětí 450/750V, zkušební napětí 2,5kV. Měděné žíly o jmenovitém průřezu 1,5mm. Tvar jádra RE. PVC izolace a PVC plášť.  </t>
  </si>
  <si>
    <t xml:space="preserve">Dodávka - Kabel 3x1,5
Instalační kabel pro pevné uložení ve vnitřních a venkovních prostorách, v zemi, v betonu. Kabel je odolný proti UV záření a proti šíření plamene dle IEC 60332-1. Jmenovité napětí 450/750V, zkušební napětí 2,5kV. Měděné žíly o jmenovitém průřezu 1,5mm. Tvar jádra RE. PVC izolace a PVC plášť.  </t>
  </si>
  <si>
    <t>Pol416a</t>
  </si>
  <si>
    <t xml:space="preserve">Montáž - Kabel 7x1,5
Instalační kabel pro pevné uložení ve vnitřních a venkovních prostorách, v zemi, v betonu. Kabel je odolný proti UV záření a proti šíření plamene dle IEC 60332-1. Jmenovité napětí 450/750V, zkušební napětí 2,5kV. Měděné žíly o jmenovitém průřezu 1,5mm. Tvar jádra RE. PVC izolace a PVC plášť.  </t>
  </si>
  <si>
    <t xml:space="preserve">Dodávka - Kabel 7x1,5
Instalační kabel pro pevné uložení ve vnitřních a venkovních prostorách, v zemi, v betonu. Kabel je odolný proti UV záření a proti šíření plamene dle IEC 60332-1. Jmenovité napětí 450/750V, zkušební napětí 2,5kV. Měděné žíly o jmenovitém průřezu 1,5mm. Tvar jádra RE. PVC izolace a PVC plášť.  </t>
  </si>
  <si>
    <t>Pol417a</t>
  </si>
  <si>
    <t>Montáž - Kabelový žlab plechový  62/50, materiál: žárově pozinkovaná ocel,    vč. víka a příslušenství pro montáž (nosný a upevňovací materiál (konzoly, závěsy), kovové hmoždinky, oblouky, T-kusy, křížení, spojky, příchytky, ochranné kryty, přepážky, kabelové příchytky s podélnými opěrkami, vázací pásky, uzemňovací spony ...). Atest na použití pro doplňkové pospojování.
 Zatížitelnost kabelových tras musí být přizpůsobena očekávané hmotnosti kabelů</t>
  </si>
  <si>
    <t>Dodávka - Kabelový žlab plechový  62/50, materiál: žárově pozinkovaná ocel,    vč. víka a příslušenství pro montáž (nosný a upevňovací materiál (konzoly, závěsy), kovové hmoždinky, oblouky, T-kusy, křížení, spojky, příchytky, ochranné kryty, přepážky, kabelové příchytky s podélnými opěrkami, vázací pásky, uzemňovací spony ...). Atest na použití pro doplňkové pospojování.
 Zatížitelnost kabelových tras musí být přizpůsobena očekávané hmotnosti kabelů</t>
  </si>
  <si>
    <t>Pol418a</t>
  </si>
  <si>
    <t>Montáž - Kabelový žlab plechový  125/50, materiál: žárově pozinkovaná ocel,    vč. víka a příslušenství pro montáž (nosný a upevňovací materiál (konzoly, závěsy), kovové hmoždinky, oblouky, T-kusy, křížení, spojky, příchytky, ochranné kryty, přepážky, kabelové příchytky s podélnými opěrkami, vázací pásky, uzemňovací spony ...). Atest na použití pro doplňkové pospojování.
 Zatížitelnost kabelových tras musí být přizpůsobena očekávané hmotnosti kabelů</t>
  </si>
  <si>
    <t>Dodávka - Kabelový žlab plechový  125/50, materiál: žárově pozinkovaná ocel,    vč. víka a příslušenství pro montáž (nosný a upevňovací materiál (konzoly, závěsy), kovové hmoždinky, oblouky, T-kusy, křížení, spojky, příchytky, ochranné kryty, přepážky, kabelové příchytky s podélnými opěrkami, vázací pásky, uzemňovací spony ...). Atest na použití pro doplňkové pospojování.
 Zatížitelnost kabelových tras musí být přizpůsobena očekávané hmotnosti kabelů</t>
  </si>
  <si>
    <t>Pol419a</t>
  </si>
  <si>
    <t>Montáž - Elektroinstalační trubka tuhá pro instalaci na povrch PN 20. mechanická odolnost / mezní hodnota zatížení (N): 750 N / 5 cm, klasifikace: EN 61 386-3341 IEC 614-325, materiál: PVC samozhášivé, teplotní odolnost a UV odolnost, rozsah použití (°C): -25 - + 60 °C, stupeň hořlavosti stavebního materiálu  A - C3.  Včetně montážního a spojovacího materiálu. Při instalaci pod omítku včetně vytvoření drážky.</t>
  </si>
  <si>
    <t>Dodávka - Elektroinstalační trubka tuhá pro instalaci na povrch PN 20. mechanická odolnost / mezní hodnota zatížení (N): 750 N / 5 cm, klasifikace: EN 61 386-3341 IEC 614-325, materiál: PVC samozhášivé, teplotní odolnost a UV odolnost, rozsah použití (°C): -25 - + 60 °C, stupeň hořlavosti stavebního materiálu  A - C3.  Včetně montážního a spojovacího materiálu. Při instalaci pod omítku včetně vytvoření drážky.</t>
  </si>
  <si>
    <t>Pol435a</t>
  </si>
  <si>
    <t>CZ25091905</t>
  </si>
  <si>
    <t>CZ00063703</t>
  </si>
  <si>
    <t>Dno betonové akumulační retenční nádrže o celkovém objemu 9,8m3, průměr 2500mm, hl. 2000mm, referenční výrobek např.: Prefa Brno PNK-TS 250/200/10BZP, B125</t>
  </si>
  <si>
    <t>Zákrytová deska pro nádrž průměru 2500mm, s jedním kruhovým otvorem DN600 referenční výrobek např.: Prefa Brno PNK-TS 250/15/10 ZDP, B125 1K 60</t>
  </si>
  <si>
    <t>Zpětná klapka DN150, mat. PVC KG, referenční výrobek např.: Midas</t>
  </si>
  <si>
    <t xml:space="preserve">Dno DN1000 výška 425mm, výtok kamenina DN200, úhel sklonu 12,5°, nátok PVC DN150 úhel nátoku 180°, úhel sklonu 12,5°, 2. nátok PVC KG DN150  úhel nátoku 225°, úhel sklonu 14,6°, kyneta ½ DN, ref. TBZ-Q.1 100/425 KOM V max 400, </t>
  </si>
  <si>
    <t>Skruž DN1000/1000/120, ref. TBS-Q.1 100/100</t>
  </si>
  <si>
    <t xml:space="preserve">Skruž DN1000/500/120, ref. TBS-Q.1 100/50 </t>
  </si>
  <si>
    <t xml:space="preserve">Skruž DN1000/250/120, ref. TBS-Q.1 100/25 </t>
  </si>
  <si>
    <t>Kónus 1000/630/580, ref. TBR-Q.1 100-63/58</t>
  </si>
  <si>
    <t xml:space="preserve">Vyrovnávací prstenec 630mm, tl. 100mm, ref.  TBW-Q.1 63/8, </t>
  </si>
  <si>
    <t>Vyrovnávací prstenec 630mm, tl. 100mm, ref.  TBW-Q.1 63/6</t>
  </si>
  <si>
    <t>Poklop D 400 DN600 bez odvětrání, se znakem Prahy, se zámkem PVK, referenční výrobek např.: ViatopAGz Praha</t>
  </si>
  <si>
    <t>Těsnění pro skruže DN 1000</t>
  </si>
  <si>
    <t>Žulové dlažební kostky štípané, 15/17cm, 40ks, referenční výrobek např.: Lom Prosetín</t>
  </si>
  <si>
    <t>Univerzální navrtavací pas pro litinu DN150/ odbočka 2‘‘, referenční výrobek např.: Hawle</t>
  </si>
  <si>
    <t>Šoupě přírubové 2‘‘, referenční výrobek např.: Hawle</t>
  </si>
  <si>
    <t>Teleskopická zemní souprava pro ovládání šoupěte, referenční výrobek např.: Hawle</t>
  </si>
  <si>
    <t>Uliční poklop teleskopický, referenční výrobek např.: Hawle</t>
  </si>
  <si>
    <t>Podkladní deska uličního poklopu, referenční výrobek např.: Hawle</t>
  </si>
  <si>
    <t>Vodoměrná sestava DN25. referenční výrobek např.: Hawle</t>
  </si>
  <si>
    <t>Poklop vodoměrné šachty čtvercový 600x600, třída zatížení A, se zámkem</t>
  </si>
  <si>
    <t>Pol138a</t>
  </si>
  <si>
    <t>Montáž - připojovací adaptér</t>
  </si>
  <si>
    <t>Dodávka - připojovací adaptér</t>
  </si>
  <si>
    <t>Pol139a</t>
  </si>
  <si>
    <t>Montáž - trubka s hrdlem; 0,25m; DN80 /125</t>
  </si>
  <si>
    <t>Dodávka - trubka s hrdlem; 0,25m; DN80 /125</t>
  </si>
  <si>
    <t>Pol140a</t>
  </si>
  <si>
    <t>Montáž - T-kus s měř. otv. reduk.; (na DN125/180), DN 80/125</t>
  </si>
  <si>
    <t>Dodávka - T-kus s měř. otv. reduk.; (na DN125/180), DN 80/125</t>
  </si>
  <si>
    <t>Pol141a</t>
  </si>
  <si>
    <t>Montáž - Zpětná klapka; DN80</t>
  </si>
  <si>
    <t>Dodávka - Zpětná klapka; DN80</t>
  </si>
  <si>
    <t>Pol142a</t>
  </si>
  <si>
    <t>Montáž - Sifón</t>
  </si>
  <si>
    <t>Dodávka - Sifón</t>
  </si>
  <si>
    <t>Pol143a</t>
  </si>
  <si>
    <t>Montáž  - trubkový díl s odbočkou 80/125 a ZK - 0,5m; DN125/180</t>
  </si>
  <si>
    <t>Dodávka - trubkový díl s odbočkou 80/125 a ZK - 0,5m; DN125/180</t>
  </si>
  <si>
    <t>Pol144a</t>
  </si>
  <si>
    <t>Montáž - koleno 30°; DN125/180</t>
  </si>
  <si>
    <t>Dodávka - koleno 30°; DN125/180</t>
  </si>
  <si>
    <t>Pol145a</t>
  </si>
  <si>
    <t>Montáž - revizní T-kus s odtokem; DN125/180</t>
  </si>
  <si>
    <t>Dodávka - revizní T-kus s odtokem; DN125/180</t>
  </si>
  <si>
    <t>Pol146a</t>
  </si>
  <si>
    <t>Montáž - Sifon Long John (pro přetlak) vývod 40mm</t>
  </si>
  <si>
    <t>Dodávka - Sifon Long John (pro přetlak) vývod 40mm</t>
  </si>
  <si>
    <t>Pol147a</t>
  </si>
  <si>
    <t>Montáž - Hadice pro odvod kondenzátu 1bm</t>
  </si>
  <si>
    <t>Dodávka - Hadice pro odvod kondenzátu 1bm</t>
  </si>
  <si>
    <t>Pol148a</t>
  </si>
  <si>
    <t>Pol150a</t>
  </si>
  <si>
    <t>Pol149a</t>
  </si>
  <si>
    <t>Montáž - trubka s hrdlem; 1m; DN125/180</t>
  </si>
  <si>
    <t>Dodávka - trubka s hrdlem; 1m; DN125/180</t>
  </si>
  <si>
    <t>Montáž - Objímka M8/10; DN180</t>
  </si>
  <si>
    <t>Dodávka - Objímka M8/10; DN180</t>
  </si>
  <si>
    <t>Montáž - Spona s gumou; DN80/125</t>
  </si>
  <si>
    <t>Dodávka - Spona s gumou; DN80/125</t>
  </si>
  <si>
    <t>Pol151a</t>
  </si>
  <si>
    <t>Montáž - pateční koleno 87°s konzolou, DN125/180</t>
  </si>
  <si>
    <t>Dodávka - pateční koleno 87°s konzolou, DN125/180</t>
  </si>
  <si>
    <t>Pol152a</t>
  </si>
  <si>
    <t>Pol153a</t>
  </si>
  <si>
    <t>Montáž - trubka s hrdlem 1m, DN125/180</t>
  </si>
  <si>
    <t>Dodávka - trubka s hrdlem 1m, DN125/180</t>
  </si>
  <si>
    <t>Montáž - vyústění s přisáváním DN 125/180</t>
  </si>
  <si>
    <t>Dodávka - vyústění s přisáváním DN 125/180</t>
  </si>
  <si>
    <t>Pol154a</t>
  </si>
  <si>
    <t>Montáž - krycí deska DN 125/180</t>
  </si>
  <si>
    <t>Dodávka - krycí deska DN 125/180</t>
  </si>
  <si>
    <t>Pol155a</t>
  </si>
  <si>
    <t>Montáž - distanční objímky</t>
  </si>
  <si>
    <t>Dodávka - distanční objímky</t>
  </si>
  <si>
    <t>Pol156a</t>
  </si>
  <si>
    <t>Montáž - plynový kondenzační kotel o výkonu 31,8kW včetně kotlového čerpadla s elektronicky řízenými otáčkami a modulu pro připojení nadřazené regulace</t>
  </si>
  <si>
    <t>Dodávka - plynový kondenzační kotel o výkonu 31,8kW včetně kotlového čerpadla s elektronicky řízenými otáčkami a modulu pro připojení nadřazené regulace</t>
  </si>
  <si>
    <t>Pol157a</t>
  </si>
  <si>
    <t>Montáž - nepřímotopený zásobník o obsahu 200ltr.</t>
  </si>
  <si>
    <t>Dodávka - nepřímotopený zásobník o obsahu 200ltr.</t>
  </si>
  <si>
    <t>Pol158a</t>
  </si>
  <si>
    <t>Montáž - expanzní nádoba NG 50/6</t>
  </si>
  <si>
    <t>Dodávka - expanzní nádoba NG 50/6</t>
  </si>
  <si>
    <t>Pol159a</t>
  </si>
  <si>
    <t>Montáž - hydraulický vyrovnávač dynamických tlaků - 3m3/hod</t>
  </si>
  <si>
    <t>Dodávka - hydraulický vyrovnávač dynamických tlaků - 3m3/hod</t>
  </si>
  <si>
    <t>Pol160a</t>
  </si>
  <si>
    <t>Montáž - sdružený rozdělovač a sběrač ETL - průtok 3m3hod, 3 páry vývodů pro okruhy UT</t>
  </si>
  <si>
    <t>Dodávka - sdružený rozdělovač a sběrač ETL - průtok 3m3hod, 3 páry vývodů pro okruhy UT</t>
  </si>
  <si>
    <t>Pol161a</t>
  </si>
  <si>
    <t>Montáž - oběhové čerpadlo GRUNDFOS s proměnlivými otáčkami včetně nezbytné proudové ochrany průtok 2,1m3/hod, dopravní výška 8m</t>
  </si>
  <si>
    <t>Dodávka - oběhové čerpadlo GRUNDFOS s proměnlivými otáčkami včetně nezbytné proudové ochrany průtok 2,1m3/hod, dopravní výška 8m</t>
  </si>
  <si>
    <t>Pol162a</t>
  </si>
  <si>
    <t>Montáž - oběhové čerpadlo GRUNDFOS s proměnlivými otáčkami včetně nezbytné proudové ochrany průtok 2,1m3/hod, dopravní výška 6m</t>
  </si>
  <si>
    <t>Dodávka - oběhové čerpadlo GRUNDFOS s proměnlivými otáčkami včetně nezbytné proudové ochrany průtok 2,1m3/hod, dopravní výška 6m</t>
  </si>
  <si>
    <t>Pol163a</t>
  </si>
  <si>
    <t>Montáž - odlučovač mikrobublin a kalu do vodorovné polohy DN 25</t>
  </si>
  <si>
    <t>Dodávka - odlučovač mikrobublin a kalu do vodorovné polohy DN 25</t>
  </si>
  <si>
    <t>Montáž - filtr DN 20 op 0,25MPa</t>
  </si>
  <si>
    <t>Dodávka - filtr DN 20 op 0,25MPa</t>
  </si>
  <si>
    <t>Montáž - filtr DN 25 op 0,25MPa</t>
  </si>
  <si>
    <t>Dodávka - filtr DN 25 op 0,25MPa</t>
  </si>
  <si>
    <t>Pol165a</t>
  </si>
  <si>
    <t>Pol164a</t>
  </si>
  <si>
    <t>Montáž - uzavírací ventil DN 15</t>
  </si>
  <si>
    <t>Dodávka - uzavírací ventil DN 15</t>
  </si>
  <si>
    <t>Pol166a</t>
  </si>
  <si>
    <t>Pol167a</t>
  </si>
  <si>
    <t>Montáž - uzavírací ventil DN 40</t>
  </si>
  <si>
    <t>Dodávka - uzavírací ventil DN 40</t>
  </si>
  <si>
    <t>Pol168a</t>
  </si>
  <si>
    <t>Montáž - uzavírací ventil DN 50</t>
  </si>
  <si>
    <t>Dodávka - uzavírací ventil DN 50</t>
  </si>
  <si>
    <t>Pol169a</t>
  </si>
  <si>
    <t>Montáž - zpětný ventil DN 15</t>
  </si>
  <si>
    <t>Dodávka - zpětný ventil DN 15</t>
  </si>
  <si>
    <t>Pol170a</t>
  </si>
  <si>
    <t>Montáž - zpětný ventil DN 40</t>
  </si>
  <si>
    <t>Dodávka - zpětný ventil DN 40</t>
  </si>
  <si>
    <t>Pol171a</t>
  </si>
  <si>
    <t>Montáž - zpětný ventil DN 50</t>
  </si>
  <si>
    <t>Dodávka - zpětný ventil DN 50</t>
  </si>
  <si>
    <t>Montáž - filtr  DN 50</t>
  </si>
  <si>
    <t>Dodávka - filtr  DN 50</t>
  </si>
  <si>
    <t>Pol172a</t>
  </si>
  <si>
    <t>Montáž - ruční regulační ventil s vypouštěním DN 32</t>
  </si>
  <si>
    <t>Dodávka - ruční regulační ventil s vypouštěním DN 32</t>
  </si>
  <si>
    <t>Pol173a</t>
  </si>
  <si>
    <t>Pol174a</t>
  </si>
  <si>
    <t>Montáž - gumový kompenzátor chvění DN 50</t>
  </si>
  <si>
    <t>Dodávka - gumový kompenzátor chvění DN 50</t>
  </si>
  <si>
    <t>Pol175a</t>
  </si>
  <si>
    <t>Montáž - vypouštěcí kohout DN 15</t>
  </si>
  <si>
    <t>Dodávka - vypouštěcí kohout DN 15</t>
  </si>
  <si>
    <t>Pol176a</t>
  </si>
  <si>
    <t>Montáž - odvzdušňovací ventil</t>
  </si>
  <si>
    <t>Dodávka - odvzdušňovací ventil</t>
  </si>
  <si>
    <t>Pol177a</t>
  </si>
  <si>
    <t>Montáž - manometr</t>
  </si>
  <si>
    <t>Dodávka - manometr</t>
  </si>
  <si>
    <t>Pol178a</t>
  </si>
  <si>
    <t>Montáž - teploměr</t>
  </si>
  <si>
    <t>Dodávka - teploměr</t>
  </si>
  <si>
    <t>Montáž - desková otopná tělesa v provedení Ventil Kompakt včetně konzol pro upevnění na stěnu 10VK-600x400</t>
  </si>
  <si>
    <t>Dodávka - desková otopná tělesa v provedení Ventil Kompakt včetně konzol pro upevnění na stěnu 10VK-600x400</t>
  </si>
  <si>
    <t>Pol186a</t>
  </si>
  <si>
    <t>Pol187a</t>
  </si>
  <si>
    <t>Montáž - desková otopná tělesa v provedení Ventil Kompakt včetně konzol pro upevnění na stěnu 11VK-600x400</t>
  </si>
  <si>
    <t>Dodávka - desková otopná tělesa v provedení Ventil Kompakt včetně konzol pro upevnění na stěnu 11VK-600x400</t>
  </si>
  <si>
    <t>Pol188a</t>
  </si>
  <si>
    <t>Montáž - desková otopná tělesa v provedení Ventil Kompakt včetně konzol pro upevnění na stěnu 21VK-500x400</t>
  </si>
  <si>
    <t>Dodávka - desková otopná tělesa v provedení Ventil Kompakt včetně konzol pro upevnění na stěnu 21VK-500x400</t>
  </si>
  <si>
    <t>Pol189a</t>
  </si>
  <si>
    <t>Montáž - desková otopná tělesa v provedení Ventil Kompakt včetně konzol pro upevnění na stěnu 21VKL-600x400</t>
  </si>
  <si>
    <t>Dodávka - desková otopná tělesa v provedení Ventil Kompakt včetně konzol pro upevnění na stěnu 21VKL-600x400</t>
  </si>
  <si>
    <t>Pol190a</t>
  </si>
  <si>
    <t>Montáž - desková otopná tělesa v provedení Ventil Kompakt včetně konzol pro upevnění na stěnu 21VK-600x600</t>
  </si>
  <si>
    <t>Dodávka - desková otopná tělesa v provedení Ventil Kompakt včetně konzol pro upevnění na stěnu 21VK-600x600</t>
  </si>
  <si>
    <t>Pol191a</t>
  </si>
  <si>
    <t>Montáž - desková otopná tělesa v provedení Ventil Kompakt včetně konzol pro upevnění na stěnu 21VKL-600x800</t>
  </si>
  <si>
    <t>Dodávka - desková otopná tělesa v provedení Ventil Kompakt včetně konzol pro upevnění na stěnu 21VKL-600x800</t>
  </si>
  <si>
    <t>Pol192a</t>
  </si>
  <si>
    <t>Montáž - desková otopná tělesa v provedení Ventil Kompakt včetně konzol pro upevnění na stěnu 21VK-600x900</t>
  </si>
  <si>
    <t>Dodávka - desková otopná tělesa v provedení Ventil Kompakt včetně konzol pro upevnění na stěnu 21VK-600x900</t>
  </si>
  <si>
    <t>Pol193a</t>
  </si>
  <si>
    <t>Montáž - desková otopná tělesa v provedení Ventil Kompakt včetně konzol pro upevnění na stěnu 21VK-600x1000</t>
  </si>
  <si>
    <t>Dodávka - desková otopná tělesa v provedení Ventil Kompakt včetně konzol pro upevnění na stěnu 21VK-600x1000</t>
  </si>
  <si>
    <t>Pol194a</t>
  </si>
  <si>
    <t>Montáž - desková otopná tělesa v provedení Ventil Kompakt včetně konzol pro upevnění na stěnu 21VK-700x400</t>
  </si>
  <si>
    <t>Dodávka - desková otopná tělesa v provedení Ventil Kompakt včetně konzol pro upevnění na stěnu 21VK-700x400</t>
  </si>
  <si>
    <t>Pol195a</t>
  </si>
  <si>
    <t>Montáž - desková otopná tělesa v provedení Ventil Kompakt včetně konzol pro upevnění na stěnu 22VK-300x1600</t>
  </si>
  <si>
    <t>Dodávka - desková otopná tělesa v provedení Ventil Kompakt včetně konzol pro upevnění na stěnu 22VK-300x1600</t>
  </si>
  <si>
    <t>Pol196a</t>
  </si>
  <si>
    <t>Montáž - desková otopná tělesa v provedení Ventil Kompakt včetně konzol pro upevnění na stěnu 22VK-600x500</t>
  </si>
  <si>
    <t>Dodávka - desková otopná tělesa v provedení Ventil Kompakt včetně konzol pro upevnění na stěnu 22VK-600x500</t>
  </si>
  <si>
    <t>Pol197a</t>
  </si>
  <si>
    <t>Montáž - desková otopná tělesa v provedení Ventil Kompakt včetně konzol pro upevnění na stěnu 22VKL-600x500</t>
  </si>
  <si>
    <t>Dodávka - desková otopná tělesa v provedení Ventil Kompakt včetně konzol pro upevnění na stěnu 22VKL-600x500</t>
  </si>
  <si>
    <t>Pol198a</t>
  </si>
  <si>
    <t>Pol199a</t>
  </si>
  <si>
    <t>Montáž - desková otopná tělesa v provedení Ventil Kompakt včetně konzol pro upevnění na stěnu 22VKL-600x800</t>
  </si>
  <si>
    <t>Dodávka - desková otopná tělesa v provedení Ventil Kompakt včetně konzol pro upevnění na stěnu 22VKL-600x800</t>
  </si>
  <si>
    <t>Pol200a</t>
  </si>
  <si>
    <t>Montáž - desková otopná tělesa v provedení Ventil Kompakt včetně konzol pro upevnění na stěnu 22VK-600x900</t>
  </si>
  <si>
    <t>Dodávka - desková otopná tělesa v provedení Ventil Kompakt včetně konzol pro upevnění na stěnu 22VK-600x900</t>
  </si>
  <si>
    <t>Pol201a</t>
  </si>
  <si>
    <t>Montáž - desková otopná tělesa v provedení Ventil Kompakt včetně konzol pro upevnění na stěnu 22VK-600x1000</t>
  </si>
  <si>
    <t>Dodávka - desková otopná tělesa v provedení Ventil Kompakt včetně konzol pro upevnění na stěnu 22VK-600x1000</t>
  </si>
  <si>
    <t>Pol202a</t>
  </si>
  <si>
    <t>Montáž - desková otopná tělesa v provedení Ventil Kompakt včetně konzol pro upevnění na stěnu 22VKL-700x1100</t>
  </si>
  <si>
    <t>Dodávka - desková otopná tělesa v provedení Ventil Kompakt včetně konzol pro upevnění na stěnu 22VKL-700x1100</t>
  </si>
  <si>
    <t>Pol203a</t>
  </si>
  <si>
    <t>Montáž - desková otopná tělesa v provedení Ventil Kompakt včetně konzol pro upevnění na stěnu 22VKL-900x400</t>
  </si>
  <si>
    <t>Dodávka - desková otopná tělesa v provedení Ventil Kompakt včetně konzol pro upevnění na stěnu 22VKL-900x400</t>
  </si>
  <si>
    <t>Pol204a</t>
  </si>
  <si>
    <t>Montáž - desková otopná tělesa v provedení Ventil Kompakt včetně konzol pro upevnění na stěnu 33VK-400x900</t>
  </si>
  <si>
    <t>Dodávka - desková otopná tělesa v provedení Ventil Kompakt včetně konzol pro upevnění na stěnu 33VK-400x900</t>
  </si>
  <si>
    <t>Pol205a</t>
  </si>
  <si>
    <t>Montáž - desková otopná tělesa v provedení Ventil Kompakt včetně konzol pro upevnění na stěnu 33VK-500x800</t>
  </si>
  <si>
    <t>Dodávka - desková otopná tělesa v provedení Ventil Kompakt včetně konzol pro upevnění na stěnu 33VK-500x800</t>
  </si>
  <si>
    <t>Pol206a</t>
  </si>
  <si>
    <t>Montáž - desková otopná tělesa v provedení Ventil Kompakt včetně konzol pro upevnění na stěnu 33VK-500x900</t>
  </si>
  <si>
    <t>Dodávka - desková otopná tělesa v provedení Ventil Kompakt včetně konzol pro upevnění na stěnu 33VK-500x900</t>
  </si>
  <si>
    <t>Pol207a</t>
  </si>
  <si>
    <t>Montáž - desková otopná tělesa v provedení Ventil Kompakt včetně konzol pro upevnění na stěnu 33VK-500x1000</t>
  </si>
  <si>
    <t>Dodávka - desková otopná tělesa v provedení Ventil Kompakt včetně konzol pro upevnění na stěnu 33VK-500x1000</t>
  </si>
  <si>
    <t>Pol208a</t>
  </si>
  <si>
    <t>Montáž - desková otopná tělesa v provedení Ventil Kompakt včetně konzol pro upevnění na stěnu 33VKL-500x1000</t>
  </si>
  <si>
    <t>Dodávka - desková otopná tělesa v provedení Ventil Kompakt včetně konzol pro upevnění na stěnu 33VKL-500x1000</t>
  </si>
  <si>
    <t>Pol209a</t>
  </si>
  <si>
    <t>Montáž - desková otopná tělesa v provedení Ventil Kompakt včetně konzol pro upevnění na stěnu 33VK-500x1100</t>
  </si>
  <si>
    <t>Dodávka - desková otopná tělesa v provedení Ventil Kompakt včetně konzol pro upevnění na stěnu 33VK-500x1100</t>
  </si>
  <si>
    <t>Pol210a</t>
  </si>
  <si>
    <t>Montáž - desková otopná tělesa v provedení Ventil Kompakt včetně konzol pro upevnění na stěnu 33VK-500x1600</t>
  </si>
  <si>
    <t>Dodávka - desková otopná tělesa v provedení Ventil Kompakt včetně konzol pro upevnění na stěnu 33VK-500x1600</t>
  </si>
  <si>
    <t>Pol211a</t>
  </si>
  <si>
    <t>Montáž - desková otopná tělesa v provedení Ventil Kompakt včetně konzol pro upevnění na stěnu 33VK-600x400</t>
  </si>
  <si>
    <t>Dodávka - desková otopná tělesa v provedení Ventil Kompakt včetně konzol pro upevnění na stěnu 33VK-600x400</t>
  </si>
  <si>
    <t>Pol212a</t>
  </si>
  <si>
    <t>Montáž - desková otopná tělesa v provedení Ventil Kompakt včetně konzol pro upevnění na stěnu 33VKL-600x700</t>
  </si>
  <si>
    <t>Dodávka - desková otopná tělesa v provedení Ventil Kompakt včetně konzol pro upevnění na stěnu 33VKL-600x700</t>
  </si>
  <si>
    <t>Pol213a</t>
  </si>
  <si>
    <t>Montáž - desková otopná tělesa v provedení Ventil Kompakt včetně konzol pro upevnění na stěnu33VK-900x1000</t>
  </si>
  <si>
    <t>Dodávka - desková otopná tělesa v provedení Ventil Kompakt včetně konzol pro upevnění na stěnu33VK-900x1000</t>
  </si>
  <si>
    <t>Pol214a</t>
  </si>
  <si>
    <t>Dodávka - desková otopná tělesa v provedení Ventil Kompakt včetně konzol pro upevnění na stěnu 33VKL-900x1000</t>
  </si>
  <si>
    <t>Montáž - desková otopná tělesa v provedení Ventil Kompakt včetně konzol pro upevnění na stěnu 33VKL-900x1000</t>
  </si>
  <si>
    <t>Pol215a</t>
  </si>
  <si>
    <t>Dodávka - termostatická hlavice s dálkovým ovládáním</t>
  </si>
  <si>
    <t>Montáž - termostatická hlavice s dálkovým ovládáním</t>
  </si>
  <si>
    <t>Pol216a</t>
  </si>
  <si>
    <t>Montáž - termostatická hlavice</t>
  </si>
  <si>
    <t>Dodávka - termostatická hlavice</t>
  </si>
  <si>
    <t>Montáž - sdružené radiátorové regulační šroubení s možností uzavření a vypouštění DN 15, rohové</t>
  </si>
  <si>
    <t>Dodávka - sdružené radiátorové regulační šroubení s možností uzavření a vypouštění DN 15, rohové</t>
  </si>
  <si>
    <t>Pol217a</t>
  </si>
  <si>
    <t>Pol218a</t>
  </si>
  <si>
    <t>Dodávka - radiátorový odvzudšňovací ventilek</t>
  </si>
  <si>
    <t>Montáž - radiátorový odvzudšňovací ventilek</t>
  </si>
  <si>
    <t>Montáž - konvektorová otopná tělesa včetně konzol pro upevnění na stěnu – TEMW.060 080 15.101</t>
  </si>
  <si>
    <t>Dodávka - konvektorová otopná tělesa včetně konzol pro upevnění na stěnu – TEMW.060 080 15.101</t>
  </si>
  <si>
    <t>Pol219a</t>
  </si>
  <si>
    <t>Pol220a</t>
  </si>
  <si>
    <t>Montáž - radiátorový ventil  DN 15</t>
  </si>
  <si>
    <t>Dodávka - radiátorový ventil  DN 15</t>
  </si>
  <si>
    <t>Pol221a</t>
  </si>
  <si>
    <t>Pol222a</t>
  </si>
  <si>
    <t>Montáž - regulační radiátorové šroubením s vypouštěním DN 15, rohové</t>
  </si>
  <si>
    <t>Dodávka - regulační radiátorové šroubením s vypouštěním DN 15, rohové</t>
  </si>
  <si>
    <t>Pol223a</t>
  </si>
  <si>
    <t>Montáž- koupelnová otopná tělesa typu "žebřík" včetně konzol pro upevnění na stěnu KLM 1495.450</t>
  </si>
  <si>
    <t>Dodávka - koupelnová otopná tělesa typu "žebřík" včetně konzol pro upevnění na stěnu KLM 1495.450</t>
  </si>
  <si>
    <t>Pol224a</t>
  </si>
  <si>
    <t>Montáž - radiátorový ventil úhlový s termostatickou hlavicí  DN 15</t>
  </si>
  <si>
    <t>Dodávka - radiátorový ventil úhlový s termostatickou hlavicí  DN 15</t>
  </si>
  <si>
    <t>Pol225a</t>
  </si>
  <si>
    <t>Montáž - radiátorový odvzdušňovací ventilek</t>
  </si>
  <si>
    <t>Dodávka - radiátorový odvzdušňovací ventilek</t>
  </si>
  <si>
    <t>Pol226a</t>
  </si>
  <si>
    <t>Montáž - litinová článková otopná tělesa ITV s integrovaným radiátorovým ventilem včetně konzol pro upevnění na stěnu – 15ITV/600/160</t>
  </si>
  <si>
    <t>Dodávka - litinová článková otopná tělesa ITV s integrovaným radiátorovým ventilem včetně konzol pro upevnění na stěnu – 15ITV/600/160</t>
  </si>
  <si>
    <t>Pol227a</t>
  </si>
  <si>
    <t>Pol228a</t>
  </si>
  <si>
    <t>Montáž - registr z hladkých trubek včetně konzol pro upevnění na stěnu – 2xDN76 - 2000</t>
  </si>
  <si>
    <t>Dodávka - registr z hladkých trubek včetně konzol pro upevnění na stěnu – 2xDN76 - 2000</t>
  </si>
  <si>
    <t>Pol229a</t>
  </si>
  <si>
    <t>Montáž - radiátorový ventil DN 15, přímý</t>
  </si>
  <si>
    <t>Dodávka - radiátorový ventil DN 15, přímý</t>
  </si>
  <si>
    <t>Montáž - ruční hlavice</t>
  </si>
  <si>
    <t>Dodávka - ruční hlavice</t>
  </si>
  <si>
    <t>Pol230a</t>
  </si>
  <si>
    <t>Pol231a</t>
  </si>
  <si>
    <t>Montáž - sdružené radiátorové regulační šroubení s možností uzavření a vypouštění DN 15, přímé</t>
  </si>
  <si>
    <t>Dodávka - sdružené radiátorové regulační šroubení s možností uzavření a vypouštění DN 15, přímé</t>
  </si>
  <si>
    <t>Pol236a</t>
  </si>
  <si>
    <t>Montáž - požární ucpávky</t>
  </si>
  <si>
    <t>Dodávka - požární ucpávky</t>
  </si>
  <si>
    <t>Pol179b</t>
  </si>
  <si>
    <t>Montáž - Izolace měděného potrubí návleková z trubic z pěnového polyetylenu, tloušťka stěny 20 mm, pro potrubí DN 15x1,0</t>
  </si>
  <si>
    <t>Pol179c</t>
  </si>
  <si>
    <t>Dodávka - Izolace měděného potrubí návleková z trubic z pěnového polyetylenu, tloušťka stěny 20 mm, pro potrubí DN 15x1,0</t>
  </si>
  <si>
    <t xml:space="preserve">Montáž - měděné potrubí - součástí dodávky potrubí bude i příslušné množství závěsů pro potrubí a pevných bodů DN 15x1,0 </t>
  </si>
  <si>
    <t xml:space="preserve">Dodávka - měděné potrubí - součástí dodávky potrubí bude i příslušné množství závěsů pro potrubí a pevných bodů DN 15x1,0 </t>
  </si>
  <si>
    <t>Pol180a</t>
  </si>
  <si>
    <t>Pol180b</t>
  </si>
  <si>
    <t>Pol180c</t>
  </si>
  <si>
    <t>Montáž - Izolace měděného potrubí návleková z trubic z pěnového polyetylenu, tloušťka stěny 20 mm, pro potrubí DN 18x1,0</t>
  </si>
  <si>
    <t>Dodávka - Izolace měděného potrubí návleková z trubic z pěnového polyetylenu, tloušťka stěny 20 mm, pro potrubí DN 18x1,0</t>
  </si>
  <si>
    <t xml:space="preserve">Montáž - měděné potrubí - součástí dodávky potrubí bude i příslušné množství závěsů pro potrubí a pevných bodů DN 18x1,0 </t>
  </si>
  <si>
    <t xml:space="preserve">Dodávka - měděné potrubí - součástí dodávky potrubí bude i příslušné množství závěsů pro potrubí a pevných bodů DN 18x1,0 </t>
  </si>
  <si>
    <t>Montáž - Izolace měděného potrubí návleková z trubic z pěnového polyetylenu, tloušťka stěny 25 mm, pro potrubí DN 22x1,0</t>
  </si>
  <si>
    <t>Dodávka - Izolace měděného potrubí návleková z trubic z pěnového polyetylenu, tloušťka stěny 25 mm, pro potrubí DN 22x1,0</t>
  </si>
  <si>
    <t>Pol181b</t>
  </si>
  <si>
    <t>Pol181c</t>
  </si>
  <si>
    <t>Montáž - měděné potrubí - součástí dodávky potrubí bude i příslušné množství závěsů pro potrubí a pevných bodů DN 22x1,0</t>
  </si>
  <si>
    <t>Dodávka - měděné potrubí - součástí dodávky potrubí bude i příslušné množství závěsů pro potrubí a pevných bodů DN 22x1,0</t>
  </si>
  <si>
    <t>Pol181a</t>
  </si>
  <si>
    <t>Pol182b</t>
  </si>
  <si>
    <t>Pol182c</t>
  </si>
  <si>
    <t>Montáž - Izolace měděného potrubí z minerální plsti s AL fólií, tloušťka stěny 30 mm, pro potrubí DN 28x1,5</t>
  </si>
  <si>
    <t>Dodávka - Izolace měděného potrubí z minerální plsti s AL fólií, tloušťka stěny 30 mm, pro potrubí DN 28x1,5</t>
  </si>
  <si>
    <t xml:space="preserve">Montáž - měděné potrubí - součástí dodávky potrubí bude i příslušné množství závěsů pro potrubí a pevných bodů DN 28x1,5 </t>
  </si>
  <si>
    <t xml:space="preserve">Dodávka - měděné potrubí - součástí dodávky potrubí bude i příslušné množství závěsů pro potrubí a pevných bodů DN 28x1,5 </t>
  </si>
  <si>
    <t>Montáž - Izolace měděného potrubí z minerální plsti s AL fólií, tloušťka stěny 40 mm, pro potrubí DN 35x1,5</t>
  </si>
  <si>
    <t>Dodávka - Izolace měděného potrubí z minerální plsti s AL fólií, tloušťka stěny 40 mm, pro potrubí DN 35x1,5</t>
  </si>
  <si>
    <t>Pol183b</t>
  </si>
  <si>
    <t>Pol183c</t>
  </si>
  <si>
    <t>Pol182a</t>
  </si>
  <si>
    <t>Pol183a</t>
  </si>
  <si>
    <t xml:space="preserve">Montáž - měděné potrubí - součástí dodávky potrubí bude i příslušné množství závěsů pro potrubí a pevných bodů DN 35x1,5 </t>
  </si>
  <si>
    <t>Pol184b</t>
  </si>
  <si>
    <t>Pol184c</t>
  </si>
  <si>
    <t>Montáž - Izolace měděného potrubí z minerální plsti s AL fólií, tloušťka stěny 50 mm, pro potrubí DN 42x2</t>
  </si>
  <si>
    <t>Dodávka - Izolace měděného potrubí z minerální plsti s AL fólií, tloušťka stěny 50 mm, pro potrubí DN 42x2</t>
  </si>
  <si>
    <t xml:space="preserve">Montáž - měděné potrubí - součástí dodávky potrubí bude i příslušné množství závěsů pro potrubí a pevných bodů DN 42x2,0 </t>
  </si>
  <si>
    <t>Pol184a</t>
  </si>
  <si>
    <t xml:space="preserve">Dodávka - měděné potrubí - součástí dodávky potrubí bude i příslušné množství závěsů pro potrubí a pevných bodů DN 42x2,0 </t>
  </si>
  <si>
    <t>Pol185b</t>
  </si>
  <si>
    <t>Pol185c</t>
  </si>
  <si>
    <t>Montáž - Izolace měděného potrubí z minerální plsti s AL fólií, tloušťka stěny 50 mm, pro potrubí DN 54x2</t>
  </si>
  <si>
    <t>Dodávka - Izolace měděného potrubí z minerální plsti s AL fólií, tloušťka stěny 50 mm, pro potrubí DN 54x2</t>
  </si>
  <si>
    <t xml:space="preserve">Montáž - měděné potrubí - součástí dodávky potrubí bude i příslušné množství závěsů pro potrubí a pevných bodů DN 54x2,0 </t>
  </si>
  <si>
    <t xml:space="preserve">Dodávka - měděné potrubí - součástí dodávky potrubí bude i příslušné množství závěsů pro potrubí a pevných bodů DN 54x2,0 </t>
  </si>
  <si>
    <t>Pol185a</t>
  </si>
  <si>
    <t>Dodávka - desková otopná tělesa v provedení Ventil Kompakt včetně konzol pro upevnění na stěnu 22VK-600x700</t>
  </si>
  <si>
    <t>Montáž - desková otopná tělesa v provedení Ventil Kompakt včetně konzol pro upevnění na stěnu 22VK-600x700</t>
  </si>
  <si>
    <t>Poznámka k položce:_x000D_
Včetně odpruženého základového rámu, pružných manžet a montážního materiálu  _x000D_
Včetně autonomní regulace s 2x ovládacím panelem. Regulace systému VZT je soubor součástí dodávky včetně oživení zařízení,  včetně napojení regulace VZT jednotky na webové rozhraní._x000D_
Včetně regulačního uzlu pro připojení vodního ohřívače k systému ÚT
Včetně routeru, switchů, kabeláže a veškerého příslušenství pro napojení a ovládání VZT jednotky a Smartboxů_x000D_
Podrobný popis viz. Technická specifikace v části VZT</t>
  </si>
  <si>
    <t>Poznámka k položce:_x000D_
Podrobný popis viz. Technická specifikace v části VZT</t>
  </si>
  <si>
    <t>Poznámka k položce:_x000D_
Včetně odpruženého základového rámu, pružných manžet a montážního materiálu  _x000D_
Včetně autonomní regulace s 2x ovládacím panelem. Regulace systému VZT je soubor součástí dodávky včetně oživení zařízení, včetně napojení regulace VZT jednotky na webové rozhraní._x000D_
Včetně regulačního uzlu pro připojení vodního ohřívače k systému ÚT
Podrobný popis viz. Technická specifikace v části VZT</t>
  </si>
  <si>
    <t xml:space="preserve">    3 - Svislé a kompletní konstrukce</t>
  </si>
  <si>
    <t>předpoklad 25% ručně</t>
  </si>
  <si>
    <t>2,42*1,2*1,71</t>
  </si>
  <si>
    <t>3,14*1,66*1,71</t>
  </si>
  <si>
    <t>2,84*2,4*3,66</t>
  </si>
  <si>
    <t>3,0*1,8*3,5</t>
  </si>
  <si>
    <t>3,3*1,8*3,5</t>
  </si>
  <si>
    <t>4,3*2,5*3,3</t>
  </si>
  <si>
    <t>3,6*2,5*3,3</t>
  </si>
  <si>
    <t>13,97*1,8*2,8</t>
  </si>
  <si>
    <t>14,0*4,1*2,7</t>
  </si>
  <si>
    <t>4,3*4,0*3,1</t>
  </si>
  <si>
    <t>44,0*1,0*1,2</t>
  </si>
  <si>
    <t>475,2*0,25</t>
  </si>
  <si>
    <t>předpoklad 75% strojně</t>
  </si>
  <si>
    <t>475,2*0,75</t>
  </si>
  <si>
    <t>-1455426986</t>
  </si>
  <si>
    <t>162751117R</t>
  </si>
  <si>
    <t>Vodorovné přemístění výkopku/sypaniny na mezideponii a zpět na stavbu včetně další manipulace (nakládání, skládání, uložení atd) - dle možností dodavatele</t>
  </si>
  <si>
    <t>-326604558</t>
  </si>
  <si>
    <t>118,8</t>
  </si>
  <si>
    <t>356,4</t>
  </si>
  <si>
    <t>11,54</t>
  </si>
  <si>
    <t>9,038</t>
  </si>
  <si>
    <t>zemina pro zásyp</t>
  </si>
  <si>
    <t>zasypání stávající RŠ kamenivem</t>
  </si>
  <si>
    <t>0,9*0,6*2</t>
  </si>
  <si>
    <t>Svislé a kompletní konstrukce</t>
  </si>
  <si>
    <t>135</t>
  </si>
  <si>
    <t>137</t>
  </si>
  <si>
    <t>139</t>
  </si>
  <si>
    <t>141</t>
  </si>
  <si>
    <t>143</t>
  </si>
  <si>
    <t>Poznámka k položce:_x000D_
ref. výrobek - BTProtect, kompletní provedení dle PD</t>
  </si>
  <si>
    <t>28329223</t>
  </si>
  <si>
    <t>fólie difuzně propustné s nakašírovanou strukturovanou rohoží pod hladkou plechovou krytinu</t>
  </si>
  <si>
    <t>290258416</t>
  </si>
  <si>
    <t>217</t>
  </si>
  <si>
    <t>263</t>
  </si>
  <si>
    <t>264</t>
  </si>
  <si>
    <t>292</t>
  </si>
  <si>
    <t>293</t>
  </si>
  <si>
    <t>297</t>
  </si>
  <si>
    <t>330</t>
  </si>
  <si>
    <t>331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</si>
  <si>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</si>
  <si>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</si>
  <si>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</si>
  <si>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</si>
  <si>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</si>
  <si>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</si>
  <si>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</si>
  <si>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</si>
  <si>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</si>
  <si>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</si>
  <si>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</si>
  <si>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</si>
  <si>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</si>
  <si>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367</t>
  </si>
  <si>
    <t>368</t>
  </si>
  <si>
    <t>372</t>
  </si>
  <si>
    <t>373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</si>
  <si>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</si>
  <si>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</si>
  <si>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</si>
  <si>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</si>
  <si>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</si>
  <si>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</si>
  <si>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</si>
  <si>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</si>
  <si>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</si>
  <si>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</si>
  <si>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</si>
  <si>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</si>
  <si>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</si>
  <si>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</si>
  <si>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</si>
  <si>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</si>
  <si>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</si>
  <si>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</si>
  <si>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</si>
  <si>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</si>
  <si>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</si>
  <si>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</si>
  <si>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</si>
  <si>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</si>
  <si>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</si>
  <si>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</si>
  <si>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</si>
  <si>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412</t>
  </si>
  <si>
    <t>413</t>
  </si>
  <si>
    <t>414</t>
  </si>
  <si>
    <t>415</t>
  </si>
  <si>
    <t>416</t>
  </si>
  <si>
    <t>417</t>
  </si>
  <si>
    <t>418</t>
  </si>
  <si>
    <t>Dodávka a montáž nerezové profily rohové lepené flexibilním lepidlem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</si>
  <si>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</si>
  <si>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</si>
  <si>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</si>
  <si>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</si>
  <si>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</si>
  <si>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</si>
  <si>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</si>
  <si>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</si>
  <si>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</si>
  <si>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</si>
  <si>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</si>
  <si>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</si>
  <si>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</si>
  <si>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</si>
  <si>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</si>
  <si>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</si>
  <si>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</si>
  <si>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</si>
  <si>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</si>
  <si>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</si>
  <si>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V případě, že položka slepého rozpočtu - soupisu prací obsahuje konkrétní obchodní označení výrobku či materiálu (referenční výrobek), je uchazeč, dodavatel nebo zhotovitel oprávněn jej nahradit výrobkem či materiálem stejných technických parametrů a jakosti.</t>
  </si>
  <si>
    <t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
Poznámka: V případě, že položka slepého rozpočtu - soupisu prací obsahuje konkrétní obchodní označení výrobku či materiálu (referenční výrobek), je uchazeč, dodavatel nebo zhotovitel oprávněn jej nahradit výrobkem či materiálem stejných technických parametrů a jakosti.</t>
  </si>
  <si>
    <t>Demontáž oplechování parapetů, rš od 100 do 330 mm</t>
  </si>
  <si>
    <t>764410850R00</t>
  </si>
  <si>
    <t>Poznámka k položce:_x000D_
Včetně likvidace odpadu</t>
  </si>
  <si>
    <t>Dodávka a montáž - kreslící tabule - Schéma sestavy kreslících tabulí (kompletní provedení dle PD – SO 101.03)</t>
  </si>
  <si>
    <t>Montáž - vnitřní schodiště, 11 schodištových stupňů (včetně výstupního) a jeden rozšířený jalový stupeň, renovace tryskáním korundovým pískem, napuštění hydrofobní a ojefobní impregnací (ref. WProtect) – ozn. KV03 (kompletní provedení dle PD)</t>
  </si>
  <si>
    <t>112a</t>
  </si>
  <si>
    <t>89700R101</t>
  </si>
  <si>
    <t>Dodávka a montáž vsakovací tunel (půlkruhová schránka) akumulačního a drenážního systému, rozměry: 2300 x 1400 x 800 mm, tj. 1,6 m3</t>
  </si>
  <si>
    <t>89700R102</t>
  </si>
  <si>
    <t>Dodávka a montáž koncové/počáteční čelo akumulačního a drenážního systému</t>
  </si>
  <si>
    <t>Poznámka k položce:_x000D_
Kompletní provedení včetně příslušenství</t>
  </si>
  <si>
    <t>233a</t>
  </si>
  <si>
    <t>75100R101</t>
  </si>
  <si>
    <t>Dodávka a montáž akustická mřížka (čtyřhranný průchozí stěnový ventil, určený k instalaci přímo na stěnu sestává ze dvou čtyřhranných čelních panelů se zvukovou izolací, které se montují z obou stran stěny)
Materiál:
instalační třmeny – galvanizovaná ocel
čelní panely – galvanizovaná ocel
standardní povrchová úprava – prášková barva</t>
  </si>
  <si>
    <t>765115301</t>
  </si>
  <si>
    <t>Montáž střešního výlezu plochy jednotlivě do 0,25 m2 pro keramickou krytinu</t>
  </si>
  <si>
    <t>61140R01</t>
  </si>
  <si>
    <t>výlez střešní -  průchozí otvor výlezu o rozměru 410 mm x 550 mm</t>
  </si>
  <si>
    <t>345a</t>
  </si>
  <si>
    <t>345b</t>
  </si>
  <si>
    <t>76600R101</t>
  </si>
  <si>
    <t>Obložení stěn z HPL laminátu</t>
  </si>
  <si>
    <t>76600R102</t>
  </si>
  <si>
    <t>Obložení stěn dubové hrany</t>
  </si>
  <si>
    <t>Poznámka k položce:_x000D_
kompletní provedení dle PD - D.1.1B.15.06</t>
  </si>
  <si>
    <t>60,0*1,2</t>
  </si>
  <si>
    <t>112,0</t>
  </si>
  <si>
    <t>362a</t>
  </si>
  <si>
    <t>767812113</t>
  </si>
  <si>
    <t>Montáž markýz výsuvných nebo kazetových šířky do 5000 mm na zeď</t>
  </si>
  <si>
    <t>362b</t>
  </si>
  <si>
    <t>55346516</t>
  </si>
  <si>
    <t>markýza výsuvná kazetová textilní s výsuvem přes 1,5m š 5,0m</t>
  </si>
  <si>
    <t>725291611</t>
  </si>
  <si>
    <t>Doplňky zařízení koupelen a záchodů nerezové nástěnný dávkovač mýdla 0,5l</t>
  </si>
  <si>
    <t>725291612</t>
  </si>
  <si>
    <t>Doplňky zařízení koupelen a záchodů nerezové wc kartáč</t>
  </si>
  <si>
    <t>725291621</t>
  </si>
  <si>
    <t>Doplňky zařízení koupelen a záchodů nerezové držák/zásobník toaletních papírů</t>
  </si>
  <si>
    <t>725291631</t>
  </si>
  <si>
    <t>Doplňky zařízení koupelen a záchodů nerezové zásobník papírových ručníků</t>
  </si>
  <si>
    <t>725291651</t>
  </si>
  <si>
    <t>Doplňky zařízení koupelen a záchodů nerezové odpadkový koš 12l</t>
  </si>
  <si>
    <t>564722111</t>
  </si>
  <si>
    <t>Podklad z vibrovaného štěrku VŠ tl do 80 mm</t>
  </si>
  <si>
    <t>Poznámka k položce:_x000D_
frakce 4-8 (rozšířená kladecí vrstva na 100mm)</t>
  </si>
  <si>
    <t>"dlažba - pojezd" 44,19</t>
  </si>
  <si>
    <t>564801111</t>
  </si>
  <si>
    <t>Podklad ze štěrkodrtě ŠD tl do 30 mm</t>
  </si>
  <si>
    <t>Poznámka k položce:_x000D_
frakce 0-4</t>
  </si>
  <si>
    <t>"zahradní úpravy" 46,0</t>
  </si>
  <si>
    <t>"asfalt" 30,0</t>
  </si>
  <si>
    <t>564851112</t>
  </si>
  <si>
    <t>Podklad ze štěrkodrtě ŠD tl 160 mm</t>
  </si>
  <si>
    <t>Poznámka k položce:_x000D_
uvažuji průměrnou tl = 160mm, od 150-165mm_x000D_
frakce 0-32</t>
  </si>
  <si>
    <t>"dlažba - pěší" 81,69</t>
  </si>
  <si>
    <t>564851114</t>
  </si>
  <si>
    <t>Podklad ze štěrkodrtě ŠD tl 180 mm</t>
  </si>
  <si>
    <t>Poznámka k položce:_x000D_
uvažuji průměrnou tl = 180mm, od 150-(200)205mm_x000D_
frakce 0-32</t>
  </si>
  <si>
    <t>565155101</t>
  </si>
  <si>
    <t>Asfaltový beton vrstva podkladní ACP 16 (obalované kamenivo OKS) tl 70 mm š do 1,5 m</t>
  </si>
  <si>
    <t>58920R112</t>
  </si>
  <si>
    <t>Elastická podložka gumového SBR granulátu tl 24 mm</t>
  </si>
  <si>
    <t>58920R901</t>
  </si>
  <si>
    <t>Příplatek za vytvoření obrazce skákacího panáka a různě barevného provedení</t>
  </si>
  <si>
    <t>Montáž - Konvenční teplotní hlásič (tř. A1R), bez patice</t>
  </si>
  <si>
    <t>Pol716c</t>
  </si>
  <si>
    <t>Pol716b</t>
  </si>
  <si>
    <t>Pol716d</t>
  </si>
  <si>
    <t>Pol716e</t>
  </si>
  <si>
    <t>Pol716f</t>
  </si>
  <si>
    <t>Pol716g</t>
  </si>
  <si>
    <t>Dodávka - Konvenční teplotní hlásič (tř. A1R), bez patice</t>
  </si>
  <si>
    <t>Montáž - Konvenční optickokouřový hlásič, bez patice</t>
  </si>
  <si>
    <t>Dodávka - Konvenční optickokouřový hlásič, bez patice</t>
  </si>
  <si>
    <t>Montáž - Std. Patice pro hlásiče ECO 1000, reléová samoresetovací 12 V</t>
  </si>
  <si>
    <t>Dodávka - Std. Patice pro hlásiče ECO 1000, reléová samoresetovací 12 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</si>
</sst>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#,##0.00%"/>
    <numFmt numFmtId="165" formatCode="dd\.mm\.yyyy"/>
    <numFmt numFmtId="166" formatCode="#,##0.00000"/>
    <numFmt numFmtId="167" formatCode="#,##0.000"/>
    <numFmt numFmtId="168" formatCode="#,##0&quot; Kč&quot;;[Red]\-#,##0&quot; Kč&quot;"/>
    <numFmt numFmtId="169" formatCode="#,##0.00&quot; Kč&quot;;[Red]\-#,##0.00&quot; Kč&quot;"/>
    <numFmt numFmtId="170" formatCode="_-* #,##0.00\ _K_č_-;\-* #,##0.00\ _K_č_-;_-* \-??\ _K_č_-;_-@_-"/>
    <numFmt numFmtId="171" formatCode="_ * #,##0_ ;_ * \-#,##0_ ;_ * \-_ ;_ @_ "/>
    <numFmt numFmtId="172" formatCode="_ * #,##0.00_ ;_ * \-#,##0.00_ ;_ * \-??_ ;_ @_ "/>
    <numFmt numFmtId="173" formatCode="_-* #,##0_-;\-* #,##0_-;_-* \-_-;_-@_-"/>
    <numFmt numFmtId="174" formatCode="_-* #,##0.00_-;\-* #,##0.00_-;_-* \-??_-;_-@_-"/>
    <numFmt numFmtId="175" formatCode="_-* #,##0.00&quot; Kč&quot;_-;\-* #,##0.00&quot; Kč&quot;_-;_-* \-??&quot; Kč&quot;_-;_-@_-"/>
    <numFmt numFmtId="176" formatCode="#,##0.0"/>
    <numFmt numFmtId="177" formatCode="_ &quot;Fr. &quot;* #,##0_ ;_ &quot;Fr. &quot;* \-#,##0_ ;_ &quot;Fr. &quot;* \-_ ;_ @_ "/>
    <numFmt numFmtId="178" formatCode="_ &quot;Fr. &quot;* #,##0.00_ ;_ &quot;Fr. &quot;* \-#,##0.00_ ;_ &quot;Fr. &quot;* \-??_ ;_ @_ "/>
    <numFmt numFmtId="179" formatCode="_-\Ł* #,##0_-;&quot;-Ł&quot;* #,##0_-;_-\Ł* \-_-;_-@_-"/>
    <numFmt numFmtId="180" formatCode="_-\Ł* #,##0.00_-;&quot;-Ł&quot;* #,##0.00_-;_-\Ł* \-??_-;_-@_-"/>
    <numFmt numFmtId="181" formatCode="[$-405]General"/>
  </numFmts>
  <fonts count="114">
    <font>
      <sz val="8"/>
      <name val="Arial CE"/>
      <family val="2"/>
    </font>
    <font>
      <sz val="11"/>
      <color theme="1"/>
      <name val="Calibri"/>
      <family val="2"/>
      <charset val="238"/>
      <scheme val="minor"/>
    </font>
    <font>
      <sz val="10"/>
      <color rgb="FF969696"/>
      <name val="Arial CE"/>
      <family val="2"/>
      <charset val="238"/>
    </font>
    <font>
      <sz val="10"/>
      <name val="Arial CE"/>
      <family val="2"/>
      <charset val="238"/>
    </font>
    <font>
      <b/>
      <sz val="11"/>
      <name val="Arial CE"/>
      <family val="2"/>
      <charset val="238"/>
    </font>
    <font>
      <b/>
      <sz val="12"/>
      <name val="Arial CE"/>
      <family val="2"/>
      <charset val="238"/>
    </font>
    <font>
      <sz val="11"/>
      <name val="Arial CE"/>
      <family val="2"/>
      <charset val="238"/>
    </font>
    <font>
      <sz val="12"/>
      <color rgb="FF003366"/>
      <name val="Arial CE"/>
      <family val="2"/>
      <charset val="238"/>
    </font>
    <font>
      <sz val="10"/>
      <color rgb="FF003366"/>
      <name val="Arial CE"/>
      <family val="2"/>
      <charset val="238"/>
    </font>
    <font>
      <sz val="8"/>
      <color rgb="FF003366"/>
      <name val="Arial CE"/>
      <family val="2"/>
      <charset val="238"/>
    </font>
    <font>
      <sz val="8"/>
      <color rgb="FF505050"/>
      <name val="Arial CE"/>
      <family val="2"/>
      <charset val="238"/>
    </font>
    <font>
      <sz val="8"/>
      <color rgb="FFFF0000"/>
      <name val="Arial CE"/>
      <family val="2"/>
      <charset val="238"/>
    </font>
    <font>
      <sz val="8"/>
      <color rgb="FF800080"/>
      <name val="Arial CE"/>
      <family val="2"/>
      <charset val="238"/>
    </font>
    <font>
      <sz val="8"/>
      <color rgb="FF0000A8"/>
      <name val="Arial CE"/>
      <family val="2"/>
      <charset val="238"/>
    </font>
    <font>
      <sz val="8"/>
      <color rgb="FFFFFFFF"/>
      <name val="Arial CE"/>
      <family val="2"/>
      <charset val="238"/>
    </font>
    <font>
      <sz val="8"/>
      <color rgb="FF3366FF"/>
      <name val="Arial CE"/>
      <family val="2"/>
      <charset val="238"/>
    </font>
    <font>
      <b/>
      <sz val="14"/>
      <name val="Arial CE"/>
      <family val="2"/>
      <charset val="238"/>
    </font>
    <font>
      <b/>
      <sz val="12"/>
      <color rgb="FF969696"/>
      <name val="Arial CE"/>
      <family val="2"/>
      <charset val="238"/>
    </font>
    <font>
      <b/>
      <sz val="8"/>
      <color rgb="FF969696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color rgb="FF969696"/>
      <name val="Arial CE"/>
      <family val="2"/>
      <charset val="238"/>
    </font>
    <font>
      <b/>
      <sz val="10"/>
      <color rgb="FF464646"/>
      <name val="Arial CE"/>
      <family val="2"/>
      <charset val="238"/>
    </font>
    <font>
      <sz val="12"/>
      <color rgb="FF969696"/>
      <name val="Arial CE"/>
      <family val="2"/>
      <charset val="238"/>
    </font>
    <font>
      <sz val="8"/>
      <color rgb="FF969696"/>
      <name val="Arial CE"/>
      <family val="2"/>
      <charset val="238"/>
    </font>
    <font>
      <sz val="9"/>
      <name val="Arial CE"/>
      <family val="2"/>
      <charset val="238"/>
    </font>
    <font>
      <sz val="9"/>
      <color rgb="FF969696"/>
      <name val="Arial CE"/>
      <family val="2"/>
      <charset val="238"/>
    </font>
    <font>
      <b/>
      <sz val="12"/>
      <color rgb="FF960000"/>
      <name val="Arial CE"/>
      <family val="2"/>
      <charset val="238"/>
    </font>
    <font>
      <sz val="12"/>
      <name val="Arial CE"/>
      <family val="2"/>
      <charset val="238"/>
    </font>
    <font>
      <b/>
      <sz val="11"/>
      <color rgb="FF003366"/>
      <name val="Arial CE"/>
      <family val="2"/>
      <charset val="238"/>
    </font>
    <font>
      <sz val="11"/>
      <color rgb="FF003366"/>
      <name val="Arial CE"/>
      <family val="2"/>
      <charset val="238"/>
    </font>
    <font>
      <sz val="11"/>
      <color rgb="FF969696"/>
      <name val="Arial CE"/>
      <family val="2"/>
      <charset val="238"/>
    </font>
    <font>
      <sz val="18"/>
      <color theme="10"/>
      <name val="Wingdings 2"/>
      <family val="5"/>
      <charset val="2"/>
    </font>
    <font>
      <b/>
      <sz val="10"/>
      <color rgb="FF003366"/>
      <name val="Arial CE"/>
      <family val="2"/>
      <charset val="238"/>
    </font>
    <font>
      <sz val="10"/>
      <color rgb="FF3366FF"/>
      <name val="Arial CE"/>
      <family val="2"/>
      <charset val="238"/>
    </font>
    <font>
      <b/>
      <sz val="12"/>
      <color rgb="FF800000"/>
      <name val="Arial CE"/>
      <family val="2"/>
      <charset val="238"/>
    </font>
    <font>
      <sz val="8"/>
      <color rgb="FF960000"/>
      <name val="Arial CE"/>
      <family val="2"/>
      <charset val="238"/>
    </font>
    <font>
      <b/>
      <sz val="8"/>
      <name val="Arial CE"/>
      <family val="2"/>
      <charset val="238"/>
    </font>
    <font>
      <sz val="7"/>
      <color rgb="FF969696"/>
      <name val="Arial CE"/>
      <family val="2"/>
      <charset val="238"/>
    </font>
    <font>
      <i/>
      <sz val="9"/>
      <color rgb="FF0000FF"/>
      <name val="Arial CE"/>
      <family val="2"/>
      <charset val="238"/>
    </font>
    <font>
      <i/>
      <sz val="8"/>
      <color rgb="FF0000FF"/>
      <name val="Arial CE"/>
      <family val="2"/>
      <charset val="238"/>
    </font>
    <font>
      <i/>
      <sz val="7"/>
      <color rgb="FF969696"/>
      <name val="Arial CE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  <charset val="238"/>
    </font>
    <font>
      <sz val="10"/>
      <name val="Arial Narrow"/>
      <family val="2"/>
      <charset val="238"/>
    </font>
    <font>
      <sz val="10"/>
      <name val="Univers (WN)"/>
      <charset val="238"/>
    </font>
    <font>
      <sz val="10"/>
      <name val="Univers (WN)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0"/>
      <color indexed="12"/>
      <name val="Arial CE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24"/>
      <name val="Tahoma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sz val="10"/>
      <color indexed="16"/>
      <name val="Arial CE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sz val="11"/>
      <color indexed="60"/>
      <name val="Calibri"/>
      <family val="2"/>
      <charset val="238"/>
    </font>
    <font>
      <sz val="10"/>
      <name val="Garamond"/>
      <family val="1"/>
      <charset val="238"/>
    </font>
    <font>
      <sz val="8"/>
      <name val="MS Sans Serif"/>
      <family val="2"/>
      <charset val="238"/>
    </font>
    <font>
      <sz val="10"/>
      <name val="Helv"/>
    </font>
    <font>
      <b/>
      <sz val="11"/>
      <color indexed="63"/>
      <name val="Calibri"/>
      <family val="2"/>
      <charset val="238"/>
    </font>
    <font>
      <sz val="14"/>
      <name val="Tahoma"/>
      <family val="2"/>
      <charset val="238"/>
    </font>
    <font>
      <sz val="10"/>
      <name val="MS Sans Serif"/>
      <family val="2"/>
      <charset val="238"/>
    </font>
    <font>
      <b/>
      <sz val="10"/>
      <name val="Arial CE"/>
      <family val="2"/>
      <charset val="238"/>
    </font>
    <font>
      <b/>
      <sz val="14"/>
      <name val="Arial CE"/>
      <family val="2"/>
      <charset val="238"/>
    </font>
    <font>
      <sz val="10"/>
      <name val="Arial"/>
      <family val="2"/>
    </font>
    <font>
      <b/>
      <sz val="18"/>
      <color indexed="62"/>
      <name val="Cambria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</font>
    <font>
      <sz val="11"/>
      <color indexed="10"/>
      <name val="Calibri"/>
      <family val="2"/>
      <charset val="238"/>
    </font>
    <font>
      <u/>
      <sz val="12"/>
      <color indexed="8"/>
      <name val="formata"/>
    </font>
    <font>
      <b/>
      <sz val="10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color indexed="16"/>
      <name val="Arial"/>
      <family val="2"/>
      <charset val="238"/>
    </font>
    <font>
      <b/>
      <sz val="10"/>
      <color indexed="9"/>
      <name val="Arial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7"/>
      <name val="Arial"/>
      <family val="2"/>
      <charset val="238"/>
    </font>
    <font>
      <sz val="18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b/>
      <sz val="24"/>
      <color indexed="8"/>
      <name val="Arial"/>
      <family val="2"/>
      <charset val="238"/>
    </font>
    <font>
      <sz val="10"/>
      <color indexed="19"/>
      <name val="Arial"/>
      <family val="2"/>
      <charset val="238"/>
    </font>
    <font>
      <sz val="10"/>
      <color indexed="63"/>
      <name val="Arial"/>
      <family val="2"/>
      <charset val="238"/>
    </font>
    <font>
      <u/>
      <sz val="10"/>
      <color indexed="12"/>
      <name val="Arial CE"/>
      <family val="2"/>
      <charset val="238"/>
    </font>
    <font>
      <sz val="10"/>
      <name val="Helv"/>
      <charset val="238"/>
    </font>
    <font>
      <sz val="10"/>
      <name val="Arial CE"/>
      <family val="2"/>
      <charset val="238"/>
    </font>
    <font>
      <b/>
      <sz val="10"/>
      <color indexed="8"/>
      <name val="Arial CE"/>
      <family val="2"/>
      <charset val="238"/>
    </font>
    <font>
      <sz val="8"/>
      <color indexed="8"/>
      <name val="Arial CE"/>
      <family val="2"/>
      <charset val="238"/>
    </font>
    <font>
      <sz val="11"/>
      <color theme="1"/>
      <name val="Arial Narrow"/>
      <family val="2"/>
      <charset val="238"/>
    </font>
    <font>
      <sz val="11"/>
      <color rgb="FF000000"/>
      <name val="Calibri"/>
      <family val="2"/>
      <charset val="238"/>
    </font>
    <font>
      <sz val="11"/>
      <color rgb="FF9C0006"/>
      <name val="Arial Narrow"/>
      <family val="2"/>
      <charset val="238"/>
    </font>
    <font>
      <sz val="9"/>
      <color theme="1"/>
      <name val="Arial"/>
      <family val="2"/>
      <charset val="238"/>
    </font>
    <font>
      <i/>
      <sz val="9"/>
      <color rgb="FF002060"/>
      <name val="Arial CE"/>
      <charset val="238"/>
    </font>
    <font>
      <sz val="10"/>
      <name val="Arial CE"/>
      <family val="2"/>
    </font>
    <font>
      <b/>
      <sz val="9"/>
      <color rgb="FFFF0000"/>
      <name val="Arial CE"/>
      <charset val="238"/>
    </font>
    <font>
      <sz val="9"/>
      <name val="Arial CE"/>
    </font>
    <font>
      <sz val="7"/>
      <color rgb="FF969696"/>
      <name val="Arial CE"/>
    </font>
    <font>
      <i/>
      <sz val="7"/>
      <color rgb="FF969696"/>
      <name val="Arial CE"/>
    </font>
    <font>
      <b/>
      <i/>
      <sz val="9"/>
      <color rgb="FFFF0000"/>
      <name val="Arial CE"/>
      <charset val="238"/>
    </font>
    <font>
      <sz val="8"/>
      <color rgb="FF505050"/>
      <name val="Arial CE"/>
    </font>
    <font>
      <sz val="8"/>
      <color rgb="FFFF0000"/>
      <name val="Arial CE"/>
    </font>
  </fonts>
  <fills count="35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C7CE"/>
      </patternFill>
    </fill>
    <fill>
      <patternFill patternType="solid">
        <fgColor indexed="13"/>
        <bgColor indexed="51"/>
      </patternFill>
    </fill>
    <fill>
      <patternFill patternType="solid">
        <fgColor indexed="13"/>
        <bgColor indexed="34"/>
      </patternFill>
    </fill>
    <fill>
      <patternFill patternType="solid">
        <fgColor indexed="31"/>
        <bgColor indexed="42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51"/>
        <bgColor indexed="50"/>
      </patternFill>
    </fill>
    <fill>
      <patternFill patternType="solid">
        <fgColor indexed="51"/>
        <bgColor indexed="13"/>
      </patternFill>
    </fill>
    <fill>
      <patternFill patternType="solid">
        <fgColor indexed="22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22"/>
      </patternFill>
    </fill>
    <fill>
      <patternFill patternType="solid">
        <fgColor indexed="49"/>
        <bgColor indexed="40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47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41"/>
        <bgColor indexed="42"/>
      </patternFill>
    </fill>
    <fill>
      <patternFill patternType="solid">
        <fgColor indexed="16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55"/>
        <bgColor indexed="23"/>
      </patternFill>
    </fill>
    <fill>
      <patternFill patternType="solid">
        <fgColor indexed="24"/>
        <bgColor indexed="9"/>
      </patternFill>
    </fill>
    <fill>
      <patternFill patternType="solid">
        <fgColor indexed="24"/>
        <bgColor indexed="46"/>
      </patternFill>
    </fill>
  </fills>
  <borders count="4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/>
      <right/>
      <top/>
      <bottom style="thick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hair">
        <color indexed="23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5"/>
      </top>
      <bottom/>
      <diagonal/>
    </border>
    <border>
      <left/>
      <right/>
      <top/>
      <bottom style="thin">
        <color indexed="48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392">
    <xf numFmtId="0" fontId="0" fillId="0" borderId="0"/>
    <xf numFmtId="0" fontId="41" fillId="0" borderId="0" applyNumberFormat="0" applyFill="0" applyBorder="0" applyAlignment="0" applyProtection="0"/>
    <xf numFmtId="0" fontId="43" fillId="0" borderId="0"/>
    <xf numFmtId="0" fontId="45" fillId="0" borderId="0"/>
    <xf numFmtId="0" fontId="45" fillId="0" borderId="0"/>
    <xf numFmtId="49" fontId="51" fillId="0" borderId="0"/>
    <xf numFmtId="0" fontId="97" fillId="0" borderId="0"/>
    <xf numFmtId="0" fontId="45" fillId="0" borderId="0"/>
    <xf numFmtId="0" fontId="45" fillId="0" borderId="0"/>
    <xf numFmtId="0" fontId="47" fillId="7" borderId="0" applyProtection="0"/>
    <xf numFmtId="0" fontId="47" fillId="8" borderId="0" applyProtection="0"/>
    <xf numFmtId="168" fontId="45" fillId="0" borderId="0" applyFill="0" applyBorder="0" applyAlignment="0" applyProtection="0"/>
    <xf numFmtId="0" fontId="45" fillId="0" borderId="0"/>
    <xf numFmtId="169" fontId="45" fillId="0" borderId="0" applyFill="0" applyBorder="0" applyAlignment="0" applyProtection="0"/>
    <xf numFmtId="0" fontId="45" fillId="0" borderId="0"/>
    <xf numFmtId="0" fontId="97" fillId="0" borderId="0"/>
    <xf numFmtId="0" fontId="73" fillId="0" borderId="0"/>
    <xf numFmtId="0" fontId="48" fillId="0" borderId="0" applyProtection="0"/>
    <xf numFmtId="0" fontId="48" fillId="0" borderId="0" applyProtection="0"/>
    <xf numFmtId="49" fontId="48" fillId="0" borderId="24"/>
    <xf numFmtId="168" fontId="45" fillId="0" borderId="0" applyFill="0" applyBorder="0" applyAlignment="0" applyProtection="0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49" fontId="48" fillId="0" borderId="24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0" fontId="44" fillId="11" borderId="0" applyNumberFormat="0" applyBorder="0" applyAlignment="0" applyProtection="0"/>
    <xf numFmtId="0" fontId="44" fillId="11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0" fontId="54" fillId="18" borderId="0" applyNumberFormat="0" applyBorder="0" applyAlignment="0" applyProtection="0"/>
    <xf numFmtId="0" fontId="54" fillId="10" borderId="0" applyNumberFormat="0" applyBorder="0" applyAlignment="0" applyProtection="0"/>
    <xf numFmtId="0" fontId="54" fillId="16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0" borderId="0" applyNumberFormat="0" applyBorder="0" applyAlignment="0" applyProtection="0"/>
    <xf numFmtId="0" fontId="85" fillId="0" borderId="0" applyNumberFormat="0" applyFill="0" applyBorder="0" applyAlignment="0" applyProtection="0"/>
    <xf numFmtId="0" fontId="86" fillId="19" borderId="0" applyNumberFormat="0" applyBorder="0" applyAlignment="0" applyProtection="0"/>
    <xf numFmtId="0" fontId="86" fillId="20" borderId="0" applyNumberFormat="0" applyBorder="0" applyAlignment="0" applyProtection="0"/>
    <xf numFmtId="0" fontId="85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18" borderId="0" applyNumberFormat="0" applyBorder="0" applyAlignment="0" applyProtection="0"/>
    <xf numFmtId="0" fontId="54" fillId="25" borderId="0" applyNumberFormat="0" applyBorder="0" applyAlignment="0" applyProtection="0"/>
    <xf numFmtId="0" fontId="55" fillId="26" borderId="0" applyNumberFormat="0" applyBorder="0" applyAlignment="0" applyProtection="0"/>
    <xf numFmtId="0" fontId="87" fillId="27" borderId="0" applyNumberFormat="0" applyBorder="0" applyAlignment="0" applyProtection="0"/>
    <xf numFmtId="0" fontId="56" fillId="28" borderId="25" applyNumberFormat="0" applyAlignment="0" applyProtection="0"/>
    <xf numFmtId="1" fontId="50" fillId="0" borderId="26" applyAlignment="0"/>
    <xf numFmtId="0" fontId="45" fillId="0" borderId="0" applyNumberFormat="0" applyFill="0" applyBorder="0" applyAlignment="0"/>
    <xf numFmtId="43" fontId="48" fillId="0" borderId="0" applyFont="0" applyFill="0" applyBorder="0" applyAlignment="0" applyProtection="0"/>
    <xf numFmtId="170" fontId="48" fillId="0" borderId="0" applyFill="0" applyBorder="0" applyAlignment="0" applyProtection="0"/>
    <xf numFmtId="170" fontId="48" fillId="0" borderId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45" fillId="0" borderId="0" applyFont="0" applyFill="0" applyBorder="0" applyAlignment="0" applyProtection="0"/>
    <xf numFmtId="38" fontId="45" fillId="0" borderId="0" applyFill="0" applyBorder="0" applyAlignment="0" applyProtection="0"/>
    <xf numFmtId="43" fontId="48" fillId="0" borderId="0" applyFont="0" applyFill="0" applyBorder="0" applyAlignment="0" applyProtection="0"/>
    <xf numFmtId="170" fontId="48" fillId="0" borderId="0" applyFill="0" applyBorder="0" applyAlignment="0" applyProtection="0"/>
    <xf numFmtId="170" fontId="48" fillId="0" borderId="0" applyFill="0" applyBorder="0" applyAlignment="0" applyProtection="0"/>
    <xf numFmtId="43" fontId="48" fillId="0" borderId="0" applyFont="0" applyFill="0" applyBorder="0" applyAlignment="0" applyProtection="0"/>
    <xf numFmtId="49" fontId="57" fillId="29" borderId="27">
      <alignment horizontal="center"/>
      <protection locked="0"/>
    </xf>
    <xf numFmtId="49" fontId="57" fillId="12" borderId="27">
      <alignment horizontal="center"/>
      <protection locked="0"/>
    </xf>
    <xf numFmtId="171" fontId="45" fillId="0" borderId="0" applyFill="0" applyBorder="0" applyAlignment="0" applyProtection="0"/>
    <xf numFmtId="172" fontId="45" fillId="0" borderId="0" applyFill="0" applyBorder="0" applyAlignment="0" applyProtection="0"/>
    <xf numFmtId="173" fontId="45" fillId="0" borderId="0" applyFill="0" applyBorder="0" applyAlignment="0" applyProtection="0"/>
    <xf numFmtId="174" fontId="45" fillId="0" borderId="0" applyFill="0" applyBorder="0" applyAlignment="0" applyProtection="0"/>
    <xf numFmtId="0" fontId="88" fillId="30" borderId="0" applyNumberFormat="0" applyBorder="0" applyAlignment="0" applyProtection="0"/>
    <xf numFmtId="0" fontId="48" fillId="0" borderId="0"/>
    <xf numFmtId="0" fontId="48" fillId="0" borderId="0"/>
    <xf numFmtId="181" fontId="102" fillId="0" borderId="0"/>
    <xf numFmtId="0" fontId="58" fillId="0" borderId="0" applyNumberFormat="0" applyFill="0" applyBorder="0" applyAlignment="0" applyProtection="0"/>
    <xf numFmtId="0" fontId="49" fillId="0" borderId="0"/>
    <xf numFmtId="0" fontId="89" fillId="0" borderId="0" applyNumberFormat="0" applyFill="0" applyBorder="0" applyAlignment="0" applyProtection="0"/>
    <xf numFmtId="0" fontId="59" fillId="31" borderId="0" applyNumberFormat="0" applyBorder="0" applyAlignment="0" applyProtection="0"/>
    <xf numFmtId="0" fontId="90" fillId="31" borderId="0" applyNumberFormat="0" applyBorder="0" applyAlignment="0" applyProtection="0"/>
    <xf numFmtId="0" fontId="60" fillId="0" borderId="28" applyNumberFormat="0" applyFill="0" applyAlignment="0" applyProtection="0"/>
    <xf numFmtId="0" fontId="91" fillId="0" borderId="0" applyNumberFormat="0" applyFill="0" applyBorder="0" applyAlignment="0" applyProtection="0"/>
    <xf numFmtId="0" fontId="61" fillId="0" borderId="29" applyNumberFormat="0" applyFill="0" applyAlignment="0" applyProtection="0"/>
    <xf numFmtId="0" fontId="92" fillId="0" borderId="0" applyNumberFormat="0" applyFill="0" applyBorder="0" applyAlignment="0" applyProtection="0"/>
    <xf numFmtId="0" fontId="62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/>
    <xf numFmtId="0" fontId="96" fillId="0" borderId="0" applyNumberFormat="0" applyFill="0" applyBorder="0" applyAlignment="0" applyProtection="0">
      <alignment vertical="top"/>
      <protection locked="0"/>
    </xf>
    <xf numFmtId="0" fontId="84" fillId="0" borderId="0" applyNumberFormat="0" applyBorder="0" applyAlignment="0" applyProtection="0">
      <alignment vertical="top"/>
      <protection locked="0"/>
    </xf>
    <xf numFmtId="0" fontId="64" fillId="32" borderId="31" applyNumberFormat="0" applyAlignment="0" applyProtection="0"/>
    <xf numFmtId="0" fontId="103" fillId="6" borderId="0" applyNumberFormat="0" applyBorder="0" applyAlignment="0" applyProtection="0"/>
    <xf numFmtId="0" fontId="65" fillId="16" borderId="25" applyNumberFormat="0" applyAlignment="0" applyProtection="0"/>
    <xf numFmtId="0" fontId="66" fillId="29" borderId="27">
      <alignment horizontal="center"/>
      <protection locked="0"/>
    </xf>
    <xf numFmtId="0" fontId="66" fillId="12" borderId="27">
      <alignment horizontal="center"/>
      <protection locked="0"/>
    </xf>
    <xf numFmtId="0" fontId="67" fillId="0" borderId="32" applyNumberFormat="0" applyFill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175" fontId="48" fillId="0" borderId="0" applyFill="0" applyBorder="0" applyAlignment="0" applyProtection="0"/>
    <xf numFmtId="175" fontId="48" fillId="0" borderId="0" applyFill="0" applyBorder="0" applyAlignment="0" applyProtection="0"/>
    <xf numFmtId="44" fontId="48" fillId="0" borderId="0" applyFont="0" applyFill="0" applyBorder="0" applyAlignment="0" applyProtection="0"/>
    <xf numFmtId="0" fontId="57" fillId="29" borderId="33">
      <protection locked="0"/>
    </xf>
    <xf numFmtId="0" fontId="57" fillId="12" borderId="33">
      <protection locked="0"/>
    </xf>
    <xf numFmtId="0" fontId="42" fillId="0" borderId="23" applyNumberFormat="0" applyFill="0" applyAlignment="0" applyProtection="0"/>
    <xf numFmtId="0" fontId="68" fillId="11" borderId="34">
      <alignment horizontal="center"/>
      <protection locked="0"/>
    </xf>
    <xf numFmtId="0" fontId="68" fillId="11" borderId="34">
      <alignment horizontal="center"/>
      <protection locked="0"/>
    </xf>
    <xf numFmtId="0" fontId="68" fillId="11" borderId="34">
      <alignment horizontal="center"/>
      <protection locked="0"/>
    </xf>
    <xf numFmtId="0" fontId="68" fillId="11" borderId="34">
      <alignment horizontal="center"/>
      <protection locked="0"/>
    </xf>
    <xf numFmtId="0" fontId="68" fillId="11" borderId="34">
      <alignment horizontal="center"/>
      <protection locked="0"/>
    </xf>
    <xf numFmtId="4" fontId="69" fillId="29" borderId="35"/>
    <xf numFmtId="4" fontId="69" fillId="12" borderId="35"/>
    <xf numFmtId="0" fontId="51" fillId="0" borderId="36" applyBorder="0" applyAlignment="0">
      <alignment horizontal="center" vertical="center"/>
    </xf>
    <xf numFmtId="0" fontId="70" fillId="16" borderId="0" applyNumberFormat="0" applyBorder="0" applyAlignment="0" applyProtection="0"/>
    <xf numFmtId="0" fontId="94" fillId="11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0"/>
    <xf numFmtId="0" fontId="45" fillId="0" borderId="0"/>
    <xf numFmtId="0" fontId="48" fillId="0" borderId="0"/>
    <xf numFmtId="0" fontId="98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Protection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44" fillId="0" borderId="0"/>
    <xf numFmtId="0" fontId="45" fillId="0" borderId="0"/>
    <xf numFmtId="0" fontId="45" fillId="0" borderId="0"/>
    <xf numFmtId="0" fontId="71" fillId="0" borderId="0"/>
    <xf numFmtId="0" fontId="98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4" fillId="0" borderId="0"/>
    <xf numFmtId="0" fontId="44" fillId="0" borderId="0"/>
    <xf numFmtId="0" fontId="98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98" fillId="0" borderId="0"/>
    <xf numFmtId="0" fontId="48" fillId="0" borderId="0"/>
    <xf numFmtId="0" fontId="48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98" fillId="0" borderId="0"/>
    <xf numFmtId="0" fontId="48" fillId="0" borderId="0"/>
    <xf numFmtId="0" fontId="72" fillId="0" borderId="0" applyAlignment="0">
      <alignment vertical="top" wrapText="1"/>
      <protection locked="0"/>
    </xf>
    <xf numFmtId="0" fontId="48" fillId="0" borderId="0"/>
    <xf numFmtId="0" fontId="48" fillId="0" borderId="0"/>
    <xf numFmtId="0" fontId="72" fillId="0" borderId="0" applyAlignment="0">
      <alignment vertical="top" wrapText="1"/>
      <protection locked="0"/>
    </xf>
    <xf numFmtId="0" fontId="72" fillId="0" borderId="0" applyAlignment="0">
      <protection locked="0"/>
    </xf>
    <xf numFmtId="0" fontId="72" fillId="0" borderId="0" applyAlignment="0">
      <protection locked="0"/>
    </xf>
    <xf numFmtId="0" fontId="45" fillId="0" borderId="0"/>
    <xf numFmtId="0" fontId="48" fillId="0" borderId="0"/>
    <xf numFmtId="0" fontId="48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72" fillId="0" borderId="0" applyAlignment="0">
      <protection locked="0"/>
    </xf>
    <xf numFmtId="0" fontId="104" fillId="0" borderId="0"/>
    <xf numFmtId="0" fontId="45" fillId="0" borderId="0"/>
    <xf numFmtId="0" fontId="44" fillId="0" borderId="0"/>
    <xf numFmtId="0" fontId="44" fillId="0" borderId="0"/>
    <xf numFmtId="0" fontId="45" fillId="0" borderId="0"/>
    <xf numFmtId="0" fontId="46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45" fillId="0" borderId="0"/>
    <xf numFmtId="0" fontId="1" fillId="0" borderId="0"/>
    <xf numFmtId="0" fontId="1" fillId="0" borderId="0"/>
    <xf numFmtId="0" fontId="44" fillId="0" borderId="0"/>
    <xf numFmtId="0" fontId="1" fillId="0" borderId="0"/>
    <xf numFmtId="0" fontId="1" fillId="0" borderId="0"/>
    <xf numFmtId="0" fontId="101" fillId="0" borderId="0"/>
    <xf numFmtId="0" fontId="72" fillId="0" borderId="0" applyAlignment="0">
      <alignment vertical="top" wrapText="1"/>
      <protection locked="0"/>
    </xf>
    <xf numFmtId="0" fontId="45" fillId="0" borderId="0"/>
    <xf numFmtId="0" fontId="72" fillId="0" borderId="0" applyAlignment="0">
      <alignment vertical="top" wrapText="1"/>
      <protection locked="0"/>
    </xf>
    <xf numFmtId="0" fontId="72" fillId="0" borderId="0" applyAlignment="0">
      <protection locked="0"/>
    </xf>
    <xf numFmtId="0" fontId="72" fillId="0" borderId="0" applyAlignment="0">
      <protection locked="0"/>
    </xf>
    <xf numFmtId="0" fontId="48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45" fillId="0" borderId="0"/>
    <xf numFmtId="0" fontId="45" fillId="0" borderId="0"/>
    <xf numFmtId="0" fontId="101" fillId="0" borderId="0"/>
    <xf numFmtId="0" fontId="48" fillId="0" borderId="0"/>
    <xf numFmtId="0" fontId="48" fillId="0" borderId="0"/>
    <xf numFmtId="0" fontId="48" fillId="0" borderId="0"/>
    <xf numFmtId="0" fontId="10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72" fillId="0" borderId="0" applyAlignment="0">
      <alignment vertical="top" wrapText="1"/>
      <protection locked="0"/>
    </xf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2" fillId="0" borderId="0" applyAlignment="0">
      <protection locked="0"/>
    </xf>
    <xf numFmtId="0" fontId="72" fillId="0" borderId="0" applyAlignment="0">
      <alignment vertical="top" wrapText="1"/>
      <protection locked="0"/>
    </xf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" fillId="0" borderId="0"/>
    <xf numFmtId="0" fontId="44" fillId="0" borderId="0"/>
    <xf numFmtId="0" fontId="48" fillId="0" borderId="0"/>
    <xf numFmtId="0" fontId="48" fillId="0" borderId="0"/>
    <xf numFmtId="0" fontId="48" fillId="11" borderId="37" applyNumberFormat="0" applyAlignment="0" applyProtection="0"/>
    <xf numFmtId="0" fontId="95" fillId="11" borderId="25" applyNumberFormat="0" applyAlignment="0" applyProtection="0"/>
    <xf numFmtId="0" fontId="48" fillId="11" borderId="37" applyNumberFormat="0" applyAlignment="0" applyProtection="0"/>
    <xf numFmtId="0" fontId="74" fillId="28" borderId="38" applyNumberFormat="0" applyAlignment="0" applyProtection="0"/>
    <xf numFmtId="0" fontId="75" fillId="0" borderId="0"/>
    <xf numFmtId="0" fontId="99" fillId="0" borderId="39" applyNumberFormat="0" applyFont="0" applyFill="0" applyAlignment="0" applyProtection="0"/>
    <xf numFmtId="0" fontId="57" fillId="29" borderId="40">
      <protection locked="0"/>
    </xf>
    <xf numFmtId="0" fontId="57" fillId="12" borderId="40">
      <protection locked="0"/>
    </xf>
    <xf numFmtId="0" fontId="100" fillId="0" borderId="24">
      <alignment horizontal="justify" vertical="center" wrapText="1"/>
      <protection locked="0"/>
    </xf>
    <xf numFmtId="9" fontId="45" fillId="0" borderId="0" applyFont="0" applyFill="0" applyBorder="0" applyAlignment="0" applyProtection="0"/>
    <xf numFmtId="1" fontId="48" fillId="0" borderId="0">
      <alignment horizontal="center" vertical="center"/>
      <protection locked="0"/>
    </xf>
    <xf numFmtId="1" fontId="48" fillId="0" borderId="0">
      <alignment horizontal="center" vertical="center"/>
      <protection locked="0"/>
    </xf>
    <xf numFmtId="1" fontId="48" fillId="0" borderId="0">
      <alignment horizontal="center" vertical="center"/>
      <protection locked="0"/>
    </xf>
    <xf numFmtId="1" fontId="48" fillId="0" borderId="0">
      <alignment horizontal="center" vertical="center"/>
      <protection locked="0"/>
    </xf>
    <xf numFmtId="0" fontId="76" fillId="0" borderId="0"/>
    <xf numFmtId="0" fontId="45" fillId="0" borderId="0" applyNumberFormat="0" applyFill="0" applyBorder="0" applyAlignment="0" applyProtection="0"/>
    <xf numFmtId="0" fontId="77" fillId="33" borderId="0">
      <alignment horizontal="left"/>
    </xf>
    <xf numFmtId="0" fontId="77" fillId="34" borderId="0">
      <alignment horizontal="left"/>
    </xf>
    <xf numFmtId="0" fontId="78" fillId="33" borderId="0"/>
    <xf numFmtId="0" fontId="78" fillId="34" borderId="0"/>
    <xf numFmtId="0" fontId="73" fillId="0" borderId="0"/>
    <xf numFmtId="0" fontId="79" fillId="0" borderId="0"/>
    <xf numFmtId="4" fontId="68" fillId="11" borderId="41">
      <alignment horizontal="right" vertical="center"/>
    </xf>
    <xf numFmtId="0" fontId="45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42" applyNumberFormat="0" applyFill="0" applyAlignment="0" applyProtection="0"/>
    <xf numFmtId="0" fontId="77" fillId="0" borderId="0"/>
    <xf numFmtId="176" fontId="82" fillId="0" borderId="24">
      <alignment horizontal="right" vertical="center"/>
    </xf>
    <xf numFmtId="177" fontId="45" fillId="0" borderId="0" applyFill="0" applyBorder="0" applyAlignment="0" applyProtection="0"/>
    <xf numFmtId="178" fontId="45" fillId="0" borderId="0" applyFill="0" applyBorder="0" applyAlignment="0" applyProtection="0"/>
    <xf numFmtId="179" fontId="45" fillId="0" borderId="0" applyFill="0" applyBorder="0" applyAlignment="0" applyProtection="0"/>
    <xf numFmtId="180" fontId="45" fillId="0" borderId="0" applyFill="0" applyBorder="0" applyAlignment="0" applyProtection="0"/>
    <xf numFmtId="0" fontId="8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8" fillId="0" borderId="0"/>
    <xf numFmtId="0" fontId="48" fillId="0" borderId="0"/>
    <xf numFmtId="0" fontId="77" fillId="7" borderId="0" applyProtection="0"/>
    <xf numFmtId="0" fontId="77" fillId="8" borderId="0" applyProtection="0"/>
    <xf numFmtId="0" fontId="43" fillId="0" borderId="0"/>
  </cellStyleXfs>
  <cellXfs count="325">
    <xf numFmtId="0" fontId="0" fillId="0" borderId="0" xfId="0"/>
    <xf numFmtId="4" fontId="24" fillId="3" borderId="22" xfId="0" applyNumberFormat="1" applyFont="1" applyFill="1" applyBorder="1" applyAlignment="1" applyProtection="1">
      <alignment vertical="center"/>
      <protection locked="0"/>
    </xf>
    <xf numFmtId="4" fontId="38" fillId="3" borderId="22" xfId="0" applyNumberFormat="1" applyFont="1" applyFill="1" applyBorder="1" applyAlignment="1" applyProtection="1">
      <alignment vertical="center"/>
      <protection locked="0"/>
    </xf>
    <xf numFmtId="4" fontId="105" fillId="3" borderId="22" xfId="0" applyNumberFormat="1" applyFont="1" applyFill="1" applyBorder="1" applyAlignment="1" applyProtection="1">
      <alignment vertical="center"/>
      <protection locked="0"/>
    </xf>
    <xf numFmtId="0" fontId="0" fillId="0" borderId="0" xfId="0" applyProtection="1"/>
    <xf numFmtId="0" fontId="0" fillId="0" borderId="0" xfId="0" applyProtection="1"/>
    <xf numFmtId="0" fontId="0" fillId="0" borderId="0" xfId="0" applyFont="1" applyAlignment="1" applyProtection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 applyProtection="1"/>
    <xf numFmtId="0" fontId="16" fillId="0" borderId="0" xfId="0" applyFont="1" applyAlignment="1" applyProtection="1">
      <alignment horizontal="left" vertical="center"/>
    </xf>
    <xf numFmtId="0" fontId="3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165" fontId="3" fillId="0" borderId="0" xfId="0" applyNumberFormat="1" applyFont="1" applyAlignment="1" applyProtection="1">
      <alignment horizontal="left" vertical="center"/>
    </xf>
    <xf numFmtId="0" fontId="0" fillId="0" borderId="0" xfId="0" applyFont="1" applyAlignment="1" applyProtection="1">
      <alignment vertical="center" wrapText="1"/>
    </xf>
    <xf numFmtId="0" fontId="0" fillId="0" borderId="3" xfId="0" applyFont="1" applyBorder="1" applyAlignment="1" applyProtection="1">
      <alignment vertical="center" wrapText="1"/>
    </xf>
    <xf numFmtId="0" fontId="0" fillId="0" borderId="3" xfId="0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0" fillId="0" borderId="12" xfId="0" applyFont="1" applyBorder="1" applyAlignment="1" applyProtection="1">
      <alignment vertical="center"/>
    </xf>
    <xf numFmtId="0" fontId="19" fillId="0" borderId="0" xfId="0" applyFont="1" applyAlignment="1" applyProtection="1">
      <alignment horizontal="left" vertical="center"/>
    </xf>
    <xf numFmtId="4" fontId="26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0" fontId="23" fillId="0" borderId="0" xfId="0" applyFont="1" applyAlignment="1" applyProtection="1">
      <alignment horizontal="left" vertical="center"/>
    </xf>
    <xf numFmtId="4" fontId="2" fillId="0" borderId="0" xfId="0" applyNumberFormat="1" applyFont="1" applyAlignment="1" applyProtection="1">
      <alignment vertical="center"/>
    </xf>
    <xf numFmtId="164" fontId="2" fillId="0" borderId="0" xfId="0" applyNumberFormat="1" applyFont="1" applyAlignment="1" applyProtection="1">
      <alignment horizontal="right" vertical="center"/>
    </xf>
    <xf numFmtId="0" fontId="0" fillId="5" borderId="0" xfId="0" applyFont="1" applyFill="1" applyAlignment="1" applyProtection="1">
      <alignment vertical="center"/>
    </xf>
    <xf numFmtId="0" fontId="5" fillId="5" borderId="6" xfId="0" applyFont="1" applyFill="1" applyBorder="1" applyAlignment="1" applyProtection="1">
      <alignment horizontal="left" vertical="center"/>
    </xf>
    <xf numFmtId="0" fontId="0" fillId="5" borderId="7" xfId="0" applyFont="1" applyFill="1" applyBorder="1" applyAlignment="1" applyProtection="1">
      <alignment vertical="center"/>
    </xf>
    <xf numFmtId="0" fontId="5" fillId="5" borderId="7" xfId="0" applyFont="1" applyFill="1" applyBorder="1" applyAlignment="1" applyProtection="1">
      <alignment horizontal="right" vertical="center"/>
    </xf>
    <xf numFmtId="0" fontId="5" fillId="5" borderId="7" xfId="0" applyFont="1" applyFill="1" applyBorder="1" applyAlignment="1" applyProtection="1">
      <alignment horizontal="center" vertical="center"/>
    </xf>
    <xf numFmtId="4" fontId="5" fillId="5" borderId="7" xfId="0" applyNumberFormat="1" applyFont="1" applyFill="1" applyBorder="1" applyAlignment="1" applyProtection="1">
      <alignment vertical="center"/>
    </xf>
    <xf numFmtId="0" fontId="0" fillId="5" borderId="8" xfId="0" applyFont="1" applyFill="1" applyBorder="1" applyAlignment="1" applyProtection="1">
      <alignment vertical="center"/>
    </xf>
    <xf numFmtId="0" fontId="21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2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righ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24" fillId="5" borderId="0" xfId="0" applyFont="1" applyFill="1" applyAlignment="1" applyProtection="1">
      <alignment horizontal="left" vertical="center"/>
    </xf>
    <xf numFmtId="0" fontId="24" fillId="5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8" fillId="0" borderId="3" xfId="0" applyFont="1" applyBorder="1" applyAlignment="1" applyProtection="1">
      <alignment vertical="center"/>
    </xf>
    <xf numFmtId="0" fontId="8" fillId="0" borderId="20" xfId="0" applyFont="1" applyBorder="1" applyAlignment="1" applyProtection="1">
      <alignment horizontal="left" vertical="center"/>
    </xf>
    <xf numFmtId="0" fontId="8" fillId="0" borderId="20" xfId="0" applyFont="1" applyBorder="1" applyAlignment="1" applyProtection="1">
      <alignment vertical="center"/>
    </xf>
    <xf numFmtId="4" fontId="8" fillId="0" borderId="20" xfId="0" applyNumberFormat="1" applyFont="1" applyBorder="1" applyAlignment="1" applyProtection="1">
      <alignment vertical="center"/>
    </xf>
    <xf numFmtId="0" fontId="0" fillId="0" borderId="0" xfId="0" applyFont="1" applyAlignment="1" applyProtection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4" fillId="5" borderId="16" xfId="0" applyFont="1" applyFill="1" applyBorder="1" applyAlignment="1" applyProtection="1">
      <alignment horizontal="center" vertical="center" wrapText="1"/>
    </xf>
    <xf numFmtId="0" fontId="24" fillId="5" borderId="17" xfId="0" applyFont="1" applyFill="1" applyBorder="1" applyAlignment="1" applyProtection="1">
      <alignment horizontal="center" vertical="center" wrapText="1"/>
    </xf>
    <xf numFmtId="0" fontId="24" fillId="5" borderId="18" xfId="0" applyFont="1" applyFill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 vertical="center" wrapText="1"/>
    </xf>
    <xf numFmtId="0" fontId="25" fillId="0" borderId="16" xfId="0" applyFont="1" applyBorder="1" applyAlignment="1" applyProtection="1">
      <alignment horizontal="center" vertical="center" wrapText="1"/>
    </xf>
    <xf numFmtId="0" fontId="25" fillId="0" borderId="17" xfId="0" applyFont="1" applyBorder="1" applyAlignment="1" applyProtection="1">
      <alignment horizontal="center" vertical="center" wrapText="1"/>
    </xf>
    <xf numFmtId="0" fontId="25" fillId="0" borderId="18" xfId="0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26" fillId="0" borderId="0" xfId="0" applyFont="1" applyAlignment="1" applyProtection="1">
      <alignment horizontal="left" vertical="center"/>
    </xf>
    <xf numFmtId="4" fontId="26" fillId="0" borderId="0" xfId="0" applyNumberFormat="1" applyFont="1" applyAlignment="1" applyProtection="1"/>
    <xf numFmtId="0" fontId="0" fillId="0" borderId="11" xfId="0" applyFont="1" applyBorder="1" applyAlignment="1" applyProtection="1">
      <alignment vertical="center"/>
    </xf>
    <xf numFmtId="0" fontId="0" fillId="0" borderId="12" xfId="0" applyBorder="1" applyAlignment="1" applyProtection="1">
      <alignment vertical="center"/>
    </xf>
    <xf numFmtId="166" fontId="35" fillId="0" borderId="12" xfId="0" applyNumberFormat="1" applyFont="1" applyBorder="1" applyAlignment="1" applyProtection="1"/>
    <xf numFmtId="166" fontId="35" fillId="0" borderId="13" xfId="0" applyNumberFormat="1" applyFont="1" applyBorder="1" applyAlignment="1" applyProtection="1"/>
    <xf numFmtId="4" fontId="36" fillId="0" borderId="0" xfId="0" applyNumberFormat="1" applyFont="1" applyAlignment="1" applyProtection="1">
      <alignment vertical="center"/>
    </xf>
    <xf numFmtId="0" fontId="9" fillId="0" borderId="0" xfId="0" applyFont="1" applyAlignment="1" applyProtection="1"/>
    <xf numFmtId="0" fontId="9" fillId="0" borderId="3" xfId="0" applyFont="1" applyBorder="1" applyAlignment="1" applyProtection="1"/>
    <xf numFmtId="0" fontId="9" fillId="0" borderId="0" xfId="0" applyFont="1" applyAlignment="1" applyProtection="1">
      <alignment horizontal="left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9" fillId="0" borderId="14" xfId="0" applyFont="1" applyBorder="1" applyAlignment="1" applyProtection="1"/>
    <xf numFmtId="0" fontId="9" fillId="0" borderId="0" xfId="0" applyFont="1" applyBorder="1" applyAlignment="1" applyProtection="1"/>
    <xf numFmtId="166" fontId="9" fillId="0" borderId="0" xfId="0" applyNumberFormat="1" applyFont="1" applyBorder="1" applyAlignment="1" applyProtection="1"/>
    <xf numFmtId="166" fontId="9" fillId="0" borderId="15" xfId="0" applyNumberFormat="1" applyFont="1" applyBorder="1" applyAlignment="1" applyProtection="1"/>
    <xf numFmtId="0" fontId="9" fillId="0" borderId="0" xfId="0" applyFont="1" applyAlignment="1" applyProtection="1">
      <alignment horizontal="center"/>
    </xf>
    <xf numFmtId="4" fontId="9" fillId="0" borderId="0" xfId="0" applyNumberFormat="1" applyFont="1" applyAlignment="1" applyProtection="1">
      <alignment vertical="center"/>
    </xf>
    <xf numFmtId="0" fontId="8" fillId="0" borderId="0" xfId="0" applyFont="1" applyAlignment="1" applyProtection="1">
      <alignment horizontal="left"/>
    </xf>
    <xf numFmtId="4" fontId="8" fillId="0" borderId="0" xfId="0" applyNumberFormat="1" applyFont="1" applyAlignment="1" applyProtection="1"/>
    <xf numFmtId="0" fontId="24" fillId="0" borderId="22" xfId="0" applyFont="1" applyBorder="1" applyAlignment="1" applyProtection="1">
      <alignment horizontal="center" vertical="center"/>
    </xf>
    <xf numFmtId="49" fontId="24" fillId="0" borderId="22" xfId="0" applyNumberFormat="1" applyFont="1" applyBorder="1" applyAlignment="1" applyProtection="1">
      <alignment horizontal="left" vertical="center" wrapText="1"/>
    </xf>
    <xf numFmtId="0" fontId="24" fillId="0" borderId="22" xfId="0" applyFont="1" applyBorder="1" applyAlignment="1" applyProtection="1">
      <alignment horizontal="left" vertical="center" wrapText="1"/>
    </xf>
    <xf numFmtId="0" fontId="24" fillId="0" borderId="22" xfId="0" applyFont="1" applyBorder="1" applyAlignment="1" applyProtection="1">
      <alignment horizontal="center" vertical="center" wrapText="1"/>
    </xf>
    <xf numFmtId="167" fontId="24" fillId="0" borderId="22" xfId="0" applyNumberFormat="1" applyFont="1" applyBorder="1" applyAlignment="1" applyProtection="1">
      <alignment vertical="center"/>
    </xf>
    <xf numFmtId="4" fontId="24" fillId="0" borderId="22" xfId="0" applyNumberFormat="1" applyFont="1" applyBorder="1" applyAlignment="1" applyProtection="1">
      <alignment vertical="center"/>
    </xf>
    <xf numFmtId="0" fontId="25" fillId="3" borderId="14" xfId="0" applyFont="1" applyFill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vertical="center"/>
    </xf>
    <xf numFmtId="166" fontId="25" fillId="0" borderId="0" xfId="0" applyNumberFormat="1" applyFont="1" applyBorder="1" applyAlignment="1" applyProtection="1">
      <alignment vertical="center"/>
    </xf>
    <xf numFmtId="166" fontId="25" fillId="0" borderId="15" xfId="0" applyNumberFormat="1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4" fontId="0" fillId="0" borderId="0" xfId="0" applyNumberFormat="1" applyFont="1" applyAlignment="1" applyProtection="1">
      <alignment vertical="center"/>
    </xf>
    <xf numFmtId="0" fontId="105" fillId="0" borderId="22" xfId="0" applyFont="1" applyBorder="1" applyAlignment="1" applyProtection="1">
      <alignment horizontal="center" vertical="center"/>
    </xf>
    <xf numFmtId="49" fontId="105" fillId="0" borderId="22" xfId="0" applyNumberFormat="1" applyFont="1" applyBorder="1" applyAlignment="1" applyProtection="1">
      <alignment horizontal="left" vertical="center" wrapText="1"/>
    </xf>
    <xf numFmtId="0" fontId="105" fillId="0" borderId="22" xfId="0" applyFont="1" applyBorder="1" applyAlignment="1" applyProtection="1">
      <alignment horizontal="left" vertical="center" wrapText="1"/>
    </xf>
    <xf numFmtId="0" fontId="105" fillId="0" borderId="22" xfId="0" applyFont="1" applyBorder="1" applyAlignment="1" applyProtection="1">
      <alignment horizontal="center" vertical="center" wrapText="1"/>
    </xf>
    <xf numFmtId="167" fontId="105" fillId="0" borderId="22" xfId="0" applyNumberFormat="1" applyFont="1" applyBorder="1" applyAlignment="1" applyProtection="1">
      <alignment vertical="center"/>
    </xf>
    <xf numFmtId="4" fontId="105" fillId="0" borderId="22" xfId="0" applyNumberFormat="1" applyFont="1" applyBorder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40" fillId="0" borderId="0" xfId="0" applyFont="1" applyAlignment="1" applyProtection="1">
      <alignment vertical="center" wrapText="1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5" fillId="3" borderId="19" xfId="0" applyFont="1" applyFill="1" applyBorder="1" applyAlignment="1" applyProtection="1">
      <alignment horizontal="left" vertical="center"/>
    </xf>
    <xf numFmtId="0" fontId="25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5" fillId="0" borderId="20" xfId="0" applyNumberFormat="1" applyFont="1" applyBorder="1" applyAlignment="1" applyProtection="1">
      <alignment vertical="center"/>
    </xf>
    <xf numFmtId="166" fontId="25" fillId="0" borderId="21" xfId="0" applyNumberFormat="1" applyFont="1" applyBorder="1" applyAlignment="1" applyProtection="1">
      <alignment vertical="center"/>
    </xf>
    <xf numFmtId="0" fontId="3" fillId="0" borderId="0" xfId="0" applyFont="1" applyFill="1" applyAlignment="1" applyProtection="1">
      <alignment horizontal="left" vertical="center"/>
    </xf>
    <xf numFmtId="0" fontId="3" fillId="0" borderId="0" xfId="0" applyFont="1" applyFill="1" applyAlignment="1" applyProtection="1">
      <alignment horizontal="left" vertical="center"/>
    </xf>
    <xf numFmtId="0" fontId="0" fillId="0" borderId="0" xfId="0" applyFont="1" applyFill="1" applyAlignment="1" applyProtection="1">
      <alignment vertical="center"/>
    </xf>
    <xf numFmtId="0" fontId="2" fillId="0" borderId="0" xfId="0" applyFont="1" applyFill="1" applyAlignment="1" applyProtection="1">
      <alignment horizontal="left" vertical="center"/>
    </xf>
    <xf numFmtId="0" fontId="46" fillId="0" borderId="43" xfId="351" applyFont="1" applyBorder="1" applyAlignment="1" applyProtection="1">
      <alignment horizontal="left" vertical="top" wrapText="1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14" fontId="3" fillId="3" borderId="0" xfId="0" applyNumberFormat="1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38" fillId="0" borderId="22" xfId="0" applyFont="1" applyBorder="1" applyAlignment="1" applyProtection="1">
      <alignment horizontal="center" vertical="center"/>
    </xf>
    <xf numFmtId="49" fontId="38" fillId="0" borderId="22" xfId="0" applyNumberFormat="1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center" vertical="center" wrapText="1"/>
    </xf>
    <xf numFmtId="167" fontId="38" fillId="0" borderId="22" xfId="0" applyNumberFormat="1" applyFont="1" applyBorder="1" applyAlignment="1" applyProtection="1">
      <alignment vertical="center"/>
    </xf>
    <xf numFmtId="4" fontId="38" fillId="0" borderId="22" xfId="0" applyNumberFormat="1" applyFont="1" applyBorder="1" applyAlignment="1" applyProtection="1">
      <alignment vertical="center"/>
    </xf>
    <xf numFmtId="0" fontId="39" fillId="0" borderId="3" xfId="0" applyFont="1" applyBorder="1" applyAlignment="1" applyProtection="1">
      <alignment vertical="center"/>
    </xf>
    <xf numFmtId="0" fontId="38" fillId="3" borderId="14" xfId="0" applyFont="1" applyFill="1" applyBorder="1" applyAlignment="1" applyProtection="1">
      <alignment horizontal="left" vertical="center"/>
    </xf>
    <xf numFmtId="0" fontId="38" fillId="0" borderId="0" xfId="0" applyFont="1" applyBorder="1" applyAlignment="1" applyProtection="1">
      <alignment horizontal="center"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49" fontId="3" fillId="3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Font="1" applyAlignment="1" applyProtection="1">
      <alignment vertical="center"/>
    </xf>
    <xf numFmtId="0" fontId="0" fillId="0" borderId="0" xfId="0" applyProtection="1"/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 wrapText="1"/>
    </xf>
    <xf numFmtId="0" fontId="12" fillId="0" borderId="0" xfId="0" applyFont="1" applyAlignment="1" applyProtection="1">
      <alignment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13" fillId="0" borderId="3" xfId="0" applyFont="1" applyBorder="1" applyAlignment="1" applyProtection="1">
      <alignment vertical="center"/>
    </xf>
    <xf numFmtId="0" fontId="13" fillId="0" borderId="0" xfId="0" applyFont="1" applyAlignment="1" applyProtection="1">
      <alignment horizontal="left" vertical="center"/>
    </xf>
    <xf numFmtId="0" fontId="13" fillId="0" borderId="0" xfId="0" applyFont="1" applyAlignment="1" applyProtection="1">
      <alignment horizontal="left" vertical="center" wrapText="1"/>
    </xf>
    <xf numFmtId="167" fontId="13" fillId="0" borderId="0" xfId="0" applyNumberFormat="1" applyFont="1" applyAlignment="1" applyProtection="1">
      <alignment vertical="center"/>
    </xf>
    <xf numFmtId="0" fontId="13" fillId="0" borderId="14" xfId="0" applyFont="1" applyBorder="1" applyAlignment="1" applyProtection="1">
      <alignment vertical="center"/>
    </xf>
    <xf numFmtId="0" fontId="13" fillId="0" borderId="0" xfId="0" applyFont="1" applyBorder="1" applyAlignment="1" applyProtection="1">
      <alignment vertical="center"/>
    </xf>
    <xf numFmtId="0" fontId="13" fillId="0" borderId="15" xfId="0" applyFont="1" applyBorder="1" applyAlignment="1" applyProtection="1">
      <alignment vertical="center"/>
    </xf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 applyProtection="1">
      <alignment horizontal="left" vertical="center"/>
    </xf>
    <xf numFmtId="0" fontId="17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top"/>
    </xf>
    <xf numFmtId="0" fontId="4" fillId="0" borderId="0" xfId="0" applyFont="1" applyAlignment="1" applyProtection="1">
      <alignment horizontal="left" vertical="top"/>
    </xf>
    <xf numFmtId="0" fontId="0" fillId="0" borderId="4" xfId="0" applyBorder="1" applyProtection="1"/>
    <xf numFmtId="0" fontId="19" fillId="0" borderId="5" xfId="0" applyFont="1" applyBorder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0" fillId="4" borderId="0" xfId="0" applyFont="1" applyFill="1" applyAlignment="1" applyProtection="1">
      <alignment vertical="center"/>
    </xf>
    <xf numFmtId="0" fontId="5" fillId="4" borderId="6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5" fillId="4" borderId="7" xfId="0" applyFont="1" applyFill="1" applyBorder="1" applyAlignment="1" applyProtection="1">
      <alignment horizontal="center" vertical="center"/>
    </xf>
    <xf numFmtId="0" fontId="106" fillId="0" borderId="0" xfId="0" applyFont="1" applyProtection="1"/>
    <xf numFmtId="0" fontId="3" fillId="0" borderId="0" xfId="0" applyFont="1" applyAlignment="1" applyProtection="1">
      <alignment vertical="center"/>
    </xf>
    <xf numFmtId="0" fontId="3" fillId="0" borderId="3" xfId="0" applyFont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4" fillId="0" borderId="0" xfId="0" applyFont="1" applyAlignment="1" applyProtection="1">
      <alignment horizontal="left" vertical="center"/>
    </xf>
    <xf numFmtId="0" fontId="19" fillId="0" borderId="0" xfId="0" applyFont="1" applyAlignment="1" applyProtection="1">
      <alignment vertical="center"/>
    </xf>
    <xf numFmtId="0" fontId="0" fillId="0" borderId="13" xfId="0" applyBorder="1" applyAlignment="1" applyProtection="1">
      <alignment vertical="center"/>
    </xf>
    <xf numFmtId="0" fontId="24" fillId="5" borderId="0" xfId="0" applyFont="1" applyFill="1" applyAlignment="1" applyProtection="1">
      <alignment horizontal="center" vertical="center"/>
    </xf>
    <xf numFmtId="0" fontId="0" fillId="0" borderId="13" xfId="0" applyFont="1" applyBorder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5" fillId="0" borderId="3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4" fontId="22" fillId="0" borderId="14" xfId="0" applyNumberFormat="1" applyFont="1" applyBorder="1" applyAlignment="1" applyProtection="1">
      <alignment vertical="center"/>
    </xf>
    <xf numFmtId="4" fontId="22" fillId="0" borderId="0" xfId="0" applyNumberFormat="1" applyFont="1" applyBorder="1" applyAlignment="1" applyProtection="1">
      <alignment vertical="center"/>
    </xf>
    <xf numFmtId="166" fontId="22" fillId="0" borderId="0" xfId="0" applyNumberFormat="1" applyFont="1" applyBorder="1" applyAlignment="1" applyProtection="1">
      <alignment vertical="center"/>
    </xf>
    <xf numFmtId="4" fontId="22" fillId="0" borderId="15" xfId="0" applyNumberFormat="1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</xf>
    <xf numFmtId="0" fontId="27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vertical="center"/>
    </xf>
    <xf numFmtId="0" fontId="6" fillId="0" borderId="3" xfId="0" applyFont="1" applyBorder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9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4" fontId="30" fillId="0" borderId="14" xfId="0" applyNumberFormat="1" applyFont="1" applyBorder="1" applyAlignment="1" applyProtection="1">
      <alignment vertical="center"/>
    </xf>
    <xf numFmtId="4" fontId="30" fillId="0" borderId="0" xfId="0" applyNumberFormat="1" applyFont="1" applyBorder="1" applyAlignment="1" applyProtection="1">
      <alignment vertical="center"/>
    </xf>
    <xf numFmtId="166" fontId="30" fillId="0" borderId="0" xfId="0" applyNumberFormat="1" applyFont="1" applyBorder="1" applyAlignment="1" applyProtection="1">
      <alignment vertical="center"/>
    </xf>
    <xf numFmtId="4" fontId="30" fillId="0" borderId="15" xfId="0" applyNumberFormat="1" applyFont="1" applyBorder="1" applyAlignment="1" applyProtection="1">
      <alignment vertical="center"/>
    </xf>
    <xf numFmtId="0" fontId="6" fillId="0" borderId="0" xfId="0" applyFont="1" applyAlignment="1" applyProtection="1">
      <alignment horizontal="left" vertical="center"/>
    </xf>
    <xf numFmtId="0" fontId="31" fillId="0" borderId="0" xfId="1" applyFont="1" applyAlignment="1" applyProtection="1">
      <alignment horizontal="center" vertical="center"/>
    </xf>
    <xf numFmtId="0" fontId="3" fillId="0" borderId="0" xfId="0" applyFont="1" applyAlignment="1" applyProtection="1">
      <alignment horizontal="center" vertical="center"/>
    </xf>
    <xf numFmtId="4" fontId="2" fillId="0" borderId="14" xfId="0" applyNumberFormat="1" applyFont="1" applyBorder="1" applyAlignment="1" applyProtection="1">
      <alignment vertical="center"/>
    </xf>
    <xf numFmtId="4" fontId="2" fillId="0" borderId="0" xfId="0" applyNumberFormat="1" applyFont="1" applyBorder="1" applyAlignment="1" applyProtection="1">
      <alignment vertical="center"/>
    </xf>
    <xf numFmtId="166" fontId="2" fillId="0" borderId="0" xfId="0" applyNumberFormat="1" applyFont="1" applyBorder="1" applyAlignment="1" applyProtection="1">
      <alignment vertical="center"/>
    </xf>
    <xf numFmtId="4" fontId="2" fillId="0" borderId="15" xfId="0" applyNumberFormat="1" applyFont="1" applyBorder="1" applyAlignment="1" applyProtection="1">
      <alignment vertical="center"/>
    </xf>
    <xf numFmtId="4" fontId="30" fillId="0" borderId="19" xfId="0" applyNumberFormat="1" applyFont="1" applyBorder="1" applyAlignment="1" applyProtection="1">
      <alignment vertical="center"/>
    </xf>
    <xf numFmtId="4" fontId="30" fillId="0" borderId="20" xfId="0" applyNumberFormat="1" applyFont="1" applyBorder="1" applyAlignment="1" applyProtection="1">
      <alignment vertical="center"/>
    </xf>
    <xf numFmtId="166" fontId="30" fillId="0" borderId="20" xfId="0" applyNumberFormat="1" applyFont="1" applyBorder="1" applyAlignment="1" applyProtection="1">
      <alignment vertical="center"/>
    </xf>
    <xf numFmtId="4" fontId="30" fillId="0" borderId="21" xfId="0" applyNumberFormat="1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07" fillId="0" borderId="22" xfId="0" applyFont="1" applyBorder="1" applyAlignment="1" applyProtection="1">
      <alignment horizontal="center" vertical="center"/>
      <protection locked="0"/>
    </xf>
    <xf numFmtId="49" fontId="107" fillId="0" borderId="22" xfId="0" applyNumberFormat="1" applyFont="1" applyBorder="1" applyAlignment="1" applyProtection="1">
      <alignment horizontal="left" vertical="center" wrapText="1"/>
      <protection locked="0"/>
    </xf>
    <xf numFmtId="0" fontId="107" fillId="0" borderId="22" xfId="0" applyFont="1" applyBorder="1" applyAlignment="1" applyProtection="1">
      <alignment horizontal="left" vertical="center" wrapText="1"/>
      <protection locked="0"/>
    </xf>
    <xf numFmtId="0" fontId="107" fillId="0" borderId="22" xfId="0" applyFont="1" applyBorder="1" applyAlignment="1" applyProtection="1">
      <alignment horizontal="center" vertical="center" wrapText="1"/>
      <protection locked="0"/>
    </xf>
    <xf numFmtId="167" fontId="107" fillId="0" borderId="22" xfId="0" applyNumberFormat="1" applyFont="1" applyBorder="1" applyAlignment="1" applyProtection="1">
      <alignment vertical="center"/>
      <protection locked="0"/>
    </xf>
    <xf numFmtId="4" fontId="107" fillId="3" borderId="22" xfId="0" applyNumberFormat="1" applyFont="1" applyFill="1" applyBorder="1" applyAlignment="1" applyProtection="1">
      <alignment vertical="center"/>
      <protection locked="0"/>
    </xf>
    <xf numFmtId="4" fontId="107" fillId="0" borderId="22" xfId="0" applyNumberFormat="1" applyFont="1" applyBorder="1" applyAlignment="1" applyProtection="1">
      <alignment vertical="center"/>
      <protection locked="0"/>
    </xf>
    <xf numFmtId="167" fontId="107" fillId="0" borderId="22" xfId="0" applyNumberFormat="1" applyFont="1" applyBorder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 wrapText="1"/>
    </xf>
    <xf numFmtId="0" fontId="0" fillId="0" borderId="5" xfId="0" applyFont="1" applyBorder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165" fontId="3" fillId="0" borderId="0" xfId="0" applyNumberFormat="1" applyFont="1" applyAlignment="1" applyProtection="1">
      <alignment horizontal="left" vertical="center"/>
    </xf>
    <xf numFmtId="0" fontId="8" fillId="0" borderId="0" xfId="0" applyFont="1" applyAlignment="1" applyProtection="1">
      <alignment vertical="center"/>
    </xf>
    <xf numFmtId="4" fontId="26" fillId="0" borderId="0" xfId="0" applyNumberFormat="1" applyFont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Fill="1" applyAlignment="1" applyProtection="1">
      <alignment horizontal="left" vertical="center"/>
    </xf>
    <xf numFmtId="4" fontId="108" fillId="3" borderId="22" xfId="0" applyNumberFormat="1" applyFont="1" applyFill="1" applyBorder="1" applyAlignment="1" applyProtection="1">
      <alignment vertical="center"/>
      <protection locked="0"/>
    </xf>
    <xf numFmtId="4" fontId="108" fillId="0" borderId="22" xfId="0" applyNumberFormat="1" applyFont="1" applyBorder="1" applyAlignment="1" applyProtection="1">
      <alignment vertical="center"/>
    </xf>
    <xf numFmtId="0" fontId="109" fillId="0" borderId="0" xfId="0" applyFont="1" applyAlignment="1" applyProtection="1">
      <alignment horizontal="left" vertical="center"/>
    </xf>
    <xf numFmtId="0" fontId="110" fillId="0" borderId="0" xfId="0" applyFont="1" applyAlignment="1" applyProtection="1">
      <alignment vertical="center" wrapText="1"/>
    </xf>
    <xf numFmtId="49" fontId="107" fillId="0" borderId="22" xfId="0" applyNumberFormat="1" applyFont="1" applyBorder="1" applyAlignment="1" applyProtection="1">
      <alignment horizontal="left" vertical="center" wrapText="1"/>
    </xf>
    <xf numFmtId="0" fontId="107" fillId="0" borderId="22" xfId="0" applyFont="1" applyBorder="1" applyAlignment="1" applyProtection="1">
      <alignment horizontal="left" vertical="center" wrapText="1"/>
    </xf>
    <xf numFmtId="49" fontId="111" fillId="0" borderId="22" xfId="0" applyNumberFormat="1" applyFont="1" applyBorder="1" applyAlignment="1" applyProtection="1">
      <alignment horizontal="left" vertical="center" wrapText="1"/>
    </xf>
    <xf numFmtId="0" fontId="111" fillId="0" borderId="22" xfId="0" applyFont="1" applyBorder="1" applyAlignment="1" applyProtection="1">
      <alignment horizontal="left" vertical="center" wrapText="1"/>
    </xf>
    <xf numFmtId="0" fontId="107" fillId="0" borderId="22" xfId="0" applyFont="1" applyBorder="1" applyAlignment="1" applyProtection="1">
      <alignment horizontal="center" vertical="center" wrapText="1"/>
    </xf>
    <xf numFmtId="0" fontId="107" fillId="0" borderId="22" xfId="0" applyFont="1" applyBorder="1" applyAlignment="1" applyProtection="1">
      <alignment horizontal="center" vertical="center"/>
    </xf>
    <xf numFmtId="0" fontId="112" fillId="0" borderId="0" xfId="0" applyFont="1" applyAlignment="1" applyProtection="1">
      <alignment horizontal="left" vertical="center"/>
    </xf>
    <xf numFmtId="0" fontId="112" fillId="0" borderId="0" xfId="0" applyFont="1" applyAlignment="1" applyProtection="1">
      <alignment horizontal="left" vertical="center" wrapText="1"/>
    </xf>
    <xf numFmtId="0" fontId="112" fillId="0" borderId="0" xfId="0" applyFont="1" applyAlignment="1" applyProtection="1">
      <alignment vertical="center"/>
    </xf>
    <xf numFmtId="167" fontId="112" fillId="0" borderId="0" xfId="0" applyNumberFormat="1" applyFont="1" applyAlignment="1" applyProtection="1">
      <alignment vertical="center"/>
    </xf>
    <xf numFmtId="0" fontId="111" fillId="0" borderId="22" xfId="0" applyFont="1" applyBorder="1" applyAlignment="1" applyProtection="1">
      <alignment horizontal="center" vertical="center"/>
    </xf>
    <xf numFmtId="0" fontId="111" fillId="0" borderId="22" xfId="0" applyFont="1" applyBorder="1" applyAlignment="1" applyProtection="1">
      <alignment horizontal="center" vertical="center" wrapText="1"/>
    </xf>
    <xf numFmtId="167" fontId="111" fillId="0" borderId="22" xfId="0" applyNumberFormat="1" applyFont="1" applyBorder="1" applyAlignment="1" applyProtection="1">
      <alignment vertical="center"/>
    </xf>
    <xf numFmtId="0" fontId="113" fillId="0" borderId="0" xfId="0" applyFont="1" applyAlignment="1" applyProtection="1">
      <alignment horizontal="left" vertical="center"/>
    </xf>
    <xf numFmtId="0" fontId="113" fillId="0" borderId="0" xfId="0" applyFont="1" applyAlignment="1" applyProtection="1">
      <alignment horizontal="left" vertical="center" wrapText="1"/>
    </xf>
    <xf numFmtId="0" fontId="113" fillId="0" borderId="0" xfId="0" applyFont="1" applyAlignment="1" applyProtection="1">
      <alignment vertical="center"/>
    </xf>
    <xf numFmtId="167" fontId="113" fillId="0" borderId="0" xfId="0" applyNumberFormat="1" applyFont="1" applyAlignment="1" applyProtection="1">
      <alignment vertical="center"/>
    </xf>
    <xf numFmtId="0" fontId="0" fillId="0" borderId="0" xfId="0" applyFont="1" applyAlignment="1" applyProtection="1">
      <alignment vertical="center"/>
    </xf>
    <xf numFmtId="4" fontId="5" fillId="4" borderId="7" xfId="0" applyNumberFormat="1" applyFont="1" applyFill="1" applyBorder="1" applyAlignment="1" applyProtection="1">
      <alignment vertical="center"/>
    </xf>
    <xf numFmtId="0" fontId="0" fillId="4" borderId="7" xfId="0" applyFont="1" applyFill="1" applyBorder="1" applyAlignment="1" applyProtection="1">
      <alignment vertical="center"/>
    </xf>
    <xf numFmtId="0" fontId="0" fillId="4" borderId="8" xfId="0" applyFont="1" applyFill="1" applyBorder="1" applyAlignment="1" applyProtection="1">
      <alignment vertical="center"/>
    </xf>
    <xf numFmtId="0" fontId="5" fillId="4" borderId="7" xfId="0" applyFont="1" applyFill="1" applyBorder="1" applyAlignment="1" applyProtection="1">
      <alignment horizontal="left" vertical="center"/>
    </xf>
    <xf numFmtId="0" fontId="15" fillId="2" borderId="0" xfId="0" applyFont="1" applyFill="1" applyAlignment="1" applyProtection="1">
      <alignment horizontal="center" vertical="center"/>
    </xf>
    <xf numFmtId="0" fontId="0" fillId="0" borderId="0" xfId="0" applyProtection="1"/>
    <xf numFmtId="0" fontId="18" fillId="0" borderId="0" xfId="0" applyFont="1" applyAlignment="1" applyProtection="1">
      <alignment horizontal="left" vertical="top" wrapText="1"/>
    </xf>
    <xf numFmtId="0" fontId="18" fillId="0" borderId="0" xfId="0" applyFont="1" applyAlignment="1" applyProtection="1">
      <alignment horizontal="left" vertical="center"/>
    </xf>
    <xf numFmtId="0" fontId="20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horizontal="left" vertical="top" wrapText="1"/>
    </xf>
    <xf numFmtId="49" fontId="3" fillId="3" borderId="0" xfId="0" applyNumberFormat="1" applyFont="1" applyFill="1" applyAlignment="1" applyProtection="1">
      <alignment horizontal="left" vertical="center"/>
      <protection locked="0"/>
    </xf>
    <xf numFmtId="49" fontId="3" fillId="0" borderId="0" xfId="0" applyNumberFormat="1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 wrapText="1"/>
    </xf>
    <xf numFmtId="4" fontId="19" fillId="0" borderId="5" xfId="0" applyNumberFormat="1" applyFont="1" applyBorder="1" applyAlignment="1" applyProtection="1">
      <alignment vertical="center"/>
    </xf>
    <xf numFmtId="0" fontId="0" fillId="0" borderId="5" xfId="0" applyFont="1" applyBorder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4" fontId="20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vertical="center"/>
    </xf>
    <xf numFmtId="164" fontId="2" fillId="0" borderId="0" xfId="0" applyNumberFormat="1" applyFont="1" applyAlignment="1" applyProtection="1">
      <alignment horizontal="left" vertical="center"/>
    </xf>
    <xf numFmtId="0" fontId="32" fillId="0" borderId="0" xfId="0" applyFont="1" applyAlignment="1" applyProtection="1">
      <alignment horizontal="left" vertical="center" wrapText="1"/>
    </xf>
    <xf numFmtId="165" fontId="3" fillId="0" borderId="0" xfId="0" applyNumberFormat="1" applyFont="1" applyAlignment="1" applyProtection="1">
      <alignment horizontal="left" vertical="center"/>
    </xf>
    <xf numFmtId="0" fontId="3" fillId="0" borderId="0" xfId="0" applyFont="1" applyAlignment="1" applyProtection="1">
      <alignment vertical="center" wrapText="1"/>
    </xf>
    <xf numFmtId="0" fontId="3" fillId="0" borderId="0" xfId="0" applyFont="1" applyAlignment="1" applyProtection="1">
      <alignment vertical="center"/>
    </xf>
    <xf numFmtId="0" fontId="22" fillId="0" borderId="11" xfId="0" applyFont="1" applyBorder="1" applyAlignment="1" applyProtection="1">
      <alignment horizontal="center" vertical="center"/>
    </xf>
    <xf numFmtId="0" fontId="22" fillId="0" borderId="12" xfId="0" applyFont="1" applyBorder="1" applyAlignment="1" applyProtection="1">
      <alignment horizontal="left" vertical="center"/>
    </xf>
    <xf numFmtId="0" fontId="23" fillId="0" borderId="14" xfId="0" applyFont="1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left" vertical="center"/>
    </xf>
    <xf numFmtId="0" fontId="24" fillId="5" borderId="7" xfId="0" applyFont="1" applyFill="1" applyBorder="1" applyAlignment="1" applyProtection="1">
      <alignment horizontal="right" vertical="center"/>
    </xf>
    <xf numFmtId="0" fontId="24" fillId="5" borderId="7" xfId="0" applyFont="1" applyFill="1" applyBorder="1" applyAlignment="1" applyProtection="1">
      <alignment horizontal="left" vertical="center"/>
    </xf>
    <xf numFmtId="0" fontId="24" fillId="5" borderId="7" xfId="0" applyFont="1" applyFill="1" applyBorder="1" applyAlignment="1" applyProtection="1">
      <alignment horizontal="center" vertical="center"/>
    </xf>
    <xf numFmtId="0" fontId="24" fillId="5" borderId="8" xfId="0" applyFont="1" applyFill="1" applyBorder="1" applyAlignment="1" applyProtection="1">
      <alignment horizontal="left" vertical="center"/>
    </xf>
    <xf numFmtId="4" fontId="29" fillId="0" borderId="0" xfId="0" applyNumberFormat="1" applyFont="1" applyAlignment="1" applyProtection="1">
      <alignment vertical="center"/>
    </xf>
    <xf numFmtId="0" fontId="29" fillId="0" borderId="0" xfId="0" applyFont="1" applyAlignment="1" applyProtection="1">
      <alignment vertical="center"/>
    </xf>
    <xf numFmtId="4" fontId="29" fillId="0" borderId="0" xfId="0" applyNumberFormat="1" applyFont="1" applyAlignment="1" applyProtection="1">
      <alignment horizontal="right" vertical="center"/>
    </xf>
    <xf numFmtId="4" fontId="8" fillId="0" borderId="0" xfId="0" applyNumberFormat="1" applyFont="1" applyAlignment="1" applyProtection="1">
      <alignment vertical="center"/>
    </xf>
    <xf numFmtId="0" fontId="8" fillId="0" borderId="0" xfId="0" applyFont="1" applyAlignment="1" applyProtection="1">
      <alignment vertical="center"/>
    </xf>
    <xf numFmtId="4" fontId="26" fillId="0" borderId="0" xfId="0" applyNumberFormat="1" applyFont="1" applyAlignment="1" applyProtection="1">
      <alignment horizontal="right" vertical="center"/>
    </xf>
    <xf numFmtId="4" fontId="26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left" vertical="center" wrapText="1"/>
    </xf>
    <xf numFmtId="0" fontId="106" fillId="0" borderId="0" xfId="0" applyFont="1" applyAlignment="1" applyProtection="1">
      <alignment horizontal="left" vertical="top" wrapText="1"/>
    </xf>
    <xf numFmtId="0" fontId="24" fillId="5" borderId="6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left" vertical="center" wrapText="1"/>
    </xf>
    <xf numFmtId="0" fontId="2" fillId="0" borderId="0" xfId="0" applyFont="1" applyAlignment="1" applyProtection="1">
      <alignment horizontal="left" vertical="center"/>
    </xf>
    <xf numFmtId="49" fontId="3" fillId="0" borderId="0" xfId="0" applyNumberFormat="1" applyFont="1" applyFill="1" applyAlignment="1" applyProtection="1">
      <alignment horizontal="left" vertical="center"/>
    </xf>
    <xf numFmtId="0" fontId="3" fillId="0" borderId="0" xfId="0" applyFont="1" applyFill="1" applyAlignment="1" applyProtection="1">
      <alignment horizontal="left" vertical="center"/>
    </xf>
  </cellXfs>
  <cellStyles count="392">
    <cellStyle name="_5230_RD Kunratice - sklípek_rozpočet" xfId="3"/>
    <cellStyle name="_Dostavba školy Nymburk_Celková rekapitulace" xfId="4"/>
    <cellStyle name="_Ladronka_2_VV-DVD_kontrola_FINAL" xfId="5"/>
    <cellStyle name="_ob" xfId="6"/>
    <cellStyle name="_PERSONAL" xfId="7"/>
    <cellStyle name="_PERSONAL_1" xfId="8"/>
    <cellStyle name="_Q-Sadovky-výkaz-2003-07-01" xfId="9"/>
    <cellStyle name="_Q-Sadovky-výkaz-2003-07-01 2" xfId="10"/>
    <cellStyle name="_Q-Sadovky-výkaz-2003-07-01_1" xfId="11"/>
    <cellStyle name="_Q-Sadovky-výkaz-2003-07-01_2" xfId="12"/>
    <cellStyle name="_Q-Sadovky-výkaz-2003-07-01_3" xfId="13"/>
    <cellStyle name="_Titulní list" xfId="14"/>
    <cellStyle name="_ZF130A1Q01" xfId="15"/>
    <cellStyle name="_ZF130V0Q01" xfId="16"/>
    <cellStyle name="_ZTI_rozpočet" xfId="17"/>
    <cellStyle name="_ZTI_rozpočet 2" xfId="18"/>
    <cellStyle name="1" xfId="19"/>
    <cellStyle name="1 000 Kč_ELEKTRO doplněné K PŘEDÁNÍ-  MŠ Přímětická" xfId="20"/>
    <cellStyle name="1 10" xfId="21"/>
    <cellStyle name="1 11" xfId="22"/>
    <cellStyle name="1 12" xfId="23"/>
    <cellStyle name="1 13" xfId="24"/>
    <cellStyle name="1 14" xfId="25"/>
    <cellStyle name="1 15" xfId="26"/>
    <cellStyle name="1 16" xfId="27"/>
    <cellStyle name="1 17" xfId="28"/>
    <cellStyle name="1 18" xfId="29"/>
    <cellStyle name="1 19" xfId="30"/>
    <cellStyle name="1 2" xfId="31"/>
    <cellStyle name="1 2 2" xfId="32"/>
    <cellStyle name="1 20" xfId="33"/>
    <cellStyle name="1 21" xfId="34"/>
    <cellStyle name="1 22" xfId="35"/>
    <cellStyle name="1 23" xfId="36"/>
    <cellStyle name="1 3" xfId="37"/>
    <cellStyle name="1 3 2" xfId="38"/>
    <cellStyle name="1 4" xfId="39"/>
    <cellStyle name="1 4 2" xfId="40"/>
    <cellStyle name="1 5" xfId="41"/>
    <cellStyle name="1 5 2" xfId="42"/>
    <cellStyle name="1 6" xfId="43"/>
    <cellStyle name="1 6 2" xfId="44"/>
    <cellStyle name="1 7" xfId="45"/>
    <cellStyle name="1 7 2" xfId="46"/>
    <cellStyle name="1 8" xfId="47"/>
    <cellStyle name="1 9" xfId="48"/>
    <cellStyle name="1_List12" xfId="49"/>
    <cellStyle name="1_List12 2" xfId="50"/>
    <cellStyle name="20% - Accent1" xfId="51"/>
    <cellStyle name="20% - Accent1 2" xfId="52"/>
    <cellStyle name="20% - Accent2" xfId="53"/>
    <cellStyle name="20% - Accent2 2" xfId="54"/>
    <cellStyle name="20% - Accent3" xfId="55"/>
    <cellStyle name="20% - Accent3 2" xfId="56"/>
    <cellStyle name="20% - Accent4" xfId="57"/>
    <cellStyle name="20% - Accent4 2" xfId="58"/>
    <cellStyle name="20% - Accent5" xfId="59"/>
    <cellStyle name="20% - Accent5 2" xfId="60"/>
    <cellStyle name="20% - Accent6" xfId="61"/>
    <cellStyle name="20% - Accent6 2" xfId="62"/>
    <cellStyle name="40 % – Zvýraznění6 3" xfId="63"/>
    <cellStyle name="40 % – Zvýraznění6 3 2" xfId="64"/>
    <cellStyle name="40% - Accent1" xfId="65"/>
    <cellStyle name="40% - Accent1 2" xfId="66"/>
    <cellStyle name="40% - Accent2" xfId="67"/>
    <cellStyle name="40% - Accent2 2" xfId="68"/>
    <cellStyle name="40% - Accent3" xfId="69"/>
    <cellStyle name="40% - Accent3 2" xfId="70"/>
    <cellStyle name="40% - Accent4" xfId="71"/>
    <cellStyle name="40% - Accent4 2" xfId="72"/>
    <cellStyle name="40% - Accent5" xfId="73"/>
    <cellStyle name="40% - Accent5 2" xfId="74"/>
    <cellStyle name="40% - Accent6" xfId="75"/>
    <cellStyle name="40% - Accent6 2" xfId="76"/>
    <cellStyle name="60% - Accent1" xfId="77"/>
    <cellStyle name="60% - Accent2" xfId="78"/>
    <cellStyle name="60% - Accent3" xfId="79"/>
    <cellStyle name="60% - Accent4" xfId="80"/>
    <cellStyle name="60% - Accent5" xfId="81"/>
    <cellStyle name="60% - Accent6" xfId="82"/>
    <cellStyle name="Accent" xfId="83"/>
    <cellStyle name="Accent 1" xfId="84"/>
    <cellStyle name="Accent 2" xfId="85"/>
    <cellStyle name="Accent 3" xfId="86"/>
    <cellStyle name="Accent1" xfId="87"/>
    <cellStyle name="Accent2" xfId="88"/>
    <cellStyle name="Accent3" xfId="89"/>
    <cellStyle name="Accent4" xfId="90"/>
    <cellStyle name="Accent5" xfId="91"/>
    <cellStyle name="Accent6" xfId="92"/>
    <cellStyle name="Bad" xfId="93"/>
    <cellStyle name="Bad 2" xfId="94"/>
    <cellStyle name="Calculation" xfId="95"/>
    <cellStyle name="cárkyd" xfId="96"/>
    <cellStyle name="cary" xfId="97"/>
    <cellStyle name="Čárka 2" xfId="98"/>
    <cellStyle name="Čárka 2 2" xfId="99"/>
    <cellStyle name="Čárka 2 2 2" xfId="100"/>
    <cellStyle name="Čárka 2 3" xfId="101"/>
    <cellStyle name="Čárka 2 4" xfId="102"/>
    <cellStyle name="Čárka 3" xfId="103"/>
    <cellStyle name="Čárka 3 2" xfId="104"/>
    <cellStyle name="Čárka 4" xfId="105"/>
    <cellStyle name="Čárka 5" xfId="106"/>
    <cellStyle name="čárky [0]_ELEKTRO doplněné K PŘEDÁNÍ-  MŠ Přímětická" xfId="107"/>
    <cellStyle name="čárky 2" xfId="108"/>
    <cellStyle name="čárky 2 2" xfId="109"/>
    <cellStyle name="čárky 2 2 2" xfId="110"/>
    <cellStyle name="čárky 2 3" xfId="111"/>
    <cellStyle name="číslo" xfId="112"/>
    <cellStyle name="číslo 2" xfId="113"/>
    <cellStyle name="Dezimal [0]_Tabelle1" xfId="114"/>
    <cellStyle name="Dezimal_Tabelle1" xfId="115"/>
    <cellStyle name="Dziesiętny [0]_laroux" xfId="116"/>
    <cellStyle name="Dziesiętny_laroux" xfId="117"/>
    <cellStyle name="Error" xfId="118"/>
    <cellStyle name="Excel Built-in Normal" xfId="119"/>
    <cellStyle name="Excel Built-in Normal 2" xfId="120"/>
    <cellStyle name="Excel Built-in Normal 3" xfId="121"/>
    <cellStyle name="Explanatory Text" xfId="122"/>
    <cellStyle name="Firma" xfId="123"/>
    <cellStyle name="Footnote" xfId="124"/>
    <cellStyle name="Good" xfId="125"/>
    <cellStyle name="Good 2" xfId="126"/>
    <cellStyle name="Heading 1" xfId="127"/>
    <cellStyle name="Heading 1 2" xfId="128"/>
    <cellStyle name="Heading 2" xfId="129"/>
    <cellStyle name="Heading 2 2" xfId="130"/>
    <cellStyle name="Heading 3" xfId="131"/>
    <cellStyle name="Heading 3 2" xfId="132"/>
    <cellStyle name="Heading 4" xfId="133"/>
    <cellStyle name="Hlavní nadpis" xfId="134"/>
    <cellStyle name="Hypertextový odkaz" xfId="1" builtinId="8"/>
    <cellStyle name="Hypertextový odkaz 2" xfId="135"/>
    <cellStyle name="Hypertextový odkaz 3" xfId="136"/>
    <cellStyle name="Check Cell" xfId="137"/>
    <cellStyle name="Chybně 2" xfId="138"/>
    <cellStyle name="Input" xfId="139"/>
    <cellStyle name="Jednotka" xfId="140"/>
    <cellStyle name="Jednotka 2" xfId="141"/>
    <cellStyle name="Linked Cell" xfId="142"/>
    <cellStyle name="Měna 2" xfId="143"/>
    <cellStyle name="Měna 2 2" xfId="144"/>
    <cellStyle name="Měna 3" xfId="145"/>
    <cellStyle name="měny 2" xfId="146"/>
    <cellStyle name="měny 2 2" xfId="147"/>
    <cellStyle name="měny 2 2 2" xfId="148"/>
    <cellStyle name="měny 2 3" xfId="149"/>
    <cellStyle name="množství" xfId="150"/>
    <cellStyle name="množství 2" xfId="151"/>
    <cellStyle name="Nadpis 1 2" xfId="152"/>
    <cellStyle name="Nadpis1 1" xfId="153"/>
    <cellStyle name="Nadpis1 1 2" xfId="154"/>
    <cellStyle name="Nadpis1 1 3" xfId="155"/>
    <cellStyle name="Nadpis1 1 4" xfId="156"/>
    <cellStyle name="Nadpis1 1_List12" xfId="157"/>
    <cellStyle name="Naklady" xfId="158"/>
    <cellStyle name="Naklady 2" xfId="159"/>
    <cellStyle name="NAROW" xfId="160"/>
    <cellStyle name="Neutral" xfId="161"/>
    <cellStyle name="Neutral 2" xfId="162"/>
    <cellStyle name="normal" xfId="163"/>
    <cellStyle name="normal 10" xfId="164"/>
    <cellStyle name="Normal 2" xfId="165"/>
    <cellStyle name="Normal 3" xfId="166"/>
    <cellStyle name="Normal 4" xfId="167"/>
    <cellStyle name="Normal 4 2" xfId="168"/>
    <cellStyle name="normal 5" xfId="169"/>
    <cellStyle name="normal 6" xfId="170"/>
    <cellStyle name="normal 7" xfId="171"/>
    <cellStyle name="normal 8" xfId="172"/>
    <cellStyle name="normal 9" xfId="173"/>
    <cellStyle name="Normal_Liboc obj.  401" xfId="174"/>
    <cellStyle name="Normální" xfId="0" builtinId="0" customBuiltin="1"/>
    <cellStyle name="Normální 10" xfId="175"/>
    <cellStyle name="Normální 10 2" xfId="176"/>
    <cellStyle name="Normální 10 2 2" xfId="177"/>
    <cellStyle name="Normální 10 2 2 2" xfId="178"/>
    <cellStyle name="Normální 10 2_VV-HTU-KOM-CTU-ver01" xfId="179"/>
    <cellStyle name="Normální 10 3" xfId="180"/>
    <cellStyle name="Normální 10 3 2" xfId="181"/>
    <cellStyle name="Normální 10 4" xfId="182"/>
    <cellStyle name="Normální 10_List12" xfId="183"/>
    <cellStyle name="Normální 11" xfId="184"/>
    <cellStyle name="Normální 11 2" xfId="185"/>
    <cellStyle name="Normální 12" xfId="186"/>
    <cellStyle name="Normální 12 2" xfId="187"/>
    <cellStyle name="Normální 13" xfId="188"/>
    <cellStyle name="Normální 13 2" xfId="189"/>
    <cellStyle name="Normální 13 3" xfId="190"/>
    <cellStyle name="Normální 14" xfId="191"/>
    <cellStyle name="Normální 14 2" xfId="192"/>
    <cellStyle name="Normální 14 2 2" xfId="193"/>
    <cellStyle name="Normální 14 3" xfId="194"/>
    <cellStyle name="Normální 14_VV-HTU-KOM-CTU-ver01" xfId="195"/>
    <cellStyle name="Normální 15" xfId="196"/>
    <cellStyle name="Normální 15 2" xfId="197"/>
    <cellStyle name="Normální 15 2 2" xfId="198"/>
    <cellStyle name="Normální 15 2 2 2" xfId="199"/>
    <cellStyle name="Normální 15 2 2 3" xfId="200"/>
    <cellStyle name="Normální 15 2 3" xfId="201"/>
    <cellStyle name="Normální 15 3" xfId="202"/>
    <cellStyle name="normální 16" xfId="203"/>
    <cellStyle name="Normální 17" xfId="204"/>
    <cellStyle name="Normální 18" xfId="205"/>
    <cellStyle name="Normální 19" xfId="206"/>
    <cellStyle name="Normální 2" xfId="207"/>
    <cellStyle name="Normální 2 10" xfId="208"/>
    <cellStyle name="Normální 2 11" xfId="209"/>
    <cellStyle name="normální 2 2" xfId="210"/>
    <cellStyle name="Normální 2 2 2" xfId="211"/>
    <cellStyle name="Normální 2 2 2 2" xfId="212"/>
    <cellStyle name="normální 2 2 3" xfId="213"/>
    <cellStyle name="normální 2 2 3 2" xfId="214"/>
    <cellStyle name="normální 2 2 4" xfId="215"/>
    <cellStyle name="normální 2 2 5" xfId="216"/>
    <cellStyle name="Normální 2 3" xfId="217"/>
    <cellStyle name="Normální 2 3 2" xfId="218"/>
    <cellStyle name="normální 2 4" xfId="219"/>
    <cellStyle name="normální 2 4 2" xfId="220"/>
    <cellStyle name="normální 2 4 2 2" xfId="221"/>
    <cellStyle name="normální 2 4_VV-HTU-KOM-CTU-ver01" xfId="222"/>
    <cellStyle name="normální 2 5" xfId="223"/>
    <cellStyle name="Normální 2 6" xfId="224"/>
    <cellStyle name="Normální 2 7" xfId="225"/>
    <cellStyle name="Normální 2 8" xfId="226"/>
    <cellStyle name="Normální 2 8 2" xfId="227"/>
    <cellStyle name="normální 2 9" xfId="228"/>
    <cellStyle name="Normální 2_List12" xfId="229"/>
    <cellStyle name="Normální 20" xfId="230"/>
    <cellStyle name="Normální 21" xfId="231"/>
    <cellStyle name="normální 22" xfId="232"/>
    <cellStyle name="normální 22 2" xfId="233"/>
    <cellStyle name="normální 22 3" xfId="234"/>
    <cellStyle name="normální 22 4" xfId="235"/>
    <cellStyle name="normální 22 5" xfId="236"/>
    <cellStyle name="Normální 23" xfId="237"/>
    <cellStyle name="Normální 24" xfId="238"/>
    <cellStyle name="Normální 24 2" xfId="239"/>
    <cellStyle name="Normální 24_VV-HTU-KOM-CTU-ver01" xfId="240"/>
    <cellStyle name="Normální 25" xfId="241"/>
    <cellStyle name="Normální 256" xfId="242"/>
    <cellStyle name="normální 26" xfId="243"/>
    <cellStyle name="normální 26 2" xfId="244"/>
    <cellStyle name="normální 26_VV-HTU-KOM-CTU-ver01" xfId="245"/>
    <cellStyle name="normální 27" xfId="246"/>
    <cellStyle name="normální 28" xfId="247"/>
    <cellStyle name="Normální 29" xfId="248"/>
    <cellStyle name="normální 3" xfId="249"/>
    <cellStyle name="normální 3 2" xfId="250"/>
    <cellStyle name="normální 3 3" xfId="251"/>
    <cellStyle name="normální 3 3 2" xfId="252"/>
    <cellStyle name="normální 3 4" xfId="253"/>
    <cellStyle name="Normální 3 5" xfId="254"/>
    <cellStyle name="Normální 30" xfId="255"/>
    <cellStyle name="Normální 30 2" xfId="256"/>
    <cellStyle name="Normální 31" xfId="257"/>
    <cellStyle name="Normální 32" xfId="258"/>
    <cellStyle name="Normální 33" xfId="259"/>
    <cellStyle name="Normální 34" xfId="260"/>
    <cellStyle name="Normální 35" xfId="261"/>
    <cellStyle name="Normální 36" xfId="262"/>
    <cellStyle name="Normální 37" xfId="263"/>
    <cellStyle name="Normální 38" xfId="264"/>
    <cellStyle name="Normální 39" xfId="265"/>
    <cellStyle name="normální 4" xfId="266"/>
    <cellStyle name="normální 4 2" xfId="267"/>
    <cellStyle name="normální 4 3" xfId="268"/>
    <cellStyle name="Normální 40" xfId="269"/>
    <cellStyle name="Normální 41" xfId="270"/>
    <cellStyle name="Normální 42" xfId="271"/>
    <cellStyle name="Normální 43" xfId="272"/>
    <cellStyle name="Normální 44" xfId="273"/>
    <cellStyle name="Normální 45" xfId="274"/>
    <cellStyle name="Normální 46" xfId="275"/>
    <cellStyle name="Normální 47" xfId="276"/>
    <cellStyle name="normální 48" xfId="277"/>
    <cellStyle name="Normální 49" xfId="278"/>
    <cellStyle name="normální 5" xfId="279"/>
    <cellStyle name="Normální 5 2" xfId="280"/>
    <cellStyle name="Normální 5 2 2" xfId="281"/>
    <cellStyle name="Normální 5 2 2 2" xfId="282"/>
    <cellStyle name="Normální 5 2 2 2 2" xfId="283"/>
    <cellStyle name="Normální 5 2 2_VV-HTU-KOM-CTU-ver01" xfId="284"/>
    <cellStyle name="Normální 5 2 3" xfId="285"/>
    <cellStyle name="Normální 5 2 3 2" xfId="286"/>
    <cellStyle name="Normální 5 2 4" xfId="287"/>
    <cellStyle name="Normální 5 2_List12" xfId="288"/>
    <cellStyle name="Normální 5 3" xfId="289"/>
    <cellStyle name="Normální 5 4" xfId="290"/>
    <cellStyle name="normální 5 5" xfId="291"/>
    <cellStyle name="Normální 50" xfId="292"/>
    <cellStyle name="Normální 51" xfId="293"/>
    <cellStyle name="Normální 52" xfId="294"/>
    <cellStyle name="Normální 53" xfId="2"/>
    <cellStyle name="Normální 54" xfId="391"/>
    <cellStyle name="normální 6" xfId="295"/>
    <cellStyle name="normální 6 10" xfId="296"/>
    <cellStyle name="normální 6 11" xfId="297"/>
    <cellStyle name="Normální 6 2" xfId="298"/>
    <cellStyle name="Normální 6 2 2" xfId="299"/>
    <cellStyle name="Normální 6 2 2 2" xfId="300"/>
    <cellStyle name="Normální 6 2 2 2 2" xfId="301"/>
    <cellStyle name="Normální 6 2 2_VV-HTU-KOM-CTU-ver01" xfId="302"/>
    <cellStyle name="Normální 6 2 3" xfId="303"/>
    <cellStyle name="Normální 6 2 3 2" xfId="304"/>
    <cellStyle name="Normální 6 2_List12" xfId="305"/>
    <cellStyle name="normální 6 3" xfId="306"/>
    <cellStyle name="normální 6 4" xfId="307"/>
    <cellStyle name="normální 6 5" xfId="308"/>
    <cellStyle name="normální 6 6" xfId="309"/>
    <cellStyle name="normální 6 7" xfId="310"/>
    <cellStyle name="normální 6 8" xfId="311"/>
    <cellStyle name="normální 6 9" xfId="312"/>
    <cellStyle name="normální 7" xfId="313"/>
    <cellStyle name="Normální 7 2" xfId="314"/>
    <cellStyle name="Normální 7 2 2" xfId="315"/>
    <cellStyle name="Normální 7 2 2 2" xfId="316"/>
    <cellStyle name="Normální 7 2 2 2 2" xfId="317"/>
    <cellStyle name="Normální 7 2 2_VV-HTU-KOM-CTU-ver01" xfId="318"/>
    <cellStyle name="Normální 7 2 3" xfId="319"/>
    <cellStyle name="Normální 7 2 3 2" xfId="320"/>
    <cellStyle name="Normální 7 2_List12" xfId="321"/>
    <cellStyle name="normální 7 3" xfId="322"/>
    <cellStyle name="normální 7 4" xfId="323"/>
    <cellStyle name="Normální 8" xfId="324"/>
    <cellStyle name="Normální 8 10" xfId="325"/>
    <cellStyle name="Normální 8 11" xfId="326"/>
    <cellStyle name="Normální 8 2" xfId="327"/>
    <cellStyle name="Normální 8 2 2" xfId="328"/>
    <cellStyle name="Normální 8 2 2 2" xfId="329"/>
    <cellStyle name="Normální 8 2 2 2 2" xfId="330"/>
    <cellStyle name="Normální 8 2 2_VV-HTU-KOM-CTU-ver01" xfId="331"/>
    <cellStyle name="Normální 8 2 3" xfId="332"/>
    <cellStyle name="Normální 8 2 3 2" xfId="333"/>
    <cellStyle name="Normální 8 2_List12" xfId="334"/>
    <cellStyle name="Normální 8 3" xfId="335"/>
    <cellStyle name="Normální 8 4" xfId="336"/>
    <cellStyle name="Normální 8 5" xfId="337"/>
    <cellStyle name="Normální 8 6" xfId="338"/>
    <cellStyle name="Normální 8 7" xfId="339"/>
    <cellStyle name="Normální 8 8" xfId="340"/>
    <cellStyle name="Normální 8 9" xfId="341"/>
    <cellStyle name="Normální 9" xfId="342"/>
    <cellStyle name="Normální 9 2" xfId="343"/>
    <cellStyle name="Normální 9 2 2" xfId="344"/>
    <cellStyle name="Normální 9 2 2 2" xfId="345"/>
    <cellStyle name="Normální 9 2_VV-HTU-KOM-CTU-ver01" xfId="346"/>
    <cellStyle name="Normální 9 3" xfId="347"/>
    <cellStyle name="Normální 9 3 2" xfId="348"/>
    <cellStyle name="Normální 9 4" xfId="349"/>
    <cellStyle name="Normální 9_List12" xfId="350"/>
    <cellStyle name="normální_Vzor pro profese 2" xfId="351"/>
    <cellStyle name="Normalny_laroux" xfId="352"/>
    <cellStyle name="Note" xfId="353"/>
    <cellStyle name="Note 2" xfId="354"/>
    <cellStyle name="Note 3" xfId="355"/>
    <cellStyle name="Output" xfId="356"/>
    <cellStyle name="Podnadpis" xfId="357"/>
    <cellStyle name="Polozka" xfId="358"/>
    <cellStyle name="Položka" xfId="359"/>
    <cellStyle name="Položka 2" xfId="360"/>
    <cellStyle name="popis polozky" xfId="361"/>
    <cellStyle name="Procenta 2" xfId="362"/>
    <cellStyle name="Specifikace" xfId="363"/>
    <cellStyle name="Specifikace 2" xfId="364"/>
    <cellStyle name="Specifikace 2 2" xfId="365"/>
    <cellStyle name="Specifikace 3" xfId="366"/>
    <cellStyle name="Standard_aktuell" xfId="367"/>
    <cellStyle name="Status" xfId="368"/>
    <cellStyle name="Stín+tučně" xfId="369"/>
    <cellStyle name="Stín+tučně 2" xfId="370"/>
    <cellStyle name="Stín+tučně+velké písmo" xfId="371"/>
    <cellStyle name="Stín+tučně+velké písmo 2" xfId="372"/>
    <cellStyle name="Styl 1" xfId="373"/>
    <cellStyle name="Styl 1 2" xfId="374"/>
    <cellStyle name="Suma" xfId="375"/>
    <cellStyle name="Text" xfId="376"/>
    <cellStyle name="Title" xfId="377"/>
    <cellStyle name="Total" xfId="378"/>
    <cellStyle name="Tučně" xfId="379"/>
    <cellStyle name="TYP ŘÁDKU_4(sloupceJ-L)" xfId="380"/>
    <cellStyle name="Währung [0]_Tabelle1" xfId="381"/>
    <cellStyle name="Währung_Tabelle1" xfId="382"/>
    <cellStyle name="Walutowy [0]_laroux" xfId="383"/>
    <cellStyle name="Walutowy_laroux" xfId="384"/>
    <cellStyle name="Warning" xfId="385"/>
    <cellStyle name="Warning Text" xfId="386"/>
    <cellStyle name="základní" xfId="387"/>
    <cellStyle name="základní 2" xfId="388"/>
    <cellStyle name="Zvýrazni" xfId="389"/>
    <cellStyle name="Zvýrazni 2" xfId="39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123"/>
  <sheetViews>
    <sheetView showGridLines="0" tabSelected="1" workbookViewId="0">
      <selection activeCell="BE38" sqref="BE38"/>
    </sheetView>
  </sheetViews>
  <sheetFormatPr defaultRowHeight="11.25"/>
  <cols>
    <col min="1" max="1" width="8.33203125" style="162" customWidth="1"/>
    <col min="2" max="2" width="1.6640625" style="162" customWidth="1"/>
    <col min="3" max="3" width="4.1640625" style="162" customWidth="1"/>
    <col min="4" max="33" width="2.6640625" style="162" customWidth="1"/>
    <col min="34" max="34" width="3.33203125" style="162" customWidth="1"/>
    <col min="35" max="35" width="31.6640625" style="162" customWidth="1"/>
    <col min="36" max="37" width="2.5" style="162" customWidth="1"/>
    <col min="38" max="38" width="8.33203125" style="162" customWidth="1"/>
    <col min="39" max="39" width="3.33203125" style="162" customWidth="1"/>
    <col min="40" max="40" width="13.33203125" style="162" customWidth="1"/>
    <col min="41" max="41" width="7.5" style="162" customWidth="1"/>
    <col min="42" max="42" width="4.1640625" style="162" customWidth="1"/>
    <col min="43" max="43" width="15.6640625" style="162" hidden="1" customWidth="1"/>
    <col min="44" max="44" width="13.6640625" style="162" customWidth="1"/>
    <col min="45" max="47" width="25.83203125" style="162" hidden="1" customWidth="1"/>
    <col min="48" max="49" width="21.6640625" style="162" hidden="1" customWidth="1"/>
    <col min="50" max="51" width="25" style="162" hidden="1" customWidth="1"/>
    <col min="52" max="52" width="21.6640625" style="162" hidden="1" customWidth="1"/>
    <col min="53" max="53" width="19.1640625" style="162" hidden="1" customWidth="1"/>
    <col min="54" max="54" width="25" style="162" hidden="1" customWidth="1"/>
    <col min="55" max="55" width="21.6640625" style="162" hidden="1" customWidth="1"/>
    <col min="56" max="56" width="19.1640625" style="162" hidden="1" customWidth="1"/>
    <col min="57" max="57" width="66.5" style="162" customWidth="1"/>
    <col min="58" max="70" width="9.33203125" style="162"/>
    <col min="71" max="91" width="9.33203125" style="162" hidden="1"/>
    <col min="92" max="16384" width="9.33203125" style="162"/>
  </cols>
  <sheetData>
    <row r="1" spans="1:74">
      <c r="A1" s="180" t="s">
        <v>4697</v>
      </c>
      <c r="AZ1" s="180" t="s">
        <v>0</v>
      </c>
      <c r="BA1" s="180" t="s">
        <v>1</v>
      </c>
      <c r="BB1" s="180" t="s">
        <v>0</v>
      </c>
      <c r="BT1" s="180" t="s">
        <v>2</v>
      </c>
      <c r="BU1" s="180" t="s">
        <v>2</v>
      </c>
      <c r="BV1" s="180" t="s">
        <v>3</v>
      </c>
    </row>
    <row r="2" spans="1:74" ht="36.950000000000003" customHeight="1">
      <c r="AR2" s="280" t="s">
        <v>4</v>
      </c>
      <c r="AS2" s="281"/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S2" s="6" t="s">
        <v>5</v>
      </c>
      <c r="BT2" s="6" t="s">
        <v>6</v>
      </c>
    </row>
    <row r="3" spans="1:74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9"/>
      <c r="BS3" s="6" t="s">
        <v>5</v>
      </c>
      <c r="BT3" s="6" t="s">
        <v>7</v>
      </c>
    </row>
    <row r="4" spans="1:74" ht="24.95" customHeight="1">
      <c r="B4" s="9"/>
      <c r="D4" s="10" t="s">
        <v>8</v>
      </c>
      <c r="AR4" s="9"/>
      <c r="AS4" s="181" t="s">
        <v>9</v>
      </c>
      <c r="BE4" s="182" t="s">
        <v>10</v>
      </c>
      <c r="BS4" s="6" t="s">
        <v>11</v>
      </c>
    </row>
    <row r="5" spans="1:74" ht="12" customHeight="1">
      <c r="B5" s="9"/>
      <c r="D5" s="183" t="s">
        <v>12</v>
      </c>
      <c r="K5" s="285" t="s">
        <v>13</v>
      </c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R5" s="9"/>
      <c r="BE5" s="282" t="s">
        <v>5964</v>
      </c>
      <c r="BS5" s="6" t="s">
        <v>5</v>
      </c>
    </row>
    <row r="6" spans="1:74" ht="36.950000000000003" customHeight="1">
      <c r="B6" s="9"/>
      <c r="D6" s="184" t="s">
        <v>14</v>
      </c>
      <c r="K6" s="286" t="s">
        <v>15</v>
      </c>
      <c r="L6" s="281"/>
      <c r="M6" s="281"/>
      <c r="N6" s="281"/>
      <c r="O6" s="281"/>
      <c r="P6" s="281"/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K6" s="281"/>
      <c r="AL6" s="281"/>
      <c r="AM6" s="281"/>
      <c r="AN6" s="281"/>
      <c r="AO6" s="281"/>
      <c r="AR6" s="9"/>
      <c r="BE6" s="283"/>
      <c r="BS6" s="6" t="s">
        <v>5</v>
      </c>
    </row>
    <row r="7" spans="1:74" ht="12" customHeight="1">
      <c r="B7" s="9"/>
      <c r="D7" s="163" t="s">
        <v>16</v>
      </c>
      <c r="K7" s="19" t="s">
        <v>0</v>
      </c>
      <c r="AK7" s="163" t="s">
        <v>17</v>
      </c>
      <c r="AN7" s="19" t="s">
        <v>0</v>
      </c>
      <c r="AR7" s="9"/>
      <c r="BE7" s="283"/>
      <c r="BS7" s="6" t="s">
        <v>5</v>
      </c>
    </row>
    <row r="8" spans="1:74" ht="12" customHeight="1">
      <c r="B8" s="9"/>
      <c r="D8" s="163" t="s">
        <v>18</v>
      </c>
      <c r="K8" s="19" t="s">
        <v>19</v>
      </c>
      <c r="AK8" s="163" t="s">
        <v>20</v>
      </c>
      <c r="AN8" s="131"/>
      <c r="AR8" s="9"/>
      <c r="BE8" s="283"/>
      <c r="BS8" s="6" t="s">
        <v>5</v>
      </c>
    </row>
    <row r="9" spans="1:74" ht="14.45" customHeight="1">
      <c r="B9" s="9"/>
      <c r="AR9" s="9"/>
      <c r="BE9" s="283"/>
      <c r="BS9" s="6" t="s">
        <v>5</v>
      </c>
    </row>
    <row r="10" spans="1:74" ht="12" customHeight="1">
      <c r="B10" s="9"/>
      <c r="D10" s="163" t="s">
        <v>21</v>
      </c>
      <c r="AK10" s="163" t="s">
        <v>22</v>
      </c>
      <c r="AN10" s="19">
        <v>63703</v>
      </c>
      <c r="AR10" s="9"/>
      <c r="BE10" s="283"/>
      <c r="BS10" s="6" t="s">
        <v>5</v>
      </c>
    </row>
    <row r="11" spans="1:74" ht="18.399999999999999" customHeight="1">
      <c r="B11" s="9"/>
      <c r="E11" s="19" t="s">
        <v>23</v>
      </c>
      <c r="AK11" s="163" t="s">
        <v>24</v>
      </c>
      <c r="AN11" s="19" t="s">
        <v>5515</v>
      </c>
      <c r="AR11" s="9"/>
      <c r="BE11" s="283"/>
      <c r="BS11" s="6" t="s">
        <v>5</v>
      </c>
    </row>
    <row r="12" spans="1:74" ht="6.95" customHeight="1">
      <c r="B12" s="9"/>
      <c r="AR12" s="9"/>
      <c r="BE12" s="283"/>
      <c r="BS12" s="6" t="s">
        <v>5</v>
      </c>
    </row>
    <row r="13" spans="1:74" ht="12" customHeight="1">
      <c r="B13" s="9"/>
      <c r="D13" s="163" t="s">
        <v>25</v>
      </c>
      <c r="AK13" s="163" t="s">
        <v>22</v>
      </c>
      <c r="AN13" s="160"/>
      <c r="AR13" s="9"/>
      <c r="BE13" s="283"/>
      <c r="BS13" s="6" t="s">
        <v>5</v>
      </c>
    </row>
    <row r="14" spans="1:74" ht="12.75">
      <c r="B14" s="9"/>
      <c r="E14" s="287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288"/>
      <c r="AJ14" s="288"/>
      <c r="AK14" s="163" t="s">
        <v>24</v>
      </c>
      <c r="AN14" s="160"/>
      <c r="AR14" s="9"/>
      <c r="BE14" s="283"/>
      <c r="BS14" s="6" t="s">
        <v>5</v>
      </c>
    </row>
    <row r="15" spans="1:74" ht="6.95" customHeight="1">
      <c r="B15" s="9"/>
      <c r="AR15" s="9"/>
      <c r="BE15" s="283"/>
      <c r="BS15" s="6" t="s">
        <v>2</v>
      </c>
    </row>
    <row r="16" spans="1:74" ht="12" customHeight="1">
      <c r="B16" s="9"/>
      <c r="D16" s="163" t="s">
        <v>26</v>
      </c>
      <c r="AK16" s="163" t="s">
        <v>22</v>
      </c>
      <c r="AN16" s="19">
        <v>25091905</v>
      </c>
      <c r="AR16" s="9"/>
      <c r="BE16" s="283"/>
      <c r="BS16" s="6" t="s">
        <v>2</v>
      </c>
    </row>
    <row r="17" spans="1:71" ht="18.399999999999999" customHeight="1">
      <c r="B17" s="9"/>
      <c r="E17" s="19" t="s">
        <v>27</v>
      </c>
      <c r="AK17" s="163" t="s">
        <v>24</v>
      </c>
      <c r="AN17" s="19" t="s">
        <v>5514</v>
      </c>
      <c r="AR17" s="9"/>
      <c r="BE17" s="283"/>
      <c r="BS17" s="6" t="s">
        <v>28</v>
      </c>
    </row>
    <row r="18" spans="1:71" ht="6.95" customHeight="1">
      <c r="B18" s="9"/>
      <c r="AR18" s="9"/>
      <c r="BE18" s="283"/>
      <c r="BS18" s="6" t="s">
        <v>5</v>
      </c>
    </row>
    <row r="19" spans="1:71" ht="12" customHeight="1">
      <c r="B19" s="9"/>
      <c r="D19" s="163" t="s">
        <v>29</v>
      </c>
      <c r="AK19" s="163" t="s">
        <v>22</v>
      </c>
      <c r="AN19" s="19" t="s">
        <v>0</v>
      </c>
      <c r="AR19" s="9"/>
      <c r="BE19" s="283"/>
      <c r="BS19" s="6" t="s">
        <v>5</v>
      </c>
    </row>
    <row r="20" spans="1:71" ht="18.399999999999999" customHeight="1">
      <c r="B20" s="9"/>
      <c r="E20" s="19" t="s">
        <v>30</v>
      </c>
      <c r="AK20" s="163" t="s">
        <v>24</v>
      </c>
      <c r="AN20" s="19" t="s">
        <v>0</v>
      </c>
      <c r="AR20" s="9"/>
      <c r="BE20" s="283"/>
      <c r="BS20" s="6" t="s">
        <v>28</v>
      </c>
    </row>
    <row r="21" spans="1:71" ht="6.95" customHeight="1">
      <c r="B21" s="9"/>
      <c r="AR21" s="9"/>
      <c r="BE21" s="283"/>
    </row>
    <row r="22" spans="1:71" ht="12" customHeight="1">
      <c r="B22" s="9"/>
      <c r="D22" s="163" t="s">
        <v>31</v>
      </c>
      <c r="AR22" s="9"/>
      <c r="BE22" s="283"/>
    </row>
    <row r="23" spans="1:71" ht="16.5" customHeight="1">
      <c r="B23" s="9"/>
      <c r="E23" s="289" t="s">
        <v>0</v>
      </c>
      <c r="F23" s="289"/>
      <c r="G23" s="289"/>
      <c r="H23" s="289"/>
      <c r="I23" s="289"/>
      <c r="J23" s="289"/>
      <c r="K23" s="289"/>
      <c r="L23" s="289"/>
      <c r="M23" s="289"/>
      <c r="N23" s="289"/>
      <c r="O23" s="289"/>
      <c r="P23" s="289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89"/>
      <c r="AD23" s="289"/>
      <c r="AE23" s="289"/>
      <c r="AF23" s="289"/>
      <c r="AG23" s="289"/>
      <c r="AH23" s="289"/>
      <c r="AI23" s="289"/>
      <c r="AJ23" s="289"/>
      <c r="AK23" s="289"/>
      <c r="AL23" s="289"/>
      <c r="AM23" s="289"/>
      <c r="AN23" s="289"/>
      <c r="AR23" s="9"/>
      <c r="BE23" s="283"/>
    </row>
    <row r="24" spans="1:71" ht="6.95" customHeight="1">
      <c r="B24" s="9"/>
      <c r="AR24" s="9"/>
      <c r="BE24" s="283"/>
    </row>
    <row r="25" spans="1:71" ht="6.95" customHeight="1">
      <c r="B25" s="9"/>
      <c r="D25" s="185"/>
      <c r="E25" s="185"/>
      <c r="F25" s="185"/>
      <c r="G25" s="185"/>
      <c r="H25" s="185"/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R25" s="9"/>
      <c r="BE25" s="283"/>
    </row>
    <row r="26" spans="1:71" s="17" customFormat="1" ht="25.9" customHeight="1">
      <c r="A26" s="161"/>
      <c r="B26" s="15"/>
      <c r="C26" s="161"/>
      <c r="D26" s="186" t="s">
        <v>32</v>
      </c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290">
        <f>ROUND(AG94,2)</f>
        <v>0</v>
      </c>
      <c r="AL26" s="291"/>
      <c r="AM26" s="291"/>
      <c r="AN26" s="291"/>
      <c r="AO26" s="291"/>
      <c r="AP26" s="161"/>
      <c r="AQ26" s="161"/>
      <c r="AR26" s="15"/>
      <c r="BE26" s="283"/>
    </row>
    <row r="27" spans="1:71" s="17" customFormat="1" ht="6.95" customHeight="1">
      <c r="A27" s="161"/>
      <c r="B27" s="15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5"/>
      <c r="BE27" s="283"/>
    </row>
    <row r="28" spans="1:71" s="17" customFormat="1" ht="12.75">
      <c r="A28" s="161"/>
      <c r="B28" s="15"/>
      <c r="C28" s="161"/>
      <c r="D28" s="161"/>
      <c r="E28" s="161"/>
      <c r="F28" s="161"/>
      <c r="G28" s="161"/>
      <c r="H28" s="161"/>
      <c r="I28" s="161"/>
      <c r="J28" s="161"/>
      <c r="K28" s="161"/>
      <c r="L28" s="292" t="s">
        <v>33</v>
      </c>
      <c r="M28" s="292"/>
      <c r="N28" s="292"/>
      <c r="O28" s="292"/>
      <c r="P28" s="292"/>
      <c r="Q28" s="161"/>
      <c r="R28" s="161"/>
      <c r="S28" s="161"/>
      <c r="T28" s="161"/>
      <c r="U28" s="161"/>
      <c r="V28" s="161"/>
      <c r="W28" s="292" t="s">
        <v>34</v>
      </c>
      <c r="X28" s="292"/>
      <c r="Y28" s="292"/>
      <c r="Z28" s="292"/>
      <c r="AA28" s="292"/>
      <c r="AB28" s="292"/>
      <c r="AC28" s="292"/>
      <c r="AD28" s="292"/>
      <c r="AE28" s="292"/>
      <c r="AF28" s="161"/>
      <c r="AG28" s="161"/>
      <c r="AH28" s="161"/>
      <c r="AI28" s="161"/>
      <c r="AJ28" s="161"/>
      <c r="AK28" s="292" t="s">
        <v>35</v>
      </c>
      <c r="AL28" s="292"/>
      <c r="AM28" s="292"/>
      <c r="AN28" s="292"/>
      <c r="AO28" s="292"/>
      <c r="AP28" s="161"/>
      <c r="AQ28" s="161"/>
      <c r="AR28" s="15"/>
      <c r="BE28" s="283"/>
    </row>
    <row r="29" spans="1:71" s="187" customFormat="1" ht="14.45" customHeight="1">
      <c r="B29" s="188"/>
      <c r="D29" s="163" t="s">
        <v>36</v>
      </c>
      <c r="F29" s="163" t="s">
        <v>37</v>
      </c>
      <c r="L29" s="295">
        <v>0.21</v>
      </c>
      <c r="M29" s="294"/>
      <c r="N29" s="294"/>
      <c r="O29" s="294"/>
      <c r="P29" s="294"/>
      <c r="W29" s="293">
        <f>AK26</f>
        <v>0</v>
      </c>
      <c r="X29" s="294"/>
      <c r="Y29" s="294"/>
      <c r="Z29" s="294"/>
      <c r="AA29" s="294"/>
      <c r="AB29" s="294"/>
      <c r="AC29" s="294"/>
      <c r="AD29" s="294"/>
      <c r="AE29" s="294"/>
      <c r="AK29" s="293">
        <f>W29*0.21</f>
        <v>0</v>
      </c>
      <c r="AL29" s="294"/>
      <c r="AM29" s="294"/>
      <c r="AN29" s="294"/>
      <c r="AO29" s="294"/>
      <c r="AR29" s="188"/>
      <c r="BE29" s="284"/>
    </row>
    <row r="30" spans="1:71" s="187" customFormat="1" ht="14.45" customHeight="1">
      <c r="B30" s="188"/>
      <c r="F30" s="163" t="s">
        <v>38</v>
      </c>
      <c r="L30" s="295">
        <v>0.15</v>
      </c>
      <c r="M30" s="294"/>
      <c r="N30" s="294"/>
      <c r="O30" s="294"/>
      <c r="P30" s="294"/>
      <c r="W30" s="293">
        <f>ROUND(BA94, 2)</f>
        <v>0</v>
      </c>
      <c r="X30" s="294"/>
      <c r="Y30" s="294"/>
      <c r="Z30" s="294"/>
      <c r="AA30" s="294"/>
      <c r="AB30" s="294"/>
      <c r="AC30" s="294"/>
      <c r="AD30" s="294"/>
      <c r="AE30" s="294"/>
      <c r="AK30" s="293">
        <f>ROUND(AW94, 2)</f>
        <v>0</v>
      </c>
      <c r="AL30" s="294"/>
      <c r="AM30" s="294"/>
      <c r="AN30" s="294"/>
      <c r="AO30" s="294"/>
      <c r="AR30" s="188"/>
      <c r="BE30" s="284"/>
    </row>
    <row r="31" spans="1:71" s="187" customFormat="1" ht="14.45" hidden="1" customHeight="1">
      <c r="B31" s="188"/>
      <c r="F31" s="163" t="s">
        <v>39</v>
      </c>
      <c r="L31" s="295">
        <v>0.21</v>
      </c>
      <c r="M31" s="294"/>
      <c r="N31" s="294"/>
      <c r="O31" s="294"/>
      <c r="P31" s="294"/>
      <c r="W31" s="293">
        <f>ROUND(BB94, 2)</f>
        <v>0</v>
      </c>
      <c r="X31" s="294"/>
      <c r="Y31" s="294"/>
      <c r="Z31" s="294"/>
      <c r="AA31" s="294"/>
      <c r="AB31" s="294"/>
      <c r="AC31" s="294"/>
      <c r="AD31" s="294"/>
      <c r="AE31" s="294"/>
      <c r="AK31" s="293">
        <v>0</v>
      </c>
      <c r="AL31" s="294"/>
      <c r="AM31" s="294"/>
      <c r="AN31" s="294"/>
      <c r="AO31" s="294"/>
      <c r="AR31" s="188"/>
      <c r="BE31" s="284"/>
    </row>
    <row r="32" spans="1:71" s="187" customFormat="1" ht="14.45" hidden="1" customHeight="1">
      <c r="B32" s="188"/>
      <c r="F32" s="163" t="s">
        <v>40</v>
      </c>
      <c r="L32" s="295">
        <v>0.15</v>
      </c>
      <c r="M32" s="294"/>
      <c r="N32" s="294"/>
      <c r="O32" s="294"/>
      <c r="P32" s="294"/>
      <c r="W32" s="293">
        <f>ROUND(BC94, 2)</f>
        <v>0</v>
      </c>
      <c r="X32" s="294"/>
      <c r="Y32" s="294"/>
      <c r="Z32" s="294"/>
      <c r="AA32" s="294"/>
      <c r="AB32" s="294"/>
      <c r="AC32" s="294"/>
      <c r="AD32" s="294"/>
      <c r="AE32" s="294"/>
      <c r="AK32" s="293">
        <v>0</v>
      </c>
      <c r="AL32" s="294"/>
      <c r="AM32" s="294"/>
      <c r="AN32" s="294"/>
      <c r="AO32" s="294"/>
      <c r="AR32" s="188"/>
      <c r="BE32" s="284"/>
    </row>
    <row r="33" spans="1:57" s="187" customFormat="1" ht="14.45" hidden="1" customHeight="1">
      <c r="B33" s="188"/>
      <c r="F33" s="163" t="s">
        <v>41</v>
      </c>
      <c r="L33" s="295">
        <v>0</v>
      </c>
      <c r="M33" s="294"/>
      <c r="N33" s="294"/>
      <c r="O33" s="294"/>
      <c r="P33" s="294"/>
      <c r="W33" s="293">
        <f>ROUND(BD94, 2)</f>
        <v>0</v>
      </c>
      <c r="X33" s="294"/>
      <c r="Y33" s="294"/>
      <c r="Z33" s="294"/>
      <c r="AA33" s="294"/>
      <c r="AB33" s="294"/>
      <c r="AC33" s="294"/>
      <c r="AD33" s="294"/>
      <c r="AE33" s="294"/>
      <c r="AK33" s="293">
        <v>0</v>
      </c>
      <c r="AL33" s="294"/>
      <c r="AM33" s="294"/>
      <c r="AN33" s="294"/>
      <c r="AO33" s="294"/>
      <c r="AR33" s="188"/>
      <c r="BE33" s="284"/>
    </row>
    <row r="34" spans="1:57" s="17" customFormat="1" ht="6.95" customHeight="1">
      <c r="A34" s="161"/>
      <c r="B34" s="15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5"/>
      <c r="BE34" s="283"/>
    </row>
    <row r="35" spans="1:57" s="17" customFormat="1" ht="25.9" customHeight="1">
      <c r="A35" s="161"/>
      <c r="B35" s="15"/>
      <c r="C35" s="189"/>
      <c r="D35" s="190" t="s">
        <v>42</v>
      </c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2" t="s">
        <v>43</v>
      </c>
      <c r="U35" s="191"/>
      <c r="V35" s="191"/>
      <c r="W35" s="191"/>
      <c r="X35" s="279" t="s">
        <v>44</v>
      </c>
      <c r="Y35" s="277"/>
      <c r="Z35" s="277"/>
      <c r="AA35" s="277"/>
      <c r="AB35" s="277"/>
      <c r="AC35" s="191"/>
      <c r="AD35" s="191"/>
      <c r="AE35" s="191"/>
      <c r="AF35" s="191"/>
      <c r="AG35" s="191"/>
      <c r="AH35" s="191"/>
      <c r="AI35" s="191"/>
      <c r="AJ35" s="191"/>
      <c r="AK35" s="276">
        <f>SUM(AK26:AK33)</f>
        <v>0</v>
      </c>
      <c r="AL35" s="277"/>
      <c r="AM35" s="277"/>
      <c r="AN35" s="277"/>
      <c r="AO35" s="278"/>
      <c r="AP35" s="189"/>
      <c r="AQ35" s="189"/>
      <c r="AR35" s="15"/>
      <c r="BE35" s="161"/>
    </row>
    <row r="36" spans="1:57" s="17" customFormat="1" ht="6.95" customHeight="1">
      <c r="A36" s="161"/>
      <c r="B36" s="15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5"/>
      <c r="BE36" s="161"/>
    </row>
    <row r="37" spans="1:57" s="17" customFormat="1" ht="14.45" customHeight="1">
      <c r="A37" s="161"/>
      <c r="B37" s="15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5"/>
      <c r="BE37" s="161"/>
    </row>
    <row r="38" spans="1:57" ht="14.45" customHeight="1">
      <c r="B38" s="9"/>
      <c r="AR38" s="9"/>
    </row>
    <row r="39" spans="1:57" ht="14.45" customHeight="1">
      <c r="B39" s="9"/>
      <c r="C39" s="193" t="s">
        <v>31</v>
      </c>
      <c r="G39" s="318" t="s">
        <v>5963</v>
      </c>
      <c r="H39" s="318"/>
      <c r="I39" s="318"/>
      <c r="J39" s="318"/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/>
      <c r="X39" s="318"/>
      <c r="Y39" s="318"/>
      <c r="Z39" s="318"/>
      <c r="AA39" s="318"/>
      <c r="AB39" s="318"/>
      <c r="AC39" s="318"/>
      <c r="AD39" s="318"/>
      <c r="AE39" s="318"/>
      <c r="AF39" s="318"/>
      <c r="AG39" s="318"/>
      <c r="AH39" s="318"/>
      <c r="AI39" s="318"/>
      <c r="AJ39" s="318"/>
      <c r="AK39" s="318"/>
      <c r="AL39" s="318"/>
      <c r="AM39" s="318"/>
      <c r="AN39" s="318"/>
      <c r="AO39" s="318"/>
      <c r="AP39" s="318"/>
      <c r="AR39" s="9"/>
    </row>
    <row r="40" spans="1:57" ht="14.45" customHeight="1">
      <c r="B40" s="9"/>
      <c r="G40" s="318"/>
      <c r="H40" s="318"/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8"/>
      <c r="T40" s="318"/>
      <c r="U40" s="318"/>
      <c r="V40" s="318"/>
      <c r="W40" s="318"/>
      <c r="X40" s="318"/>
      <c r="Y40" s="318"/>
      <c r="Z40" s="318"/>
      <c r="AA40" s="318"/>
      <c r="AB40" s="318"/>
      <c r="AC40" s="318"/>
      <c r="AD40" s="318"/>
      <c r="AE40" s="318"/>
      <c r="AF40" s="318"/>
      <c r="AG40" s="318"/>
      <c r="AH40" s="318"/>
      <c r="AI40" s="318"/>
      <c r="AJ40" s="318"/>
      <c r="AK40" s="318"/>
      <c r="AL40" s="318"/>
      <c r="AM40" s="318"/>
      <c r="AN40" s="318"/>
      <c r="AO40" s="318"/>
      <c r="AP40" s="318"/>
      <c r="AR40" s="9"/>
    </row>
    <row r="41" spans="1:57" ht="14.45" customHeight="1">
      <c r="B41" s="9"/>
      <c r="G41" s="318"/>
      <c r="H41" s="318"/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8"/>
      <c r="T41" s="318"/>
      <c r="U41" s="318"/>
      <c r="V41" s="318"/>
      <c r="W41" s="318"/>
      <c r="X41" s="318"/>
      <c r="Y41" s="318"/>
      <c r="Z41" s="318"/>
      <c r="AA41" s="318"/>
      <c r="AB41" s="318"/>
      <c r="AC41" s="318"/>
      <c r="AD41" s="318"/>
      <c r="AE41" s="318"/>
      <c r="AF41" s="318"/>
      <c r="AG41" s="318"/>
      <c r="AH41" s="318"/>
      <c r="AI41" s="318"/>
      <c r="AJ41" s="318"/>
      <c r="AK41" s="318"/>
      <c r="AL41" s="318"/>
      <c r="AM41" s="318"/>
      <c r="AN41" s="318"/>
      <c r="AO41" s="318"/>
      <c r="AP41" s="318"/>
      <c r="AR41" s="9"/>
    </row>
    <row r="42" spans="1:57" ht="14.45" customHeight="1">
      <c r="B42" s="9"/>
      <c r="AR42" s="9"/>
    </row>
    <row r="43" spans="1:57" ht="14.45" customHeight="1">
      <c r="B43" s="9"/>
      <c r="AR43" s="9"/>
    </row>
    <row r="44" spans="1:57" ht="14.45" customHeight="1">
      <c r="B44" s="9"/>
      <c r="AR44" s="9"/>
    </row>
    <row r="45" spans="1:57" ht="14.45" customHeight="1">
      <c r="B45" s="9"/>
      <c r="AR45" s="9"/>
    </row>
    <row r="46" spans="1:57" ht="14.45" customHeight="1">
      <c r="B46" s="9"/>
      <c r="AR46" s="9"/>
    </row>
    <row r="47" spans="1:57" ht="14.45" customHeight="1">
      <c r="B47" s="9"/>
      <c r="AR47" s="9"/>
    </row>
    <row r="48" spans="1:57" ht="14.45" customHeight="1">
      <c r="B48" s="9"/>
      <c r="AR48" s="9"/>
    </row>
    <row r="49" spans="1:57" s="17" customFormat="1" ht="14.45" customHeight="1">
      <c r="B49" s="16"/>
      <c r="D49" s="39" t="s">
        <v>45</v>
      </c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39" t="s">
        <v>46</v>
      </c>
      <c r="AI49" s="40"/>
      <c r="AJ49" s="40"/>
      <c r="AK49" s="40"/>
      <c r="AL49" s="40"/>
      <c r="AM49" s="40"/>
      <c r="AN49" s="40"/>
      <c r="AO49" s="40"/>
      <c r="AR49" s="16"/>
    </row>
    <row r="50" spans="1:57">
      <c r="B50" s="9"/>
      <c r="AR50" s="9"/>
    </row>
    <row r="51" spans="1:57">
      <c r="B51" s="9"/>
      <c r="AR51" s="9"/>
    </row>
    <row r="52" spans="1:57">
      <c r="B52" s="9"/>
      <c r="AR52" s="9"/>
    </row>
    <row r="53" spans="1:57">
      <c r="B53" s="9"/>
      <c r="AR53" s="9"/>
    </row>
    <row r="54" spans="1:57">
      <c r="B54" s="9"/>
      <c r="AR54" s="9"/>
    </row>
    <row r="55" spans="1:57">
      <c r="B55" s="9"/>
      <c r="AR55" s="9"/>
    </row>
    <row r="56" spans="1:57">
      <c r="B56" s="9"/>
      <c r="AR56" s="9"/>
    </row>
    <row r="57" spans="1:57">
      <c r="B57" s="9"/>
      <c r="AR57" s="9"/>
    </row>
    <row r="58" spans="1:57">
      <c r="B58" s="9"/>
      <c r="AR58" s="9"/>
    </row>
    <row r="59" spans="1:57">
      <c r="B59" s="9"/>
      <c r="AR59" s="9"/>
    </row>
    <row r="60" spans="1:57" s="17" customFormat="1" ht="12.75">
      <c r="A60" s="161"/>
      <c r="B60" s="15"/>
      <c r="C60" s="161"/>
      <c r="D60" s="41" t="s">
        <v>47</v>
      </c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1" t="s">
        <v>48</v>
      </c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1" t="s">
        <v>47</v>
      </c>
      <c r="AI60" s="42"/>
      <c r="AJ60" s="42"/>
      <c r="AK60" s="42"/>
      <c r="AL60" s="42"/>
      <c r="AM60" s="41" t="s">
        <v>48</v>
      </c>
      <c r="AN60" s="42"/>
      <c r="AO60" s="42"/>
      <c r="AP60" s="161"/>
      <c r="AQ60" s="161"/>
      <c r="AR60" s="15"/>
      <c r="BE60" s="161"/>
    </row>
    <row r="61" spans="1:57">
      <c r="B61" s="9"/>
      <c r="AR61" s="9"/>
    </row>
    <row r="62" spans="1:57">
      <c r="B62" s="9"/>
      <c r="AR62" s="9"/>
    </row>
    <row r="63" spans="1:57">
      <c r="B63" s="9"/>
      <c r="AR63" s="9"/>
    </row>
    <row r="64" spans="1:57" s="17" customFormat="1" ht="12.75">
      <c r="A64" s="161"/>
      <c r="B64" s="15"/>
      <c r="C64" s="161"/>
      <c r="D64" s="39" t="s">
        <v>49</v>
      </c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39" t="s">
        <v>50</v>
      </c>
      <c r="AI64" s="45"/>
      <c r="AJ64" s="45"/>
      <c r="AK64" s="45"/>
      <c r="AL64" s="45"/>
      <c r="AM64" s="45"/>
      <c r="AN64" s="45"/>
      <c r="AO64" s="45"/>
      <c r="AP64" s="161"/>
      <c r="AQ64" s="161"/>
      <c r="AR64" s="15"/>
      <c r="BE64" s="161"/>
    </row>
    <row r="65" spans="1:57">
      <c r="B65" s="9"/>
      <c r="AR65" s="9"/>
    </row>
    <row r="66" spans="1:57">
      <c r="B66" s="9"/>
      <c r="AR66" s="9"/>
    </row>
    <row r="67" spans="1:57">
      <c r="B67" s="9"/>
      <c r="AR67" s="9"/>
    </row>
    <row r="68" spans="1:57">
      <c r="B68" s="9"/>
      <c r="AR68" s="9"/>
    </row>
    <row r="69" spans="1:57">
      <c r="B69" s="9"/>
      <c r="AR69" s="9"/>
    </row>
    <row r="70" spans="1:57">
      <c r="B70" s="9"/>
      <c r="AR70" s="9"/>
    </row>
    <row r="71" spans="1:57">
      <c r="B71" s="9"/>
      <c r="AR71" s="9"/>
    </row>
    <row r="72" spans="1:57">
      <c r="B72" s="9"/>
      <c r="AR72" s="9"/>
    </row>
    <row r="73" spans="1:57">
      <c r="B73" s="9"/>
      <c r="AR73" s="9"/>
    </row>
    <row r="74" spans="1:57">
      <c r="B74" s="9"/>
      <c r="AR74" s="9"/>
    </row>
    <row r="75" spans="1:57" s="17" customFormat="1" ht="12.75">
      <c r="A75" s="161"/>
      <c r="B75" s="15"/>
      <c r="C75" s="161"/>
      <c r="D75" s="41" t="s">
        <v>47</v>
      </c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1" t="s">
        <v>48</v>
      </c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1" t="s">
        <v>47</v>
      </c>
      <c r="AI75" s="42"/>
      <c r="AJ75" s="42"/>
      <c r="AK75" s="42"/>
      <c r="AL75" s="42"/>
      <c r="AM75" s="41" t="s">
        <v>48</v>
      </c>
      <c r="AN75" s="42"/>
      <c r="AO75" s="42"/>
      <c r="AP75" s="161"/>
      <c r="AQ75" s="161"/>
      <c r="AR75" s="15"/>
      <c r="BE75" s="161"/>
    </row>
    <row r="76" spans="1:57" s="17" customFormat="1">
      <c r="A76" s="161"/>
      <c r="B76" s="15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5"/>
      <c r="BE76" s="161"/>
    </row>
    <row r="77" spans="1:57" s="17" customFormat="1" ht="6.95" customHeight="1">
      <c r="A77" s="16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15"/>
      <c r="BE77" s="161"/>
    </row>
    <row r="81" spans="1:91" s="17" customFormat="1" ht="6.95" customHeight="1">
      <c r="A81" s="16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9"/>
      <c r="AQ81" s="49"/>
      <c r="AR81" s="15"/>
      <c r="BE81" s="161"/>
    </row>
    <row r="82" spans="1:91" s="17" customFormat="1" ht="24.95" customHeight="1">
      <c r="A82" s="161"/>
      <c r="B82" s="15"/>
      <c r="C82" s="10" t="s">
        <v>51</v>
      </c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5"/>
      <c r="BE82" s="161"/>
    </row>
    <row r="83" spans="1:91" s="17" customFormat="1" ht="6.95" customHeight="1">
      <c r="A83" s="161"/>
      <c r="B83" s="15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5"/>
      <c r="BE83" s="161"/>
    </row>
    <row r="84" spans="1:91" s="194" customFormat="1" ht="12" customHeight="1">
      <c r="B84" s="195"/>
      <c r="C84" s="163" t="s">
        <v>12</v>
      </c>
      <c r="L84" s="194" t="str">
        <f>K5</f>
        <v>2021-007</v>
      </c>
      <c r="AR84" s="195"/>
    </row>
    <row r="85" spans="1:91" s="196" customFormat="1" ht="36.950000000000003" customHeight="1">
      <c r="B85" s="197"/>
      <c r="C85" s="198" t="s">
        <v>14</v>
      </c>
      <c r="L85" s="315" t="str">
        <f>K6</f>
        <v>MŠ Tychonova - celková rekonstrukce</v>
      </c>
      <c r="M85" s="316"/>
      <c r="N85" s="316"/>
      <c r="O85" s="316"/>
      <c r="P85" s="316"/>
      <c r="Q85" s="316"/>
      <c r="R85" s="316"/>
      <c r="S85" s="316"/>
      <c r="T85" s="316"/>
      <c r="U85" s="316"/>
      <c r="V85" s="316"/>
      <c r="W85" s="316"/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R85" s="197"/>
    </row>
    <row r="86" spans="1:91" s="17" customFormat="1" ht="6.95" customHeight="1">
      <c r="A86" s="161"/>
      <c r="B86" s="15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5"/>
      <c r="BE86" s="161"/>
    </row>
    <row r="87" spans="1:91" s="17" customFormat="1" ht="12" customHeight="1">
      <c r="A87" s="161"/>
      <c r="B87" s="15"/>
      <c r="C87" s="163" t="s">
        <v>18</v>
      </c>
      <c r="D87" s="161"/>
      <c r="E87" s="161"/>
      <c r="F87" s="161"/>
      <c r="G87" s="161"/>
      <c r="H87" s="161"/>
      <c r="I87" s="161"/>
      <c r="J87" s="161"/>
      <c r="K87" s="161"/>
      <c r="L87" s="199" t="str">
        <f>IF(K8="","",K8)</f>
        <v>Praha 6 - Hradčany</v>
      </c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3" t="s">
        <v>20</v>
      </c>
      <c r="AJ87" s="161"/>
      <c r="AK87" s="161"/>
      <c r="AL87" s="161"/>
      <c r="AM87" s="297" t="str">
        <f>IF(AN8= "","",AN8)</f>
        <v/>
      </c>
      <c r="AN87" s="297"/>
      <c r="AO87" s="161"/>
      <c r="AP87" s="161"/>
      <c r="AQ87" s="161"/>
      <c r="AR87" s="15"/>
      <c r="BE87" s="161"/>
    </row>
    <row r="88" spans="1:91" s="17" customFormat="1" ht="6.95" customHeight="1">
      <c r="A88" s="161"/>
      <c r="B88" s="15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5"/>
      <c r="BE88" s="161"/>
    </row>
    <row r="89" spans="1:91" s="17" customFormat="1" ht="15.2" customHeight="1">
      <c r="A89" s="161"/>
      <c r="B89" s="15"/>
      <c r="C89" s="163" t="s">
        <v>21</v>
      </c>
      <c r="D89" s="161"/>
      <c r="E89" s="161"/>
      <c r="F89" s="161"/>
      <c r="G89" s="161"/>
      <c r="H89" s="161"/>
      <c r="I89" s="161"/>
      <c r="J89" s="161"/>
      <c r="K89" s="161"/>
      <c r="L89" s="194" t="str">
        <f>IF(E11= "","",E11)</f>
        <v>Městská část Praha 6</v>
      </c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3" t="s">
        <v>26</v>
      </c>
      <c r="AJ89" s="161"/>
      <c r="AK89" s="161"/>
      <c r="AL89" s="161"/>
      <c r="AM89" s="298" t="str">
        <f>IF(E17="","",E17)</f>
        <v>BOMART spol. s r.o.</v>
      </c>
      <c r="AN89" s="299"/>
      <c r="AO89" s="299"/>
      <c r="AP89" s="299"/>
      <c r="AQ89" s="161"/>
      <c r="AR89" s="15"/>
      <c r="AS89" s="300" t="s">
        <v>52</v>
      </c>
      <c r="AT89" s="301"/>
      <c r="AU89" s="77"/>
      <c r="AV89" s="77"/>
      <c r="AW89" s="77"/>
      <c r="AX89" s="77"/>
      <c r="AY89" s="77"/>
      <c r="AZ89" s="77"/>
      <c r="BA89" s="77"/>
      <c r="BB89" s="77"/>
      <c r="BC89" s="77"/>
      <c r="BD89" s="200"/>
      <c r="BE89" s="161"/>
    </row>
    <row r="90" spans="1:91" s="17" customFormat="1" ht="15.2" customHeight="1">
      <c r="A90" s="161"/>
      <c r="B90" s="15"/>
      <c r="C90" s="163" t="s">
        <v>25</v>
      </c>
      <c r="D90" s="161"/>
      <c r="E90" s="161"/>
      <c r="F90" s="161"/>
      <c r="G90" s="161"/>
      <c r="H90" s="161"/>
      <c r="I90" s="161"/>
      <c r="J90" s="161"/>
      <c r="K90" s="161"/>
      <c r="L90" s="194">
        <f>IF(E14= "Vyplň údaj","",E14)</f>
        <v>0</v>
      </c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3" t="s">
        <v>29</v>
      </c>
      <c r="AJ90" s="161"/>
      <c r="AK90" s="161"/>
      <c r="AL90" s="161"/>
      <c r="AM90" s="298" t="str">
        <f>IF(E20="","",E20)</f>
        <v xml:space="preserve"> </v>
      </c>
      <c r="AN90" s="299"/>
      <c r="AO90" s="299"/>
      <c r="AP90" s="299"/>
      <c r="AQ90" s="161"/>
      <c r="AR90" s="15"/>
      <c r="AS90" s="302"/>
      <c r="AT90" s="303"/>
      <c r="AU90" s="102"/>
      <c r="AV90" s="102"/>
      <c r="AW90" s="102"/>
      <c r="AX90" s="102"/>
      <c r="AY90" s="102"/>
      <c r="AZ90" s="102"/>
      <c r="BA90" s="102"/>
      <c r="BB90" s="102"/>
      <c r="BC90" s="102"/>
      <c r="BD90" s="117"/>
      <c r="BE90" s="161"/>
    </row>
    <row r="91" spans="1:91" s="17" customFormat="1" ht="10.9" customHeight="1">
      <c r="A91" s="161"/>
      <c r="B91" s="15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5"/>
      <c r="AS91" s="302"/>
      <c r="AT91" s="303"/>
      <c r="AU91" s="102"/>
      <c r="AV91" s="102"/>
      <c r="AW91" s="102"/>
      <c r="AX91" s="102"/>
      <c r="AY91" s="102"/>
      <c r="AZ91" s="102"/>
      <c r="BA91" s="102"/>
      <c r="BB91" s="102"/>
      <c r="BC91" s="102"/>
      <c r="BD91" s="117"/>
      <c r="BE91" s="161"/>
    </row>
    <row r="92" spans="1:91" s="17" customFormat="1" ht="29.25" customHeight="1">
      <c r="A92" s="161"/>
      <c r="B92" s="15"/>
      <c r="C92" s="319" t="s">
        <v>53</v>
      </c>
      <c r="D92" s="305"/>
      <c r="E92" s="305"/>
      <c r="F92" s="305"/>
      <c r="G92" s="305"/>
      <c r="H92" s="34"/>
      <c r="I92" s="306" t="s">
        <v>54</v>
      </c>
      <c r="J92" s="305"/>
      <c r="K92" s="305"/>
      <c r="L92" s="305"/>
      <c r="M92" s="305"/>
      <c r="N92" s="305"/>
      <c r="O92" s="305"/>
      <c r="P92" s="305"/>
      <c r="Q92" s="305"/>
      <c r="R92" s="305"/>
      <c r="S92" s="305"/>
      <c r="T92" s="305"/>
      <c r="U92" s="305"/>
      <c r="V92" s="305"/>
      <c r="W92" s="305"/>
      <c r="X92" s="305"/>
      <c r="Y92" s="305"/>
      <c r="Z92" s="305"/>
      <c r="AA92" s="305"/>
      <c r="AB92" s="305"/>
      <c r="AC92" s="305"/>
      <c r="AD92" s="305"/>
      <c r="AE92" s="305"/>
      <c r="AF92" s="305"/>
      <c r="AG92" s="304" t="s">
        <v>55</v>
      </c>
      <c r="AH92" s="305"/>
      <c r="AI92" s="305"/>
      <c r="AJ92" s="305"/>
      <c r="AK92" s="305"/>
      <c r="AL92" s="305"/>
      <c r="AM92" s="305"/>
      <c r="AN92" s="306" t="s">
        <v>56</v>
      </c>
      <c r="AO92" s="305"/>
      <c r="AP92" s="307"/>
      <c r="AQ92" s="201" t="s">
        <v>57</v>
      </c>
      <c r="AR92" s="15"/>
      <c r="AS92" s="70" t="s">
        <v>58</v>
      </c>
      <c r="AT92" s="71" t="s">
        <v>59</v>
      </c>
      <c r="AU92" s="71" t="s">
        <v>60</v>
      </c>
      <c r="AV92" s="71" t="s">
        <v>61</v>
      </c>
      <c r="AW92" s="71" t="s">
        <v>62</v>
      </c>
      <c r="AX92" s="71" t="s">
        <v>63</v>
      </c>
      <c r="AY92" s="71" t="s">
        <v>64</v>
      </c>
      <c r="AZ92" s="71" t="s">
        <v>65</v>
      </c>
      <c r="BA92" s="71" t="s">
        <v>66</v>
      </c>
      <c r="BB92" s="71" t="s">
        <v>67</v>
      </c>
      <c r="BC92" s="71" t="s">
        <v>68</v>
      </c>
      <c r="BD92" s="72" t="s">
        <v>69</v>
      </c>
      <c r="BE92" s="161"/>
    </row>
    <row r="93" spans="1:91" s="17" customFormat="1" ht="10.9" customHeight="1">
      <c r="A93" s="161"/>
      <c r="B93" s="15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  <c r="AF93" s="161"/>
      <c r="AG93" s="161"/>
      <c r="AH93" s="161"/>
      <c r="AI93" s="161"/>
      <c r="AJ93" s="161"/>
      <c r="AK93" s="161"/>
      <c r="AL93" s="161"/>
      <c r="AM93" s="161"/>
      <c r="AN93" s="161"/>
      <c r="AO93" s="161"/>
      <c r="AP93" s="161"/>
      <c r="AQ93" s="161"/>
      <c r="AR93" s="15"/>
      <c r="AS93" s="76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02"/>
      <c r="BE93" s="161"/>
    </row>
    <row r="94" spans="1:91" s="203" customFormat="1" ht="32.450000000000003" customHeight="1">
      <c r="B94" s="204"/>
      <c r="C94" s="74" t="s">
        <v>70</v>
      </c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313">
        <f>SUBTOTAL(9,AG95:AM121)</f>
        <v>0</v>
      </c>
      <c r="AH94" s="313"/>
      <c r="AI94" s="313"/>
      <c r="AJ94" s="313"/>
      <c r="AK94" s="313"/>
      <c r="AL94" s="313"/>
      <c r="AM94" s="313"/>
      <c r="AN94" s="314">
        <f t="shared" ref="AN94:AN115" si="0">AG94*1.21</f>
        <v>0</v>
      </c>
      <c r="AO94" s="314"/>
      <c r="AP94" s="314"/>
      <c r="AQ94" s="206"/>
      <c r="AR94" s="204"/>
      <c r="AS94" s="207"/>
      <c r="AT94" s="208"/>
      <c r="AU94" s="209" t="e">
        <f>ROUND(AU95+SUM(AU105:AU108)+SUM(AU112:AU121),5)</f>
        <v>#REF!</v>
      </c>
      <c r="AV94" s="208">
        <f>ROUND(AZ94*L29,2)</f>
        <v>0</v>
      </c>
      <c r="AW94" s="208">
        <f>ROUND(BA94*L30,2)</f>
        <v>0</v>
      </c>
      <c r="AX94" s="208">
        <f>ROUND(BB94*L29,2)</f>
        <v>0</v>
      </c>
      <c r="AY94" s="208">
        <f>ROUND(BC94*L30,2)</f>
        <v>0</v>
      </c>
      <c r="AZ94" s="208">
        <f>ROUND(AZ95+SUM(AZ105:AZ108)+SUM(AZ112:AZ121),2)</f>
        <v>0</v>
      </c>
      <c r="BA94" s="208">
        <f>ROUND(BA95+SUM(BA105:BA108)+SUM(BA112:BA121),2)</f>
        <v>0</v>
      </c>
      <c r="BB94" s="208">
        <f>ROUND(BB95+SUM(BB105:BB108)+SUM(BB112:BB121),2)</f>
        <v>0</v>
      </c>
      <c r="BC94" s="208">
        <f>ROUND(BC95+SUM(BC105:BC108)+SUM(BC112:BC121),2)</f>
        <v>0</v>
      </c>
      <c r="BD94" s="210">
        <f>ROUND(BD95+SUM(BD105:BD108)+SUM(BD112:BD121),2)</f>
        <v>0</v>
      </c>
      <c r="BS94" s="211" t="s">
        <v>71</v>
      </c>
      <c r="BT94" s="211" t="s">
        <v>72</v>
      </c>
      <c r="BU94" s="212" t="s">
        <v>73</v>
      </c>
      <c r="BV94" s="211" t="s">
        <v>74</v>
      </c>
      <c r="BW94" s="211" t="s">
        <v>3</v>
      </c>
      <c r="BX94" s="211" t="s">
        <v>75</v>
      </c>
      <c r="CL94" s="211" t="s">
        <v>0</v>
      </c>
    </row>
    <row r="95" spans="1:91" s="213" customFormat="1" ht="24.75" customHeight="1">
      <c r="B95" s="214"/>
      <c r="C95" s="215"/>
      <c r="D95" s="317" t="s">
        <v>76</v>
      </c>
      <c r="E95" s="317"/>
      <c r="F95" s="317"/>
      <c r="G95" s="317"/>
      <c r="H95" s="317"/>
      <c r="I95" s="216"/>
      <c r="J95" s="317" t="s">
        <v>77</v>
      </c>
      <c r="K95" s="317"/>
      <c r="L95" s="317"/>
      <c r="M95" s="317"/>
      <c r="N95" s="317"/>
      <c r="O95" s="317"/>
      <c r="P95" s="317"/>
      <c r="Q95" s="317"/>
      <c r="R95" s="317"/>
      <c r="S95" s="317"/>
      <c r="T95" s="317"/>
      <c r="U95" s="317"/>
      <c r="V95" s="317"/>
      <c r="W95" s="317"/>
      <c r="X95" s="317"/>
      <c r="Y95" s="317"/>
      <c r="Z95" s="317"/>
      <c r="AA95" s="317"/>
      <c r="AB95" s="317"/>
      <c r="AC95" s="317"/>
      <c r="AD95" s="317"/>
      <c r="AE95" s="317"/>
      <c r="AF95" s="317"/>
      <c r="AG95" s="310">
        <f>SUBTOTAL(9,AG96:AM104)</f>
        <v>0</v>
      </c>
      <c r="AH95" s="309"/>
      <c r="AI95" s="309"/>
      <c r="AJ95" s="309"/>
      <c r="AK95" s="309"/>
      <c r="AL95" s="309"/>
      <c r="AM95" s="309"/>
      <c r="AN95" s="308">
        <f t="shared" si="0"/>
        <v>0</v>
      </c>
      <c r="AO95" s="309"/>
      <c r="AP95" s="309"/>
      <c r="AQ95" s="217"/>
      <c r="AR95" s="214"/>
      <c r="AS95" s="218"/>
      <c r="AT95" s="219"/>
      <c r="AU95" s="220">
        <f>ROUND(SUM(AU96:AU104),5)</f>
        <v>0</v>
      </c>
      <c r="AV95" s="219">
        <f>ROUND(AZ95*L29,2)</f>
        <v>0</v>
      </c>
      <c r="AW95" s="219">
        <f>ROUND(BA95*L30,2)</f>
        <v>0</v>
      </c>
      <c r="AX95" s="219">
        <f>ROUND(BB95*L29,2)</f>
        <v>0</v>
      </c>
      <c r="AY95" s="219">
        <f>ROUND(BC95*L30,2)</f>
        <v>0</v>
      </c>
      <c r="AZ95" s="219">
        <f>ROUND(SUM(AZ96:AZ104),2)</f>
        <v>0</v>
      </c>
      <c r="BA95" s="219">
        <f>ROUND(SUM(BA96:BA104),2)</f>
        <v>0</v>
      </c>
      <c r="BB95" s="219">
        <f>ROUND(SUM(BB96:BB104),2)</f>
        <v>0</v>
      </c>
      <c r="BC95" s="219">
        <f>ROUND(SUM(BC96:BC104),2)</f>
        <v>0</v>
      </c>
      <c r="BD95" s="221">
        <f>ROUND(SUM(BD96:BD104),2)</f>
        <v>0</v>
      </c>
      <c r="BS95" s="222" t="s">
        <v>71</v>
      </c>
      <c r="BT95" s="222" t="s">
        <v>79</v>
      </c>
      <c r="BV95" s="222" t="s">
        <v>74</v>
      </c>
      <c r="BW95" s="222" t="s">
        <v>80</v>
      </c>
      <c r="BX95" s="222" t="s">
        <v>3</v>
      </c>
      <c r="CL95" s="222" t="s">
        <v>0</v>
      </c>
      <c r="CM95" s="222" t="s">
        <v>81</v>
      </c>
    </row>
    <row r="96" spans="1:91" s="194" customFormat="1" ht="23.25" customHeight="1">
      <c r="A96" s="223" t="s">
        <v>82</v>
      </c>
      <c r="B96" s="195"/>
      <c r="C96" s="59"/>
      <c r="D96" s="59"/>
      <c r="E96" s="296" t="s">
        <v>76</v>
      </c>
      <c r="F96" s="296"/>
      <c r="G96" s="296"/>
      <c r="H96" s="296"/>
      <c r="I96" s="296"/>
      <c r="J96" s="59"/>
      <c r="K96" s="296" t="s">
        <v>77</v>
      </c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311">
        <f>'SO 01-A - MŠ Tychonova - ...'!J30</f>
        <v>0</v>
      </c>
      <c r="AH96" s="312"/>
      <c r="AI96" s="312"/>
      <c r="AJ96" s="312"/>
      <c r="AK96" s="312"/>
      <c r="AL96" s="312"/>
      <c r="AM96" s="312"/>
      <c r="AN96" s="311">
        <f t="shared" si="0"/>
        <v>0</v>
      </c>
      <c r="AO96" s="312"/>
      <c r="AP96" s="312"/>
      <c r="AQ96" s="224" t="s">
        <v>83</v>
      </c>
      <c r="AR96" s="195"/>
      <c r="AS96" s="225">
        <v>0</v>
      </c>
      <c r="AT96" s="226">
        <f t="shared" ref="AT96:AT121" si="1">ROUND(SUM(AV96:AW96),2)</f>
        <v>0</v>
      </c>
      <c r="AU96" s="227">
        <f>'SO 01-A - MŠ Tychonova - ...'!P150</f>
        <v>0</v>
      </c>
      <c r="AV96" s="226">
        <f>'SO 01-A - MŠ Tychonova - ...'!J33</f>
        <v>0</v>
      </c>
      <c r="AW96" s="226">
        <f>'SO 01-A - MŠ Tychonova - ...'!J34</f>
        <v>0</v>
      </c>
      <c r="AX96" s="226">
        <f>'SO 01-A - MŠ Tychonova - ...'!J35</f>
        <v>0</v>
      </c>
      <c r="AY96" s="226">
        <f>'SO 01-A - MŠ Tychonova - ...'!J36</f>
        <v>0</v>
      </c>
      <c r="AZ96" s="226">
        <f>'SO 01-A - MŠ Tychonova - ...'!F33</f>
        <v>0</v>
      </c>
      <c r="BA96" s="226">
        <f>'SO 01-A - MŠ Tychonova - ...'!F34</f>
        <v>0</v>
      </c>
      <c r="BB96" s="226">
        <f>'SO 01-A - MŠ Tychonova - ...'!F35</f>
        <v>0</v>
      </c>
      <c r="BC96" s="226">
        <f>'SO 01-A - MŠ Tychonova - ...'!F36</f>
        <v>0</v>
      </c>
      <c r="BD96" s="228">
        <f>'SO 01-A - MŠ Tychonova - ...'!F37</f>
        <v>0</v>
      </c>
      <c r="BT96" s="19" t="s">
        <v>81</v>
      </c>
      <c r="BU96" s="19" t="s">
        <v>84</v>
      </c>
      <c r="BV96" s="19" t="s">
        <v>74</v>
      </c>
      <c r="BW96" s="19" t="s">
        <v>80</v>
      </c>
      <c r="BX96" s="19" t="s">
        <v>3</v>
      </c>
      <c r="CL96" s="19" t="s">
        <v>0</v>
      </c>
      <c r="CM96" s="19" t="s">
        <v>81</v>
      </c>
    </row>
    <row r="97" spans="1:91" s="194" customFormat="1" ht="23.25" customHeight="1">
      <c r="A97" s="223" t="s">
        <v>82</v>
      </c>
      <c r="B97" s="195"/>
      <c r="C97" s="59"/>
      <c r="D97" s="59"/>
      <c r="E97" s="296" t="s">
        <v>85</v>
      </c>
      <c r="F97" s="296"/>
      <c r="G97" s="296"/>
      <c r="H97" s="296"/>
      <c r="I97" s="296"/>
      <c r="J97" s="59"/>
      <c r="K97" s="296" t="s">
        <v>86</v>
      </c>
      <c r="L97" s="296"/>
      <c r="M97" s="296"/>
      <c r="N97" s="296"/>
      <c r="O97" s="296"/>
      <c r="P97" s="296"/>
      <c r="Q97" s="296"/>
      <c r="R97" s="296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311">
        <f>'SO 01-A_01 - Dveře'!J32</f>
        <v>0</v>
      </c>
      <c r="AH97" s="312"/>
      <c r="AI97" s="312"/>
      <c r="AJ97" s="312"/>
      <c r="AK97" s="312"/>
      <c r="AL97" s="312"/>
      <c r="AM97" s="312"/>
      <c r="AN97" s="311">
        <f t="shared" si="0"/>
        <v>0</v>
      </c>
      <c r="AO97" s="312"/>
      <c r="AP97" s="312"/>
      <c r="AQ97" s="224" t="s">
        <v>83</v>
      </c>
      <c r="AR97" s="195"/>
      <c r="AS97" s="225">
        <v>0</v>
      </c>
      <c r="AT97" s="226">
        <f t="shared" si="1"/>
        <v>0</v>
      </c>
      <c r="AU97" s="227">
        <f>'SO 01-A_01 - Dveře'!P121</f>
        <v>0</v>
      </c>
      <c r="AV97" s="226">
        <f>'SO 01-A_01 - Dveře'!J35</f>
        <v>0</v>
      </c>
      <c r="AW97" s="226">
        <f>'SO 01-A_01 - Dveře'!J36</f>
        <v>0</v>
      </c>
      <c r="AX97" s="226">
        <f>'SO 01-A_01 - Dveře'!J37</f>
        <v>0</v>
      </c>
      <c r="AY97" s="226">
        <f>'SO 01-A_01 - Dveře'!J38</f>
        <v>0</v>
      </c>
      <c r="AZ97" s="226">
        <f>'SO 01-A_01 - Dveře'!F35</f>
        <v>0</v>
      </c>
      <c r="BA97" s="226">
        <f>'SO 01-A_01 - Dveře'!F36</f>
        <v>0</v>
      </c>
      <c r="BB97" s="226">
        <f>'SO 01-A_01 - Dveře'!F37</f>
        <v>0</v>
      </c>
      <c r="BC97" s="226">
        <f>'SO 01-A_01 - Dveře'!F38</f>
        <v>0</v>
      </c>
      <c r="BD97" s="228">
        <f>'SO 01-A_01 - Dveře'!F39</f>
        <v>0</v>
      </c>
      <c r="BT97" s="19" t="s">
        <v>81</v>
      </c>
      <c r="BV97" s="19" t="s">
        <v>74</v>
      </c>
      <c r="BW97" s="19" t="s">
        <v>87</v>
      </c>
      <c r="BX97" s="19" t="s">
        <v>80</v>
      </c>
      <c r="CL97" s="19" t="s">
        <v>0</v>
      </c>
    </row>
    <row r="98" spans="1:91" s="194" customFormat="1" ht="23.25" customHeight="1">
      <c r="A98" s="223" t="s">
        <v>82</v>
      </c>
      <c r="B98" s="195"/>
      <c r="C98" s="59"/>
      <c r="D98" s="59"/>
      <c r="E98" s="296" t="s">
        <v>88</v>
      </c>
      <c r="F98" s="296"/>
      <c r="G98" s="296"/>
      <c r="H98" s="296"/>
      <c r="I98" s="296"/>
      <c r="J98" s="59"/>
      <c r="K98" s="296" t="s">
        <v>89</v>
      </c>
      <c r="L98" s="296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311">
        <f>'SO 01-A_02 - Okna'!J32</f>
        <v>0</v>
      </c>
      <c r="AH98" s="312"/>
      <c r="AI98" s="312"/>
      <c r="AJ98" s="312"/>
      <c r="AK98" s="312"/>
      <c r="AL98" s="312"/>
      <c r="AM98" s="312"/>
      <c r="AN98" s="311">
        <f t="shared" si="0"/>
        <v>0</v>
      </c>
      <c r="AO98" s="312"/>
      <c r="AP98" s="312"/>
      <c r="AQ98" s="224" t="s">
        <v>83</v>
      </c>
      <c r="AR98" s="195"/>
      <c r="AS98" s="225">
        <v>0</v>
      </c>
      <c r="AT98" s="226">
        <f t="shared" si="1"/>
        <v>0</v>
      </c>
      <c r="AU98" s="227">
        <f>'SO 01-A_02 - Okna'!P121</f>
        <v>0</v>
      </c>
      <c r="AV98" s="226">
        <f>'SO 01-A_02 - Okna'!J35</f>
        <v>0</v>
      </c>
      <c r="AW98" s="226">
        <f>'SO 01-A_02 - Okna'!J36</f>
        <v>0</v>
      </c>
      <c r="AX98" s="226">
        <f>'SO 01-A_02 - Okna'!J37</f>
        <v>0</v>
      </c>
      <c r="AY98" s="226">
        <f>'SO 01-A_02 - Okna'!J38</f>
        <v>0</v>
      </c>
      <c r="AZ98" s="226">
        <f>'SO 01-A_02 - Okna'!F35</f>
        <v>0</v>
      </c>
      <c r="BA98" s="226">
        <f>'SO 01-A_02 - Okna'!F36</f>
        <v>0</v>
      </c>
      <c r="BB98" s="226">
        <f>'SO 01-A_02 - Okna'!F37</f>
        <v>0</v>
      </c>
      <c r="BC98" s="226">
        <f>'SO 01-A_02 - Okna'!F38</f>
        <v>0</v>
      </c>
      <c r="BD98" s="228">
        <f>'SO 01-A_02 - Okna'!F39</f>
        <v>0</v>
      </c>
      <c r="BT98" s="19" t="s">
        <v>81</v>
      </c>
      <c r="BV98" s="19" t="s">
        <v>74</v>
      </c>
      <c r="BW98" s="19" t="s">
        <v>90</v>
      </c>
      <c r="BX98" s="19" t="s">
        <v>80</v>
      </c>
      <c r="CL98" s="19" t="s">
        <v>0</v>
      </c>
    </row>
    <row r="99" spans="1:91" s="194" customFormat="1" ht="23.25" customHeight="1">
      <c r="A99" s="223" t="s">
        <v>82</v>
      </c>
      <c r="B99" s="195"/>
      <c r="C99" s="59"/>
      <c r="D99" s="59"/>
      <c r="E99" s="296" t="s">
        <v>91</v>
      </c>
      <c r="F99" s="296"/>
      <c r="G99" s="296"/>
      <c r="H99" s="296"/>
      <c r="I99" s="296"/>
      <c r="J99" s="59"/>
      <c r="K99" s="296" t="s">
        <v>92</v>
      </c>
      <c r="L99" s="296"/>
      <c r="M99" s="296"/>
      <c r="N99" s="296"/>
      <c r="O99" s="296"/>
      <c r="P99" s="296"/>
      <c r="Q99" s="296"/>
      <c r="R99" s="296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311">
        <f>'SO 01-A_03 - Zámečnické v...'!J32</f>
        <v>0</v>
      </c>
      <c r="AH99" s="312"/>
      <c r="AI99" s="312"/>
      <c r="AJ99" s="312"/>
      <c r="AK99" s="312"/>
      <c r="AL99" s="312"/>
      <c r="AM99" s="312"/>
      <c r="AN99" s="311">
        <f t="shared" si="0"/>
        <v>0</v>
      </c>
      <c r="AO99" s="312"/>
      <c r="AP99" s="312"/>
      <c r="AQ99" s="224" t="s">
        <v>83</v>
      </c>
      <c r="AR99" s="195"/>
      <c r="AS99" s="225">
        <v>0</v>
      </c>
      <c r="AT99" s="226">
        <f t="shared" si="1"/>
        <v>0</v>
      </c>
      <c r="AU99" s="227">
        <f>'SO 01-A_03 - Zámečnické v...'!P121</f>
        <v>0</v>
      </c>
      <c r="AV99" s="226">
        <f>'SO 01-A_03 - Zámečnické v...'!J35</f>
        <v>0</v>
      </c>
      <c r="AW99" s="226">
        <f>'SO 01-A_03 - Zámečnické v...'!J36</f>
        <v>0</v>
      </c>
      <c r="AX99" s="226">
        <f>'SO 01-A_03 - Zámečnické v...'!J37</f>
        <v>0</v>
      </c>
      <c r="AY99" s="226">
        <f>'SO 01-A_03 - Zámečnické v...'!J38</f>
        <v>0</v>
      </c>
      <c r="AZ99" s="226">
        <f>'SO 01-A_03 - Zámečnické v...'!F35</f>
        <v>0</v>
      </c>
      <c r="BA99" s="226">
        <f>'SO 01-A_03 - Zámečnické v...'!F36</f>
        <v>0</v>
      </c>
      <c r="BB99" s="226">
        <f>'SO 01-A_03 - Zámečnické v...'!F37</f>
        <v>0</v>
      </c>
      <c r="BC99" s="226">
        <f>'SO 01-A_03 - Zámečnické v...'!F38</f>
        <v>0</v>
      </c>
      <c r="BD99" s="228">
        <f>'SO 01-A_03 - Zámečnické v...'!F39</f>
        <v>0</v>
      </c>
      <c r="BT99" s="19" t="s">
        <v>81</v>
      </c>
      <c r="BV99" s="19" t="s">
        <v>74</v>
      </c>
      <c r="BW99" s="19" t="s">
        <v>93</v>
      </c>
      <c r="BX99" s="19" t="s">
        <v>80</v>
      </c>
      <c r="CL99" s="19" t="s">
        <v>0</v>
      </c>
    </row>
    <row r="100" spans="1:91" s="194" customFormat="1" ht="23.25" customHeight="1">
      <c r="A100" s="223" t="s">
        <v>82</v>
      </c>
      <c r="B100" s="195"/>
      <c r="C100" s="59"/>
      <c r="D100" s="59"/>
      <c r="E100" s="296" t="s">
        <v>94</v>
      </c>
      <c r="F100" s="296"/>
      <c r="G100" s="296"/>
      <c r="H100" s="296"/>
      <c r="I100" s="296"/>
      <c r="J100" s="59"/>
      <c r="K100" s="296" t="s">
        <v>95</v>
      </c>
      <c r="L100" s="296"/>
      <c r="M100" s="296"/>
      <c r="N100" s="296"/>
      <c r="O100" s="296"/>
      <c r="P100" s="296"/>
      <c r="Q100" s="296"/>
      <c r="R100" s="296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311">
        <f>'SO 01-A_04 - Truhlářské v...'!J32</f>
        <v>0</v>
      </c>
      <c r="AH100" s="312"/>
      <c r="AI100" s="312"/>
      <c r="AJ100" s="312"/>
      <c r="AK100" s="312"/>
      <c r="AL100" s="312"/>
      <c r="AM100" s="312"/>
      <c r="AN100" s="311">
        <f t="shared" si="0"/>
        <v>0</v>
      </c>
      <c r="AO100" s="312"/>
      <c r="AP100" s="312"/>
      <c r="AQ100" s="224" t="s">
        <v>83</v>
      </c>
      <c r="AR100" s="195"/>
      <c r="AS100" s="225">
        <v>0</v>
      </c>
      <c r="AT100" s="226">
        <f t="shared" si="1"/>
        <v>0</v>
      </c>
      <c r="AU100" s="227">
        <f>'SO 01-A_04 - Truhlářské v...'!P121</f>
        <v>0</v>
      </c>
      <c r="AV100" s="226">
        <f>'SO 01-A_04 - Truhlářské v...'!J35</f>
        <v>0</v>
      </c>
      <c r="AW100" s="226">
        <f>'SO 01-A_04 - Truhlářské v...'!J36</f>
        <v>0</v>
      </c>
      <c r="AX100" s="226">
        <f>'SO 01-A_04 - Truhlářské v...'!J37</f>
        <v>0</v>
      </c>
      <c r="AY100" s="226">
        <f>'SO 01-A_04 - Truhlářské v...'!J38</f>
        <v>0</v>
      </c>
      <c r="AZ100" s="226">
        <f>'SO 01-A_04 - Truhlářské v...'!F35</f>
        <v>0</v>
      </c>
      <c r="BA100" s="226">
        <f>'SO 01-A_04 - Truhlářské v...'!F36</f>
        <v>0</v>
      </c>
      <c r="BB100" s="226">
        <f>'SO 01-A_04 - Truhlářské v...'!F37</f>
        <v>0</v>
      </c>
      <c r="BC100" s="226">
        <f>'SO 01-A_04 - Truhlářské v...'!F38</f>
        <v>0</v>
      </c>
      <c r="BD100" s="228">
        <f>'SO 01-A_04 - Truhlářské v...'!F39</f>
        <v>0</v>
      </c>
      <c r="BT100" s="19" t="s">
        <v>81</v>
      </c>
      <c r="BV100" s="19" t="s">
        <v>74</v>
      </c>
      <c r="BW100" s="19" t="s">
        <v>96</v>
      </c>
      <c r="BX100" s="19" t="s">
        <v>80</v>
      </c>
      <c r="CL100" s="19" t="s">
        <v>0</v>
      </c>
    </row>
    <row r="101" spans="1:91" s="194" customFormat="1" ht="23.25" customHeight="1">
      <c r="A101" s="223" t="s">
        <v>82</v>
      </c>
      <c r="B101" s="195"/>
      <c r="C101" s="59"/>
      <c r="D101" s="59"/>
      <c r="E101" s="296" t="s">
        <v>97</v>
      </c>
      <c r="F101" s="296"/>
      <c r="G101" s="296"/>
      <c r="H101" s="296"/>
      <c r="I101" s="296"/>
      <c r="J101" s="59"/>
      <c r="K101" s="296" t="s">
        <v>98</v>
      </c>
      <c r="L101" s="296"/>
      <c r="M101" s="296"/>
      <c r="N101" s="296"/>
      <c r="O101" s="296"/>
      <c r="P101" s="296"/>
      <c r="Q101" s="296"/>
      <c r="R101" s="296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311">
        <f>'SO 01-A_05 - Klempířské v...'!J32</f>
        <v>0</v>
      </c>
      <c r="AH101" s="312"/>
      <c r="AI101" s="312"/>
      <c r="AJ101" s="312"/>
      <c r="AK101" s="312"/>
      <c r="AL101" s="312"/>
      <c r="AM101" s="312"/>
      <c r="AN101" s="311">
        <f t="shared" si="0"/>
        <v>0</v>
      </c>
      <c r="AO101" s="312"/>
      <c r="AP101" s="312"/>
      <c r="AQ101" s="224" t="s">
        <v>83</v>
      </c>
      <c r="AR101" s="195"/>
      <c r="AS101" s="225">
        <v>0</v>
      </c>
      <c r="AT101" s="226">
        <f t="shared" si="1"/>
        <v>0</v>
      </c>
      <c r="AU101" s="227">
        <f>'SO 01-A_05 - Klempířské v...'!P121</f>
        <v>0</v>
      </c>
      <c r="AV101" s="226">
        <f>'SO 01-A_05 - Klempířské v...'!J35</f>
        <v>0</v>
      </c>
      <c r="AW101" s="226">
        <f>'SO 01-A_05 - Klempířské v...'!J36</f>
        <v>0</v>
      </c>
      <c r="AX101" s="226">
        <f>'SO 01-A_05 - Klempířské v...'!J37</f>
        <v>0</v>
      </c>
      <c r="AY101" s="226">
        <f>'SO 01-A_05 - Klempířské v...'!J38</f>
        <v>0</v>
      </c>
      <c r="AZ101" s="226">
        <f>'SO 01-A_05 - Klempířské v...'!F35</f>
        <v>0</v>
      </c>
      <c r="BA101" s="226">
        <f>'SO 01-A_05 - Klempířské v...'!F36</f>
        <v>0</v>
      </c>
      <c r="BB101" s="226">
        <f>'SO 01-A_05 - Klempířské v...'!F37</f>
        <v>0</v>
      </c>
      <c r="BC101" s="226">
        <f>'SO 01-A_05 - Klempířské v...'!F38</f>
        <v>0</v>
      </c>
      <c r="BD101" s="228">
        <f>'SO 01-A_05 - Klempířské v...'!F39</f>
        <v>0</v>
      </c>
      <c r="BT101" s="19" t="s">
        <v>81</v>
      </c>
      <c r="BV101" s="19" t="s">
        <v>74</v>
      </c>
      <c r="BW101" s="19" t="s">
        <v>99</v>
      </c>
      <c r="BX101" s="19" t="s">
        <v>80</v>
      </c>
      <c r="CL101" s="19" t="s">
        <v>0</v>
      </c>
    </row>
    <row r="102" spans="1:91" s="194" customFormat="1" ht="23.25" customHeight="1">
      <c r="A102" s="223" t="s">
        <v>82</v>
      </c>
      <c r="B102" s="195"/>
      <c r="C102" s="59"/>
      <c r="D102" s="59"/>
      <c r="E102" s="296" t="s">
        <v>100</v>
      </c>
      <c r="F102" s="296"/>
      <c r="G102" s="296"/>
      <c r="H102" s="296"/>
      <c r="I102" s="296"/>
      <c r="J102" s="59"/>
      <c r="K102" s="296" t="s">
        <v>101</v>
      </c>
      <c r="L102" s="296"/>
      <c r="M102" s="296"/>
      <c r="N102" s="296"/>
      <c r="O102" s="296"/>
      <c r="P102" s="296"/>
      <c r="Q102" s="296"/>
      <c r="R102" s="296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311">
        <f>'SO 01-A_06 - Kamenické vý...'!J32</f>
        <v>0</v>
      </c>
      <c r="AH102" s="312"/>
      <c r="AI102" s="312"/>
      <c r="AJ102" s="312"/>
      <c r="AK102" s="312"/>
      <c r="AL102" s="312"/>
      <c r="AM102" s="312"/>
      <c r="AN102" s="311">
        <f t="shared" si="0"/>
        <v>0</v>
      </c>
      <c r="AO102" s="312"/>
      <c r="AP102" s="312"/>
      <c r="AQ102" s="224" t="s">
        <v>83</v>
      </c>
      <c r="AR102" s="195"/>
      <c r="AS102" s="225">
        <v>0</v>
      </c>
      <c r="AT102" s="226">
        <f t="shared" si="1"/>
        <v>0</v>
      </c>
      <c r="AU102" s="227">
        <f>'SO 01-A_06 - Kamenické vý...'!P121</f>
        <v>0</v>
      </c>
      <c r="AV102" s="226">
        <f>'SO 01-A_06 - Kamenické vý...'!J35</f>
        <v>0</v>
      </c>
      <c r="AW102" s="226">
        <f>'SO 01-A_06 - Kamenické vý...'!J36</f>
        <v>0</v>
      </c>
      <c r="AX102" s="226">
        <f>'SO 01-A_06 - Kamenické vý...'!J37</f>
        <v>0</v>
      </c>
      <c r="AY102" s="226">
        <f>'SO 01-A_06 - Kamenické vý...'!J38</f>
        <v>0</v>
      </c>
      <c r="AZ102" s="226">
        <f>'SO 01-A_06 - Kamenické vý...'!F35</f>
        <v>0</v>
      </c>
      <c r="BA102" s="226">
        <f>'SO 01-A_06 - Kamenické vý...'!F36</f>
        <v>0</v>
      </c>
      <c r="BB102" s="226">
        <f>'SO 01-A_06 - Kamenické vý...'!F37</f>
        <v>0</v>
      </c>
      <c r="BC102" s="226">
        <f>'SO 01-A_06 - Kamenické vý...'!F38</f>
        <v>0</v>
      </c>
      <c r="BD102" s="228">
        <f>'SO 01-A_06 - Kamenické vý...'!F39</f>
        <v>0</v>
      </c>
      <c r="BT102" s="19" t="s">
        <v>81</v>
      </c>
      <c r="BV102" s="19" t="s">
        <v>74</v>
      </c>
      <c r="BW102" s="19" t="s">
        <v>102</v>
      </c>
      <c r="BX102" s="19" t="s">
        <v>80</v>
      </c>
      <c r="CL102" s="19" t="s">
        <v>0</v>
      </c>
    </row>
    <row r="103" spans="1:91" s="194" customFormat="1" ht="23.25" customHeight="1">
      <c r="A103" s="223" t="s">
        <v>82</v>
      </c>
      <c r="B103" s="195"/>
      <c r="C103" s="59"/>
      <c r="D103" s="59"/>
      <c r="E103" s="296" t="s">
        <v>103</v>
      </c>
      <c r="F103" s="296"/>
      <c r="G103" s="296"/>
      <c r="H103" s="296"/>
      <c r="I103" s="296"/>
      <c r="J103" s="59"/>
      <c r="K103" s="296" t="s">
        <v>104</v>
      </c>
      <c r="L103" s="296"/>
      <c r="M103" s="296"/>
      <c r="N103" s="296"/>
      <c r="O103" s="296"/>
      <c r="P103" s="296"/>
      <c r="Q103" s="296"/>
      <c r="R103" s="296"/>
      <c r="S103" s="296"/>
      <c r="T103" s="296"/>
      <c r="U103" s="296"/>
      <c r="V103" s="296"/>
      <c r="W103" s="296"/>
      <c r="X103" s="296"/>
      <c r="Y103" s="296"/>
      <c r="Z103" s="296"/>
      <c r="AA103" s="296"/>
      <c r="AB103" s="296"/>
      <c r="AC103" s="296"/>
      <c r="AD103" s="296"/>
      <c r="AE103" s="296"/>
      <c r="AF103" s="296"/>
      <c r="AG103" s="311">
        <f>'SO 01-A_07 - Ostatní výrobky'!J32</f>
        <v>0</v>
      </c>
      <c r="AH103" s="312"/>
      <c r="AI103" s="312"/>
      <c r="AJ103" s="312"/>
      <c r="AK103" s="312"/>
      <c r="AL103" s="312"/>
      <c r="AM103" s="312"/>
      <c r="AN103" s="311">
        <f t="shared" si="0"/>
        <v>0</v>
      </c>
      <c r="AO103" s="312"/>
      <c r="AP103" s="312"/>
      <c r="AQ103" s="224" t="s">
        <v>83</v>
      </c>
      <c r="AR103" s="195"/>
      <c r="AS103" s="225">
        <v>0</v>
      </c>
      <c r="AT103" s="226">
        <f t="shared" si="1"/>
        <v>0</v>
      </c>
      <c r="AU103" s="227">
        <f>'SO 01-A_07 - Ostatní výrobky'!P121</f>
        <v>0</v>
      </c>
      <c r="AV103" s="226">
        <f>'SO 01-A_07 - Ostatní výrobky'!J35</f>
        <v>0</v>
      </c>
      <c r="AW103" s="226">
        <f>'SO 01-A_07 - Ostatní výrobky'!J36</f>
        <v>0</v>
      </c>
      <c r="AX103" s="226">
        <f>'SO 01-A_07 - Ostatní výrobky'!J37</f>
        <v>0</v>
      </c>
      <c r="AY103" s="226">
        <f>'SO 01-A_07 - Ostatní výrobky'!J38</f>
        <v>0</v>
      </c>
      <c r="AZ103" s="226">
        <f>'SO 01-A_07 - Ostatní výrobky'!F35</f>
        <v>0</v>
      </c>
      <c r="BA103" s="226">
        <f>'SO 01-A_07 - Ostatní výrobky'!F36</f>
        <v>0</v>
      </c>
      <c r="BB103" s="226">
        <f>'SO 01-A_07 - Ostatní výrobky'!F37</f>
        <v>0</v>
      </c>
      <c r="BC103" s="226">
        <f>'SO 01-A_07 - Ostatní výrobky'!F38</f>
        <v>0</v>
      </c>
      <c r="BD103" s="228">
        <f>'SO 01-A_07 - Ostatní výrobky'!F39</f>
        <v>0</v>
      </c>
      <c r="BT103" s="19" t="s">
        <v>81</v>
      </c>
      <c r="BV103" s="19" t="s">
        <v>74</v>
      </c>
      <c r="BW103" s="19" t="s">
        <v>105</v>
      </c>
      <c r="BX103" s="19" t="s">
        <v>80</v>
      </c>
      <c r="CL103" s="19" t="s">
        <v>0</v>
      </c>
    </row>
    <row r="104" spans="1:91" s="194" customFormat="1" ht="23.25" customHeight="1">
      <c r="A104" s="223" t="s">
        <v>82</v>
      </c>
      <c r="B104" s="195"/>
      <c r="C104" s="59"/>
      <c r="D104" s="59"/>
      <c r="E104" s="296" t="s">
        <v>106</v>
      </c>
      <c r="F104" s="296"/>
      <c r="G104" s="296"/>
      <c r="H104" s="296"/>
      <c r="I104" s="296"/>
      <c r="J104" s="59"/>
      <c r="K104" s="296" t="s">
        <v>107</v>
      </c>
      <c r="L104" s="296"/>
      <c r="M104" s="296"/>
      <c r="N104" s="296"/>
      <c r="O104" s="296"/>
      <c r="P104" s="296"/>
      <c r="Q104" s="296"/>
      <c r="R104" s="296"/>
      <c r="S104" s="296"/>
      <c r="T104" s="296"/>
      <c r="U104" s="296"/>
      <c r="V104" s="296"/>
      <c r="W104" s="296"/>
      <c r="X104" s="296"/>
      <c r="Y104" s="296"/>
      <c r="Z104" s="296"/>
      <c r="AA104" s="296"/>
      <c r="AB104" s="296"/>
      <c r="AC104" s="296"/>
      <c r="AD104" s="296"/>
      <c r="AE104" s="296"/>
      <c r="AF104" s="296"/>
      <c r="AG104" s="311">
        <f>'SO 01-A_08 - Herní prvky'!J32</f>
        <v>0</v>
      </c>
      <c r="AH104" s="312"/>
      <c r="AI104" s="312"/>
      <c r="AJ104" s="312"/>
      <c r="AK104" s="312"/>
      <c r="AL104" s="312"/>
      <c r="AM104" s="312"/>
      <c r="AN104" s="311">
        <f t="shared" si="0"/>
        <v>0</v>
      </c>
      <c r="AO104" s="312"/>
      <c r="AP104" s="312"/>
      <c r="AQ104" s="224" t="s">
        <v>83</v>
      </c>
      <c r="AR104" s="195"/>
      <c r="AS104" s="225">
        <v>0</v>
      </c>
      <c r="AT104" s="226">
        <f t="shared" si="1"/>
        <v>0</v>
      </c>
      <c r="AU104" s="227">
        <f>'SO 01-A_08 - Herní prvky'!P121</f>
        <v>0</v>
      </c>
      <c r="AV104" s="226">
        <f>'SO 01-A_08 - Herní prvky'!J35</f>
        <v>0</v>
      </c>
      <c r="AW104" s="226">
        <f>'SO 01-A_08 - Herní prvky'!J36</f>
        <v>0</v>
      </c>
      <c r="AX104" s="226">
        <f>'SO 01-A_08 - Herní prvky'!J37</f>
        <v>0</v>
      </c>
      <c r="AY104" s="226">
        <f>'SO 01-A_08 - Herní prvky'!J38</f>
        <v>0</v>
      </c>
      <c r="AZ104" s="226">
        <f>'SO 01-A_08 - Herní prvky'!F35</f>
        <v>0</v>
      </c>
      <c r="BA104" s="226">
        <f>'SO 01-A_08 - Herní prvky'!F36</f>
        <v>0</v>
      </c>
      <c r="BB104" s="226">
        <f>'SO 01-A_08 - Herní prvky'!F37</f>
        <v>0</v>
      </c>
      <c r="BC104" s="226">
        <f>'SO 01-A_08 - Herní prvky'!F38</f>
        <v>0</v>
      </c>
      <c r="BD104" s="228">
        <f>'SO 01-A_08 - Herní prvky'!F39</f>
        <v>0</v>
      </c>
      <c r="BT104" s="19" t="s">
        <v>81</v>
      </c>
      <c r="BV104" s="19" t="s">
        <v>74</v>
      </c>
      <c r="BW104" s="19" t="s">
        <v>108</v>
      </c>
      <c r="BX104" s="19" t="s">
        <v>80</v>
      </c>
      <c r="CL104" s="19" t="s">
        <v>0</v>
      </c>
    </row>
    <row r="105" spans="1:91" s="213" customFormat="1" ht="24.75" customHeight="1">
      <c r="A105" s="223" t="s">
        <v>82</v>
      </c>
      <c r="B105" s="214"/>
      <c r="C105" s="215"/>
      <c r="D105" s="317" t="s">
        <v>109</v>
      </c>
      <c r="E105" s="317"/>
      <c r="F105" s="317"/>
      <c r="G105" s="317"/>
      <c r="H105" s="317"/>
      <c r="I105" s="216"/>
      <c r="J105" s="317" t="s">
        <v>110</v>
      </c>
      <c r="K105" s="317"/>
      <c r="L105" s="317"/>
      <c r="M105" s="317"/>
      <c r="N105" s="317"/>
      <c r="O105" s="317"/>
      <c r="P105" s="317"/>
      <c r="Q105" s="317"/>
      <c r="R105" s="317"/>
      <c r="S105" s="317"/>
      <c r="T105" s="317"/>
      <c r="U105" s="317"/>
      <c r="V105" s="317"/>
      <c r="W105" s="317"/>
      <c r="X105" s="317"/>
      <c r="Y105" s="317"/>
      <c r="Z105" s="317"/>
      <c r="AA105" s="317"/>
      <c r="AB105" s="317"/>
      <c r="AC105" s="317"/>
      <c r="AD105" s="317"/>
      <c r="AE105" s="317"/>
      <c r="AF105" s="317"/>
      <c r="AG105" s="308">
        <f>'SO 01-B - MŠ Tychonova - ...'!J30</f>
        <v>0</v>
      </c>
      <c r="AH105" s="309"/>
      <c r="AI105" s="309"/>
      <c r="AJ105" s="309"/>
      <c r="AK105" s="309"/>
      <c r="AL105" s="309"/>
      <c r="AM105" s="309"/>
      <c r="AN105" s="308">
        <f t="shared" si="0"/>
        <v>0</v>
      </c>
      <c r="AO105" s="309"/>
      <c r="AP105" s="309"/>
      <c r="AQ105" s="217" t="s">
        <v>78</v>
      </c>
      <c r="AR105" s="214"/>
      <c r="AS105" s="218">
        <v>0</v>
      </c>
      <c r="AT105" s="219">
        <f t="shared" si="1"/>
        <v>0</v>
      </c>
      <c r="AU105" s="220">
        <f>'SO 01-B - MŠ Tychonova - ...'!P129</f>
        <v>0</v>
      </c>
      <c r="AV105" s="219">
        <f>'SO 01-B - MŠ Tychonova - ...'!J33</f>
        <v>0</v>
      </c>
      <c r="AW105" s="219">
        <f>'SO 01-B - MŠ Tychonova - ...'!J34</f>
        <v>0</v>
      </c>
      <c r="AX105" s="219">
        <f>'SO 01-B - MŠ Tychonova - ...'!J35</f>
        <v>0</v>
      </c>
      <c r="AY105" s="219">
        <f>'SO 01-B - MŠ Tychonova - ...'!J36</f>
        <v>0</v>
      </c>
      <c r="AZ105" s="219">
        <f>'SO 01-B - MŠ Tychonova - ...'!F33</f>
        <v>0</v>
      </c>
      <c r="BA105" s="219">
        <f>'SO 01-B - MŠ Tychonova - ...'!F34</f>
        <v>0</v>
      </c>
      <c r="BB105" s="219">
        <f>'SO 01-B - MŠ Tychonova - ...'!F35</f>
        <v>0</v>
      </c>
      <c r="BC105" s="219">
        <f>'SO 01-B - MŠ Tychonova - ...'!F36</f>
        <v>0</v>
      </c>
      <c r="BD105" s="221">
        <f>'SO 01-B - MŠ Tychonova - ...'!F37</f>
        <v>0</v>
      </c>
      <c r="BT105" s="222" t="s">
        <v>79</v>
      </c>
      <c r="BV105" s="222" t="s">
        <v>74</v>
      </c>
      <c r="BW105" s="222" t="s">
        <v>111</v>
      </c>
      <c r="BX105" s="222" t="s">
        <v>3</v>
      </c>
      <c r="CL105" s="222" t="s">
        <v>0</v>
      </c>
      <c r="CM105" s="222" t="s">
        <v>81</v>
      </c>
    </row>
    <row r="106" spans="1:91" s="213" customFormat="1" ht="16.5" customHeight="1">
      <c r="A106" s="223" t="s">
        <v>82</v>
      </c>
      <c r="B106" s="214"/>
      <c r="C106" s="215"/>
      <c r="D106" s="317" t="s">
        <v>112</v>
      </c>
      <c r="E106" s="317"/>
      <c r="F106" s="317"/>
      <c r="G106" s="317"/>
      <c r="H106" s="317"/>
      <c r="I106" s="216"/>
      <c r="J106" s="317" t="s">
        <v>113</v>
      </c>
      <c r="K106" s="317"/>
      <c r="L106" s="317"/>
      <c r="M106" s="317"/>
      <c r="N106" s="317"/>
      <c r="O106" s="317"/>
      <c r="P106" s="317"/>
      <c r="Q106" s="317"/>
      <c r="R106" s="317"/>
      <c r="S106" s="317"/>
      <c r="T106" s="317"/>
      <c r="U106" s="317"/>
      <c r="V106" s="317"/>
      <c r="W106" s="317"/>
      <c r="X106" s="317"/>
      <c r="Y106" s="317"/>
      <c r="Z106" s="317"/>
      <c r="AA106" s="317"/>
      <c r="AB106" s="317"/>
      <c r="AC106" s="317"/>
      <c r="AD106" s="317"/>
      <c r="AE106" s="317"/>
      <c r="AF106" s="317"/>
      <c r="AG106" s="308">
        <f>'SO 02 - Oprava oplocení'!J30</f>
        <v>0</v>
      </c>
      <c r="AH106" s="309"/>
      <c r="AI106" s="309"/>
      <c r="AJ106" s="309"/>
      <c r="AK106" s="309"/>
      <c r="AL106" s="309"/>
      <c r="AM106" s="309"/>
      <c r="AN106" s="308">
        <f t="shared" si="0"/>
        <v>0</v>
      </c>
      <c r="AO106" s="309"/>
      <c r="AP106" s="309"/>
      <c r="AQ106" s="217" t="s">
        <v>78</v>
      </c>
      <c r="AR106" s="214"/>
      <c r="AS106" s="218">
        <v>0</v>
      </c>
      <c r="AT106" s="219">
        <f t="shared" si="1"/>
        <v>0</v>
      </c>
      <c r="AU106" s="220">
        <f>'SO 02 - Oprava oplocení'!P129</f>
        <v>0</v>
      </c>
      <c r="AV106" s="219">
        <f>'SO 02 - Oprava oplocení'!J33</f>
        <v>0</v>
      </c>
      <c r="AW106" s="219">
        <f>'SO 02 - Oprava oplocení'!J34</f>
        <v>0</v>
      </c>
      <c r="AX106" s="219">
        <f>'SO 02 - Oprava oplocení'!J35</f>
        <v>0</v>
      </c>
      <c r="AY106" s="219">
        <f>'SO 02 - Oprava oplocení'!J36</f>
        <v>0</v>
      </c>
      <c r="AZ106" s="219">
        <f>'SO 02 - Oprava oplocení'!F33</f>
        <v>0</v>
      </c>
      <c r="BA106" s="219">
        <f>'SO 02 - Oprava oplocení'!F34</f>
        <v>0</v>
      </c>
      <c r="BB106" s="219">
        <f>'SO 02 - Oprava oplocení'!F35</f>
        <v>0</v>
      </c>
      <c r="BC106" s="219">
        <f>'SO 02 - Oprava oplocení'!F36</f>
        <v>0</v>
      </c>
      <c r="BD106" s="221">
        <f>'SO 02 - Oprava oplocení'!F37</f>
        <v>0</v>
      </c>
      <c r="BT106" s="222" t="s">
        <v>79</v>
      </c>
      <c r="BV106" s="222" t="s">
        <v>74</v>
      </c>
      <c r="BW106" s="222" t="s">
        <v>114</v>
      </c>
      <c r="BX106" s="222" t="s">
        <v>3</v>
      </c>
      <c r="CL106" s="222" t="s">
        <v>0</v>
      </c>
      <c r="CM106" s="222" t="s">
        <v>81</v>
      </c>
    </row>
    <row r="107" spans="1:91" s="213" customFormat="1" ht="16.5" customHeight="1">
      <c r="A107" s="223" t="s">
        <v>82</v>
      </c>
      <c r="B107" s="214"/>
      <c r="C107" s="215"/>
      <c r="D107" s="317" t="s">
        <v>115</v>
      </c>
      <c r="E107" s="317"/>
      <c r="F107" s="317"/>
      <c r="G107" s="317"/>
      <c r="H107" s="317"/>
      <c r="I107" s="216"/>
      <c r="J107" s="317" t="s">
        <v>116</v>
      </c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08">
        <f>'SO 101 - Zpevněné plochy,...'!J30</f>
        <v>0</v>
      </c>
      <c r="AH107" s="309"/>
      <c r="AI107" s="309"/>
      <c r="AJ107" s="309"/>
      <c r="AK107" s="309"/>
      <c r="AL107" s="309"/>
      <c r="AM107" s="309"/>
      <c r="AN107" s="308">
        <f t="shared" si="0"/>
        <v>0</v>
      </c>
      <c r="AO107" s="309"/>
      <c r="AP107" s="309"/>
      <c r="AQ107" s="217" t="s">
        <v>78</v>
      </c>
      <c r="AR107" s="214"/>
      <c r="AS107" s="218">
        <v>0</v>
      </c>
      <c r="AT107" s="219">
        <f t="shared" si="1"/>
        <v>0</v>
      </c>
      <c r="AU107" s="220">
        <f>'SO 101 - Zpevněné plochy,...'!P123</f>
        <v>0</v>
      </c>
      <c r="AV107" s="219">
        <f>'SO 101 - Zpevněné plochy,...'!J33</f>
        <v>0</v>
      </c>
      <c r="AW107" s="219">
        <f>'SO 101 - Zpevněné plochy,...'!J34</f>
        <v>0</v>
      </c>
      <c r="AX107" s="219">
        <f>'SO 101 - Zpevněné plochy,...'!J35</f>
        <v>0</v>
      </c>
      <c r="AY107" s="219">
        <f>'SO 101 - Zpevněné plochy,...'!J36</f>
        <v>0</v>
      </c>
      <c r="AZ107" s="219">
        <f>'SO 101 - Zpevněné plochy,...'!F33</f>
        <v>0</v>
      </c>
      <c r="BA107" s="219">
        <f>'SO 101 - Zpevněné plochy,...'!F34</f>
        <v>0</v>
      </c>
      <c r="BB107" s="219">
        <f>'SO 101 - Zpevněné plochy,...'!F35</f>
        <v>0</v>
      </c>
      <c r="BC107" s="219">
        <f>'SO 101 - Zpevněné plochy,...'!F36</f>
        <v>0</v>
      </c>
      <c r="BD107" s="221">
        <f>'SO 101 - Zpevněné plochy,...'!F37</f>
        <v>0</v>
      </c>
      <c r="BT107" s="222" t="s">
        <v>79</v>
      </c>
      <c r="BV107" s="222" t="s">
        <v>74</v>
      </c>
      <c r="BW107" s="222" t="s">
        <v>117</v>
      </c>
      <c r="BX107" s="222" t="s">
        <v>3</v>
      </c>
      <c r="CL107" s="222" t="s">
        <v>0</v>
      </c>
      <c r="CM107" s="222" t="s">
        <v>81</v>
      </c>
    </row>
    <row r="108" spans="1:91" s="213" customFormat="1" ht="16.5" customHeight="1">
      <c r="B108" s="214"/>
      <c r="C108" s="215"/>
      <c r="D108" s="317" t="s">
        <v>118</v>
      </c>
      <c r="E108" s="317"/>
      <c r="F108" s="317"/>
      <c r="G108" s="317"/>
      <c r="H108" s="317"/>
      <c r="I108" s="216"/>
      <c r="J108" s="317" t="s">
        <v>119</v>
      </c>
      <c r="K108" s="317"/>
      <c r="L108" s="317"/>
      <c r="M108" s="317"/>
      <c r="N108" s="317"/>
      <c r="O108" s="317"/>
      <c r="P108" s="317"/>
      <c r="Q108" s="317"/>
      <c r="R108" s="317"/>
      <c r="S108" s="317"/>
      <c r="T108" s="317"/>
      <c r="U108" s="317"/>
      <c r="V108" s="317"/>
      <c r="W108" s="317"/>
      <c r="X108" s="317"/>
      <c r="Y108" s="317"/>
      <c r="Z108" s="317"/>
      <c r="AA108" s="317"/>
      <c r="AB108" s="317"/>
      <c r="AC108" s="317"/>
      <c r="AD108" s="317"/>
      <c r="AE108" s="317"/>
      <c r="AF108" s="317"/>
      <c r="AG108" s="310">
        <f>ROUND(SUM(AG109:AG111),2)</f>
        <v>0</v>
      </c>
      <c r="AH108" s="309"/>
      <c r="AI108" s="309"/>
      <c r="AJ108" s="309"/>
      <c r="AK108" s="309"/>
      <c r="AL108" s="309"/>
      <c r="AM108" s="309"/>
      <c r="AN108" s="308">
        <f t="shared" si="0"/>
        <v>0</v>
      </c>
      <c r="AO108" s="309"/>
      <c r="AP108" s="309"/>
      <c r="AQ108" s="217" t="s">
        <v>78</v>
      </c>
      <c r="AR108" s="214"/>
      <c r="AS108" s="218">
        <f>ROUND(SUM(AS109:AS111),2)</f>
        <v>0</v>
      </c>
      <c r="AT108" s="219">
        <f t="shared" si="1"/>
        <v>0</v>
      </c>
      <c r="AU108" s="220">
        <f>ROUND(SUM(AU109:AU111),5)</f>
        <v>0</v>
      </c>
      <c r="AV108" s="219">
        <f>ROUND(AZ108*L29,2)</f>
        <v>0</v>
      </c>
      <c r="AW108" s="219">
        <f>ROUND(BA108*L30,2)</f>
        <v>0</v>
      </c>
      <c r="AX108" s="219">
        <f>ROUND(BB108*L29,2)</f>
        <v>0</v>
      </c>
      <c r="AY108" s="219">
        <f>ROUND(BC108*L30,2)</f>
        <v>0</v>
      </c>
      <c r="AZ108" s="219">
        <f>ROUND(SUM(AZ109:AZ111),2)</f>
        <v>0</v>
      </c>
      <c r="BA108" s="219">
        <f>ROUND(SUM(BA109:BA111),2)</f>
        <v>0</v>
      </c>
      <c r="BB108" s="219">
        <f>ROUND(SUM(BB109:BB111),2)</f>
        <v>0</v>
      </c>
      <c r="BC108" s="219">
        <f>ROUND(SUM(BC109:BC111),2)</f>
        <v>0</v>
      </c>
      <c r="BD108" s="221">
        <f>ROUND(SUM(BD109:BD111),2)</f>
        <v>0</v>
      </c>
      <c r="BS108" s="222" t="s">
        <v>71</v>
      </c>
      <c r="BT108" s="222" t="s">
        <v>79</v>
      </c>
      <c r="BU108" s="222" t="s">
        <v>73</v>
      </c>
      <c r="BV108" s="222" t="s">
        <v>74</v>
      </c>
      <c r="BW108" s="222" t="s">
        <v>120</v>
      </c>
      <c r="BX108" s="222" t="s">
        <v>3</v>
      </c>
      <c r="CL108" s="222" t="s">
        <v>0</v>
      </c>
      <c r="CM108" s="222" t="s">
        <v>81</v>
      </c>
    </row>
    <row r="109" spans="1:91" s="194" customFormat="1" ht="16.5" customHeight="1">
      <c r="A109" s="223" t="s">
        <v>82</v>
      </c>
      <c r="B109" s="195"/>
      <c r="C109" s="59"/>
      <c r="D109" s="59"/>
      <c r="E109" s="296" t="s">
        <v>121</v>
      </c>
      <c r="F109" s="296"/>
      <c r="G109" s="296"/>
      <c r="H109" s="296"/>
      <c r="I109" s="296"/>
      <c r="J109" s="59"/>
      <c r="K109" s="296" t="s">
        <v>122</v>
      </c>
      <c r="L109" s="296"/>
      <c r="M109" s="296"/>
      <c r="N109" s="296"/>
      <c r="O109" s="296"/>
      <c r="P109" s="296"/>
      <c r="Q109" s="296"/>
      <c r="R109" s="296"/>
      <c r="S109" s="296"/>
      <c r="T109" s="296"/>
      <c r="U109" s="296"/>
      <c r="V109" s="296"/>
      <c r="W109" s="296"/>
      <c r="X109" s="296"/>
      <c r="Y109" s="296"/>
      <c r="Z109" s="296"/>
      <c r="AA109" s="296"/>
      <c r="AB109" s="296"/>
      <c r="AC109" s="296"/>
      <c r="AD109" s="296"/>
      <c r="AE109" s="296"/>
      <c r="AF109" s="296"/>
      <c r="AG109" s="311">
        <f>'01 - Zařizovací předměty'!J32</f>
        <v>0</v>
      </c>
      <c r="AH109" s="312"/>
      <c r="AI109" s="312"/>
      <c r="AJ109" s="312"/>
      <c r="AK109" s="312"/>
      <c r="AL109" s="312"/>
      <c r="AM109" s="312"/>
      <c r="AN109" s="311">
        <f t="shared" si="0"/>
        <v>0</v>
      </c>
      <c r="AO109" s="312"/>
      <c r="AP109" s="312"/>
      <c r="AQ109" s="224" t="s">
        <v>83</v>
      </c>
      <c r="AR109" s="195"/>
      <c r="AS109" s="225">
        <v>0</v>
      </c>
      <c r="AT109" s="226">
        <f t="shared" si="1"/>
        <v>0</v>
      </c>
      <c r="AU109" s="227">
        <f>'01 - Zařizovací předměty'!P121</f>
        <v>0</v>
      </c>
      <c r="AV109" s="226">
        <f>'01 - Zařizovací předměty'!J35</f>
        <v>0</v>
      </c>
      <c r="AW109" s="226">
        <f>'01 - Zařizovací předměty'!J36</f>
        <v>0</v>
      </c>
      <c r="AX109" s="226">
        <f>'01 - Zařizovací předměty'!J37</f>
        <v>0</v>
      </c>
      <c r="AY109" s="226">
        <f>'01 - Zařizovací předměty'!J38</f>
        <v>0</v>
      </c>
      <c r="AZ109" s="226">
        <f>'01 - Zařizovací předměty'!F35</f>
        <v>0</v>
      </c>
      <c r="BA109" s="226">
        <f>'01 - Zařizovací předměty'!F36</f>
        <v>0</v>
      </c>
      <c r="BB109" s="226">
        <f>'01 - Zařizovací předměty'!F37</f>
        <v>0</v>
      </c>
      <c r="BC109" s="226">
        <f>'01 - Zařizovací předměty'!F38</f>
        <v>0</v>
      </c>
      <c r="BD109" s="228">
        <f>'01 - Zařizovací předměty'!F39</f>
        <v>0</v>
      </c>
      <c r="BT109" s="19" t="s">
        <v>81</v>
      </c>
      <c r="BV109" s="19" t="s">
        <v>74</v>
      </c>
      <c r="BW109" s="19" t="s">
        <v>123</v>
      </c>
      <c r="BX109" s="19" t="s">
        <v>120</v>
      </c>
      <c r="CL109" s="19" t="s">
        <v>0</v>
      </c>
    </row>
    <row r="110" spans="1:91" s="194" customFormat="1" ht="16.5" customHeight="1">
      <c r="A110" s="223" t="s">
        <v>82</v>
      </c>
      <c r="B110" s="195"/>
      <c r="C110" s="59"/>
      <c r="D110" s="59"/>
      <c r="E110" s="296" t="s">
        <v>124</v>
      </c>
      <c r="F110" s="296"/>
      <c r="G110" s="296"/>
      <c r="H110" s="296"/>
      <c r="I110" s="296"/>
      <c r="J110" s="59"/>
      <c r="K110" s="296" t="s">
        <v>125</v>
      </c>
      <c r="L110" s="296"/>
      <c r="M110" s="296"/>
      <c r="N110" s="296"/>
      <c r="O110" s="296"/>
      <c r="P110" s="296"/>
      <c r="Q110" s="296"/>
      <c r="R110" s="296"/>
      <c r="S110" s="296"/>
      <c r="T110" s="296"/>
      <c r="U110" s="296"/>
      <c r="V110" s="296"/>
      <c r="W110" s="296"/>
      <c r="X110" s="296"/>
      <c r="Y110" s="296"/>
      <c r="Z110" s="296"/>
      <c r="AA110" s="296"/>
      <c r="AB110" s="296"/>
      <c r="AC110" s="296"/>
      <c r="AD110" s="296"/>
      <c r="AE110" s="296"/>
      <c r="AF110" s="296"/>
      <c r="AG110" s="311">
        <f>'02 - Kanalizace'!J32</f>
        <v>0</v>
      </c>
      <c r="AH110" s="312"/>
      <c r="AI110" s="312"/>
      <c r="AJ110" s="312"/>
      <c r="AK110" s="312"/>
      <c r="AL110" s="312"/>
      <c r="AM110" s="312"/>
      <c r="AN110" s="311">
        <f t="shared" si="0"/>
        <v>0</v>
      </c>
      <c r="AO110" s="312"/>
      <c r="AP110" s="312"/>
      <c r="AQ110" s="224" t="s">
        <v>83</v>
      </c>
      <c r="AR110" s="195"/>
      <c r="AS110" s="225">
        <v>0</v>
      </c>
      <c r="AT110" s="226">
        <f t="shared" si="1"/>
        <v>0</v>
      </c>
      <c r="AU110" s="227">
        <f>'02 - Kanalizace'!P132</f>
        <v>0</v>
      </c>
      <c r="AV110" s="226">
        <f>'02 - Kanalizace'!J35</f>
        <v>0</v>
      </c>
      <c r="AW110" s="226">
        <f>'02 - Kanalizace'!J36</f>
        <v>0</v>
      </c>
      <c r="AX110" s="226">
        <f>'02 - Kanalizace'!J37</f>
        <v>0</v>
      </c>
      <c r="AY110" s="226">
        <f>'02 - Kanalizace'!J38</f>
        <v>0</v>
      </c>
      <c r="AZ110" s="226">
        <f>'02 - Kanalizace'!F35</f>
        <v>0</v>
      </c>
      <c r="BA110" s="226">
        <f>'02 - Kanalizace'!F36</f>
        <v>0</v>
      </c>
      <c r="BB110" s="226">
        <f>'02 - Kanalizace'!F37</f>
        <v>0</v>
      </c>
      <c r="BC110" s="226">
        <f>'02 - Kanalizace'!F38</f>
        <v>0</v>
      </c>
      <c r="BD110" s="228">
        <f>'02 - Kanalizace'!F39</f>
        <v>0</v>
      </c>
      <c r="BT110" s="19" t="s">
        <v>81</v>
      </c>
      <c r="BV110" s="19" t="s">
        <v>74</v>
      </c>
      <c r="BW110" s="19" t="s">
        <v>126</v>
      </c>
      <c r="BX110" s="19" t="s">
        <v>120</v>
      </c>
      <c r="CL110" s="19" t="s">
        <v>0</v>
      </c>
    </row>
    <row r="111" spans="1:91" s="194" customFormat="1" ht="16.5" customHeight="1">
      <c r="A111" s="223" t="s">
        <v>82</v>
      </c>
      <c r="B111" s="195"/>
      <c r="C111" s="59"/>
      <c r="D111" s="59"/>
      <c r="E111" s="296" t="s">
        <v>127</v>
      </c>
      <c r="F111" s="296"/>
      <c r="G111" s="296"/>
      <c r="H111" s="296"/>
      <c r="I111" s="296"/>
      <c r="J111" s="59"/>
      <c r="K111" s="296" t="s">
        <v>128</v>
      </c>
      <c r="L111" s="296"/>
      <c r="M111" s="296"/>
      <c r="N111" s="296"/>
      <c r="O111" s="296"/>
      <c r="P111" s="296"/>
      <c r="Q111" s="296"/>
      <c r="R111" s="296"/>
      <c r="S111" s="296"/>
      <c r="T111" s="296"/>
      <c r="U111" s="296"/>
      <c r="V111" s="296"/>
      <c r="W111" s="296"/>
      <c r="X111" s="296"/>
      <c r="Y111" s="296"/>
      <c r="Z111" s="296"/>
      <c r="AA111" s="296"/>
      <c r="AB111" s="296"/>
      <c r="AC111" s="296"/>
      <c r="AD111" s="296"/>
      <c r="AE111" s="296"/>
      <c r="AF111" s="296"/>
      <c r="AG111" s="311">
        <f>'03 - Vodovod'!J32</f>
        <v>0</v>
      </c>
      <c r="AH111" s="312"/>
      <c r="AI111" s="312"/>
      <c r="AJ111" s="312"/>
      <c r="AK111" s="312"/>
      <c r="AL111" s="312"/>
      <c r="AM111" s="312"/>
      <c r="AN111" s="311">
        <f t="shared" si="0"/>
        <v>0</v>
      </c>
      <c r="AO111" s="312"/>
      <c r="AP111" s="312"/>
      <c r="AQ111" s="224" t="s">
        <v>83</v>
      </c>
      <c r="AR111" s="195"/>
      <c r="AS111" s="225">
        <v>0</v>
      </c>
      <c r="AT111" s="226">
        <f t="shared" si="1"/>
        <v>0</v>
      </c>
      <c r="AU111" s="227">
        <f>'03 - Vodovod'!P132</f>
        <v>0</v>
      </c>
      <c r="AV111" s="226">
        <f>'03 - Vodovod'!J35</f>
        <v>0</v>
      </c>
      <c r="AW111" s="226">
        <f>'03 - Vodovod'!J36</f>
        <v>0</v>
      </c>
      <c r="AX111" s="226">
        <f>'03 - Vodovod'!J37</f>
        <v>0</v>
      </c>
      <c r="AY111" s="226">
        <f>'03 - Vodovod'!J38</f>
        <v>0</v>
      </c>
      <c r="AZ111" s="226">
        <f>'03 - Vodovod'!F35</f>
        <v>0</v>
      </c>
      <c r="BA111" s="226">
        <f>'03 - Vodovod'!F36</f>
        <v>0</v>
      </c>
      <c r="BB111" s="226">
        <f>'03 - Vodovod'!F37</f>
        <v>0</v>
      </c>
      <c r="BC111" s="226">
        <f>'03 - Vodovod'!F38</f>
        <v>0</v>
      </c>
      <c r="BD111" s="228">
        <f>'03 - Vodovod'!F39</f>
        <v>0</v>
      </c>
      <c r="BT111" s="19" t="s">
        <v>81</v>
      </c>
      <c r="BV111" s="19" t="s">
        <v>74</v>
      </c>
      <c r="BW111" s="19" t="s">
        <v>129</v>
      </c>
      <c r="BX111" s="19" t="s">
        <v>120</v>
      </c>
      <c r="CL111" s="19" t="s">
        <v>0</v>
      </c>
    </row>
    <row r="112" spans="1:91" s="213" customFormat="1" ht="16.5" customHeight="1">
      <c r="A112" s="223" t="s">
        <v>82</v>
      </c>
      <c r="B112" s="214"/>
      <c r="C112" s="215"/>
      <c r="D112" s="317" t="s">
        <v>130</v>
      </c>
      <c r="E112" s="317"/>
      <c r="F112" s="317"/>
      <c r="G112" s="317"/>
      <c r="H112" s="317"/>
      <c r="I112" s="216"/>
      <c r="J112" s="317" t="s">
        <v>131</v>
      </c>
      <c r="K112" s="317"/>
      <c r="L112" s="317"/>
      <c r="M112" s="317"/>
      <c r="N112" s="317"/>
      <c r="O112" s="317"/>
      <c r="P112" s="317"/>
      <c r="Q112" s="317"/>
      <c r="R112" s="317"/>
      <c r="S112" s="317"/>
      <c r="T112" s="317"/>
      <c r="U112" s="317"/>
      <c r="V112" s="317"/>
      <c r="W112" s="317"/>
      <c r="X112" s="317"/>
      <c r="Y112" s="317"/>
      <c r="Z112" s="317"/>
      <c r="AA112" s="317"/>
      <c r="AB112" s="317"/>
      <c r="AC112" s="317"/>
      <c r="AD112" s="317"/>
      <c r="AE112" s="317"/>
      <c r="AF112" s="317"/>
      <c r="AG112" s="308">
        <f>'SO 202 - Vytápění'!J30</f>
        <v>0</v>
      </c>
      <c r="AH112" s="309"/>
      <c r="AI112" s="309"/>
      <c r="AJ112" s="309"/>
      <c r="AK112" s="309"/>
      <c r="AL112" s="309"/>
      <c r="AM112" s="309"/>
      <c r="AN112" s="308">
        <f t="shared" si="0"/>
        <v>0</v>
      </c>
      <c r="AO112" s="309"/>
      <c r="AP112" s="309"/>
      <c r="AQ112" s="217" t="s">
        <v>78</v>
      </c>
      <c r="AR112" s="214"/>
      <c r="AS112" s="218">
        <v>0</v>
      </c>
      <c r="AT112" s="219">
        <f t="shared" si="1"/>
        <v>0</v>
      </c>
      <c r="AU112" s="220">
        <f>'SO 202 - Vytápění'!P120</f>
        <v>0</v>
      </c>
      <c r="AV112" s="219">
        <f>'SO 202 - Vytápění'!J33</f>
        <v>0</v>
      </c>
      <c r="AW112" s="219">
        <f>'SO 202 - Vytápění'!J34</f>
        <v>0</v>
      </c>
      <c r="AX112" s="219">
        <f>'SO 202 - Vytápění'!J35</f>
        <v>0</v>
      </c>
      <c r="AY112" s="219">
        <f>'SO 202 - Vytápění'!J36</f>
        <v>0</v>
      </c>
      <c r="AZ112" s="219">
        <f>'SO 202 - Vytápění'!F33</f>
        <v>0</v>
      </c>
      <c r="BA112" s="219">
        <f>'SO 202 - Vytápění'!F34</f>
        <v>0</v>
      </c>
      <c r="BB112" s="219">
        <f>'SO 202 - Vytápění'!F35</f>
        <v>0</v>
      </c>
      <c r="BC112" s="219">
        <f>'SO 202 - Vytápění'!F36</f>
        <v>0</v>
      </c>
      <c r="BD112" s="221">
        <f>'SO 202 - Vytápění'!F37</f>
        <v>0</v>
      </c>
      <c r="BT112" s="222" t="s">
        <v>79</v>
      </c>
      <c r="BV112" s="222" t="s">
        <v>74</v>
      </c>
      <c r="BW112" s="222" t="s">
        <v>132</v>
      </c>
      <c r="BX112" s="222" t="s">
        <v>3</v>
      </c>
      <c r="CL112" s="222" t="s">
        <v>0</v>
      </c>
      <c r="CM112" s="222" t="s">
        <v>81</v>
      </c>
    </row>
    <row r="113" spans="1:91" s="213" customFormat="1" ht="16.5" customHeight="1">
      <c r="A113" s="223" t="s">
        <v>82</v>
      </c>
      <c r="B113" s="214"/>
      <c r="C113" s="215"/>
      <c r="D113" s="317" t="s">
        <v>133</v>
      </c>
      <c r="E113" s="317"/>
      <c r="F113" s="317"/>
      <c r="G113" s="317"/>
      <c r="H113" s="317"/>
      <c r="I113" s="216"/>
      <c r="J113" s="317" t="s">
        <v>134</v>
      </c>
      <c r="K113" s="317"/>
      <c r="L113" s="317"/>
      <c r="M113" s="317"/>
      <c r="N113" s="317"/>
      <c r="O113" s="317"/>
      <c r="P113" s="317"/>
      <c r="Q113" s="317"/>
      <c r="R113" s="317"/>
      <c r="S113" s="317"/>
      <c r="T113" s="317"/>
      <c r="U113" s="317"/>
      <c r="V113" s="317"/>
      <c r="W113" s="317"/>
      <c r="X113" s="317"/>
      <c r="Y113" s="317"/>
      <c r="Z113" s="317"/>
      <c r="AA113" s="317"/>
      <c r="AB113" s="317"/>
      <c r="AC113" s="317"/>
      <c r="AD113" s="317"/>
      <c r="AE113" s="317"/>
      <c r="AF113" s="317"/>
      <c r="AG113" s="308">
        <f>'SO 203 - OPZ'!J30</f>
        <v>0</v>
      </c>
      <c r="AH113" s="309"/>
      <c r="AI113" s="309"/>
      <c r="AJ113" s="309"/>
      <c r="AK113" s="309"/>
      <c r="AL113" s="309"/>
      <c r="AM113" s="309"/>
      <c r="AN113" s="308">
        <f t="shared" si="0"/>
        <v>0</v>
      </c>
      <c r="AO113" s="309"/>
      <c r="AP113" s="309"/>
      <c r="AQ113" s="217" t="s">
        <v>78</v>
      </c>
      <c r="AR113" s="214"/>
      <c r="AS113" s="218">
        <v>0</v>
      </c>
      <c r="AT113" s="219">
        <f t="shared" si="1"/>
        <v>0</v>
      </c>
      <c r="AU113" s="220">
        <f>'SO 203 - OPZ'!P122</f>
        <v>0</v>
      </c>
      <c r="AV113" s="219">
        <f>'SO 203 - OPZ'!J33</f>
        <v>0</v>
      </c>
      <c r="AW113" s="219">
        <f>'SO 203 - OPZ'!J34</f>
        <v>0</v>
      </c>
      <c r="AX113" s="219">
        <f>'SO 203 - OPZ'!J35</f>
        <v>0</v>
      </c>
      <c r="AY113" s="219">
        <f>'SO 203 - OPZ'!J36</f>
        <v>0</v>
      </c>
      <c r="AZ113" s="219">
        <f>'SO 203 - OPZ'!F33</f>
        <v>0</v>
      </c>
      <c r="BA113" s="219">
        <f>'SO 203 - OPZ'!F34</f>
        <v>0</v>
      </c>
      <c r="BB113" s="219">
        <f>'SO 203 - OPZ'!F35</f>
        <v>0</v>
      </c>
      <c r="BC113" s="219">
        <f>'SO 203 - OPZ'!F36</f>
        <v>0</v>
      </c>
      <c r="BD113" s="221">
        <f>'SO 203 - OPZ'!F37</f>
        <v>0</v>
      </c>
      <c r="BT113" s="222" t="s">
        <v>79</v>
      </c>
      <c r="BV113" s="222" t="s">
        <v>74</v>
      </c>
      <c r="BW113" s="222" t="s">
        <v>135</v>
      </c>
      <c r="BX113" s="222" t="s">
        <v>3</v>
      </c>
      <c r="CL113" s="222" t="s">
        <v>0</v>
      </c>
      <c r="CM113" s="222" t="s">
        <v>81</v>
      </c>
    </row>
    <row r="114" spans="1:91" s="213" customFormat="1" ht="16.5" customHeight="1">
      <c r="A114" s="223" t="s">
        <v>82</v>
      </c>
      <c r="B114" s="214"/>
      <c r="C114" s="215"/>
      <c r="D114" s="317" t="s">
        <v>136</v>
      </c>
      <c r="E114" s="317"/>
      <c r="F114" s="317"/>
      <c r="G114" s="317"/>
      <c r="H114" s="317"/>
      <c r="I114" s="216"/>
      <c r="J114" s="317" t="s">
        <v>137</v>
      </c>
      <c r="K114" s="317"/>
      <c r="L114" s="317"/>
      <c r="M114" s="317"/>
      <c r="N114" s="317"/>
      <c r="O114" s="317"/>
      <c r="P114" s="317"/>
      <c r="Q114" s="317"/>
      <c r="R114" s="317"/>
      <c r="S114" s="317"/>
      <c r="T114" s="317"/>
      <c r="U114" s="317"/>
      <c r="V114" s="317"/>
      <c r="W114" s="317"/>
      <c r="X114" s="317"/>
      <c r="Y114" s="317"/>
      <c r="Z114" s="317"/>
      <c r="AA114" s="317"/>
      <c r="AB114" s="317"/>
      <c r="AC114" s="317"/>
      <c r="AD114" s="317"/>
      <c r="AE114" s="317"/>
      <c r="AF114" s="317"/>
      <c r="AG114" s="308">
        <f>'SO 204 - VZT'!J30</f>
        <v>0</v>
      </c>
      <c r="AH114" s="309"/>
      <c r="AI114" s="309"/>
      <c r="AJ114" s="309"/>
      <c r="AK114" s="309"/>
      <c r="AL114" s="309"/>
      <c r="AM114" s="309"/>
      <c r="AN114" s="308">
        <f t="shared" si="0"/>
        <v>0</v>
      </c>
      <c r="AO114" s="309"/>
      <c r="AP114" s="309"/>
      <c r="AQ114" s="217" t="s">
        <v>78</v>
      </c>
      <c r="AR114" s="214"/>
      <c r="AS114" s="218">
        <v>0</v>
      </c>
      <c r="AT114" s="219">
        <f t="shared" si="1"/>
        <v>0</v>
      </c>
      <c r="AU114" s="220">
        <f>'SO 204 - VZT'!P123</f>
        <v>0</v>
      </c>
      <c r="AV114" s="219">
        <f>'SO 204 - VZT'!J33</f>
        <v>0</v>
      </c>
      <c r="AW114" s="219">
        <f>'SO 204 - VZT'!J34</f>
        <v>0</v>
      </c>
      <c r="AX114" s="219">
        <f>'SO 204 - VZT'!J35</f>
        <v>0</v>
      </c>
      <c r="AY114" s="219">
        <f>'SO 204 - VZT'!J36</f>
        <v>0</v>
      </c>
      <c r="AZ114" s="219">
        <f>'SO 204 - VZT'!F33</f>
        <v>0</v>
      </c>
      <c r="BA114" s="219">
        <f>'SO 204 - VZT'!F34</f>
        <v>0</v>
      </c>
      <c r="BB114" s="219">
        <f>'SO 204 - VZT'!F35</f>
        <v>0</v>
      </c>
      <c r="BC114" s="219">
        <f>'SO 204 - VZT'!F36</f>
        <v>0</v>
      </c>
      <c r="BD114" s="221">
        <f>'SO 204 - VZT'!F37</f>
        <v>0</v>
      </c>
      <c r="BT114" s="222" t="s">
        <v>79</v>
      </c>
      <c r="BV114" s="222" t="s">
        <v>74</v>
      </c>
      <c r="BW114" s="222" t="s">
        <v>138</v>
      </c>
      <c r="BX114" s="222" t="s">
        <v>3</v>
      </c>
      <c r="CL114" s="222" t="s">
        <v>0</v>
      </c>
      <c r="CM114" s="222" t="s">
        <v>81</v>
      </c>
    </row>
    <row r="115" spans="1:91" s="213" customFormat="1" ht="16.5" customHeight="1">
      <c r="A115" s="223" t="s">
        <v>82</v>
      </c>
      <c r="B115" s="214"/>
      <c r="C115" s="215"/>
      <c r="D115" s="317" t="s">
        <v>139</v>
      </c>
      <c r="E115" s="317"/>
      <c r="F115" s="317"/>
      <c r="G115" s="317"/>
      <c r="H115" s="317"/>
      <c r="I115" s="216"/>
      <c r="J115" s="317" t="s">
        <v>140</v>
      </c>
      <c r="K115" s="317"/>
      <c r="L115" s="317"/>
      <c r="M115" s="317"/>
      <c r="N115" s="317"/>
      <c r="O115" s="317"/>
      <c r="P115" s="317"/>
      <c r="Q115" s="317"/>
      <c r="R115" s="317"/>
      <c r="S115" s="317"/>
      <c r="T115" s="317"/>
      <c r="U115" s="317"/>
      <c r="V115" s="317"/>
      <c r="W115" s="317"/>
      <c r="X115" s="317"/>
      <c r="Y115" s="317"/>
      <c r="Z115" s="317"/>
      <c r="AA115" s="317"/>
      <c r="AB115" s="317"/>
      <c r="AC115" s="317"/>
      <c r="AD115" s="317"/>
      <c r="AE115" s="317"/>
      <c r="AF115" s="317"/>
      <c r="AG115" s="308">
        <f>'SO 205 - Silnoproud'!J30</f>
        <v>0</v>
      </c>
      <c r="AH115" s="309"/>
      <c r="AI115" s="309"/>
      <c r="AJ115" s="309"/>
      <c r="AK115" s="309"/>
      <c r="AL115" s="309"/>
      <c r="AM115" s="309"/>
      <c r="AN115" s="308">
        <f t="shared" si="0"/>
        <v>0</v>
      </c>
      <c r="AO115" s="309"/>
      <c r="AP115" s="309"/>
      <c r="AQ115" s="217" t="s">
        <v>78</v>
      </c>
      <c r="AR115" s="214"/>
      <c r="AS115" s="218">
        <v>0</v>
      </c>
      <c r="AT115" s="219">
        <f t="shared" si="1"/>
        <v>0</v>
      </c>
      <c r="AU115" s="220">
        <f>'SO 205 - Silnoproud'!P124</f>
        <v>0</v>
      </c>
      <c r="AV115" s="219">
        <f>'SO 205 - Silnoproud'!J33</f>
        <v>0</v>
      </c>
      <c r="AW115" s="219">
        <f>'SO 205 - Silnoproud'!J34</f>
        <v>0</v>
      </c>
      <c r="AX115" s="219">
        <f>'SO 205 - Silnoproud'!J35</f>
        <v>0</v>
      </c>
      <c r="AY115" s="219">
        <f>'SO 205 - Silnoproud'!J36</f>
        <v>0</v>
      </c>
      <c r="AZ115" s="219">
        <f>'SO 205 - Silnoproud'!F33</f>
        <v>0</v>
      </c>
      <c r="BA115" s="219">
        <f>'SO 205 - Silnoproud'!F34</f>
        <v>0</v>
      </c>
      <c r="BB115" s="219">
        <f>'SO 205 - Silnoproud'!F35</f>
        <v>0</v>
      </c>
      <c r="BC115" s="219">
        <f>'SO 205 - Silnoproud'!F36</f>
        <v>0</v>
      </c>
      <c r="BD115" s="221">
        <f>'SO 205 - Silnoproud'!F37</f>
        <v>0</v>
      </c>
      <c r="BT115" s="222" t="s">
        <v>79</v>
      </c>
      <c r="BV115" s="222" t="s">
        <v>74</v>
      </c>
      <c r="BW115" s="222" t="s">
        <v>141</v>
      </c>
      <c r="BX115" s="222" t="s">
        <v>3</v>
      </c>
      <c r="CL115" s="222" t="s">
        <v>0</v>
      </c>
      <c r="CM115" s="222" t="s">
        <v>81</v>
      </c>
    </row>
    <row r="116" spans="1:91" s="213" customFormat="1" ht="16.5" customHeight="1">
      <c r="A116" s="223" t="s">
        <v>82</v>
      </c>
      <c r="B116" s="214"/>
      <c r="C116" s="215"/>
      <c r="D116" s="317" t="s">
        <v>142</v>
      </c>
      <c r="E116" s="317"/>
      <c r="F116" s="317"/>
      <c r="G116" s="317"/>
      <c r="H116" s="317"/>
      <c r="I116" s="216"/>
      <c r="J116" s="317" t="s">
        <v>143</v>
      </c>
      <c r="K116" s="317"/>
      <c r="L116" s="317"/>
      <c r="M116" s="317"/>
      <c r="N116" s="317"/>
      <c r="O116" s="317"/>
      <c r="P116" s="317"/>
      <c r="Q116" s="317"/>
      <c r="R116" s="317"/>
      <c r="S116" s="317"/>
      <c r="T116" s="317"/>
      <c r="U116" s="317"/>
      <c r="V116" s="317"/>
      <c r="W116" s="317"/>
      <c r="X116" s="317"/>
      <c r="Y116" s="317"/>
      <c r="Z116" s="317"/>
      <c r="AA116" s="317"/>
      <c r="AB116" s="317"/>
      <c r="AC116" s="317"/>
      <c r="AD116" s="317"/>
      <c r="AE116" s="317"/>
      <c r="AF116" s="317"/>
      <c r="AG116" s="308">
        <f>'SO 206 - Slaboproud'!J30</f>
        <v>0</v>
      </c>
      <c r="AH116" s="309"/>
      <c r="AI116" s="309"/>
      <c r="AJ116" s="309"/>
      <c r="AK116" s="309"/>
      <c r="AL116" s="309"/>
      <c r="AM116" s="309"/>
      <c r="AN116" s="308">
        <f t="shared" ref="AN116:AN117" si="2">AG116*1.21</f>
        <v>0</v>
      </c>
      <c r="AO116" s="309"/>
      <c r="AP116" s="309"/>
      <c r="AQ116" s="217" t="s">
        <v>78</v>
      </c>
      <c r="AR116" s="214"/>
      <c r="AS116" s="218">
        <v>0</v>
      </c>
      <c r="AT116" s="219">
        <f t="shared" si="1"/>
        <v>0</v>
      </c>
      <c r="AU116" s="220">
        <f>'SO 206 - Slaboproud'!P126</f>
        <v>0</v>
      </c>
      <c r="AV116" s="219">
        <f>'SO 206 - Slaboproud'!J33</f>
        <v>0</v>
      </c>
      <c r="AW116" s="219">
        <f>'SO 206 - Slaboproud'!J34</f>
        <v>0</v>
      </c>
      <c r="AX116" s="219">
        <f>'SO 206 - Slaboproud'!J35</f>
        <v>0</v>
      </c>
      <c r="AY116" s="219">
        <f>'SO 206 - Slaboproud'!J36</f>
        <v>0</v>
      </c>
      <c r="AZ116" s="219">
        <f>'SO 206 - Slaboproud'!F33</f>
        <v>0</v>
      </c>
      <c r="BA116" s="219">
        <f>'SO 206 - Slaboproud'!F34</f>
        <v>0</v>
      </c>
      <c r="BB116" s="219">
        <f>'SO 206 - Slaboproud'!F35</f>
        <v>0</v>
      </c>
      <c r="BC116" s="219">
        <f>'SO 206 - Slaboproud'!F36</f>
        <v>0</v>
      </c>
      <c r="BD116" s="221">
        <f>'SO 206 - Slaboproud'!F37</f>
        <v>0</v>
      </c>
      <c r="BT116" s="222" t="s">
        <v>79</v>
      </c>
      <c r="BV116" s="222" t="s">
        <v>74</v>
      </c>
      <c r="BW116" s="222" t="s">
        <v>144</v>
      </c>
      <c r="BX116" s="222" t="s">
        <v>3</v>
      </c>
      <c r="CL116" s="222" t="s">
        <v>0</v>
      </c>
      <c r="CM116" s="222" t="s">
        <v>81</v>
      </c>
    </row>
    <row r="117" spans="1:91" s="213" customFormat="1" ht="16.5" customHeight="1">
      <c r="A117" s="223" t="s">
        <v>82</v>
      </c>
      <c r="B117" s="214"/>
      <c r="C117" s="215"/>
      <c r="D117" s="317" t="s">
        <v>145</v>
      </c>
      <c r="E117" s="317"/>
      <c r="F117" s="317"/>
      <c r="G117" s="317"/>
      <c r="H117" s="317"/>
      <c r="I117" s="216"/>
      <c r="J117" s="317" t="s">
        <v>146</v>
      </c>
      <c r="K117" s="317"/>
      <c r="L117" s="317"/>
      <c r="M117" s="317"/>
      <c r="N117" s="317"/>
      <c r="O117" s="317"/>
      <c r="P117" s="317"/>
      <c r="Q117" s="317"/>
      <c r="R117" s="317"/>
      <c r="S117" s="317"/>
      <c r="T117" s="317"/>
      <c r="U117" s="317"/>
      <c r="V117" s="317"/>
      <c r="W117" s="317"/>
      <c r="X117" s="317"/>
      <c r="Y117" s="317"/>
      <c r="Z117" s="317"/>
      <c r="AA117" s="317"/>
      <c r="AB117" s="317"/>
      <c r="AC117" s="317"/>
      <c r="AD117" s="317"/>
      <c r="AE117" s="317"/>
      <c r="AF117" s="317"/>
      <c r="AG117" s="308">
        <f>'SO 207 - MaR'!J30</f>
        <v>0</v>
      </c>
      <c r="AH117" s="309"/>
      <c r="AI117" s="309"/>
      <c r="AJ117" s="309"/>
      <c r="AK117" s="309"/>
      <c r="AL117" s="309"/>
      <c r="AM117" s="309"/>
      <c r="AN117" s="308">
        <f t="shared" si="2"/>
        <v>0</v>
      </c>
      <c r="AO117" s="309"/>
      <c r="AP117" s="309"/>
      <c r="AQ117" s="217" t="s">
        <v>78</v>
      </c>
      <c r="AR117" s="214"/>
      <c r="AS117" s="218">
        <v>0</v>
      </c>
      <c r="AT117" s="219">
        <f t="shared" si="1"/>
        <v>0</v>
      </c>
      <c r="AU117" s="220">
        <f>'SO 207 - MaR'!P121</f>
        <v>0</v>
      </c>
      <c r="AV117" s="219">
        <f>'SO 207 - MaR'!J33</f>
        <v>0</v>
      </c>
      <c r="AW117" s="219">
        <f>'SO 207 - MaR'!J34</f>
        <v>0</v>
      </c>
      <c r="AX117" s="219">
        <f>'SO 207 - MaR'!J35</f>
        <v>0</v>
      </c>
      <c r="AY117" s="219">
        <f>'SO 207 - MaR'!J36</f>
        <v>0</v>
      </c>
      <c r="AZ117" s="219">
        <f>'SO 207 - MaR'!F33</f>
        <v>0</v>
      </c>
      <c r="BA117" s="219">
        <f>'SO 207 - MaR'!F34</f>
        <v>0</v>
      </c>
      <c r="BB117" s="219">
        <f>'SO 207 - MaR'!F35</f>
        <v>0</v>
      </c>
      <c r="BC117" s="219">
        <f>'SO 207 - MaR'!F36</f>
        <v>0</v>
      </c>
      <c r="BD117" s="221">
        <f>'SO 207 - MaR'!F37</f>
        <v>0</v>
      </c>
      <c r="BT117" s="222" t="s">
        <v>79</v>
      </c>
      <c r="BV117" s="222" t="s">
        <v>74</v>
      </c>
      <c r="BW117" s="222" t="s">
        <v>147</v>
      </c>
      <c r="BX117" s="222" t="s">
        <v>3</v>
      </c>
      <c r="CL117" s="222" t="s">
        <v>0</v>
      </c>
      <c r="CM117" s="222" t="s">
        <v>81</v>
      </c>
    </row>
    <row r="118" spans="1:91" s="213" customFormat="1" ht="16.5" customHeight="1">
      <c r="A118" s="223" t="s">
        <v>82</v>
      </c>
      <c r="B118" s="214"/>
      <c r="C118" s="215"/>
      <c r="D118" s="317" t="s">
        <v>148</v>
      </c>
      <c r="E118" s="317"/>
      <c r="F118" s="317"/>
      <c r="G118" s="317"/>
      <c r="H118" s="317"/>
      <c r="I118" s="216"/>
      <c r="J118" s="317" t="s">
        <v>149</v>
      </c>
      <c r="K118" s="317"/>
      <c r="L118" s="317"/>
      <c r="M118" s="317"/>
      <c r="N118" s="317"/>
      <c r="O118" s="317"/>
      <c r="P118" s="317"/>
      <c r="Q118" s="317"/>
      <c r="R118" s="317"/>
      <c r="S118" s="317"/>
      <c r="T118" s="317"/>
      <c r="U118" s="317"/>
      <c r="V118" s="317"/>
      <c r="W118" s="317"/>
      <c r="X118" s="317"/>
      <c r="Y118" s="317"/>
      <c r="Z118" s="317"/>
      <c r="AA118" s="317"/>
      <c r="AB118" s="317"/>
      <c r="AC118" s="317"/>
      <c r="AD118" s="317"/>
      <c r="AE118" s="317"/>
      <c r="AF118" s="317"/>
      <c r="AG118" s="308">
        <f>'SO 208 - Hospodaření s de...'!J30</f>
        <v>0</v>
      </c>
      <c r="AH118" s="309"/>
      <c r="AI118" s="309"/>
      <c r="AJ118" s="309"/>
      <c r="AK118" s="309"/>
      <c r="AL118" s="309"/>
      <c r="AM118" s="309"/>
      <c r="AN118" s="308">
        <f>AG118*1.21</f>
        <v>0</v>
      </c>
      <c r="AO118" s="309"/>
      <c r="AP118" s="309"/>
      <c r="AQ118" s="217" t="s">
        <v>78</v>
      </c>
      <c r="AR118" s="214"/>
      <c r="AS118" s="218">
        <v>0</v>
      </c>
      <c r="AT118" s="219">
        <f t="shared" si="1"/>
        <v>0</v>
      </c>
      <c r="AU118" s="220">
        <f>'SO 208 - Hospodaření s de...'!P118</f>
        <v>0</v>
      </c>
      <c r="AV118" s="219">
        <f>'SO 208 - Hospodaření s de...'!J33</f>
        <v>0</v>
      </c>
      <c r="AW118" s="219">
        <f>'SO 208 - Hospodaření s de...'!J34</f>
        <v>0</v>
      </c>
      <c r="AX118" s="219">
        <f>'SO 208 - Hospodaření s de...'!J35</f>
        <v>0</v>
      </c>
      <c r="AY118" s="219">
        <f>'SO 208 - Hospodaření s de...'!J36</f>
        <v>0</v>
      </c>
      <c r="AZ118" s="219">
        <f>'SO 208 - Hospodaření s de...'!F33</f>
        <v>0</v>
      </c>
      <c r="BA118" s="219">
        <f>'SO 208 - Hospodaření s de...'!F34</f>
        <v>0</v>
      </c>
      <c r="BB118" s="219">
        <f>'SO 208 - Hospodaření s de...'!F35</f>
        <v>0</v>
      </c>
      <c r="BC118" s="219">
        <f>'SO 208 - Hospodaření s de...'!F36</f>
        <v>0</v>
      </c>
      <c r="BD118" s="221">
        <f>'SO 208 - Hospodaření s de...'!F37</f>
        <v>0</v>
      </c>
      <c r="BT118" s="222" t="s">
        <v>79</v>
      </c>
      <c r="BV118" s="222" t="s">
        <v>74</v>
      </c>
      <c r="BW118" s="222" t="s">
        <v>150</v>
      </c>
      <c r="BX118" s="222" t="s">
        <v>3</v>
      </c>
      <c r="CL118" s="222" t="s">
        <v>0</v>
      </c>
      <c r="CM118" s="222" t="s">
        <v>81</v>
      </c>
    </row>
    <row r="119" spans="1:91" s="213" customFormat="1" ht="16.5" customHeight="1">
      <c r="A119" s="223" t="s">
        <v>82</v>
      </c>
      <c r="B119" s="214"/>
      <c r="C119" s="215"/>
      <c r="D119" s="317" t="s">
        <v>151</v>
      </c>
      <c r="E119" s="317"/>
      <c r="F119" s="317"/>
      <c r="G119" s="317"/>
      <c r="H119" s="317"/>
      <c r="I119" s="216"/>
      <c r="J119" s="317" t="s">
        <v>152</v>
      </c>
      <c r="K119" s="317"/>
      <c r="L119" s="317"/>
      <c r="M119" s="317"/>
      <c r="N119" s="317"/>
      <c r="O119" s="317"/>
      <c r="P119" s="317"/>
      <c r="Q119" s="317"/>
      <c r="R119" s="317"/>
      <c r="S119" s="317"/>
      <c r="T119" s="317"/>
      <c r="U119" s="317"/>
      <c r="V119" s="317"/>
      <c r="W119" s="317"/>
      <c r="X119" s="317"/>
      <c r="Y119" s="317"/>
      <c r="Z119" s="317"/>
      <c r="AA119" s="317"/>
      <c r="AB119" s="317"/>
      <c r="AC119" s="317"/>
      <c r="AD119" s="317"/>
      <c r="AE119" s="317"/>
      <c r="AF119" s="317"/>
      <c r="AG119" s="308">
        <f>'SO 209 - Přípojky'!J30</f>
        <v>0</v>
      </c>
      <c r="AH119" s="309"/>
      <c r="AI119" s="309"/>
      <c r="AJ119" s="309"/>
      <c r="AK119" s="309"/>
      <c r="AL119" s="309"/>
      <c r="AM119" s="309"/>
      <c r="AN119" s="308">
        <f>AG119*1.21</f>
        <v>0</v>
      </c>
      <c r="AO119" s="309"/>
      <c r="AP119" s="309"/>
      <c r="AQ119" s="217" t="s">
        <v>78</v>
      </c>
      <c r="AR119" s="214"/>
      <c r="AS119" s="218">
        <v>0</v>
      </c>
      <c r="AT119" s="219">
        <f t="shared" si="1"/>
        <v>0</v>
      </c>
      <c r="AU119" s="220">
        <f>'SO 209 - Přípojky'!P120</f>
        <v>0</v>
      </c>
      <c r="AV119" s="219">
        <f>'SO 209 - Přípojky'!J33</f>
        <v>0</v>
      </c>
      <c r="AW119" s="219">
        <f>'SO 209 - Přípojky'!J34</f>
        <v>0</v>
      </c>
      <c r="AX119" s="219">
        <f>'SO 209 - Přípojky'!J35</f>
        <v>0</v>
      </c>
      <c r="AY119" s="219">
        <f>'SO 209 - Přípojky'!J36</f>
        <v>0</v>
      </c>
      <c r="AZ119" s="219">
        <f>'SO 209 - Přípojky'!F33</f>
        <v>0</v>
      </c>
      <c r="BA119" s="219">
        <f>'SO 209 - Přípojky'!F34</f>
        <v>0</v>
      </c>
      <c r="BB119" s="219">
        <f>'SO 209 - Přípojky'!F35</f>
        <v>0</v>
      </c>
      <c r="BC119" s="219">
        <f>'SO 209 - Přípojky'!F36</f>
        <v>0</v>
      </c>
      <c r="BD119" s="221">
        <f>'SO 209 - Přípojky'!F37</f>
        <v>0</v>
      </c>
      <c r="BT119" s="222" t="s">
        <v>79</v>
      </c>
      <c r="BV119" s="222" t="s">
        <v>74</v>
      </c>
      <c r="BW119" s="222" t="s">
        <v>153</v>
      </c>
      <c r="BX119" s="222" t="s">
        <v>3</v>
      </c>
      <c r="CL119" s="222" t="s">
        <v>0</v>
      </c>
      <c r="CM119" s="222" t="s">
        <v>81</v>
      </c>
    </row>
    <row r="120" spans="1:91" s="213" customFormat="1" ht="16.5" customHeight="1">
      <c r="A120" s="223" t="s">
        <v>82</v>
      </c>
      <c r="B120" s="214"/>
      <c r="C120" s="215"/>
      <c r="D120" s="317" t="s">
        <v>154</v>
      </c>
      <c r="E120" s="317"/>
      <c r="F120" s="317"/>
      <c r="G120" s="317"/>
      <c r="H120" s="317"/>
      <c r="I120" s="216"/>
      <c r="J120" s="317" t="s">
        <v>155</v>
      </c>
      <c r="K120" s="317"/>
      <c r="L120" s="317"/>
      <c r="M120" s="317"/>
      <c r="N120" s="317"/>
      <c r="O120" s="317"/>
      <c r="P120" s="317"/>
      <c r="Q120" s="317"/>
      <c r="R120" s="317"/>
      <c r="S120" s="317"/>
      <c r="T120" s="317"/>
      <c r="U120" s="317"/>
      <c r="V120" s="317"/>
      <c r="W120" s="317"/>
      <c r="X120" s="317"/>
      <c r="Y120" s="317"/>
      <c r="Z120" s="317"/>
      <c r="AA120" s="317"/>
      <c r="AB120" s="317"/>
      <c r="AC120" s="317"/>
      <c r="AD120" s="317"/>
      <c r="AE120" s="317"/>
      <c r="AF120" s="317"/>
      <c r="AG120" s="308">
        <f>'SO 210 - Gastro'!J30</f>
        <v>0</v>
      </c>
      <c r="AH120" s="309"/>
      <c r="AI120" s="309"/>
      <c r="AJ120" s="309"/>
      <c r="AK120" s="309"/>
      <c r="AL120" s="309"/>
      <c r="AM120" s="309"/>
      <c r="AN120" s="308">
        <f>AG120*1.21</f>
        <v>0</v>
      </c>
      <c r="AO120" s="309"/>
      <c r="AP120" s="309"/>
      <c r="AQ120" s="217" t="s">
        <v>78</v>
      </c>
      <c r="AR120" s="214"/>
      <c r="AS120" s="218">
        <v>0</v>
      </c>
      <c r="AT120" s="219">
        <f t="shared" si="1"/>
        <v>0</v>
      </c>
      <c r="AU120" s="220">
        <f>'SO 210 - Gastro'!P130</f>
        <v>0</v>
      </c>
      <c r="AV120" s="219">
        <f>'SO 210 - Gastro'!J33</f>
        <v>0</v>
      </c>
      <c r="AW120" s="219">
        <f>'SO 210 - Gastro'!J34</f>
        <v>0</v>
      </c>
      <c r="AX120" s="219">
        <f>'SO 210 - Gastro'!J35</f>
        <v>0</v>
      </c>
      <c r="AY120" s="219">
        <f>'SO 210 - Gastro'!J36</f>
        <v>0</v>
      </c>
      <c r="AZ120" s="219">
        <f>'SO 210 - Gastro'!F33</f>
        <v>0</v>
      </c>
      <c r="BA120" s="219">
        <f>'SO 210 - Gastro'!F34</f>
        <v>0</v>
      </c>
      <c r="BB120" s="219">
        <f>'SO 210 - Gastro'!F35</f>
        <v>0</v>
      </c>
      <c r="BC120" s="219">
        <f>'SO 210 - Gastro'!F36</f>
        <v>0</v>
      </c>
      <c r="BD120" s="221">
        <f>'SO 210 - Gastro'!F37</f>
        <v>0</v>
      </c>
      <c r="BT120" s="222" t="s">
        <v>79</v>
      </c>
      <c r="BV120" s="222" t="s">
        <v>74</v>
      </c>
      <c r="BW120" s="222" t="s">
        <v>156</v>
      </c>
      <c r="BX120" s="222" t="s">
        <v>3</v>
      </c>
      <c r="CL120" s="222" t="s">
        <v>0</v>
      </c>
      <c r="CM120" s="222" t="s">
        <v>81</v>
      </c>
    </row>
    <row r="121" spans="1:91" s="213" customFormat="1" ht="16.5" customHeight="1">
      <c r="A121" s="223" t="s">
        <v>82</v>
      </c>
      <c r="B121" s="214"/>
      <c r="C121" s="215"/>
      <c r="D121" s="317" t="s">
        <v>157</v>
      </c>
      <c r="E121" s="317"/>
      <c r="F121" s="317"/>
      <c r="G121" s="317"/>
      <c r="H121" s="317"/>
      <c r="I121" s="216"/>
      <c r="J121" s="317" t="s">
        <v>158</v>
      </c>
      <c r="K121" s="317"/>
      <c r="L121" s="317"/>
      <c r="M121" s="317"/>
      <c r="N121" s="317"/>
      <c r="O121" s="317"/>
      <c r="P121" s="317"/>
      <c r="Q121" s="317"/>
      <c r="R121" s="317"/>
      <c r="S121" s="317"/>
      <c r="T121" s="317"/>
      <c r="U121" s="317"/>
      <c r="V121" s="317"/>
      <c r="W121" s="317"/>
      <c r="X121" s="317"/>
      <c r="Y121" s="317"/>
      <c r="Z121" s="317"/>
      <c r="AA121" s="317"/>
      <c r="AB121" s="317"/>
      <c r="AC121" s="317"/>
      <c r="AD121" s="317"/>
      <c r="AE121" s="317"/>
      <c r="AF121" s="317"/>
      <c r="AG121" s="308">
        <f>'SO 900 - VRN'!J30</f>
        <v>0</v>
      </c>
      <c r="AH121" s="309"/>
      <c r="AI121" s="309"/>
      <c r="AJ121" s="309"/>
      <c r="AK121" s="309"/>
      <c r="AL121" s="309"/>
      <c r="AM121" s="309"/>
      <c r="AN121" s="308">
        <f>AG121*1.21</f>
        <v>0</v>
      </c>
      <c r="AO121" s="309"/>
      <c r="AP121" s="309"/>
      <c r="AQ121" s="217" t="s">
        <v>159</v>
      </c>
      <c r="AR121" s="214"/>
      <c r="AS121" s="229">
        <v>0</v>
      </c>
      <c r="AT121" s="230">
        <f t="shared" si="1"/>
        <v>0</v>
      </c>
      <c r="AU121" s="231" t="e">
        <f>'SO 900 - VRN'!P122</f>
        <v>#REF!</v>
      </c>
      <c r="AV121" s="230">
        <f>'SO 900 - VRN'!J33</f>
        <v>0</v>
      </c>
      <c r="AW121" s="230">
        <f>'SO 900 - VRN'!J34</f>
        <v>0</v>
      </c>
      <c r="AX121" s="230">
        <f>'SO 900 - VRN'!J35</f>
        <v>0</v>
      </c>
      <c r="AY121" s="230">
        <f>'SO 900 - VRN'!J36</f>
        <v>0</v>
      </c>
      <c r="AZ121" s="230">
        <f>'SO 900 - VRN'!F33</f>
        <v>0</v>
      </c>
      <c r="BA121" s="230">
        <f>'SO 900 - VRN'!F34</f>
        <v>0</v>
      </c>
      <c r="BB121" s="230">
        <f>'SO 900 - VRN'!F35</f>
        <v>0</v>
      </c>
      <c r="BC121" s="230">
        <f>'SO 900 - VRN'!F36</f>
        <v>0</v>
      </c>
      <c r="BD121" s="232">
        <f>'SO 900 - VRN'!F37</f>
        <v>0</v>
      </c>
      <c r="BT121" s="222" t="s">
        <v>79</v>
      </c>
      <c r="BV121" s="222" t="s">
        <v>74</v>
      </c>
      <c r="BW121" s="222" t="s">
        <v>160</v>
      </c>
      <c r="BX121" s="222" t="s">
        <v>3</v>
      </c>
      <c r="CL121" s="222" t="s">
        <v>0</v>
      </c>
      <c r="CM121" s="222" t="s">
        <v>81</v>
      </c>
    </row>
    <row r="122" spans="1:91" s="17" customFormat="1" ht="30" customHeight="1">
      <c r="A122" s="161"/>
      <c r="B122" s="15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5"/>
      <c r="AS122" s="161"/>
      <c r="AT122" s="161"/>
      <c r="AU122" s="161"/>
      <c r="AV122" s="161"/>
      <c r="AW122" s="161"/>
      <c r="AX122" s="161"/>
      <c r="AY122" s="161"/>
      <c r="AZ122" s="161"/>
      <c r="BA122" s="161"/>
      <c r="BB122" s="161"/>
      <c r="BC122" s="161"/>
      <c r="BD122" s="161"/>
      <c r="BE122" s="161"/>
    </row>
    <row r="123" spans="1:91" s="17" customFormat="1" ht="6.95" customHeight="1">
      <c r="A123" s="161"/>
      <c r="B123" s="46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15"/>
      <c r="AS123" s="161"/>
      <c r="AT123" s="161"/>
      <c r="AU123" s="161"/>
      <c r="AV123" s="161"/>
      <c r="AW123" s="161"/>
      <c r="AX123" s="161"/>
      <c r="AY123" s="161"/>
      <c r="AZ123" s="161"/>
      <c r="BA123" s="161"/>
      <c r="BB123" s="161"/>
      <c r="BC123" s="161"/>
      <c r="BD123" s="161"/>
      <c r="BE123" s="161"/>
    </row>
  </sheetData>
  <sheetProtection algorithmName="SHA-512" hashValue="ykDFlNrqjdP96kXF60x5sPgdVloAmUhpcRgn+2mECvAmWgskV35bR+LaM3WKHGSlVNTsgE/T0yKa8dEZ6VgusQ==" saltValue="OrLzynMsQJOLYMPeYtgduw==" spinCount="100000" sheet="1" objects="1" scenarios="1"/>
  <mergeCells count="147">
    <mergeCell ref="G39:AP41"/>
    <mergeCell ref="K104:AF104"/>
    <mergeCell ref="E104:I104"/>
    <mergeCell ref="D105:H105"/>
    <mergeCell ref="J105:AF105"/>
    <mergeCell ref="D106:H106"/>
    <mergeCell ref="J106:AF106"/>
    <mergeCell ref="D107:H107"/>
    <mergeCell ref="J107:AF107"/>
    <mergeCell ref="AN101:AP101"/>
    <mergeCell ref="AN102:AP102"/>
    <mergeCell ref="AN103:AP103"/>
    <mergeCell ref="AN104:AP104"/>
    <mergeCell ref="AN105:AP105"/>
    <mergeCell ref="AN106:AP106"/>
    <mergeCell ref="AN107:AP107"/>
    <mergeCell ref="C92:G92"/>
    <mergeCell ref="D95:H95"/>
    <mergeCell ref="J116:AF116"/>
    <mergeCell ref="D116:H116"/>
    <mergeCell ref="J117:AF117"/>
    <mergeCell ref="D117:H117"/>
    <mergeCell ref="D108:H108"/>
    <mergeCell ref="J108:AF108"/>
    <mergeCell ref="K109:AF109"/>
    <mergeCell ref="E109:I109"/>
    <mergeCell ref="K110:AF110"/>
    <mergeCell ref="E110:I110"/>
    <mergeCell ref="E111:I111"/>
    <mergeCell ref="K111:AF111"/>
    <mergeCell ref="J112:AF112"/>
    <mergeCell ref="D112:H112"/>
    <mergeCell ref="D118:H118"/>
    <mergeCell ref="J118:AF118"/>
    <mergeCell ref="D119:H119"/>
    <mergeCell ref="J119:AF119"/>
    <mergeCell ref="D120:H120"/>
    <mergeCell ref="J120:AF120"/>
    <mergeCell ref="D121:H121"/>
    <mergeCell ref="J121:AF121"/>
    <mergeCell ref="AG101:AM101"/>
    <mergeCell ref="AG102:AM102"/>
    <mergeCell ref="AG103:AM103"/>
    <mergeCell ref="AG104:AM104"/>
    <mergeCell ref="AG105:AM105"/>
    <mergeCell ref="AG106:AM106"/>
    <mergeCell ref="AG107:AM107"/>
    <mergeCell ref="AG113:AM113"/>
    <mergeCell ref="E102:I102"/>
    <mergeCell ref="K103:AF103"/>
    <mergeCell ref="D113:H113"/>
    <mergeCell ref="J113:AF113"/>
    <mergeCell ref="J114:AF114"/>
    <mergeCell ref="D114:H114"/>
    <mergeCell ref="J115:AF115"/>
    <mergeCell ref="D115:H115"/>
    <mergeCell ref="AN108:AP108"/>
    <mergeCell ref="AG108:AM10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N113:AP113"/>
    <mergeCell ref="AN114:AP114"/>
    <mergeCell ref="AG114:AM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N120:AP120"/>
    <mergeCell ref="AG120:AM120"/>
    <mergeCell ref="AN121:AP121"/>
    <mergeCell ref="AG121:AM121"/>
    <mergeCell ref="L85:AO85"/>
    <mergeCell ref="I92:AF92"/>
    <mergeCell ref="J95:AF95"/>
    <mergeCell ref="E96:I96"/>
    <mergeCell ref="K96:AF96"/>
    <mergeCell ref="E97:I97"/>
    <mergeCell ref="K97:AF97"/>
    <mergeCell ref="K98:AF98"/>
    <mergeCell ref="E98:I98"/>
    <mergeCell ref="K99:AF99"/>
    <mergeCell ref="E99:I99"/>
    <mergeCell ref="K100:AF100"/>
    <mergeCell ref="E100:I100"/>
    <mergeCell ref="E101:I101"/>
    <mergeCell ref="K101:AF101"/>
    <mergeCell ref="K102:AF102"/>
    <mergeCell ref="L33:P33"/>
    <mergeCell ref="AK33:AO33"/>
    <mergeCell ref="W33:AE33"/>
    <mergeCell ref="E103:I103"/>
    <mergeCell ref="AM87:AN87"/>
    <mergeCell ref="AM89:AP89"/>
    <mergeCell ref="AS89:AT91"/>
    <mergeCell ref="AM90:AP90"/>
    <mergeCell ref="AG92:AM92"/>
    <mergeCell ref="AN92:AP92"/>
    <mergeCell ref="AN95:AP95"/>
    <mergeCell ref="AG95:AM95"/>
    <mergeCell ref="AN96:AP96"/>
    <mergeCell ref="AG96:AM96"/>
    <mergeCell ref="AG97:AM97"/>
    <mergeCell ref="AN97:AP97"/>
    <mergeCell ref="AN98:AP98"/>
    <mergeCell ref="AG98:AM98"/>
    <mergeCell ref="AN99:AP99"/>
    <mergeCell ref="AG99:AM99"/>
    <mergeCell ref="AN100:AP100"/>
    <mergeCell ref="AG100:AM100"/>
    <mergeCell ref="AG94:AM94"/>
    <mergeCell ref="AN94:AP94"/>
    <mergeCell ref="AK35:AO35"/>
    <mergeCell ref="X35:AB35"/>
    <mergeCell ref="AR2:BE2"/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</mergeCells>
  <hyperlinks>
    <hyperlink ref="A96" location="'SO 01-A - MŠ Tychonova - ...'!C2" display="/"/>
    <hyperlink ref="A97" location="'SO 01-A_01 - Dveře'!C2" display="/"/>
    <hyperlink ref="A98" location="'SO 01-A_02 - Okna'!C2" display="/"/>
    <hyperlink ref="A99" location="'SO 01-A_03 - Zámečnické v...'!C2" display="/"/>
    <hyperlink ref="A100" location="'SO 01-A_04 - Truhlářské v...'!C2" display="/"/>
    <hyperlink ref="A101" location="'SO 01-A_05 - Klempířské v...'!C2" display="/"/>
    <hyperlink ref="A102" location="'SO 01-A_06 - Kamenické vý...'!C2" display="/"/>
    <hyperlink ref="A103" location="'SO 01-A_07 - Ostatní výrobky'!C2" display="/"/>
    <hyperlink ref="A104" location="'SO 01-A_08 - Herní prvky'!C2" display="/"/>
    <hyperlink ref="A105" location="'SO 01-B - MŠ Tychonova - ...'!C2" display="/"/>
    <hyperlink ref="A106" location="'SO 02 - Oprava oplocení'!C2" display="/"/>
    <hyperlink ref="A107" location="'SO 101 - Zpevněné plochy,...'!C2" display="/"/>
    <hyperlink ref="A109" location="'01 - Zařizovací předměty'!C2" display="/"/>
    <hyperlink ref="A110" location="'02 - Kanalizace'!C2" display="/"/>
    <hyperlink ref="A111" location="'03 - Vodovod'!C2" display="/"/>
    <hyperlink ref="A112" location="'SO 202 - Vytápění'!C2" display="/"/>
    <hyperlink ref="A113" location="'SO 203 - OPZ'!C2" display="/"/>
    <hyperlink ref="A114" location="'SO 204 - VZT'!C2" display="/"/>
    <hyperlink ref="A115" location="'SO 205 - Silnoproud'!C2" display="/"/>
    <hyperlink ref="A116" location="'SO 206 - Slaboproud'!C2" display="/"/>
    <hyperlink ref="A117" location="'SO 207 - MaR'!C2" display="/"/>
    <hyperlink ref="A118" location="'SO 208 - Hospodaření s de...'!C2" display="/"/>
    <hyperlink ref="A119" location="'SO 209 - Přípojky'!C2" display="/"/>
    <hyperlink ref="A120" location="'SO 210 - Gastro'!C2" display="/"/>
    <hyperlink ref="A121" location="'SO 900 - VRN'!C2" display="/"/>
  </hyperlinks>
  <pageMargins left="0.39374999999999999" right="0.39374999999999999" top="0.39374999999999999" bottom="0.39374999999999999" header="0" footer="0"/>
  <pageSetup paperSize="9" fitToHeight="100" orientation="landscape" blackAndWhite="1" r:id="rId1"/>
  <headerFooter>
    <oddFooter>&amp;CStrana &amp;P z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35"/>
  <sheetViews>
    <sheetView showGridLines="0" workbookViewId="0">
      <selection activeCell="F13" sqref="F13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108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ht="12" customHeight="1">
      <c r="B8" s="9"/>
      <c r="D8" s="12" t="s">
        <v>162</v>
      </c>
      <c r="L8" s="9"/>
    </row>
    <row r="9" spans="1:46" s="17" customFormat="1" ht="16.5" customHeight="1">
      <c r="A9" s="14"/>
      <c r="B9" s="15"/>
      <c r="C9" s="14"/>
      <c r="D9" s="14"/>
      <c r="E9" s="321" t="s">
        <v>163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 ht="12" customHeight="1">
      <c r="A10" s="14"/>
      <c r="B10" s="15"/>
      <c r="C10" s="14"/>
      <c r="D10" s="12" t="s">
        <v>2388</v>
      </c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6.5" customHeight="1">
      <c r="A11" s="14"/>
      <c r="B11" s="15"/>
      <c r="C11" s="14"/>
      <c r="D11" s="14"/>
      <c r="E11" s="315" t="s">
        <v>2665</v>
      </c>
      <c r="F11" s="320"/>
      <c r="G11" s="320"/>
      <c r="H11" s="320"/>
      <c r="I11" s="14"/>
      <c r="J11" s="14"/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>
      <c r="A12" s="14"/>
      <c r="B12" s="15"/>
      <c r="C12" s="14"/>
      <c r="D12" s="14"/>
      <c r="E12" s="14"/>
      <c r="F12" s="14"/>
      <c r="G12" s="14"/>
      <c r="H12" s="14"/>
      <c r="I12" s="14"/>
      <c r="J12" s="14"/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2" customHeight="1">
      <c r="A13" s="14"/>
      <c r="B13" s="15"/>
      <c r="C13" s="14"/>
      <c r="D13" s="12" t="s">
        <v>16</v>
      </c>
      <c r="E13" s="14"/>
      <c r="F13" s="19" t="s">
        <v>0</v>
      </c>
      <c r="G13" s="14"/>
      <c r="H13" s="14"/>
      <c r="I13" s="12" t="s">
        <v>17</v>
      </c>
      <c r="J13" s="19" t="s">
        <v>0</v>
      </c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18</v>
      </c>
      <c r="E14" s="14"/>
      <c r="F14" s="19" t="s">
        <v>19</v>
      </c>
      <c r="G14" s="14"/>
      <c r="H14" s="14"/>
      <c r="I14" s="12" t="s">
        <v>20</v>
      </c>
      <c r="J14" s="20">
        <f>'Rekapitulace stavby'!AN8</f>
        <v>0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0.9" customHeight="1">
      <c r="A15" s="14"/>
      <c r="B15" s="15"/>
      <c r="C15" s="14"/>
      <c r="D15" s="14"/>
      <c r="E15" s="14"/>
      <c r="F15" s="14"/>
      <c r="G15" s="14"/>
      <c r="H15" s="14"/>
      <c r="I15" s="14"/>
      <c r="J15" s="14"/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12" customHeight="1">
      <c r="A16" s="14"/>
      <c r="B16" s="15"/>
      <c r="C16" s="14"/>
      <c r="D16" s="12" t="s">
        <v>21</v>
      </c>
      <c r="E16" s="14"/>
      <c r="F16" s="14"/>
      <c r="G16" s="14"/>
      <c r="H16" s="14"/>
      <c r="I16" s="12" t="s">
        <v>22</v>
      </c>
      <c r="J16" s="19">
        <f>'Rekapitulace stavby'!AN10</f>
        <v>63703</v>
      </c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8" customHeight="1">
      <c r="A17" s="14"/>
      <c r="B17" s="15"/>
      <c r="C17" s="14"/>
      <c r="D17" s="14"/>
      <c r="E17" s="19" t="s">
        <v>23</v>
      </c>
      <c r="F17" s="14"/>
      <c r="G17" s="14"/>
      <c r="H17" s="14"/>
      <c r="I17" s="12" t="s">
        <v>24</v>
      </c>
      <c r="J17" s="19" t="str">
        <f>'Rekapitulace stavby'!AN11</f>
        <v>CZ00063703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6.95" customHeight="1">
      <c r="A18" s="14"/>
      <c r="B18" s="15"/>
      <c r="C18" s="14"/>
      <c r="D18" s="14"/>
      <c r="E18" s="14"/>
      <c r="F18" s="14"/>
      <c r="G18" s="14"/>
      <c r="H18" s="14"/>
      <c r="I18" s="14"/>
      <c r="J18" s="14"/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12" customHeight="1">
      <c r="A19" s="14"/>
      <c r="B19" s="15"/>
      <c r="C19" s="14"/>
      <c r="D19" s="12" t="s">
        <v>25</v>
      </c>
      <c r="E19" s="125"/>
      <c r="F19" s="125"/>
      <c r="G19" s="125"/>
      <c r="H19" s="125"/>
      <c r="I19" s="126" t="s">
        <v>22</v>
      </c>
      <c r="J19" s="123">
        <f>'Rekapitulace stavby'!AN13</f>
        <v>0</v>
      </c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8" customHeight="1">
      <c r="A20" s="14"/>
      <c r="B20" s="15"/>
      <c r="C20" s="14"/>
      <c r="D20" s="14"/>
      <c r="E20" s="324">
        <f>'Rekapitulace stavby'!E14</f>
        <v>0</v>
      </c>
      <c r="F20" s="324"/>
      <c r="G20" s="324"/>
      <c r="H20" s="324"/>
      <c r="I20" s="126" t="s">
        <v>24</v>
      </c>
      <c r="J20" s="123">
        <f>'Rekapitulace stavby'!AN14</f>
        <v>0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6.95" customHeight="1">
      <c r="A21" s="14"/>
      <c r="B21" s="15"/>
      <c r="C21" s="14"/>
      <c r="D21" s="14"/>
      <c r="E21" s="14"/>
      <c r="F21" s="14"/>
      <c r="G21" s="14"/>
      <c r="H21" s="14"/>
      <c r="I21" s="14"/>
      <c r="J21" s="14"/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12" customHeight="1">
      <c r="A22" s="14"/>
      <c r="B22" s="15"/>
      <c r="C22" s="14"/>
      <c r="D22" s="12" t="s">
        <v>26</v>
      </c>
      <c r="E22" s="14"/>
      <c r="F22" s="14"/>
      <c r="G22" s="14"/>
      <c r="H22" s="14"/>
      <c r="I22" s="12" t="s">
        <v>22</v>
      </c>
      <c r="J22" s="19">
        <f>'Rekapitulace stavby'!AN16</f>
        <v>25091905</v>
      </c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8" customHeight="1">
      <c r="A23" s="14"/>
      <c r="B23" s="15"/>
      <c r="C23" s="14"/>
      <c r="D23" s="14"/>
      <c r="E23" s="19" t="s">
        <v>27</v>
      </c>
      <c r="F23" s="14"/>
      <c r="G23" s="14"/>
      <c r="H23" s="14"/>
      <c r="I23" s="12" t="s">
        <v>24</v>
      </c>
      <c r="J23" s="19" t="str">
        <f>'Rekapitulace stavby'!AN17</f>
        <v>CZ25091905</v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6.95" customHeight="1">
      <c r="A24" s="14"/>
      <c r="B24" s="15"/>
      <c r="C24" s="14"/>
      <c r="D24" s="14"/>
      <c r="E24" s="14"/>
      <c r="F24" s="14"/>
      <c r="G24" s="14"/>
      <c r="H24" s="14"/>
      <c r="I24" s="14"/>
      <c r="J24" s="14"/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12" customHeight="1">
      <c r="A25" s="14"/>
      <c r="B25" s="15"/>
      <c r="C25" s="14"/>
      <c r="D25" s="12" t="s">
        <v>29</v>
      </c>
      <c r="E25" s="14"/>
      <c r="F25" s="14"/>
      <c r="G25" s="14"/>
      <c r="H25" s="14"/>
      <c r="I25" s="12" t="s">
        <v>22</v>
      </c>
      <c r="J25" s="19" t="str">
        <f>IF('Rekapitulace stavby'!AN19="","",'Rekapitulace stavby'!AN19)</f>
        <v/>
      </c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8" customHeight="1">
      <c r="A26" s="14"/>
      <c r="B26" s="15"/>
      <c r="C26" s="14"/>
      <c r="D26" s="14"/>
      <c r="E26" s="19" t="str">
        <f>IF('Rekapitulace stavby'!E20="","",'Rekapitulace stavby'!E20)</f>
        <v xml:space="preserve"> </v>
      </c>
      <c r="F26" s="14"/>
      <c r="G26" s="14"/>
      <c r="H26" s="14"/>
      <c r="I26" s="12" t="s">
        <v>24</v>
      </c>
      <c r="J26" s="19" t="str">
        <f>IF('Rekapitulace stavby'!AN20="","",'Rekapitulace stavby'!AN20)</f>
        <v/>
      </c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17" customFormat="1" ht="6.95" customHeight="1">
      <c r="A27" s="14"/>
      <c r="B27" s="15"/>
      <c r="C27" s="14"/>
      <c r="D27" s="14"/>
      <c r="E27" s="14"/>
      <c r="F27" s="14"/>
      <c r="G27" s="14"/>
      <c r="H27" s="14"/>
      <c r="I27" s="14"/>
      <c r="J27" s="14"/>
      <c r="K27" s="14"/>
      <c r="L27" s="16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</row>
    <row r="28" spans="1:31" s="17" customFormat="1" ht="12" customHeight="1">
      <c r="A28" s="14"/>
      <c r="B28" s="15"/>
      <c r="C28" s="14"/>
      <c r="D28" s="12" t="s">
        <v>31</v>
      </c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24" customFormat="1" ht="16.5" customHeight="1">
      <c r="A29" s="21"/>
      <c r="B29" s="22"/>
      <c r="C29" s="21"/>
      <c r="D29" s="21"/>
      <c r="E29" s="289" t="s">
        <v>0</v>
      </c>
      <c r="F29" s="289"/>
      <c r="G29" s="289"/>
      <c r="H29" s="289"/>
      <c r="I29" s="21"/>
      <c r="J29" s="21"/>
      <c r="K29" s="21"/>
      <c r="L29" s="23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</row>
    <row r="30" spans="1:31" s="17" customFormat="1" ht="6.95" customHeight="1">
      <c r="A30" s="14"/>
      <c r="B30" s="15"/>
      <c r="C30" s="14"/>
      <c r="D30" s="14"/>
      <c r="E30" s="14"/>
      <c r="F30" s="14"/>
      <c r="G30" s="14"/>
      <c r="H30" s="14"/>
      <c r="I30" s="14"/>
      <c r="J30" s="14"/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25.35" customHeight="1">
      <c r="A32" s="14"/>
      <c r="B32" s="15"/>
      <c r="C32" s="14"/>
      <c r="D32" s="26" t="s">
        <v>32</v>
      </c>
      <c r="E32" s="14"/>
      <c r="F32" s="14"/>
      <c r="G32" s="14"/>
      <c r="H32" s="14"/>
      <c r="I32" s="14"/>
      <c r="J32" s="27">
        <f>ROUND(J121, 2)</f>
        <v>0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6.95" customHeight="1">
      <c r="A33" s="14"/>
      <c r="B33" s="15"/>
      <c r="C33" s="14"/>
      <c r="D33" s="25"/>
      <c r="E33" s="25"/>
      <c r="F33" s="25"/>
      <c r="G33" s="25"/>
      <c r="H33" s="25"/>
      <c r="I33" s="25"/>
      <c r="J33" s="25"/>
      <c r="K33" s="25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4"/>
      <c r="F34" s="28" t="s">
        <v>34</v>
      </c>
      <c r="G34" s="14"/>
      <c r="H34" s="14"/>
      <c r="I34" s="28" t="s">
        <v>33</v>
      </c>
      <c r="J34" s="28" t="s">
        <v>35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customHeight="1">
      <c r="A35" s="14"/>
      <c r="B35" s="15"/>
      <c r="C35" s="14"/>
      <c r="D35" s="29" t="s">
        <v>36</v>
      </c>
      <c r="E35" s="12" t="s">
        <v>37</v>
      </c>
      <c r="F35" s="30">
        <f>ROUND((SUM(BE121:BE134)),  2)</f>
        <v>0</v>
      </c>
      <c r="G35" s="14"/>
      <c r="H35" s="14"/>
      <c r="I35" s="31">
        <v>0.21</v>
      </c>
      <c r="J35" s="30">
        <f>ROUND(((SUM(BE121:BE134))*I35),  2)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customHeight="1">
      <c r="A36" s="14"/>
      <c r="B36" s="15"/>
      <c r="C36" s="14"/>
      <c r="D36" s="14"/>
      <c r="E36" s="12" t="s">
        <v>38</v>
      </c>
      <c r="F36" s="30">
        <f>ROUND((SUM(BF121:BF134)),  2)</f>
        <v>0</v>
      </c>
      <c r="G36" s="14"/>
      <c r="H36" s="14"/>
      <c r="I36" s="31">
        <v>0.15</v>
      </c>
      <c r="J36" s="30">
        <f>ROUND(((SUM(BF121:BF134))*I36),  2)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39</v>
      </c>
      <c r="F37" s="30">
        <f>ROUND((SUM(BG121:BG134)),  2)</f>
        <v>0</v>
      </c>
      <c r="G37" s="14"/>
      <c r="H37" s="14"/>
      <c r="I37" s="31">
        <v>0.21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14.45" hidden="1" customHeight="1">
      <c r="A38" s="14"/>
      <c r="B38" s="15"/>
      <c r="C38" s="14"/>
      <c r="D38" s="14"/>
      <c r="E38" s="12" t="s">
        <v>40</v>
      </c>
      <c r="F38" s="30">
        <f>ROUND((SUM(BH121:BH134)),  2)</f>
        <v>0</v>
      </c>
      <c r="G38" s="14"/>
      <c r="H38" s="14"/>
      <c r="I38" s="31">
        <v>0.15</v>
      </c>
      <c r="J38" s="30">
        <f>0</f>
        <v>0</v>
      </c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14.45" hidden="1" customHeight="1">
      <c r="A39" s="14"/>
      <c r="B39" s="15"/>
      <c r="C39" s="14"/>
      <c r="D39" s="14"/>
      <c r="E39" s="12" t="s">
        <v>41</v>
      </c>
      <c r="F39" s="30">
        <f>ROUND((SUM(BI121:BI134)),  2)</f>
        <v>0</v>
      </c>
      <c r="G39" s="14"/>
      <c r="H39" s="14"/>
      <c r="I39" s="31">
        <v>0</v>
      </c>
      <c r="J39" s="30">
        <f>0</f>
        <v>0</v>
      </c>
      <c r="K39" s="14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6.9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s="17" customFormat="1" ht="25.35" customHeight="1">
      <c r="A41" s="14"/>
      <c r="B41" s="15"/>
      <c r="C41" s="32"/>
      <c r="D41" s="33" t="s">
        <v>42</v>
      </c>
      <c r="E41" s="34"/>
      <c r="F41" s="34"/>
      <c r="G41" s="35" t="s">
        <v>43</v>
      </c>
      <c r="H41" s="36" t="s">
        <v>44</v>
      </c>
      <c r="I41" s="34"/>
      <c r="J41" s="37">
        <f>SUM(J32:J39)</f>
        <v>0</v>
      </c>
      <c r="K41" s="38"/>
      <c r="L41" s="16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</row>
    <row r="42" spans="1:31" s="17" customFormat="1" ht="14.45" customHeight="1">
      <c r="A42" s="14"/>
      <c r="B42" s="15"/>
      <c r="C42" s="14"/>
      <c r="D42" s="14"/>
      <c r="E42" s="14"/>
      <c r="F42" s="14"/>
      <c r="G42" s="14"/>
      <c r="H42" s="14"/>
      <c r="I42" s="14"/>
      <c r="J42" s="14"/>
      <c r="K42" s="14"/>
      <c r="L42" s="16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31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31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31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31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31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31" ht="12" customHeight="1">
      <c r="B86" s="9"/>
      <c r="C86" s="12" t="s">
        <v>162</v>
      </c>
      <c r="L86" s="9"/>
    </row>
    <row r="87" spans="1:31" s="17" customFormat="1" ht="16.5" customHeight="1">
      <c r="A87" s="14"/>
      <c r="B87" s="15"/>
      <c r="C87" s="14"/>
      <c r="D87" s="14"/>
      <c r="E87" s="321" t="s">
        <v>163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31" s="17" customFormat="1" ht="12" customHeight="1">
      <c r="A88" s="14"/>
      <c r="B88" s="15"/>
      <c r="C88" s="12" t="s">
        <v>2388</v>
      </c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31" s="17" customFormat="1" ht="16.5" customHeight="1">
      <c r="A89" s="14"/>
      <c r="B89" s="15"/>
      <c r="C89" s="14"/>
      <c r="D89" s="14"/>
      <c r="E89" s="315" t="str">
        <f>E11</f>
        <v>SO 01-A_08 - Herní prvky</v>
      </c>
      <c r="F89" s="320"/>
      <c r="G89" s="320"/>
      <c r="H89" s="320"/>
      <c r="I89" s="14"/>
      <c r="J89" s="14"/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31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31" s="17" customFormat="1" ht="12" customHeight="1">
      <c r="A91" s="14"/>
      <c r="B91" s="15"/>
      <c r="C91" s="12" t="s">
        <v>18</v>
      </c>
      <c r="D91" s="14"/>
      <c r="E91" s="14"/>
      <c r="F91" s="19" t="str">
        <f>F14</f>
        <v>Praha 6 - Hradčany</v>
      </c>
      <c r="G91" s="14"/>
      <c r="H91" s="14"/>
      <c r="I91" s="12" t="s">
        <v>20</v>
      </c>
      <c r="J91" s="20">
        <f>IF(J14="","",J14)</f>
        <v>0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31" s="17" customFormat="1" ht="6.95" customHeight="1">
      <c r="A92" s="14"/>
      <c r="B92" s="15"/>
      <c r="C92" s="14"/>
      <c r="D92" s="14"/>
      <c r="E92" s="14"/>
      <c r="F92" s="14"/>
      <c r="G92" s="14"/>
      <c r="H92" s="14"/>
      <c r="I92" s="14"/>
      <c r="J92" s="14"/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31" s="17" customFormat="1" ht="15.2" customHeight="1">
      <c r="A93" s="14"/>
      <c r="B93" s="15"/>
      <c r="C93" s="12" t="s">
        <v>21</v>
      </c>
      <c r="D93" s="14"/>
      <c r="E93" s="14"/>
      <c r="F93" s="19" t="str">
        <f>E17</f>
        <v>Městská část Praha 6</v>
      </c>
      <c r="G93" s="14"/>
      <c r="H93" s="14"/>
      <c r="I93" s="12" t="s">
        <v>26</v>
      </c>
      <c r="J93" s="50" t="str">
        <f>E23</f>
        <v>BOMART spol. s r.o.</v>
      </c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31" s="17" customFormat="1" ht="15.2" customHeight="1">
      <c r="A94" s="14"/>
      <c r="B94" s="15"/>
      <c r="C94" s="12" t="s">
        <v>25</v>
      </c>
      <c r="D94" s="14"/>
      <c r="E94" s="14"/>
      <c r="F94" s="19">
        <f>IF(E20="","",E20)</f>
        <v>0</v>
      </c>
      <c r="G94" s="14"/>
      <c r="H94" s="14"/>
      <c r="I94" s="12" t="s">
        <v>29</v>
      </c>
      <c r="J94" s="50" t="str">
        <f>E26</f>
        <v xml:space="preserve"> </v>
      </c>
      <c r="K94" s="14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31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31" s="17" customFormat="1" ht="29.25" customHeight="1">
      <c r="A96" s="14"/>
      <c r="B96" s="15"/>
      <c r="C96" s="51" t="s">
        <v>165</v>
      </c>
      <c r="D96" s="32"/>
      <c r="E96" s="32"/>
      <c r="F96" s="32"/>
      <c r="G96" s="32"/>
      <c r="H96" s="32"/>
      <c r="I96" s="32"/>
      <c r="J96" s="52" t="s">
        <v>166</v>
      </c>
      <c r="K96" s="32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</row>
    <row r="97" spans="1:47" s="17" customFormat="1" ht="10.35" customHeight="1">
      <c r="A97" s="14"/>
      <c r="B97" s="15"/>
      <c r="C97" s="14"/>
      <c r="D97" s="14"/>
      <c r="E97" s="14"/>
      <c r="F97" s="14"/>
      <c r="G97" s="14"/>
      <c r="H97" s="14"/>
      <c r="I97" s="14"/>
      <c r="J97" s="14"/>
      <c r="K97" s="14"/>
      <c r="L97" s="16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</row>
    <row r="98" spans="1:47" s="17" customFormat="1" ht="22.9" customHeight="1">
      <c r="A98" s="14"/>
      <c r="B98" s="15"/>
      <c r="C98" s="53" t="s">
        <v>167</v>
      </c>
      <c r="D98" s="14"/>
      <c r="E98" s="14"/>
      <c r="F98" s="14"/>
      <c r="G98" s="14"/>
      <c r="H98" s="14"/>
      <c r="I98" s="14"/>
      <c r="J98" s="27">
        <f>J121</f>
        <v>0</v>
      </c>
      <c r="K98" s="14"/>
      <c r="L98" s="16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U98" s="6" t="s">
        <v>168</v>
      </c>
    </row>
    <row r="99" spans="1:47" s="54" customFormat="1" ht="24.95" customHeight="1">
      <c r="B99" s="55"/>
      <c r="D99" s="56" t="s">
        <v>2666</v>
      </c>
      <c r="E99" s="57"/>
      <c r="F99" s="57"/>
      <c r="G99" s="57"/>
      <c r="H99" s="57"/>
      <c r="I99" s="57"/>
      <c r="J99" s="58">
        <f>J122</f>
        <v>0</v>
      </c>
      <c r="L99" s="55"/>
    </row>
    <row r="100" spans="1:47" s="17" customFormat="1" ht="21.75" customHeight="1">
      <c r="A100" s="14"/>
      <c r="B100" s="15"/>
      <c r="C100" s="14"/>
      <c r="D100" s="14"/>
      <c r="E100" s="14"/>
      <c r="F100" s="14"/>
      <c r="G100" s="14"/>
      <c r="H100" s="14"/>
      <c r="I100" s="14"/>
      <c r="J100" s="14"/>
      <c r="K100" s="14"/>
      <c r="L100" s="16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</row>
    <row r="101" spans="1:47" s="17" customFormat="1" ht="6.95" customHeight="1">
      <c r="A101" s="14"/>
      <c r="B101" s="46"/>
      <c r="C101" s="47"/>
      <c r="D101" s="47"/>
      <c r="E101" s="47"/>
      <c r="F101" s="47"/>
      <c r="G101" s="47"/>
      <c r="H101" s="47"/>
      <c r="I101" s="47"/>
      <c r="J101" s="47"/>
      <c r="K101" s="47"/>
      <c r="L101" s="16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</row>
    <row r="105" spans="1:47" s="17" customFormat="1" ht="6.95" customHeight="1">
      <c r="A105" s="14"/>
      <c r="B105" s="48"/>
      <c r="C105" s="49"/>
      <c r="D105" s="49"/>
      <c r="E105" s="49"/>
      <c r="F105" s="49"/>
      <c r="G105" s="49"/>
      <c r="H105" s="49"/>
      <c r="I105" s="49"/>
      <c r="J105" s="49"/>
      <c r="K105" s="49"/>
      <c r="L105" s="16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</row>
    <row r="106" spans="1:47" s="17" customFormat="1" ht="24.95" customHeight="1">
      <c r="A106" s="14"/>
      <c r="B106" s="15"/>
      <c r="C106" s="10" t="s">
        <v>202</v>
      </c>
      <c r="D106" s="14"/>
      <c r="E106" s="14"/>
      <c r="F106" s="14"/>
      <c r="G106" s="14"/>
      <c r="H106" s="14"/>
      <c r="I106" s="14"/>
      <c r="J106" s="14"/>
      <c r="K106" s="14"/>
      <c r="L106" s="16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</row>
    <row r="107" spans="1:47" s="17" customFormat="1" ht="6.95" customHeight="1">
      <c r="A107" s="14"/>
      <c r="B107" s="15"/>
      <c r="C107" s="14"/>
      <c r="D107" s="14"/>
      <c r="E107" s="14"/>
      <c r="F107" s="14"/>
      <c r="G107" s="14"/>
      <c r="H107" s="14"/>
      <c r="I107" s="14"/>
      <c r="J107" s="14"/>
      <c r="K107" s="14"/>
      <c r="L107" s="16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</row>
    <row r="108" spans="1:47" s="17" customFormat="1" ht="12" customHeight="1">
      <c r="A108" s="14"/>
      <c r="B108" s="15"/>
      <c r="C108" s="12" t="s">
        <v>14</v>
      </c>
      <c r="D108" s="14"/>
      <c r="E108" s="14"/>
      <c r="F108" s="14"/>
      <c r="G108" s="14"/>
      <c r="H108" s="14"/>
      <c r="I108" s="14"/>
      <c r="J108" s="14"/>
      <c r="K108" s="14"/>
      <c r="L108" s="16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47" s="17" customFormat="1" ht="16.5" customHeight="1">
      <c r="A109" s="14"/>
      <c r="B109" s="15"/>
      <c r="C109" s="14"/>
      <c r="D109" s="14"/>
      <c r="E109" s="321" t="str">
        <f>E7</f>
        <v>MŠ Tychonova - celková rekonstrukce</v>
      </c>
      <c r="F109" s="322"/>
      <c r="G109" s="322"/>
      <c r="H109" s="322"/>
      <c r="I109" s="14"/>
      <c r="J109" s="14"/>
      <c r="K109" s="14"/>
      <c r="L109" s="16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  <row r="110" spans="1:47" ht="12" customHeight="1">
      <c r="B110" s="9"/>
      <c r="C110" s="12" t="s">
        <v>162</v>
      </c>
      <c r="L110" s="9"/>
    </row>
    <row r="111" spans="1:47" s="17" customFormat="1" ht="16.5" customHeight="1">
      <c r="A111" s="14"/>
      <c r="B111" s="15"/>
      <c r="C111" s="14"/>
      <c r="D111" s="14"/>
      <c r="E111" s="321" t="s">
        <v>163</v>
      </c>
      <c r="F111" s="320"/>
      <c r="G111" s="320"/>
      <c r="H111" s="320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47" s="17" customFormat="1" ht="12" customHeight="1">
      <c r="A112" s="14"/>
      <c r="B112" s="15"/>
      <c r="C112" s="12" t="s">
        <v>2388</v>
      </c>
      <c r="D112" s="14"/>
      <c r="E112" s="14"/>
      <c r="F112" s="14"/>
      <c r="G112" s="14"/>
      <c r="H112" s="14"/>
      <c r="I112" s="14"/>
      <c r="J112" s="14"/>
      <c r="K112" s="14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3" spans="1:65" s="17" customFormat="1" ht="16.5" customHeight="1">
      <c r="A113" s="14"/>
      <c r="B113" s="15"/>
      <c r="C113" s="14"/>
      <c r="D113" s="14"/>
      <c r="E113" s="315" t="str">
        <f>E11</f>
        <v>SO 01-A_08 - Herní prvky</v>
      </c>
      <c r="F113" s="320"/>
      <c r="G113" s="320"/>
      <c r="H113" s="320"/>
      <c r="I113" s="14"/>
      <c r="J113" s="14"/>
      <c r="K113" s="14"/>
      <c r="L113" s="16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</row>
    <row r="114" spans="1:65" s="17" customFormat="1" ht="6.95" customHeight="1">
      <c r="A114" s="14"/>
      <c r="B114" s="15"/>
      <c r="C114" s="14"/>
      <c r="D114" s="14"/>
      <c r="E114" s="14"/>
      <c r="F114" s="14"/>
      <c r="G114" s="14"/>
      <c r="H114" s="14"/>
      <c r="I114" s="14"/>
      <c r="J114" s="14"/>
      <c r="K114" s="14"/>
      <c r="L114" s="16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</row>
    <row r="115" spans="1:65" s="17" customFormat="1" ht="12" customHeight="1">
      <c r="A115" s="14"/>
      <c r="B115" s="15"/>
      <c r="C115" s="12" t="s">
        <v>18</v>
      </c>
      <c r="D115" s="14"/>
      <c r="E115" s="14"/>
      <c r="F115" s="19" t="str">
        <f>F14</f>
        <v>Praha 6 - Hradčany</v>
      </c>
      <c r="G115" s="14"/>
      <c r="H115" s="14"/>
      <c r="I115" s="12" t="s">
        <v>20</v>
      </c>
      <c r="J115" s="20">
        <f>IF(J14="","",J14)</f>
        <v>0</v>
      </c>
      <c r="K115" s="14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65" s="17" customFormat="1" ht="6.95" customHeight="1">
      <c r="A116" s="14"/>
      <c r="B116" s="15"/>
      <c r="C116" s="14"/>
      <c r="D116" s="14"/>
      <c r="E116" s="14"/>
      <c r="F116" s="14"/>
      <c r="G116" s="14"/>
      <c r="H116" s="14"/>
      <c r="I116" s="14"/>
      <c r="J116" s="14"/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65" s="17" customFormat="1" ht="15.2" customHeight="1">
      <c r="A117" s="14"/>
      <c r="B117" s="15"/>
      <c r="C117" s="12" t="s">
        <v>21</v>
      </c>
      <c r="D117" s="14"/>
      <c r="E117" s="14"/>
      <c r="F117" s="19" t="str">
        <f>E17</f>
        <v>Městská část Praha 6</v>
      </c>
      <c r="G117" s="14"/>
      <c r="H117" s="14"/>
      <c r="I117" s="12" t="s">
        <v>26</v>
      </c>
      <c r="J117" s="50" t="str">
        <f>E23</f>
        <v>BOMART spol. s r.o.</v>
      </c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65" s="17" customFormat="1" ht="15.2" customHeight="1">
      <c r="A118" s="14"/>
      <c r="B118" s="15"/>
      <c r="C118" s="12" t="s">
        <v>25</v>
      </c>
      <c r="D118" s="14"/>
      <c r="E118" s="14"/>
      <c r="F118" s="19">
        <f>IF(E20="","",E20)</f>
        <v>0</v>
      </c>
      <c r="G118" s="14"/>
      <c r="H118" s="14"/>
      <c r="I118" s="12" t="s">
        <v>29</v>
      </c>
      <c r="J118" s="50" t="str">
        <f>E26</f>
        <v xml:space="preserve"> </v>
      </c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65" s="17" customFormat="1" ht="10.35" customHeight="1">
      <c r="A119" s="14"/>
      <c r="B119" s="15"/>
      <c r="C119" s="14"/>
      <c r="D119" s="14"/>
      <c r="E119" s="14"/>
      <c r="F119" s="14"/>
      <c r="G119" s="14"/>
      <c r="H119" s="14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65" s="73" customFormat="1" ht="29.25" customHeight="1">
      <c r="A120" s="64"/>
      <c r="B120" s="65"/>
      <c r="C120" s="66" t="s">
        <v>203</v>
      </c>
      <c r="D120" s="67" t="s">
        <v>57</v>
      </c>
      <c r="E120" s="67" t="s">
        <v>53</v>
      </c>
      <c r="F120" s="67" t="s">
        <v>54</v>
      </c>
      <c r="G120" s="67" t="s">
        <v>204</v>
      </c>
      <c r="H120" s="67" t="s">
        <v>205</v>
      </c>
      <c r="I120" s="67" t="s">
        <v>206</v>
      </c>
      <c r="J120" s="67" t="s">
        <v>166</v>
      </c>
      <c r="K120" s="68" t="s">
        <v>207</v>
      </c>
      <c r="L120" s="69"/>
      <c r="M120" s="70" t="s">
        <v>0</v>
      </c>
      <c r="N120" s="71" t="s">
        <v>36</v>
      </c>
      <c r="O120" s="71" t="s">
        <v>208</v>
      </c>
      <c r="P120" s="71" t="s">
        <v>209</v>
      </c>
      <c r="Q120" s="71" t="s">
        <v>210</v>
      </c>
      <c r="R120" s="71" t="s">
        <v>211</v>
      </c>
      <c r="S120" s="71" t="s">
        <v>212</v>
      </c>
      <c r="T120" s="72" t="s">
        <v>213</v>
      </c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</row>
    <row r="121" spans="1:65" s="17" customFormat="1" ht="22.9" customHeight="1">
      <c r="A121" s="14"/>
      <c r="B121" s="15"/>
      <c r="C121" s="74" t="s">
        <v>214</v>
      </c>
      <c r="D121" s="14"/>
      <c r="E121" s="14"/>
      <c r="F121" s="14"/>
      <c r="G121" s="14"/>
      <c r="H121" s="14"/>
      <c r="I121" s="14"/>
      <c r="J121" s="75">
        <f>BK121</f>
        <v>0</v>
      </c>
      <c r="K121" s="14"/>
      <c r="L121" s="15"/>
      <c r="M121" s="76"/>
      <c r="N121" s="77"/>
      <c r="O121" s="25"/>
      <c r="P121" s="78">
        <f>P122</f>
        <v>0</v>
      </c>
      <c r="Q121" s="25"/>
      <c r="R121" s="78">
        <f>R122</f>
        <v>0</v>
      </c>
      <c r="S121" s="25"/>
      <c r="T121" s="79">
        <f>T122</f>
        <v>0</v>
      </c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6" t="s">
        <v>71</v>
      </c>
      <c r="AU121" s="6" t="s">
        <v>168</v>
      </c>
      <c r="BK121" s="80">
        <f>BK122</f>
        <v>0</v>
      </c>
    </row>
    <row r="122" spans="1:65" s="81" customFormat="1" ht="25.9" customHeight="1">
      <c r="B122" s="82"/>
      <c r="D122" s="83" t="s">
        <v>71</v>
      </c>
      <c r="E122" s="84" t="s">
        <v>2391</v>
      </c>
      <c r="F122" s="84" t="s">
        <v>2667</v>
      </c>
      <c r="J122" s="85">
        <f>BK122</f>
        <v>0</v>
      </c>
      <c r="L122" s="82"/>
      <c r="M122" s="86"/>
      <c r="N122" s="87"/>
      <c r="O122" s="87"/>
      <c r="P122" s="88">
        <f>SUM(P123:P134)</f>
        <v>0</v>
      </c>
      <c r="Q122" s="87"/>
      <c r="R122" s="88">
        <f>SUM(R123:R134)</f>
        <v>0</v>
      </c>
      <c r="S122" s="87"/>
      <c r="T122" s="89">
        <f>SUM(T123:T134)</f>
        <v>0</v>
      </c>
      <c r="AR122" s="83" t="s">
        <v>79</v>
      </c>
      <c r="AT122" s="90" t="s">
        <v>71</v>
      </c>
      <c r="AU122" s="90" t="s">
        <v>72</v>
      </c>
      <c r="AY122" s="83" t="s">
        <v>217</v>
      </c>
      <c r="BK122" s="91">
        <f>SUM(BK123:BK134)</f>
        <v>0</v>
      </c>
    </row>
    <row r="123" spans="1:65" s="17" customFormat="1" ht="24">
      <c r="A123" s="14"/>
      <c r="B123" s="15"/>
      <c r="C123" s="94">
        <v>1</v>
      </c>
      <c r="D123" s="94" t="s">
        <v>219</v>
      </c>
      <c r="E123" s="95" t="s">
        <v>2668</v>
      </c>
      <c r="F123" s="96" t="s">
        <v>4942</v>
      </c>
      <c r="G123" s="97" t="s">
        <v>458</v>
      </c>
      <c r="H123" s="98">
        <v>1</v>
      </c>
      <c r="I123" s="1"/>
      <c r="J123" s="99">
        <f t="shared" ref="J123:J132" si="0">ROUND(I123*H123,2)</f>
        <v>0</v>
      </c>
      <c r="K123" s="96" t="s">
        <v>0</v>
      </c>
      <c r="L123" s="15"/>
      <c r="M123" s="100" t="s">
        <v>0</v>
      </c>
      <c r="N123" s="101" t="s">
        <v>37</v>
      </c>
      <c r="O123" s="102"/>
      <c r="P123" s="103">
        <f t="shared" ref="P123:P134" si="1">O123*H123</f>
        <v>0</v>
      </c>
      <c r="Q123" s="103">
        <v>0</v>
      </c>
      <c r="R123" s="103">
        <f t="shared" ref="R123:R134" si="2">Q123*H123</f>
        <v>0</v>
      </c>
      <c r="S123" s="103">
        <v>0</v>
      </c>
      <c r="T123" s="104">
        <f t="shared" ref="T123:T134" si="3">S123*H123</f>
        <v>0</v>
      </c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R123" s="105" t="s">
        <v>224</v>
      </c>
      <c r="AT123" s="105" t="s">
        <v>219</v>
      </c>
      <c r="AU123" s="105" t="s">
        <v>79</v>
      </c>
      <c r="AY123" s="6" t="s">
        <v>217</v>
      </c>
      <c r="BE123" s="106">
        <f t="shared" ref="BE123:BE134" si="4">IF(N123="základní",J123,0)</f>
        <v>0</v>
      </c>
      <c r="BF123" s="106">
        <f t="shared" ref="BF123:BF134" si="5">IF(N123="snížená",J123,0)</f>
        <v>0</v>
      </c>
      <c r="BG123" s="106">
        <f t="shared" ref="BG123:BG134" si="6">IF(N123="zákl. přenesená",J123,0)</f>
        <v>0</v>
      </c>
      <c r="BH123" s="106">
        <f t="shared" ref="BH123:BH134" si="7">IF(N123="sníž. přenesená",J123,0)</f>
        <v>0</v>
      </c>
      <c r="BI123" s="106">
        <f t="shared" ref="BI123:BI134" si="8">IF(N123="nulová",J123,0)</f>
        <v>0</v>
      </c>
      <c r="BJ123" s="6" t="s">
        <v>79</v>
      </c>
      <c r="BK123" s="106">
        <f t="shared" ref="BK123:BK134" si="9">ROUND(I123*H123,2)</f>
        <v>0</v>
      </c>
      <c r="BL123" s="6" t="s">
        <v>224</v>
      </c>
      <c r="BM123" s="105" t="s">
        <v>81</v>
      </c>
    </row>
    <row r="124" spans="1:65" s="17" customFormat="1" ht="24">
      <c r="A124" s="14"/>
      <c r="B124" s="15"/>
      <c r="C124" s="94">
        <f>C123+1</f>
        <v>2</v>
      </c>
      <c r="D124" s="94" t="s">
        <v>219</v>
      </c>
      <c r="E124" s="95" t="s">
        <v>2669</v>
      </c>
      <c r="F124" s="96" t="s">
        <v>4943</v>
      </c>
      <c r="G124" s="97" t="s">
        <v>458</v>
      </c>
      <c r="H124" s="98">
        <v>1</v>
      </c>
      <c r="I124" s="1"/>
      <c r="J124" s="99">
        <f t="shared" si="0"/>
        <v>0</v>
      </c>
      <c r="K124" s="96" t="s">
        <v>0</v>
      </c>
      <c r="L124" s="15"/>
      <c r="M124" s="100" t="s">
        <v>0</v>
      </c>
      <c r="N124" s="101" t="s">
        <v>37</v>
      </c>
      <c r="O124" s="102"/>
      <c r="P124" s="103">
        <f t="shared" si="1"/>
        <v>0</v>
      </c>
      <c r="Q124" s="103">
        <v>0</v>
      </c>
      <c r="R124" s="103">
        <f t="shared" si="2"/>
        <v>0</v>
      </c>
      <c r="S124" s="103">
        <v>0</v>
      </c>
      <c r="T124" s="104">
        <f t="shared" si="3"/>
        <v>0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R124" s="105" t="s">
        <v>224</v>
      </c>
      <c r="AT124" s="105" t="s">
        <v>219</v>
      </c>
      <c r="AU124" s="105" t="s">
        <v>79</v>
      </c>
      <c r="AY124" s="6" t="s">
        <v>217</v>
      </c>
      <c r="BE124" s="106">
        <f t="shared" si="4"/>
        <v>0</v>
      </c>
      <c r="BF124" s="106">
        <f t="shared" si="5"/>
        <v>0</v>
      </c>
      <c r="BG124" s="106">
        <f t="shared" si="6"/>
        <v>0</v>
      </c>
      <c r="BH124" s="106">
        <f t="shared" si="7"/>
        <v>0</v>
      </c>
      <c r="BI124" s="106">
        <f t="shared" si="8"/>
        <v>0</v>
      </c>
      <c r="BJ124" s="6" t="s">
        <v>79</v>
      </c>
      <c r="BK124" s="106">
        <f t="shared" si="9"/>
        <v>0</v>
      </c>
      <c r="BL124" s="6" t="s">
        <v>224</v>
      </c>
      <c r="BM124" s="105" t="s">
        <v>224</v>
      </c>
    </row>
    <row r="125" spans="1:65" s="17" customFormat="1" ht="24">
      <c r="A125" s="14"/>
      <c r="B125" s="15"/>
      <c r="C125" s="94">
        <f t="shared" ref="C125:C133" si="10">C124+1</f>
        <v>3</v>
      </c>
      <c r="D125" s="94" t="s">
        <v>219</v>
      </c>
      <c r="E125" s="95" t="s">
        <v>2670</v>
      </c>
      <c r="F125" s="96" t="s">
        <v>4944</v>
      </c>
      <c r="G125" s="97" t="s">
        <v>458</v>
      </c>
      <c r="H125" s="98">
        <v>1</v>
      </c>
      <c r="I125" s="1"/>
      <c r="J125" s="99">
        <f t="shared" si="0"/>
        <v>0</v>
      </c>
      <c r="K125" s="96" t="s">
        <v>0</v>
      </c>
      <c r="L125" s="15"/>
      <c r="M125" s="100" t="s">
        <v>0</v>
      </c>
      <c r="N125" s="101" t="s">
        <v>37</v>
      </c>
      <c r="O125" s="102"/>
      <c r="P125" s="103">
        <f t="shared" si="1"/>
        <v>0</v>
      </c>
      <c r="Q125" s="103">
        <v>0</v>
      </c>
      <c r="R125" s="103">
        <f t="shared" si="2"/>
        <v>0</v>
      </c>
      <c r="S125" s="103">
        <v>0</v>
      </c>
      <c r="T125" s="104">
        <f t="shared" si="3"/>
        <v>0</v>
      </c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R125" s="105" t="s">
        <v>224</v>
      </c>
      <c r="AT125" s="105" t="s">
        <v>219</v>
      </c>
      <c r="AU125" s="105" t="s">
        <v>79</v>
      </c>
      <c r="AY125" s="6" t="s">
        <v>217</v>
      </c>
      <c r="BE125" s="106">
        <f t="shared" si="4"/>
        <v>0</v>
      </c>
      <c r="BF125" s="106">
        <f t="shared" si="5"/>
        <v>0</v>
      </c>
      <c r="BG125" s="106">
        <f t="shared" si="6"/>
        <v>0</v>
      </c>
      <c r="BH125" s="106">
        <f t="shared" si="7"/>
        <v>0</v>
      </c>
      <c r="BI125" s="106">
        <f t="shared" si="8"/>
        <v>0</v>
      </c>
      <c r="BJ125" s="6" t="s">
        <v>79</v>
      </c>
      <c r="BK125" s="106">
        <f t="shared" si="9"/>
        <v>0</v>
      </c>
      <c r="BL125" s="6" t="s">
        <v>224</v>
      </c>
      <c r="BM125" s="105" t="s">
        <v>244</v>
      </c>
    </row>
    <row r="126" spans="1:65" s="17" customFormat="1" ht="24">
      <c r="A126" s="14"/>
      <c r="B126" s="15"/>
      <c r="C126" s="94">
        <f t="shared" si="10"/>
        <v>4</v>
      </c>
      <c r="D126" s="94" t="s">
        <v>219</v>
      </c>
      <c r="E126" s="95" t="s">
        <v>2671</v>
      </c>
      <c r="F126" s="96" t="s">
        <v>4945</v>
      </c>
      <c r="G126" s="97" t="s">
        <v>458</v>
      </c>
      <c r="H126" s="98">
        <v>1</v>
      </c>
      <c r="I126" s="1"/>
      <c r="J126" s="99">
        <f t="shared" si="0"/>
        <v>0</v>
      </c>
      <c r="K126" s="96" t="s">
        <v>0</v>
      </c>
      <c r="L126" s="15"/>
      <c r="M126" s="100" t="s">
        <v>0</v>
      </c>
      <c r="N126" s="101" t="s">
        <v>37</v>
      </c>
      <c r="O126" s="102"/>
      <c r="P126" s="103">
        <f t="shared" si="1"/>
        <v>0</v>
      </c>
      <c r="Q126" s="103">
        <v>0</v>
      </c>
      <c r="R126" s="103">
        <f t="shared" si="2"/>
        <v>0</v>
      </c>
      <c r="S126" s="103">
        <v>0</v>
      </c>
      <c r="T126" s="104">
        <f t="shared" si="3"/>
        <v>0</v>
      </c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R126" s="105" t="s">
        <v>224</v>
      </c>
      <c r="AT126" s="105" t="s">
        <v>219</v>
      </c>
      <c r="AU126" s="105" t="s">
        <v>79</v>
      </c>
      <c r="AY126" s="6" t="s">
        <v>217</v>
      </c>
      <c r="BE126" s="106">
        <f t="shared" si="4"/>
        <v>0</v>
      </c>
      <c r="BF126" s="106">
        <f t="shared" si="5"/>
        <v>0</v>
      </c>
      <c r="BG126" s="106">
        <f t="shared" si="6"/>
        <v>0</v>
      </c>
      <c r="BH126" s="106">
        <f t="shared" si="7"/>
        <v>0</v>
      </c>
      <c r="BI126" s="106">
        <f t="shared" si="8"/>
        <v>0</v>
      </c>
      <c r="BJ126" s="6" t="s">
        <v>79</v>
      </c>
      <c r="BK126" s="106">
        <f t="shared" si="9"/>
        <v>0</v>
      </c>
      <c r="BL126" s="6" t="s">
        <v>224</v>
      </c>
      <c r="BM126" s="105" t="s">
        <v>248</v>
      </c>
    </row>
    <row r="127" spans="1:65" s="17" customFormat="1" ht="24">
      <c r="A127" s="14"/>
      <c r="B127" s="15"/>
      <c r="C127" s="94">
        <f t="shared" si="10"/>
        <v>5</v>
      </c>
      <c r="D127" s="94" t="s">
        <v>219</v>
      </c>
      <c r="E127" s="95" t="s">
        <v>2672</v>
      </c>
      <c r="F127" s="96" t="s">
        <v>4946</v>
      </c>
      <c r="G127" s="97" t="s">
        <v>458</v>
      </c>
      <c r="H127" s="98">
        <v>1</v>
      </c>
      <c r="I127" s="1"/>
      <c r="J127" s="99">
        <f t="shared" si="0"/>
        <v>0</v>
      </c>
      <c r="K127" s="96" t="s">
        <v>0</v>
      </c>
      <c r="L127" s="15"/>
      <c r="M127" s="100" t="s">
        <v>0</v>
      </c>
      <c r="N127" s="101" t="s">
        <v>37</v>
      </c>
      <c r="O127" s="102"/>
      <c r="P127" s="103">
        <f t="shared" si="1"/>
        <v>0</v>
      </c>
      <c r="Q127" s="103">
        <v>0</v>
      </c>
      <c r="R127" s="103">
        <f t="shared" si="2"/>
        <v>0</v>
      </c>
      <c r="S127" s="103">
        <v>0</v>
      </c>
      <c r="T127" s="104">
        <f t="shared" si="3"/>
        <v>0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R127" s="105" t="s">
        <v>224</v>
      </c>
      <c r="AT127" s="105" t="s">
        <v>219</v>
      </c>
      <c r="AU127" s="105" t="s">
        <v>79</v>
      </c>
      <c r="AY127" s="6" t="s">
        <v>217</v>
      </c>
      <c r="BE127" s="106">
        <f t="shared" si="4"/>
        <v>0</v>
      </c>
      <c r="BF127" s="106">
        <f t="shared" si="5"/>
        <v>0</v>
      </c>
      <c r="BG127" s="106">
        <f t="shared" si="6"/>
        <v>0</v>
      </c>
      <c r="BH127" s="106">
        <f t="shared" si="7"/>
        <v>0</v>
      </c>
      <c r="BI127" s="106">
        <f t="shared" si="8"/>
        <v>0</v>
      </c>
      <c r="BJ127" s="6" t="s">
        <v>79</v>
      </c>
      <c r="BK127" s="106">
        <f t="shared" si="9"/>
        <v>0</v>
      </c>
      <c r="BL127" s="6" t="s">
        <v>224</v>
      </c>
      <c r="BM127" s="105" t="s">
        <v>266</v>
      </c>
    </row>
    <row r="128" spans="1:65" s="17" customFormat="1" ht="21.75" customHeight="1">
      <c r="A128" s="14"/>
      <c r="B128" s="15"/>
      <c r="C128" s="94">
        <f t="shared" si="10"/>
        <v>6</v>
      </c>
      <c r="D128" s="94" t="s">
        <v>219</v>
      </c>
      <c r="E128" s="95" t="s">
        <v>2673</v>
      </c>
      <c r="F128" s="96" t="s">
        <v>4947</v>
      </c>
      <c r="G128" s="97" t="s">
        <v>458</v>
      </c>
      <c r="H128" s="98">
        <v>1</v>
      </c>
      <c r="I128" s="1"/>
      <c r="J128" s="99">
        <f t="shared" si="0"/>
        <v>0</v>
      </c>
      <c r="K128" s="96" t="s">
        <v>0</v>
      </c>
      <c r="L128" s="15"/>
      <c r="M128" s="100" t="s">
        <v>0</v>
      </c>
      <c r="N128" s="101" t="s">
        <v>37</v>
      </c>
      <c r="O128" s="102"/>
      <c r="P128" s="103">
        <f t="shared" si="1"/>
        <v>0</v>
      </c>
      <c r="Q128" s="103">
        <v>0</v>
      </c>
      <c r="R128" s="103">
        <f t="shared" si="2"/>
        <v>0</v>
      </c>
      <c r="S128" s="103">
        <v>0</v>
      </c>
      <c r="T128" s="104">
        <f t="shared" si="3"/>
        <v>0</v>
      </c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R128" s="105" t="s">
        <v>224</v>
      </c>
      <c r="AT128" s="105" t="s">
        <v>219</v>
      </c>
      <c r="AU128" s="105" t="s">
        <v>79</v>
      </c>
      <c r="AY128" s="6" t="s">
        <v>217</v>
      </c>
      <c r="BE128" s="106">
        <f t="shared" si="4"/>
        <v>0</v>
      </c>
      <c r="BF128" s="106">
        <f t="shared" si="5"/>
        <v>0</v>
      </c>
      <c r="BG128" s="106">
        <f t="shared" si="6"/>
        <v>0</v>
      </c>
      <c r="BH128" s="106">
        <f t="shared" si="7"/>
        <v>0</v>
      </c>
      <c r="BI128" s="106">
        <f t="shared" si="8"/>
        <v>0</v>
      </c>
      <c r="BJ128" s="6" t="s">
        <v>79</v>
      </c>
      <c r="BK128" s="106">
        <f t="shared" si="9"/>
        <v>0</v>
      </c>
      <c r="BL128" s="6" t="s">
        <v>224</v>
      </c>
      <c r="BM128" s="105" t="s">
        <v>275</v>
      </c>
    </row>
    <row r="129" spans="1:65" s="17" customFormat="1" ht="24">
      <c r="A129" s="14"/>
      <c r="B129" s="15"/>
      <c r="C129" s="94">
        <f t="shared" si="10"/>
        <v>7</v>
      </c>
      <c r="D129" s="94" t="s">
        <v>219</v>
      </c>
      <c r="E129" s="95" t="s">
        <v>2674</v>
      </c>
      <c r="F129" s="96" t="s">
        <v>4948</v>
      </c>
      <c r="G129" s="97" t="s">
        <v>458</v>
      </c>
      <c r="H129" s="98">
        <v>1</v>
      </c>
      <c r="I129" s="1"/>
      <c r="J129" s="99">
        <f t="shared" si="0"/>
        <v>0</v>
      </c>
      <c r="K129" s="96" t="s">
        <v>0</v>
      </c>
      <c r="L129" s="15"/>
      <c r="M129" s="100" t="s">
        <v>0</v>
      </c>
      <c r="N129" s="101" t="s">
        <v>37</v>
      </c>
      <c r="O129" s="102"/>
      <c r="P129" s="103">
        <f t="shared" si="1"/>
        <v>0</v>
      </c>
      <c r="Q129" s="103">
        <v>0</v>
      </c>
      <c r="R129" s="103">
        <f t="shared" si="2"/>
        <v>0</v>
      </c>
      <c r="S129" s="103">
        <v>0</v>
      </c>
      <c r="T129" s="104">
        <f t="shared" si="3"/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R129" s="105" t="s">
        <v>224</v>
      </c>
      <c r="AT129" s="105" t="s">
        <v>219</v>
      </c>
      <c r="AU129" s="105" t="s">
        <v>79</v>
      </c>
      <c r="AY129" s="6" t="s">
        <v>217</v>
      </c>
      <c r="BE129" s="106">
        <f t="shared" si="4"/>
        <v>0</v>
      </c>
      <c r="BF129" s="106">
        <f t="shared" si="5"/>
        <v>0</v>
      </c>
      <c r="BG129" s="106">
        <f t="shared" si="6"/>
        <v>0</v>
      </c>
      <c r="BH129" s="106">
        <f t="shared" si="7"/>
        <v>0</v>
      </c>
      <c r="BI129" s="106">
        <f t="shared" si="8"/>
        <v>0</v>
      </c>
      <c r="BJ129" s="6" t="s">
        <v>79</v>
      </c>
      <c r="BK129" s="106">
        <f t="shared" si="9"/>
        <v>0</v>
      </c>
      <c r="BL129" s="6" t="s">
        <v>224</v>
      </c>
      <c r="BM129" s="105" t="s">
        <v>283</v>
      </c>
    </row>
    <row r="130" spans="1:65" s="17" customFormat="1" ht="24">
      <c r="A130" s="14"/>
      <c r="B130" s="15"/>
      <c r="C130" s="94">
        <f t="shared" si="10"/>
        <v>8</v>
      </c>
      <c r="D130" s="94" t="s">
        <v>219</v>
      </c>
      <c r="E130" s="95" t="s">
        <v>2675</v>
      </c>
      <c r="F130" s="96" t="s">
        <v>4949</v>
      </c>
      <c r="G130" s="97" t="s">
        <v>458</v>
      </c>
      <c r="H130" s="98">
        <v>1</v>
      </c>
      <c r="I130" s="1"/>
      <c r="J130" s="99">
        <f t="shared" si="0"/>
        <v>0</v>
      </c>
      <c r="K130" s="96" t="s">
        <v>0</v>
      </c>
      <c r="L130" s="15"/>
      <c r="M130" s="100" t="s">
        <v>0</v>
      </c>
      <c r="N130" s="101" t="s">
        <v>37</v>
      </c>
      <c r="O130" s="102"/>
      <c r="P130" s="103">
        <f t="shared" si="1"/>
        <v>0</v>
      </c>
      <c r="Q130" s="103">
        <v>0</v>
      </c>
      <c r="R130" s="103">
        <f t="shared" si="2"/>
        <v>0</v>
      </c>
      <c r="S130" s="103">
        <v>0</v>
      </c>
      <c r="T130" s="104">
        <f t="shared" si="3"/>
        <v>0</v>
      </c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R130" s="105" t="s">
        <v>224</v>
      </c>
      <c r="AT130" s="105" t="s">
        <v>219</v>
      </c>
      <c r="AU130" s="105" t="s">
        <v>79</v>
      </c>
      <c r="AY130" s="6" t="s">
        <v>217</v>
      </c>
      <c r="BE130" s="106">
        <f t="shared" si="4"/>
        <v>0</v>
      </c>
      <c r="BF130" s="106">
        <f t="shared" si="5"/>
        <v>0</v>
      </c>
      <c r="BG130" s="106">
        <f t="shared" si="6"/>
        <v>0</v>
      </c>
      <c r="BH130" s="106">
        <f t="shared" si="7"/>
        <v>0</v>
      </c>
      <c r="BI130" s="106">
        <f t="shared" si="8"/>
        <v>0</v>
      </c>
      <c r="BJ130" s="6" t="s">
        <v>79</v>
      </c>
      <c r="BK130" s="106">
        <f t="shared" si="9"/>
        <v>0</v>
      </c>
      <c r="BL130" s="6" t="s">
        <v>224</v>
      </c>
      <c r="BM130" s="105" t="s">
        <v>293</v>
      </c>
    </row>
    <row r="131" spans="1:65" s="17" customFormat="1" ht="24">
      <c r="A131" s="14"/>
      <c r="B131" s="15"/>
      <c r="C131" s="94">
        <f t="shared" si="10"/>
        <v>9</v>
      </c>
      <c r="D131" s="94" t="s">
        <v>219</v>
      </c>
      <c r="E131" s="95" t="s">
        <v>2676</v>
      </c>
      <c r="F131" s="96" t="s">
        <v>4950</v>
      </c>
      <c r="G131" s="97" t="s">
        <v>458</v>
      </c>
      <c r="H131" s="98">
        <v>2</v>
      </c>
      <c r="I131" s="1"/>
      <c r="J131" s="99">
        <f t="shared" si="0"/>
        <v>0</v>
      </c>
      <c r="K131" s="96" t="s">
        <v>0</v>
      </c>
      <c r="L131" s="15"/>
      <c r="M131" s="100" t="s">
        <v>0</v>
      </c>
      <c r="N131" s="101" t="s">
        <v>37</v>
      </c>
      <c r="O131" s="102"/>
      <c r="P131" s="103">
        <f t="shared" si="1"/>
        <v>0</v>
      </c>
      <c r="Q131" s="103">
        <v>0</v>
      </c>
      <c r="R131" s="103">
        <f t="shared" si="2"/>
        <v>0</v>
      </c>
      <c r="S131" s="103">
        <v>0</v>
      </c>
      <c r="T131" s="104">
        <f t="shared" si="3"/>
        <v>0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R131" s="105" t="s">
        <v>224</v>
      </c>
      <c r="AT131" s="105" t="s">
        <v>219</v>
      </c>
      <c r="AU131" s="105" t="s">
        <v>79</v>
      </c>
      <c r="AY131" s="6" t="s">
        <v>217</v>
      </c>
      <c r="BE131" s="106">
        <f t="shared" si="4"/>
        <v>0</v>
      </c>
      <c r="BF131" s="106">
        <f t="shared" si="5"/>
        <v>0</v>
      </c>
      <c r="BG131" s="106">
        <f t="shared" si="6"/>
        <v>0</v>
      </c>
      <c r="BH131" s="106">
        <f t="shared" si="7"/>
        <v>0</v>
      </c>
      <c r="BI131" s="106">
        <f t="shared" si="8"/>
        <v>0</v>
      </c>
      <c r="BJ131" s="6" t="s">
        <v>79</v>
      </c>
      <c r="BK131" s="106">
        <f t="shared" si="9"/>
        <v>0</v>
      </c>
      <c r="BL131" s="6" t="s">
        <v>224</v>
      </c>
      <c r="BM131" s="105" t="s">
        <v>299</v>
      </c>
    </row>
    <row r="132" spans="1:65" s="17" customFormat="1" ht="24">
      <c r="A132" s="14"/>
      <c r="B132" s="15"/>
      <c r="C132" s="94">
        <f t="shared" si="10"/>
        <v>10</v>
      </c>
      <c r="D132" s="94" t="s">
        <v>219</v>
      </c>
      <c r="E132" s="95" t="s">
        <v>2677</v>
      </c>
      <c r="F132" s="96" t="s">
        <v>4951</v>
      </c>
      <c r="G132" s="97" t="s">
        <v>458</v>
      </c>
      <c r="H132" s="98">
        <v>1</v>
      </c>
      <c r="I132" s="1"/>
      <c r="J132" s="99">
        <f t="shared" si="0"/>
        <v>0</v>
      </c>
      <c r="K132" s="96" t="s">
        <v>0</v>
      </c>
      <c r="L132" s="15"/>
      <c r="M132" s="100" t="s">
        <v>0</v>
      </c>
      <c r="N132" s="101" t="s">
        <v>37</v>
      </c>
      <c r="O132" s="102"/>
      <c r="P132" s="103">
        <f t="shared" si="1"/>
        <v>0</v>
      </c>
      <c r="Q132" s="103">
        <v>0</v>
      </c>
      <c r="R132" s="103">
        <f t="shared" si="2"/>
        <v>0</v>
      </c>
      <c r="S132" s="103">
        <v>0</v>
      </c>
      <c r="T132" s="104">
        <f t="shared" si="3"/>
        <v>0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R132" s="105" t="s">
        <v>224</v>
      </c>
      <c r="AT132" s="105" t="s">
        <v>219</v>
      </c>
      <c r="AU132" s="105" t="s">
        <v>79</v>
      </c>
      <c r="AY132" s="6" t="s">
        <v>217</v>
      </c>
      <c r="BE132" s="106">
        <f t="shared" si="4"/>
        <v>0</v>
      </c>
      <c r="BF132" s="106">
        <f t="shared" si="5"/>
        <v>0</v>
      </c>
      <c r="BG132" s="106">
        <f t="shared" si="6"/>
        <v>0</v>
      </c>
      <c r="BH132" s="106">
        <f t="shared" si="7"/>
        <v>0</v>
      </c>
      <c r="BI132" s="106">
        <f t="shared" si="8"/>
        <v>0</v>
      </c>
      <c r="BJ132" s="6" t="s">
        <v>79</v>
      </c>
      <c r="BK132" s="106">
        <f t="shared" si="9"/>
        <v>0</v>
      </c>
      <c r="BL132" s="6" t="s">
        <v>224</v>
      </c>
      <c r="BM132" s="105" t="s">
        <v>308</v>
      </c>
    </row>
    <row r="133" spans="1:65" s="17" customFormat="1" ht="24">
      <c r="A133" s="233"/>
      <c r="B133" s="15"/>
      <c r="C133" s="94">
        <f t="shared" si="10"/>
        <v>11</v>
      </c>
      <c r="D133" s="94" t="s">
        <v>219</v>
      </c>
      <c r="E133" s="95" t="s">
        <v>2678</v>
      </c>
      <c r="F133" s="96" t="s">
        <v>4952</v>
      </c>
      <c r="G133" s="97" t="s">
        <v>458</v>
      </c>
      <c r="H133" s="98">
        <v>1</v>
      </c>
      <c r="I133" s="1"/>
      <c r="J133" s="99">
        <f t="shared" ref="J133:J134" si="11">ROUND(I133*H133,2)</f>
        <v>0</v>
      </c>
      <c r="K133" s="96" t="s">
        <v>0</v>
      </c>
      <c r="L133" s="15"/>
      <c r="M133" s="100"/>
      <c r="N133" s="101"/>
      <c r="O133" s="102"/>
      <c r="P133" s="103"/>
      <c r="Q133" s="103"/>
      <c r="R133" s="103"/>
      <c r="S133" s="103"/>
      <c r="T133" s="104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R133" s="105"/>
      <c r="AT133" s="105"/>
      <c r="AU133" s="105"/>
      <c r="AY133" s="6"/>
      <c r="BE133" s="106"/>
      <c r="BF133" s="106"/>
      <c r="BG133" s="106"/>
      <c r="BH133" s="106"/>
      <c r="BI133" s="106"/>
      <c r="BJ133" s="6"/>
      <c r="BK133" s="106">
        <f t="shared" si="9"/>
        <v>0</v>
      </c>
      <c r="BL133" s="6"/>
      <c r="BM133" s="105"/>
    </row>
    <row r="134" spans="1:65" s="17" customFormat="1" ht="21.75" customHeight="1">
      <c r="A134" s="14"/>
      <c r="B134" s="15"/>
      <c r="C134" s="235" t="s">
        <v>275</v>
      </c>
      <c r="D134" s="235" t="s">
        <v>219</v>
      </c>
      <c r="E134" s="236" t="s">
        <v>4225</v>
      </c>
      <c r="F134" s="237" t="s">
        <v>5968</v>
      </c>
      <c r="G134" s="238" t="s">
        <v>458</v>
      </c>
      <c r="H134" s="239">
        <v>1</v>
      </c>
      <c r="I134" s="240"/>
      <c r="J134" s="241">
        <f t="shared" si="11"/>
        <v>0</v>
      </c>
      <c r="K134" s="237" t="s">
        <v>0</v>
      </c>
      <c r="L134" s="15"/>
      <c r="M134" s="118" t="s">
        <v>0</v>
      </c>
      <c r="N134" s="119" t="s">
        <v>37</v>
      </c>
      <c r="O134" s="120"/>
      <c r="P134" s="121">
        <f t="shared" si="1"/>
        <v>0</v>
      </c>
      <c r="Q134" s="121">
        <v>0</v>
      </c>
      <c r="R134" s="121">
        <f t="shared" si="2"/>
        <v>0</v>
      </c>
      <c r="S134" s="121">
        <v>0</v>
      </c>
      <c r="T134" s="122">
        <f t="shared" si="3"/>
        <v>0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R134" s="105" t="s">
        <v>224</v>
      </c>
      <c r="AT134" s="105" t="s">
        <v>219</v>
      </c>
      <c r="AU134" s="105" t="s">
        <v>79</v>
      </c>
      <c r="AY134" s="6" t="s">
        <v>217</v>
      </c>
      <c r="BE134" s="106">
        <f t="shared" si="4"/>
        <v>0</v>
      </c>
      <c r="BF134" s="106">
        <f t="shared" si="5"/>
        <v>0</v>
      </c>
      <c r="BG134" s="106">
        <f t="shared" si="6"/>
        <v>0</v>
      </c>
      <c r="BH134" s="106">
        <f t="shared" si="7"/>
        <v>0</v>
      </c>
      <c r="BI134" s="106">
        <f t="shared" si="8"/>
        <v>0</v>
      </c>
      <c r="BJ134" s="6" t="s">
        <v>79</v>
      </c>
      <c r="BK134" s="106">
        <f t="shared" si="9"/>
        <v>0</v>
      </c>
      <c r="BL134" s="6" t="s">
        <v>224</v>
      </c>
      <c r="BM134" s="105" t="s">
        <v>317</v>
      </c>
    </row>
    <row r="135" spans="1:65" s="17" customFormat="1" ht="6.95" customHeight="1">
      <c r="A135" s="14"/>
      <c r="B135" s="46"/>
      <c r="C135" s="47"/>
      <c r="D135" s="47"/>
      <c r="E135" s="47"/>
      <c r="F135" s="47"/>
      <c r="G135" s="47"/>
      <c r="H135" s="47"/>
      <c r="I135" s="47"/>
      <c r="J135" s="47"/>
      <c r="K135" s="47"/>
      <c r="L135" s="15"/>
      <c r="M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</row>
  </sheetData>
  <sheetProtection algorithmName="SHA-512" hashValue="wnoB54lxO/0Ll4RvW6/++mJ48GSUBKc5fiOTQMkBb/bp2ubKFrzcp4nbrfHk7maOfDrZrMxvWLLaFMXa5A8F9Q==" saltValue="LMTV93OGlcejTkcNfi8vRg==" spinCount="100000" sheet="1" objects="1" scenarios="1"/>
  <autoFilter ref="C120:K134"/>
  <mergeCells count="12">
    <mergeCell ref="E113:H113"/>
    <mergeCell ref="L2:V2"/>
    <mergeCell ref="E85:H85"/>
    <mergeCell ref="E87:H87"/>
    <mergeCell ref="E89:H89"/>
    <mergeCell ref="E109:H109"/>
    <mergeCell ref="E111:H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65"/>
  <sheetViews>
    <sheetView showGridLines="0" zoomScaleNormal="100" workbookViewId="0">
      <selection activeCell="F2" sqref="F2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111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s="17" customFormat="1" ht="12" customHeight="1">
      <c r="A8" s="14"/>
      <c r="B8" s="15"/>
      <c r="C8" s="14"/>
      <c r="D8" s="12" t="s">
        <v>162</v>
      </c>
      <c r="E8" s="14"/>
      <c r="F8" s="14"/>
      <c r="G8" s="14"/>
      <c r="H8" s="14"/>
      <c r="I8" s="14"/>
      <c r="J8" s="14"/>
      <c r="K8" s="14"/>
      <c r="L8" s="16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</row>
    <row r="9" spans="1:46" s="17" customFormat="1" ht="16.5" customHeight="1">
      <c r="A9" s="14"/>
      <c r="B9" s="15"/>
      <c r="C9" s="14"/>
      <c r="D9" s="14"/>
      <c r="E9" s="315" t="s">
        <v>2679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>
      <c r="A10" s="14"/>
      <c r="B10" s="15"/>
      <c r="C10" s="14"/>
      <c r="D10" s="14"/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2" customHeight="1">
      <c r="A11" s="14"/>
      <c r="B11" s="15"/>
      <c r="C11" s="14"/>
      <c r="D11" s="12" t="s">
        <v>16</v>
      </c>
      <c r="E11" s="14"/>
      <c r="F11" s="19" t="s">
        <v>0</v>
      </c>
      <c r="G11" s="14"/>
      <c r="H11" s="14"/>
      <c r="I11" s="12" t="s">
        <v>17</v>
      </c>
      <c r="J11" s="19" t="s">
        <v>0</v>
      </c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 ht="12" customHeight="1">
      <c r="A12" s="14"/>
      <c r="B12" s="15"/>
      <c r="C12" s="14"/>
      <c r="D12" s="12" t="s">
        <v>18</v>
      </c>
      <c r="E12" s="14"/>
      <c r="F12" s="19" t="s">
        <v>19</v>
      </c>
      <c r="G12" s="14"/>
      <c r="H12" s="14"/>
      <c r="I12" s="12" t="s">
        <v>20</v>
      </c>
      <c r="J12" s="20">
        <f>'Rekapitulace stavby'!AN8</f>
        <v>0</v>
      </c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0.9" customHeight="1">
      <c r="A13" s="14"/>
      <c r="B13" s="15"/>
      <c r="C13" s="14"/>
      <c r="D13" s="14"/>
      <c r="E13" s="14"/>
      <c r="F13" s="14"/>
      <c r="G13" s="14"/>
      <c r="H13" s="14"/>
      <c r="I13" s="14"/>
      <c r="J13" s="14"/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21</v>
      </c>
      <c r="E14" s="14"/>
      <c r="F14" s="14"/>
      <c r="G14" s="14"/>
      <c r="H14" s="14"/>
      <c r="I14" s="12" t="s">
        <v>22</v>
      </c>
      <c r="J14" s="19">
        <v>63703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8" customHeight="1">
      <c r="A15" s="14"/>
      <c r="B15" s="15"/>
      <c r="C15" s="14"/>
      <c r="D15" s="14"/>
      <c r="E15" s="19" t="s">
        <v>23</v>
      </c>
      <c r="F15" s="14"/>
      <c r="G15" s="14"/>
      <c r="H15" s="14"/>
      <c r="I15" s="12" t="s">
        <v>24</v>
      </c>
      <c r="J15" s="19" t="s">
        <v>5515</v>
      </c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6.95" customHeight="1">
      <c r="A16" s="14"/>
      <c r="B16" s="15"/>
      <c r="C16" s="14"/>
      <c r="D16" s="14"/>
      <c r="E16" s="14"/>
      <c r="F16" s="14"/>
      <c r="G16" s="14"/>
      <c r="H16" s="14"/>
      <c r="I16" s="14"/>
      <c r="J16" s="14"/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2" customHeight="1">
      <c r="A17" s="14"/>
      <c r="B17" s="15"/>
      <c r="C17" s="14"/>
      <c r="D17" s="12" t="s">
        <v>25</v>
      </c>
      <c r="E17" s="125"/>
      <c r="F17" s="125"/>
      <c r="G17" s="125"/>
      <c r="H17" s="125"/>
      <c r="I17" s="126" t="s">
        <v>22</v>
      </c>
      <c r="J17" s="123">
        <f>'Rekapitulace stavby'!AN13</f>
        <v>0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18" customHeight="1">
      <c r="A18" s="14"/>
      <c r="B18" s="15"/>
      <c r="C18" s="14"/>
      <c r="D18" s="14"/>
      <c r="E18" s="324">
        <f>'Rekapitulace stavby'!E14</f>
        <v>0</v>
      </c>
      <c r="F18" s="324"/>
      <c r="G18" s="324"/>
      <c r="H18" s="324"/>
      <c r="I18" s="126" t="s">
        <v>24</v>
      </c>
      <c r="J18" s="123">
        <f>'Rekapitulace stavby'!AN14</f>
        <v>0</v>
      </c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6.95" customHeight="1">
      <c r="A19" s="14"/>
      <c r="B19" s="15"/>
      <c r="C19" s="14"/>
      <c r="D19" s="14"/>
      <c r="E19" s="14"/>
      <c r="F19" s="14"/>
      <c r="G19" s="14"/>
      <c r="H19" s="14"/>
      <c r="I19" s="14"/>
      <c r="J19" s="14"/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2" customHeight="1">
      <c r="A20" s="14"/>
      <c r="B20" s="15"/>
      <c r="C20" s="14"/>
      <c r="D20" s="12" t="s">
        <v>26</v>
      </c>
      <c r="E20" s="14"/>
      <c r="F20" s="14"/>
      <c r="G20" s="14"/>
      <c r="H20" s="14"/>
      <c r="I20" s="12" t="s">
        <v>22</v>
      </c>
      <c r="J20" s="19">
        <v>25091905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18" customHeight="1">
      <c r="A21" s="14"/>
      <c r="B21" s="15"/>
      <c r="C21" s="14"/>
      <c r="D21" s="14"/>
      <c r="E21" s="19" t="s">
        <v>27</v>
      </c>
      <c r="F21" s="14"/>
      <c r="G21" s="14"/>
      <c r="H21" s="14"/>
      <c r="I21" s="12" t="s">
        <v>24</v>
      </c>
      <c r="J21" s="19" t="s">
        <v>5514</v>
      </c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6.95" customHeight="1">
      <c r="A22" s="14"/>
      <c r="B22" s="15"/>
      <c r="C22" s="14"/>
      <c r="D22" s="14"/>
      <c r="E22" s="14"/>
      <c r="F22" s="14"/>
      <c r="G22" s="14"/>
      <c r="H22" s="14"/>
      <c r="I22" s="14"/>
      <c r="J22" s="14"/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2" customHeight="1">
      <c r="A23" s="14"/>
      <c r="B23" s="15"/>
      <c r="C23" s="14"/>
      <c r="D23" s="12" t="s">
        <v>29</v>
      </c>
      <c r="E23" s="14"/>
      <c r="F23" s="14"/>
      <c r="G23" s="14"/>
      <c r="H23" s="14"/>
      <c r="I23" s="12" t="s">
        <v>22</v>
      </c>
      <c r="J23" s="19" t="str">
        <f>IF('Rekapitulace stavby'!AN19="","",'Rekapitulace stavby'!AN19)</f>
        <v/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18" customHeight="1">
      <c r="A24" s="14"/>
      <c r="B24" s="15"/>
      <c r="C24" s="14"/>
      <c r="D24" s="14"/>
      <c r="E24" s="19" t="str">
        <f>IF('Rekapitulace stavby'!E20="","",'Rekapitulace stavby'!E20)</f>
        <v xml:space="preserve"> </v>
      </c>
      <c r="F24" s="14"/>
      <c r="G24" s="14"/>
      <c r="H24" s="14"/>
      <c r="I24" s="12" t="s">
        <v>24</v>
      </c>
      <c r="J24" s="19" t="str">
        <f>IF('Rekapitulace stavby'!AN20="","",'Rekapitulace stavby'!AN20)</f>
        <v/>
      </c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6.95" customHeight="1">
      <c r="A25" s="14"/>
      <c r="B25" s="15"/>
      <c r="C25" s="14"/>
      <c r="D25" s="14"/>
      <c r="E25" s="14"/>
      <c r="F25" s="14"/>
      <c r="G25" s="14"/>
      <c r="H25" s="14"/>
      <c r="I25" s="14"/>
      <c r="J25" s="14"/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2" customHeight="1">
      <c r="A26" s="14"/>
      <c r="B26" s="15"/>
      <c r="C26" s="14"/>
      <c r="D26" s="12" t="s">
        <v>31</v>
      </c>
      <c r="E26" s="14"/>
      <c r="F26" s="14"/>
      <c r="G26" s="14"/>
      <c r="H26" s="14"/>
      <c r="I26" s="14"/>
      <c r="J26" s="14"/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24" customFormat="1" ht="16.5" customHeight="1">
      <c r="A27" s="21"/>
      <c r="B27" s="22"/>
      <c r="C27" s="21"/>
      <c r="D27" s="21"/>
      <c r="E27" s="289" t="s">
        <v>0</v>
      </c>
      <c r="F27" s="289"/>
      <c r="G27" s="289"/>
      <c r="H27" s="289"/>
      <c r="I27" s="21"/>
      <c r="J27" s="21"/>
      <c r="K27" s="21"/>
      <c r="L27" s="23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1:31" s="17" customFormat="1" ht="6.95" customHeight="1">
      <c r="A28" s="14"/>
      <c r="B28" s="15"/>
      <c r="C28" s="14"/>
      <c r="D28" s="14"/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17" customFormat="1" ht="6.95" customHeight="1">
      <c r="A29" s="14"/>
      <c r="B29" s="15"/>
      <c r="C29" s="14"/>
      <c r="D29" s="25"/>
      <c r="E29" s="25"/>
      <c r="F29" s="25"/>
      <c r="G29" s="25"/>
      <c r="H29" s="25"/>
      <c r="I29" s="25"/>
      <c r="J29" s="25"/>
      <c r="K29" s="25"/>
      <c r="L29" s="16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</row>
    <row r="30" spans="1:31" s="17" customFormat="1" ht="25.35" customHeight="1">
      <c r="A30" s="14"/>
      <c r="B30" s="15"/>
      <c r="C30" s="14"/>
      <c r="D30" s="26" t="s">
        <v>32</v>
      </c>
      <c r="E30" s="14"/>
      <c r="F30" s="14"/>
      <c r="G30" s="14"/>
      <c r="H30" s="14"/>
      <c r="I30" s="14"/>
      <c r="J30" s="27">
        <f>ROUND(J129, 2)</f>
        <v>0</v>
      </c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14.45" customHeight="1">
      <c r="A32" s="14"/>
      <c r="B32" s="15"/>
      <c r="C32" s="14"/>
      <c r="D32" s="14"/>
      <c r="E32" s="14"/>
      <c r="F32" s="28" t="s">
        <v>34</v>
      </c>
      <c r="G32" s="14"/>
      <c r="H32" s="14"/>
      <c r="I32" s="28" t="s">
        <v>33</v>
      </c>
      <c r="J32" s="28" t="s">
        <v>35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14.45" customHeight="1">
      <c r="A33" s="14"/>
      <c r="B33" s="15"/>
      <c r="C33" s="14"/>
      <c r="D33" s="29" t="s">
        <v>36</v>
      </c>
      <c r="E33" s="12" t="s">
        <v>37</v>
      </c>
      <c r="F33" s="30">
        <f>ROUND((SUM(BE129:BE264)),  2)</f>
        <v>0</v>
      </c>
      <c r="G33" s="14"/>
      <c r="H33" s="14"/>
      <c r="I33" s="31">
        <v>0.21</v>
      </c>
      <c r="J33" s="30">
        <f>ROUND(((SUM(BE129:BE264))*I33),  2)</f>
        <v>0</v>
      </c>
      <c r="K33" s="14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2" t="s">
        <v>38</v>
      </c>
      <c r="F34" s="30">
        <f>ROUND((SUM(BF129:BF264)),  2)</f>
        <v>0</v>
      </c>
      <c r="G34" s="14"/>
      <c r="H34" s="14"/>
      <c r="I34" s="31">
        <v>0.15</v>
      </c>
      <c r="J34" s="30">
        <f>ROUND(((SUM(BF129:BF264))*I34),  2)</f>
        <v>0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hidden="1" customHeight="1">
      <c r="A35" s="14"/>
      <c r="B35" s="15"/>
      <c r="C35" s="14"/>
      <c r="D35" s="14"/>
      <c r="E35" s="12" t="s">
        <v>39</v>
      </c>
      <c r="F35" s="30">
        <f>ROUND((SUM(BG129:BG264)),  2)</f>
        <v>0</v>
      </c>
      <c r="G35" s="14"/>
      <c r="H35" s="14"/>
      <c r="I35" s="31">
        <v>0.21</v>
      </c>
      <c r="J35" s="30">
        <f>0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hidden="1" customHeight="1">
      <c r="A36" s="14"/>
      <c r="B36" s="15"/>
      <c r="C36" s="14"/>
      <c r="D36" s="14"/>
      <c r="E36" s="12" t="s">
        <v>40</v>
      </c>
      <c r="F36" s="30">
        <f>ROUND((SUM(BH129:BH264)),  2)</f>
        <v>0</v>
      </c>
      <c r="G36" s="14"/>
      <c r="H36" s="14"/>
      <c r="I36" s="31">
        <v>0.15</v>
      </c>
      <c r="J36" s="30">
        <f>0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41</v>
      </c>
      <c r="F37" s="30">
        <f>ROUND((SUM(BI129:BI264)),  2)</f>
        <v>0</v>
      </c>
      <c r="G37" s="14"/>
      <c r="H37" s="14"/>
      <c r="I37" s="31">
        <v>0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6.95" customHeight="1">
      <c r="A38" s="14"/>
      <c r="B38" s="15"/>
      <c r="C38" s="14"/>
      <c r="D38" s="14"/>
      <c r="E38" s="14"/>
      <c r="F38" s="14"/>
      <c r="G38" s="14"/>
      <c r="H38" s="14"/>
      <c r="I38" s="14"/>
      <c r="J38" s="14"/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25.35" customHeight="1">
      <c r="A39" s="14"/>
      <c r="B39" s="15"/>
      <c r="C39" s="32"/>
      <c r="D39" s="33" t="s">
        <v>42</v>
      </c>
      <c r="E39" s="34"/>
      <c r="F39" s="34"/>
      <c r="G39" s="35" t="s">
        <v>43</v>
      </c>
      <c r="H39" s="36" t="s">
        <v>44</v>
      </c>
      <c r="I39" s="34"/>
      <c r="J39" s="37">
        <f>SUM(J30:J37)</f>
        <v>0</v>
      </c>
      <c r="K39" s="38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14.4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ht="14.45" customHeight="1">
      <c r="B41" s="9"/>
      <c r="L41" s="9"/>
    </row>
    <row r="42" spans="1:31" ht="14.45" customHeight="1">
      <c r="B42" s="9"/>
      <c r="L42" s="9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47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47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47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47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47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47" s="17" customFormat="1" ht="12" customHeight="1">
      <c r="A86" s="14"/>
      <c r="B86" s="15"/>
      <c r="C86" s="12" t="s">
        <v>162</v>
      </c>
      <c r="D86" s="14"/>
      <c r="E86" s="14"/>
      <c r="F86" s="14"/>
      <c r="G86" s="14"/>
      <c r="H86" s="14"/>
      <c r="I86" s="14"/>
      <c r="J86" s="14"/>
      <c r="K86" s="14"/>
      <c r="L86" s="16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</row>
    <row r="87" spans="1:47" s="17" customFormat="1" ht="16.5" customHeight="1">
      <c r="A87" s="14"/>
      <c r="B87" s="15"/>
      <c r="C87" s="14"/>
      <c r="D87" s="14"/>
      <c r="E87" s="315" t="str">
        <f>E9</f>
        <v>SO 01-B - MŠ Tychonova - výměna oken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47" s="17" customFormat="1" ht="6.95" customHeight="1">
      <c r="A88" s="14"/>
      <c r="B88" s="15"/>
      <c r="C88" s="14"/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47" s="17" customFormat="1" ht="12" customHeight="1">
      <c r="A89" s="14"/>
      <c r="B89" s="15"/>
      <c r="C89" s="12" t="s">
        <v>18</v>
      </c>
      <c r="D89" s="14"/>
      <c r="E89" s="14"/>
      <c r="F89" s="19" t="str">
        <f>F12</f>
        <v>Praha 6 - Hradčany</v>
      </c>
      <c r="G89" s="14"/>
      <c r="H89" s="14"/>
      <c r="I89" s="12" t="s">
        <v>20</v>
      </c>
      <c r="J89" s="20">
        <f>IF(J12="","",J12)</f>
        <v>0</v>
      </c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47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47" s="17" customFormat="1" ht="15.2" customHeight="1">
      <c r="A91" s="14"/>
      <c r="B91" s="15"/>
      <c r="C91" s="12" t="s">
        <v>21</v>
      </c>
      <c r="D91" s="14"/>
      <c r="E91" s="14"/>
      <c r="F91" s="19" t="str">
        <f>E15</f>
        <v>Městská část Praha 6</v>
      </c>
      <c r="G91" s="14"/>
      <c r="H91" s="14"/>
      <c r="I91" s="12" t="s">
        <v>26</v>
      </c>
      <c r="J91" s="50" t="str">
        <f>E21</f>
        <v>BOMART spol. s r.o.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47" s="17" customFormat="1" ht="15.2" customHeight="1">
      <c r="A92" s="14"/>
      <c r="B92" s="15"/>
      <c r="C92" s="12" t="s">
        <v>25</v>
      </c>
      <c r="D92" s="14"/>
      <c r="E92" s="14"/>
      <c r="F92" s="19">
        <f>IF(E18="","",E18)</f>
        <v>0</v>
      </c>
      <c r="G92" s="14"/>
      <c r="H92" s="14"/>
      <c r="I92" s="12" t="s">
        <v>29</v>
      </c>
      <c r="J92" s="50" t="str">
        <f>E24</f>
        <v xml:space="preserve"> </v>
      </c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47" s="17" customFormat="1" ht="10.35" customHeight="1">
      <c r="A93" s="14"/>
      <c r="B93" s="15"/>
      <c r="C93" s="14"/>
      <c r="D93" s="14"/>
      <c r="E93" s="14"/>
      <c r="F93" s="14"/>
      <c r="G93" s="14"/>
      <c r="H93" s="14"/>
      <c r="I93" s="14"/>
      <c r="J93" s="14"/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47" s="17" customFormat="1" ht="29.25" customHeight="1">
      <c r="A94" s="14"/>
      <c r="B94" s="15"/>
      <c r="C94" s="51" t="s">
        <v>165</v>
      </c>
      <c r="D94" s="32"/>
      <c r="E94" s="32"/>
      <c r="F94" s="32"/>
      <c r="G94" s="32"/>
      <c r="H94" s="32"/>
      <c r="I94" s="32"/>
      <c r="J94" s="52" t="s">
        <v>166</v>
      </c>
      <c r="K94" s="32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47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47" s="17" customFormat="1" ht="22.9" customHeight="1">
      <c r="A96" s="14"/>
      <c r="B96" s="15"/>
      <c r="C96" s="53" t="s">
        <v>167</v>
      </c>
      <c r="D96" s="14"/>
      <c r="E96" s="14"/>
      <c r="F96" s="14"/>
      <c r="G96" s="14"/>
      <c r="H96" s="14"/>
      <c r="I96" s="14"/>
      <c r="J96" s="27">
        <f>J129</f>
        <v>0</v>
      </c>
      <c r="K96" s="14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U96" s="6" t="s">
        <v>168</v>
      </c>
    </row>
    <row r="97" spans="1:31" s="54" customFormat="1" ht="24.95" customHeight="1">
      <c r="B97" s="55"/>
      <c r="D97" s="56" t="s">
        <v>2680</v>
      </c>
      <c r="E97" s="57"/>
      <c r="F97" s="57"/>
      <c r="G97" s="57"/>
      <c r="H97" s="57"/>
      <c r="I97" s="57"/>
      <c r="J97" s="58">
        <f>J130</f>
        <v>0</v>
      </c>
      <c r="L97" s="55"/>
    </row>
    <row r="98" spans="1:31" s="54" customFormat="1" ht="24.95" customHeight="1">
      <c r="B98" s="55"/>
      <c r="D98" s="56" t="s">
        <v>2681</v>
      </c>
      <c r="E98" s="57"/>
      <c r="F98" s="57"/>
      <c r="G98" s="57"/>
      <c r="H98" s="57"/>
      <c r="I98" s="57"/>
      <c r="J98" s="58">
        <f>J132</f>
        <v>0</v>
      </c>
      <c r="L98" s="55"/>
    </row>
    <row r="99" spans="1:31" s="54" customFormat="1" ht="24.95" customHeight="1">
      <c r="B99" s="55"/>
      <c r="D99" s="56" t="s">
        <v>2682</v>
      </c>
      <c r="E99" s="57"/>
      <c r="F99" s="57"/>
      <c r="G99" s="57"/>
      <c r="H99" s="57"/>
      <c r="I99" s="57"/>
      <c r="J99" s="58">
        <f>J136</f>
        <v>0</v>
      </c>
      <c r="L99" s="55"/>
    </row>
    <row r="100" spans="1:31" s="54" customFormat="1" ht="24.95" customHeight="1">
      <c r="B100" s="55"/>
      <c r="D100" s="56" t="s">
        <v>2683</v>
      </c>
      <c r="E100" s="57"/>
      <c r="F100" s="57"/>
      <c r="G100" s="57"/>
      <c r="H100" s="57"/>
      <c r="I100" s="57"/>
      <c r="J100" s="58">
        <f>J139</f>
        <v>0</v>
      </c>
      <c r="L100" s="55"/>
    </row>
    <row r="101" spans="1:31" s="54" customFormat="1" ht="24.95" customHeight="1">
      <c r="B101" s="55"/>
      <c r="D101" s="56" t="s">
        <v>2684</v>
      </c>
      <c r="E101" s="57"/>
      <c r="F101" s="57"/>
      <c r="G101" s="57"/>
      <c r="H101" s="57"/>
      <c r="I101" s="57"/>
      <c r="J101" s="58">
        <f>J145</f>
        <v>0</v>
      </c>
      <c r="L101" s="55"/>
    </row>
    <row r="102" spans="1:31" s="54" customFormat="1" ht="24.95" customHeight="1">
      <c r="B102" s="55"/>
      <c r="D102" s="56" t="s">
        <v>2685</v>
      </c>
      <c r="E102" s="57"/>
      <c r="F102" s="57"/>
      <c r="G102" s="57"/>
      <c r="H102" s="57"/>
      <c r="I102" s="57"/>
      <c r="J102" s="58">
        <f>J150</f>
        <v>0</v>
      </c>
      <c r="L102" s="55"/>
    </row>
    <row r="103" spans="1:31" s="54" customFormat="1" ht="24.95" customHeight="1">
      <c r="B103" s="55"/>
      <c r="D103" s="56" t="s">
        <v>2686</v>
      </c>
      <c r="E103" s="57"/>
      <c r="F103" s="57"/>
      <c r="G103" s="57"/>
      <c r="H103" s="57"/>
      <c r="I103" s="57"/>
      <c r="J103" s="58">
        <f>J169</f>
        <v>0</v>
      </c>
      <c r="L103" s="55"/>
    </row>
    <row r="104" spans="1:31" s="54" customFormat="1" ht="24.95" customHeight="1">
      <c r="B104" s="55"/>
      <c r="D104" s="56" t="s">
        <v>2687</v>
      </c>
      <c r="E104" s="57"/>
      <c r="F104" s="57"/>
      <c r="G104" s="57"/>
      <c r="H104" s="57"/>
      <c r="I104" s="57"/>
      <c r="J104" s="58">
        <f>J171</f>
        <v>0</v>
      </c>
      <c r="L104" s="55"/>
    </row>
    <row r="105" spans="1:31" s="54" customFormat="1" ht="24.95" customHeight="1">
      <c r="B105" s="55"/>
      <c r="D105" s="56" t="s">
        <v>2688</v>
      </c>
      <c r="E105" s="57"/>
      <c r="F105" s="57"/>
      <c r="G105" s="57"/>
      <c r="H105" s="57"/>
      <c r="I105" s="57"/>
      <c r="J105" s="58">
        <f>J178</f>
        <v>0</v>
      </c>
      <c r="L105" s="55"/>
    </row>
    <row r="106" spans="1:31" s="54" customFormat="1" ht="24.95" customHeight="1">
      <c r="B106" s="55"/>
      <c r="D106" s="56" t="s">
        <v>2689</v>
      </c>
      <c r="E106" s="57"/>
      <c r="F106" s="57"/>
      <c r="G106" s="57"/>
      <c r="H106" s="57"/>
      <c r="I106" s="57"/>
      <c r="J106" s="58">
        <f>J184</f>
        <v>0</v>
      </c>
      <c r="L106" s="55"/>
    </row>
    <row r="107" spans="1:31" s="54" customFormat="1" ht="24.95" customHeight="1">
      <c r="B107" s="55"/>
      <c r="D107" s="56" t="s">
        <v>2690</v>
      </c>
      <c r="E107" s="57"/>
      <c r="F107" s="57"/>
      <c r="G107" s="57"/>
      <c r="H107" s="57"/>
      <c r="I107" s="57"/>
      <c r="J107" s="58">
        <f>J235</f>
        <v>0</v>
      </c>
      <c r="L107" s="55"/>
    </row>
    <row r="108" spans="1:31" s="54" customFormat="1" ht="24.95" customHeight="1">
      <c r="B108" s="55"/>
      <c r="D108" s="56" t="s">
        <v>2691</v>
      </c>
      <c r="E108" s="57"/>
      <c r="F108" s="57"/>
      <c r="G108" s="57"/>
      <c r="H108" s="57"/>
      <c r="I108" s="57"/>
      <c r="J108" s="58">
        <f>J257</f>
        <v>0</v>
      </c>
      <c r="L108" s="55"/>
    </row>
    <row r="109" spans="1:31" s="54" customFormat="1" ht="24.95" customHeight="1">
      <c r="B109" s="55"/>
      <c r="D109" s="56" t="s">
        <v>2692</v>
      </c>
      <c r="E109" s="57"/>
      <c r="F109" s="57"/>
      <c r="G109" s="57"/>
      <c r="H109" s="57"/>
      <c r="I109" s="57"/>
      <c r="J109" s="58">
        <f>J259</f>
        <v>0</v>
      </c>
      <c r="L109" s="55"/>
    </row>
    <row r="110" spans="1:31" s="17" customFormat="1" ht="21.75" customHeight="1">
      <c r="A110" s="14"/>
      <c r="B110" s="15"/>
      <c r="C110" s="14"/>
      <c r="D110" s="14"/>
      <c r="E110" s="14"/>
      <c r="F110" s="14"/>
      <c r="G110" s="14"/>
      <c r="H110" s="14"/>
      <c r="I110" s="14"/>
      <c r="J110" s="14"/>
      <c r="K110" s="14"/>
      <c r="L110" s="16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</row>
    <row r="111" spans="1:31" s="17" customFormat="1" ht="6.95" customHeight="1">
      <c r="A111" s="14"/>
      <c r="B111" s="46"/>
      <c r="C111" s="47"/>
      <c r="D111" s="47"/>
      <c r="E111" s="47"/>
      <c r="F111" s="47"/>
      <c r="G111" s="47"/>
      <c r="H111" s="47"/>
      <c r="I111" s="47"/>
      <c r="J111" s="47"/>
      <c r="K111" s="47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5" spans="1:31" s="17" customFormat="1" ht="6.95" customHeight="1">
      <c r="A115" s="14"/>
      <c r="B115" s="48"/>
      <c r="C115" s="49"/>
      <c r="D115" s="49"/>
      <c r="E115" s="49"/>
      <c r="F115" s="49"/>
      <c r="G115" s="49"/>
      <c r="H115" s="49"/>
      <c r="I115" s="49"/>
      <c r="J115" s="49"/>
      <c r="K115" s="49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31" s="17" customFormat="1" ht="24.95" customHeight="1">
      <c r="A116" s="14"/>
      <c r="B116" s="15"/>
      <c r="C116" s="10" t="s">
        <v>202</v>
      </c>
      <c r="D116" s="14"/>
      <c r="E116" s="14"/>
      <c r="F116" s="14"/>
      <c r="G116" s="14"/>
      <c r="H116" s="14"/>
      <c r="I116" s="14"/>
      <c r="J116" s="14"/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31" s="17" customFormat="1" ht="6.95" customHeight="1">
      <c r="A117" s="14"/>
      <c r="B117" s="15"/>
      <c r="C117" s="14"/>
      <c r="D117" s="14"/>
      <c r="E117" s="14"/>
      <c r="F117" s="14"/>
      <c r="G117" s="14"/>
      <c r="H117" s="14"/>
      <c r="I117" s="14"/>
      <c r="J117" s="14"/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31" s="17" customFormat="1" ht="12" customHeight="1">
      <c r="A118" s="14"/>
      <c r="B118" s="15"/>
      <c r="C118" s="12" t="s">
        <v>14</v>
      </c>
      <c r="D118" s="14"/>
      <c r="E118" s="14"/>
      <c r="F118" s="14"/>
      <c r="G118" s="14"/>
      <c r="H118" s="14"/>
      <c r="I118" s="14"/>
      <c r="J118" s="14"/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31" s="17" customFormat="1" ht="16.5" customHeight="1">
      <c r="A119" s="14"/>
      <c r="B119" s="15"/>
      <c r="C119" s="14"/>
      <c r="D119" s="14"/>
      <c r="E119" s="321" t="str">
        <f>E7</f>
        <v>MŠ Tychonova - celková rekonstrukce</v>
      </c>
      <c r="F119" s="322"/>
      <c r="G119" s="322"/>
      <c r="H119" s="322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31" s="17" customFormat="1" ht="12" customHeight="1">
      <c r="A120" s="14"/>
      <c r="B120" s="15"/>
      <c r="C120" s="12" t="s">
        <v>162</v>
      </c>
      <c r="D120" s="14"/>
      <c r="E120" s="14"/>
      <c r="F120" s="14"/>
      <c r="G120" s="14"/>
      <c r="H120" s="14"/>
      <c r="I120" s="14"/>
      <c r="J120" s="14"/>
      <c r="K120" s="14"/>
      <c r="L120" s="16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</row>
    <row r="121" spans="1:31" s="17" customFormat="1" ht="16.5" customHeight="1">
      <c r="A121" s="14"/>
      <c r="B121" s="15"/>
      <c r="C121" s="14"/>
      <c r="D121" s="14"/>
      <c r="E121" s="315" t="str">
        <f>E9</f>
        <v>SO 01-B - MŠ Tychonova - výměna oken</v>
      </c>
      <c r="F121" s="320"/>
      <c r="G121" s="320"/>
      <c r="H121" s="320"/>
      <c r="I121" s="14"/>
      <c r="J121" s="14"/>
      <c r="K121" s="14"/>
      <c r="L121" s="16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</row>
    <row r="122" spans="1:31" s="17" customFormat="1" ht="6.95" customHeight="1">
      <c r="A122" s="14"/>
      <c r="B122" s="15"/>
      <c r="C122" s="14"/>
      <c r="D122" s="14"/>
      <c r="E122" s="14"/>
      <c r="F122" s="14"/>
      <c r="G122" s="14"/>
      <c r="H122" s="14"/>
      <c r="I122" s="14"/>
      <c r="J122" s="14"/>
      <c r="K122" s="14"/>
      <c r="L122" s="16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</row>
    <row r="123" spans="1:31" s="17" customFormat="1" ht="12" customHeight="1">
      <c r="A123" s="14"/>
      <c r="B123" s="15"/>
      <c r="C123" s="12" t="s">
        <v>18</v>
      </c>
      <c r="D123" s="14"/>
      <c r="E123" s="14"/>
      <c r="F123" s="19" t="str">
        <f>F12</f>
        <v>Praha 6 - Hradčany</v>
      </c>
      <c r="G123" s="14"/>
      <c r="H123" s="14"/>
      <c r="I123" s="12" t="s">
        <v>20</v>
      </c>
      <c r="J123" s="20">
        <f>IF(J12="","",J12)</f>
        <v>0</v>
      </c>
      <c r="K123" s="14"/>
      <c r="L123" s="16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</row>
    <row r="124" spans="1:31" s="17" customFormat="1" ht="6.95" customHeight="1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4"/>
      <c r="L124" s="16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</row>
    <row r="125" spans="1:31" s="17" customFormat="1" ht="15.2" customHeight="1">
      <c r="A125" s="14"/>
      <c r="B125" s="15"/>
      <c r="C125" s="12" t="s">
        <v>21</v>
      </c>
      <c r="D125" s="14"/>
      <c r="E125" s="14"/>
      <c r="F125" s="19" t="str">
        <f>E15</f>
        <v>Městská část Praha 6</v>
      </c>
      <c r="G125" s="14"/>
      <c r="H125" s="14"/>
      <c r="I125" s="12" t="s">
        <v>26</v>
      </c>
      <c r="J125" s="50" t="str">
        <f>E21</f>
        <v>BOMART spol. s r.o.</v>
      </c>
      <c r="K125" s="14"/>
      <c r="L125" s="16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</row>
    <row r="126" spans="1:31" s="17" customFormat="1" ht="15.2" customHeight="1">
      <c r="A126" s="14"/>
      <c r="B126" s="15"/>
      <c r="C126" s="12" t="s">
        <v>25</v>
      </c>
      <c r="D126" s="14"/>
      <c r="E126" s="14"/>
      <c r="F126" s="19">
        <f>IF(E18="","",E18)</f>
        <v>0</v>
      </c>
      <c r="G126" s="14"/>
      <c r="H126" s="14"/>
      <c r="I126" s="12" t="s">
        <v>29</v>
      </c>
      <c r="J126" s="50" t="str">
        <f>E24</f>
        <v xml:space="preserve"> </v>
      </c>
      <c r="K126" s="14"/>
      <c r="L126" s="16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</row>
    <row r="127" spans="1:31" s="17" customFormat="1" ht="10.35" customHeight="1">
      <c r="A127" s="14"/>
      <c r="B127" s="15"/>
      <c r="C127" s="14"/>
      <c r="D127" s="14"/>
      <c r="E127" s="14"/>
      <c r="F127" s="14"/>
      <c r="G127" s="14"/>
      <c r="H127" s="14"/>
      <c r="I127" s="14"/>
      <c r="J127" s="14"/>
      <c r="K127" s="14"/>
      <c r="L127" s="16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</row>
    <row r="128" spans="1:31" s="73" customFormat="1" ht="29.25" customHeight="1">
      <c r="A128" s="64"/>
      <c r="B128" s="65"/>
      <c r="C128" s="66" t="s">
        <v>203</v>
      </c>
      <c r="D128" s="67" t="s">
        <v>57</v>
      </c>
      <c r="E128" s="67" t="s">
        <v>53</v>
      </c>
      <c r="F128" s="67" t="s">
        <v>54</v>
      </c>
      <c r="G128" s="67" t="s">
        <v>204</v>
      </c>
      <c r="H128" s="67" t="s">
        <v>205</v>
      </c>
      <c r="I128" s="67" t="s">
        <v>206</v>
      </c>
      <c r="J128" s="67" t="s">
        <v>166</v>
      </c>
      <c r="K128" s="68" t="s">
        <v>207</v>
      </c>
      <c r="L128" s="69"/>
      <c r="M128" s="70" t="s">
        <v>0</v>
      </c>
      <c r="N128" s="71" t="s">
        <v>36</v>
      </c>
      <c r="O128" s="71" t="s">
        <v>208</v>
      </c>
      <c r="P128" s="71" t="s">
        <v>209</v>
      </c>
      <c r="Q128" s="71" t="s">
        <v>210</v>
      </c>
      <c r="R128" s="71" t="s">
        <v>211</v>
      </c>
      <c r="S128" s="71" t="s">
        <v>212</v>
      </c>
      <c r="T128" s="72" t="s">
        <v>213</v>
      </c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</row>
    <row r="129" spans="1:65" s="17" customFormat="1" ht="22.9" customHeight="1">
      <c r="A129" s="14"/>
      <c r="B129" s="15"/>
      <c r="C129" s="74" t="s">
        <v>214</v>
      </c>
      <c r="D129" s="14"/>
      <c r="E129" s="14"/>
      <c r="F129" s="14"/>
      <c r="G129" s="14"/>
      <c r="H129" s="14"/>
      <c r="I129" s="14"/>
      <c r="J129" s="75">
        <f>BK129</f>
        <v>0</v>
      </c>
      <c r="K129" s="14"/>
      <c r="L129" s="15"/>
      <c r="M129" s="76"/>
      <c r="N129" s="77"/>
      <c r="O129" s="25"/>
      <c r="P129" s="78">
        <f>P130+P132+P136+P139+P145+P150+P169+P171+P178+P184+P235+P257+P259</f>
        <v>0</v>
      </c>
      <c r="Q129" s="25"/>
      <c r="R129" s="78">
        <f>R130+R132+R136+R139+R145+R150+R169+R171+R178+R184+R235+R257+R259</f>
        <v>0</v>
      </c>
      <c r="S129" s="25"/>
      <c r="T129" s="79">
        <f>T130+T132+T136+T139+T145+T150+T169+T171+T178+T184+T235+T257+T259</f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6" t="s">
        <v>71</v>
      </c>
      <c r="AU129" s="6" t="s">
        <v>168</v>
      </c>
      <c r="BK129" s="80">
        <f>BK130+BK132+BK136+BK139+BK145+BK150+BK169+BK171+BK178+BK184+BK235+BK257+BK259</f>
        <v>0</v>
      </c>
    </row>
    <row r="130" spans="1:65" s="81" customFormat="1" ht="25.9" customHeight="1">
      <c r="B130" s="82"/>
      <c r="D130" s="83" t="s">
        <v>71</v>
      </c>
      <c r="E130" s="84" t="s">
        <v>224</v>
      </c>
      <c r="F130" s="84" t="s">
        <v>506</v>
      </c>
      <c r="J130" s="85">
        <f>BK130</f>
        <v>0</v>
      </c>
      <c r="L130" s="82"/>
      <c r="M130" s="86"/>
      <c r="N130" s="87"/>
      <c r="O130" s="87"/>
      <c r="P130" s="88">
        <f>P131</f>
        <v>0</v>
      </c>
      <c r="Q130" s="87"/>
      <c r="R130" s="88">
        <f>R131</f>
        <v>0</v>
      </c>
      <c r="S130" s="87"/>
      <c r="T130" s="89">
        <f>T131</f>
        <v>0</v>
      </c>
      <c r="AR130" s="83" t="s">
        <v>79</v>
      </c>
      <c r="AT130" s="90" t="s">
        <v>71</v>
      </c>
      <c r="AU130" s="90" t="s">
        <v>72</v>
      </c>
      <c r="AY130" s="83" t="s">
        <v>217</v>
      </c>
      <c r="BK130" s="91">
        <f>BK131</f>
        <v>0</v>
      </c>
    </row>
    <row r="131" spans="1:65" s="17" customFormat="1" ht="16.5" customHeight="1">
      <c r="A131" s="14"/>
      <c r="B131" s="15"/>
      <c r="C131" s="94" t="s">
        <v>79</v>
      </c>
      <c r="D131" s="94" t="s">
        <v>219</v>
      </c>
      <c r="E131" s="95" t="s">
        <v>2693</v>
      </c>
      <c r="F131" s="96" t="s">
        <v>2694</v>
      </c>
      <c r="G131" s="97" t="s">
        <v>286</v>
      </c>
      <c r="H131" s="98">
        <v>2</v>
      </c>
      <c r="I131" s="1"/>
      <c r="J131" s="99">
        <f>ROUND(I131*H131,2)</f>
        <v>0</v>
      </c>
      <c r="K131" s="96" t="s">
        <v>0</v>
      </c>
      <c r="L131" s="15"/>
      <c r="M131" s="100" t="s">
        <v>0</v>
      </c>
      <c r="N131" s="101" t="s">
        <v>37</v>
      </c>
      <c r="O131" s="102"/>
      <c r="P131" s="103">
        <f>O131*H131</f>
        <v>0</v>
      </c>
      <c r="Q131" s="103">
        <v>0</v>
      </c>
      <c r="R131" s="103">
        <f>Q131*H131</f>
        <v>0</v>
      </c>
      <c r="S131" s="103">
        <v>0</v>
      </c>
      <c r="T131" s="104">
        <f>S131*H131</f>
        <v>0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R131" s="105" t="s">
        <v>224</v>
      </c>
      <c r="AT131" s="105" t="s">
        <v>219</v>
      </c>
      <c r="AU131" s="105" t="s">
        <v>79</v>
      </c>
      <c r="AY131" s="6" t="s">
        <v>217</v>
      </c>
      <c r="BE131" s="106">
        <f>IF(N131="základní",J131,0)</f>
        <v>0</v>
      </c>
      <c r="BF131" s="106">
        <f>IF(N131="snížená",J131,0)</f>
        <v>0</v>
      </c>
      <c r="BG131" s="106">
        <f>IF(N131="zákl. přenesená",J131,0)</f>
        <v>0</v>
      </c>
      <c r="BH131" s="106">
        <f>IF(N131="sníž. přenesená",J131,0)</f>
        <v>0</v>
      </c>
      <c r="BI131" s="106">
        <f>IF(N131="nulová",J131,0)</f>
        <v>0</v>
      </c>
      <c r="BJ131" s="6" t="s">
        <v>79</v>
      </c>
      <c r="BK131" s="106">
        <f>ROUND(I131*H131,2)</f>
        <v>0</v>
      </c>
      <c r="BL131" s="6" t="s">
        <v>224</v>
      </c>
      <c r="BM131" s="105" t="s">
        <v>81</v>
      </c>
    </row>
    <row r="132" spans="1:65" s="81" customFormat="1" ht="25.9" customHeight="1">
      <c r="B132" s="82"/>
      <c r="D132" s="83" t="s">
        <v>71</v>
      </c>
      <c r="E132" s="84" t="s">
        <v>489</v>
      </c>
      <c r="F132" s="84" t="s">
        <v>2695</v>
      </c>
      <c r="J132" s="85">
        <f>BK132</f>
        <v>0</v>
      </c>
      <c r="L132" s="82"/>
      <c r="M132" s="86"/>
      <c r="N132" s="87"/>
      <c r="O132" s="87"/>
      <c r="P132" s="88">
        <f>SUM(P133:P135)</f>
        <v>0</v>
      </c>
      <c r="Q132" s="87"/>
      <c r="R132" s="88">
        <f>SUM(R133:R135)</f>
        <v>0</v>
      </c>
      <c r="S132" s="87"/>
      <c r="T132" s="89">
        <f>SUM(T133:T135)</f>
        <v>0</v>
      </c>
      <c r="AR132" s="83" t="s">
        <v>79</v>
      </c>
      <c r="AT132" s="90" t="s">
        <v>71</v>
      </c>
      <c r="AU132" s="90" t="s">
        <v>72</v>
      </c>
      <c r="AY132" s="83" t="s">
        <v>217</v>
      </c>
      <c r="BK132" s="91">
        <f>SUM(BK133:BK135)</f>
        <v>0</v>
      </c>
    </row>
    <row r="133" spans="1:65" s="17" customFormat="1" ht="16.5" customHeight="1">
      <c r="A133" s="14"/>
      <c r="B133" s="15"/>
      <c r="C133" s="94" t="s">
        <v>81</v>
      </c>
      <c r="D133" s="94" t="s">
        <v>219</v>
      </c>
      <c r="E133" s="95" t="s">
        <v>2696</v>
      </c>
      <c r="F133" s="96" t="s">
        <v>2697</v>
      </c>
      <c r="G133" s="97" t="s">
        <v>286</v>
      </c>
      <c r="H133" s="98">
        <v>112.863</v>
      </c>
      <c r="I133" s="1"/>
      <c r="J133" s="99">
        <f>ROUND(I133*H133,2)</f>
        <v>0</v>
      </c>
      <c r="K133" s="96" t="s">
        <v>0</v>
      </c>
      <c r="L133" s="15"/>
      <c r="M133" s="100" t="s">
        <v>0</v>
      </c>
      <c r="N133" s="101" t="s">
        <v>37</v>
      </c>
      <c r="O133" s="102"/>
      <c r="P133" s="103">
        <f>O133*H133</f>
        <v>0</v>
      </c>
      <c r="Q133" s="103">
        <v>0</v>
      </c>
      <c r="R133" s="103">
        <f>Q133*H133</f>
        <v>0</v>
      </c>
      <c r="S133" s="103">
        <v>0</v>
      </c>
      <c r="T133" s="104">
        <f>S133*H133</f>
        <v>0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R133" s="105" t="s">
        <v>224</v>
      </c>
      <c r="AT133" s="105" t="s">
        <v>219</v>
      </c>
      <c r="AU133" s="105" t="s">
        <v>79</v>
      </c>
      <c r="AY133" s="6" t="s">
        <v>217</v>
      </c>
      <c r="BE133" s="106">
        <f>IF(N133="základní",J133,0)</f>
        <v>0</v>
      </c>
      <c r="BF133" s="106">
        <f>IF(N133="snížená",J133,0)</f>
        <v>0</v>
      </c>
      <c r="BG133" s="106">
        <f>IF(N133="zákl. přenesená",J133,0)</f>
        <v>0</v>
      </c>
      <c r="BH133" s="106">
        <f>IF(N133="sníž. přenesená",J133,0)</f>
        <v>0</v>
      </c>
      <c r="BI133" s="106">
        <f>IF(N133="nulová",J133,0)</f>
        <v>0</v>
      </c>
      <c r="BJ133" s="6" t="s">
        <v>79</v>
      </c>
      <c r="BK133" s="106">
        <f>ROUND(I133*H133,2)</f>
        <v>0</v>
      </c>
      <c r="BL133" s="6" t="s">
        <v>224</v>
      </c>
      <c r="BM133" s="105" t="s">
        <v>224</v>
      </c>
    </row>
    <row r="134" spans="1:65" s="132" customFormat="1">
      <c r="B134" s="133"/>
      <c r="D134" s="113" t="s">
        <v>226</v>
      </c>
      <c r="E134" s="134" t="s">
        <v>0</v>
      </c>
      <c r="F134" s="135" t="s">
        <v>2698</v>
      </c>
      <c r="H134" s="136">
        <v>112.863</v>
      </c>
      <c r="L134" s="133"/>
      <c r="M134" s="137"/>
      <c r="N134" s="138"/>
      <c r="O134" s="138"/>
      <c r="P134" s="138"/>
      <c r="Q134" s="138"/>
      <c r="R134" s="138"/>
      <c r="S134" s="138"/>
      <c r="T134" s="139"/>
      <c r="AT134" s="134" t="s">
        <v>226</v>
      </c>
      <c r="AU134" s="134" t="s">
        <v>79</v>
      </c>
      <c r="AV134" s="132" t="s">
        <v>81</v>
      </c>
      <c r="AW134" s="132" t="s">
        <v>28</v>
      </c>
      <c r="AX134" s="132" t="s">
        <v>72</v>
      </c>
      <c r="AY134" s="134" t="s">
        <v>217</v>
      </c>
    </row>
    <row r="135" spans="1:65" s="140" customFormat="1">
      <c r="B135" s="141"/>
      <c r="D135" s="113" t="s">
        <v>226</v>
      </c>
      <c r="E135" s="142" t="s">
        <v>0</v>
      </c>
      <c r="F135" s="143" t="s">
        <v>227</v>
      </c>
      <c r="H135" s="144">
        <v>112.863</v>
      </c>
      <c r="L135" s="141"/>
      <c r="M135" s="145"/>
      <c r="N135" s="146"/>
      <c r="O135" s="146"/>
      <c r="P135" s="146"/>
      <c r="Q135" s="146"/>
      <c r="R135" s="146"/>
      <c r="S135" s="146"/>
      <c r="T135" s="147"/>
      <c r="AT135" s="142" t="s">
        <v>226</v>
      </c>
      <c r="AU135" s="142" t="s">
        <v>79</v>
      </c>
      <c r="AV135" s="140" t="s">
        <v>224</v>
      </c>
      <c r="AW135" s="140" t="s">
        <v>28</v>
      </c>
      <c r="AX135" s="140" t="s">
        <v>79</v>
      </c>
      <c r="AY135" s="142" t="s">
        <v>217</v>
      </c>
    </row>
    <row r="136" spans="1:65" s="81" customFormat="1" ht="25.9" customHeight="1">
      <c r="B136" s="82"/>
      <c r="D136" s="83" t="s">
        <v>71</v>
      </c>
      <c r="E136" s="84" t="s">
        <v>507</v>
      </c>
      <c r="F136" s="84" t="s">
        <v>2699</v>
      </c>
      <c r="J136" s="85">
        <f>BK136</f>
        <v>0</v>
      </c>
      <c r="L136" s="82"/>
      <c r="M136" s="86"/>
      <c r="N136" s="87"/>
      <c r="O136" s="87"/>
      <c r="P136" s="88">
        <f>SUM(P137:P138)</f>
        <v>0</v>
      </c>
      <c r="Q136" s="87"/>
      <c r="R136" s="88">
        <f>SUM(R137:R138)</f>
        <v>0</v>
      </c>
      <c r="S136" s="87"/>
      <c r="T136" s="89">
        <f>SUM(T137:T138)</f>
        <v>0</v>
      </c>
      <c r="AR136" s="83" t="s">
        <v>79</v>
      </c>
      <c r="AT136" s="90" t="s">
        <v>71</v>
      </c>
      <c r="AU136" s="90" t="s">
        <v>72</v>
      </c>
      <c r="AY136" s="83" t="s">
        <v>217</v>
      </c>
      <c r="BK136" s="91">
        <f>SUM(BK137:BK138)</f>
        <v>0</v>
      </c>
    </row>
    <row r="137" spans="1:65" s="17" customFormat="1" ht="16.5" customHeight="1">
      <c r="A137" s="14"/>
      <c r="B137" s="15"/>
      <c r="C137" s="94" t="s">
        <v>231</v>
      </c>
      <c r="D137" s="94" t="s">
        <v>219</v>
      </c>
      <c r="E137" s="95" t="s">
        <v>2700</v>
      </c>
      <c r="F137" s="96" t="s">
        <v>2701</v>
      </c>
      <c r="G137" s="97" t="s">
        <v>458</v>
      </c>
      <c r="H137" s="98">
        <v>3</v>
      </c>
      <c r="I137" s="1"/>
      <c r="J137" s="99">
        <f>ROUND(I137*H137,2)</f>
        <v>0</v>
      </c>
      <c r="K137" s="96" t="s">
        <v>0</v>
      </c>
      <c r="L137" s="15"/>
      <c r="M137" s="100" t="s">
        <v>0</v>
      </c>
      <c r="N137" s="101" t="s">
        <v>37</v>
      </c>
      <c r="O137" s="102"/>
      <c r="P137" s="103">
        <f>O137*H137</f>
        <v>0</v>
      </c>
      <c r="Q137" s="103">
        <v>0</v>
      </c>
      <c r="R137" s="103">
        <f>Q137*H137</f>
        <v>0</v>
      </c>
      <c r="S137" s="103">
        <v>0</v>
      </c>
      <c r="T137" s="104">
        <f>S137*H137</f>
        <v>0</v>
      </c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R137" s="105" t="s">
        <v>224</v>
      </c>
      <c r="AT137" s="105" t="s">
        <v>219</v>
      </c>
      <c r="AU137" s="105" t="s">
        <v>79</v>
      </c>
      <c r="AY137" s="6" t="s">
        <v>217</v>
      </c>
      <c r="BE137" s="106">
        <f>IF(N137="základní",J137,0)</f>
        <v>0</v>
      </c>
      <c r="BF137" s="106">
        <f>IF(N137="snížená",J137,0)</f>
        <v>0</v>
      </c>
      <c r="BG137" s="106">
        <f>IF(N137="zákl. přenesená",J137,0)</f>
        <v>0</v>
      </c>
      <c r="BH137" s="106">
        <f>IF(N137="sníž. přenesená",J137,0)</f>
        <v>0</v>
      </c>
      <c r="BI137" s="106">
        <f>IF(N137="nulová",J137,0)</f>
        <v>0</v>
      </c>
      <c r="BJ137" s="6" t="s">
        <v>79</v>
      </c>
      <c r="BK137" s="106">
        <f>ROUND(I137*H137,2)</f>
        <v>0</v>
      </c>
      <c r="BL137" s="6" t="s">
        <v>224</v>
      </c>
      <c r="BM137" s="105" t="s">
        <v>244</v>
      </c>
    </row>
    <row r="138" spans="1:65" s="17" customFormat="1" ht="16.5" customHeight="1">
      <c r="A138" s="14"/>
      <c r="B138" s="15"/>
      <c r="C138" s="94" t="s">
        <v>224</v>
      </c>
      <c r="D138" s="94" t="s">
        <v>219</v>
      </c>
      <c r="E138" s="95" t="s">
        <v>2702</v>
      </c>
      <c r="F138" s="96" t="s">
        <v>2703</v>
      </c>
      <c r="G138" s="97" t="s">
        <v>458</v>
      </c>
      <c r="H138" s="98">
        <v>1</v>
      </c>
      <c r="I138" s="1"/>
      <c r="J138" s="99">
        <f>ROUND(I138*H138,2)</f>
        <v>0</v>
      </c>
      <c r="K138" s="96" t="s">
        <v>0</v>
      </c>
      <c r="L138" s="15"/>
      <c r="M138" s="100" t="s">
        <v>0</v>
      </c>
      <c r="N138" s="101" t="s">
        <v>37</v>
      </c>
      <c r="O138" s="102"/>
      <c r="P138" s="103">
        <f>O138*H138</f>
        <v>0</v>
      </c>
      <c r="Q138" s="103">
        <v>0</v>
      </c>
      <c r="R138" s="103">
        <f>Q138*H138</f>
        <v>0</v>
      </c>
      <c r="S138" s="103">
        <v>0</v>
      </c>
      <c r="T138" s="104">
        <f>S138*H138</f>
        <v>0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R138" s="105" t="s">
        <v>224</v>
      </c>
      <c r="AT138" s="105" t="s">
        <v>219</v>
      </c>
      <c r="AU138" s="105" t="s">
        <v>79</v>
      </c>
      <c r="AY138" s="6" t="s">
        <v>217</v>
      </c>
      <c r="BE138" s="106">
        <f>IF(N138="základní",J138,0)</f>
        <v>0</v>
      </c>
      <c r="BF138" s="106">
        <f>IF(N138="snížená",J138,0)</f>
        <v>0</v>
      </c>
      <c r="BG138" s="106">
        <f>IF(N138="zákl. přenesená",J138,0)</f>
        <v>0</v>
      </c>
      <c r="BH138" s="106">
        <f>IF(N138="sníž. přenesená",J138,0)</f>
        <v>0</v>
      </c>
      <c r="BI138" s="106">
        <f>IF(N138="nulová",J138,0)</f>
        <v>0</v>
      </c>
      <c r="BJ138" s="6" t="s">
        <v>79</v>
      </c>
      <c r="BK138" s="106">
        <f>ROUND(I138*H138,2)</f>
        <v>0</v>
      </c>
      <c r="BL138" s="6" t="s">
        <v>224</v>
      </c>
      <c r="BM138" s="105" t="s">
        <v>248</v>
      </c>
    </row>
    <row r="139" spans="1:65" s="81" customFormat="1" ht="25.9" customHeight="1">
      <c r="B139" s="82"/>
      <c r="D139" s="83" t="s">
        <v>71</v>
      </c>
      <c r="E139" s="84" t="s">
        <v>2491</v>
      </c>
      <c r="F139" s="84" t="s">
        <v>2704</v>
      </c>
      <c r="J139" s="85">
        <f>BK139</f>
        <v>0</v>
      </c>
      <c r="L139" s="82"/>
      <c r="M139" s="86"/>
      <c r="N139" s="87"/>
      <c r="O139" s="87"/>
      <c r="P139" s="88">
        <f>SUM(P140:P144)</f>
        <v>0</v>
      </c>
      <c r="Q139" s="87"/>
      <c r="R139" s="88">
        <f>SUM(R140:R144)</f>
        <v>0</v>
      </c>
      <c r="S139" s="87"/>
      <c r="T139" s="89">
        <f>SUM(T140:T144)</f>
        <v>0</v>
      </c>
      <c r="AR139" s="83" t="s">
        <v>79</v>
      </c>
      <c r="AT139" s="90" t="s">
        <v>71</v>
      </c>
      <c r="AU139" s="90" t="s">
        <v>72</v>
      </c>
      <c r="AY139" s="83" t="s">
        <v>217</v>
      </c>
      <c r="BK139" s="91">
        <f>SUM(BK140:BK144)</f>
        <v>0</v>
      </c>
    </row>
    <row r="140" spans="1:65" s="17" customFormat="1" ht="16.5" customHeight="1">
      <c r="A140" s="14"/>
      <c r="B140" s="15"/>
      <c r="C140" s="94" t="s">
        <v>239</v>
      </c>
      <c r="D140" s="94" t="s">
        <v>219</v>
      </c>
      <c r="E140" s="95" t="s">
        <v>2705</v>
      </c>
      <c r="F140" s="96" t="s">
        <v>2706</v>
      </c>
      <c r="G140" s="97" t="s">
        <v>286</v>
      </c>
      <c r="H140" s="98">
        <v>200.25</v>
      </c>
      <c r="I140" s="1"/>
      <c r="J140" s="99">
        <f>ROUND(I140*H140,2)</f>
        <v>0</v>
      </c>
      <c r="K140" s="96" t="s">
        <v>0</v>
      </c>
      <c r="L140" s="15"/>
      <c r="M140" s="100" t="s">
        <v>0</v>
      </c>
      <c r="N140" s="101" t="s">
        <v>37</v>
      </c>
      <c r="O140" s="102"/>
      <c r="P140" s="103">
        <f>O140*H140</f>
        <v>0</v>
      </c>
      <c r="Q140" s="103">
        <v>0</v>
      </c>
      <c r="R140" s="103">
        <f>Q140*H140</f>
        <v>0</v>
      </c>
      <c r="S140" s="103">
        <v>0</v>
      </c>
      <c r="T140" s="104">
        <f>S140*H140</f>
        <v>0</v>
      </c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R140" s="105" t="s">
        <v>224</v>
      </c>
      <c r="AT140" s="105" t="s">
        <v>219</v>
      </c>
      <c r="AU140" s="105" t="s">
        <v>79</v>
      </c>
      <c r="AY140" s="6" t="s">
        <v>217</v>
      </c>
      <c r="BE140" s="106">
        <f>IF(N140="základní",J140,0)</f>
        <v>0</v>
      </c>
      <c r="BF140" s="106">
        <f>IF(N140="snížená",J140,0)</f>
        <v>0</v>
      </c>
      <c r="BG140" s="106">
        <f>IF(N140="zákl. přenesená",J140,0)</f>
        <v>0</v>
      </c>
      <c r="BH140" s="106">
        <f>IF(N140="sníž. přenesená",J140,0)</f>
        <v>0</v>
      </c>
      <c r="BI140" s="106">
        <f>IF(N140="nulová",J140,0)</f>
        <v>0</v>
      </c>
      <c r="BJ140" s="6" t="s">
        <v>79</v>
      </c>
      <c r="BK140" s="106">
        <f>ROUND(I140*H140,2)</f>
        <v>0</v>
      </c>
      <c r="BL140" s="6" t="s">
        <v>224</v>
      </c>
      <c r="BM140" s="105" t="s">
        <v>266</v>
      </c>
    </row>
    <row r="141" spans="1:65" s="132" customFormat="1">
      <c r="B141" s="133"/>
      <c r="D141" s="113" t="s">
        <v>226</v>
      </c>
      <c r="E141" s="134" t="s">
        <v>0</v>
      </c>
      <c r="F141" s="135" t="s">
        <v>2707</v>
      </c>
      <c r="H141" s="136">
        <v>200.25</v>
      </c>
      <c r="L141" s="133"/>
      <c r="M141" s="137"/>
      <c r="N141" s="138"/>
      <c r="O141" s="138"/>
      <c r="P141" s="138"/>
      <c r="Q141" s="138"/>
      <c r="R141" s="138"/>
      <c r="S141" s="138"/>
      <c r="T141" s="139"/>
      <c r="AT141" s="134" t="s">
        <v>226</v>
      </c>
      <c r="AU141" s="134" t="s">
        <v>79</v>
      </c>
      <c r="AV141" s="132" t="s">
        <v>81</v>
      </c>
      <c r="AW141" s="132" t="s">
        <v>28</v>
      </c>
      <c r="AX141" s="132" t="s">
        <v>72</v>
      </c>
      <c r="AY141" s="134" t="s">
        <v>217</v>
      </c>
    </row>
    <row r="142" spans="1:65" s="140" customFormat="1">
      <c r="B142" s="141"/>
      <c r="D142" s="113" t="s">
        <v>226</v>
      </c>
      <c r="E142" s="142" t="s">
        <v>0</v>
      </c>
      <c r="F142" s="143" t="s">
        <v>227</v>
      </c>
      <c r="H142" s="144">
        <v>200.25</v>
      </c>
      <c r="L142" s="141"/>
      <c r="M142" s="145"/>
      <c r="N142" s="146"/>
      <c r="O142" s="146"/>
      <c r="P142" s="146"/>
      <c r="Q142" s="146"/>
      <c r="R142" s="146"/>
      <c r="S142" s="146"/>
      <c r="T142" s="147"/>
      <c r="AT142" s="142" t="s">
        <v>226</v>
      </c>
      <c r="AU142" s="142" t="s">
        <v>79</v>
      </c>
      <c r="AV142" s="140" t="s">
        <v>224</v>
      </c>
      <c r="AW142" s="140" t="s">
        <v>28</v>
      </c>
      <c r="AX142" s="140" t="s">
        <v>79</v>
      </c>
      <c r="AY142" s="142" t="s">
        <v>217</v>
      </c>
    </row>
    <row r="143" spans="1:65" s="17" customFormat="1" ht="16.5" customHeight="1">
      <c r="A143" s="14"/>
      <c r="B143" s="15"/>
      <c r="C143" s="94" t="s">
        <v>244</v>
      </c>
      <c r="D143" s="94" t="s">
        <v>219</v>
      </c>
      <c r="E143" s="95" t="s">
        <v>2708</v>
      </c>
      <c r="F143" s="96" t="s">
        <v>2709</v>
      </c>
      <c r="G143" s="97" t="s">
        <v>263</v>
      </c>
      <c r="H143" s="98">
        <v>4.6660000000000004</v>
      </c>
      <c r="I143" s="1"/>
      <c r="J143" s="99">
        <f>ROUND(I143*H143,2)</f>
        <v>0</v>
      </c>
      <c r="K143" s="96" t="s">
        <v>0</v>
      </c>
      <c r="L143" s="15"/>
      <c r="M143" s="100" t="s">
        <v>0</v>
      </c>
      <c r="N143" s="101" t="s">
        <v>37</v>
      </c>
      <c r="O143" s="102"/>
      <c r="P143" s="103">
        <f>O143*H143</f>
        <v>0</v>
      </c>
      <c r="Q143" s="103">
        <v>0</v>
      </c>
      <c r="R143" s="103">
        <f>Q143*H143</f>
        <v>0</v>
      </c>
      <c r="S143" s="103">
        <v>0</v>
      </c>
      <c r="T143" s="104">
        <f>S143*H143</f>
        <v>0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R143" s="105" t="s">
        <v>224</v>
      </c>
      <c r="AT143" s="105" t="s">
        <v>219</v>
      </c>
      <c r="AU143" s="105" t="s">
        <v>79</v>
      </c>
      <c r="AY143" s="6" t="s">
        <v>217</v>
      </c>
      <c r="BE143" s="106">
        <f>IF(N143="základní",J143,0)</f>
        <v>0</v>
      </c>
      <c r="BF143" s="106">
        <f>IF(N143="snížená",J143,0)</f>
        <v>0</v>
      </c>
      <c r="BG143" s="106">
        <f>IF(N143="zákl. přenesená",J143,0)</f>
        <v>0</v>
      </c>
      <c r="BH143" s="106">
        <f>IF(N143="sníž. přenesená",J143,0)</f>
        <v>0</v>
      </c>
      <c r="BI143" s="106">
        <f>IF(N143="nulová",J143,0)</f>
        <v>0</v>
      </c>
      <c r="BJ143" s="6" t="s">
        <v>79</v>
      </c>
      <c r="BK143" s="106">
        <f>ROUND(I143*H143,2)</f>
        <v>0</v>
      </c>
      <c r="BL143" s="6" t="s">
        <v>224</v>
      </c>
      <c r="BM143" s="105" t="s">
        <v>275</v>
      </c>
    </row>
    <row r="144" spans="1:65" s="17" customFormat="1" ht="16.5" customHeight="1">
      <c r="A144" s="14"/>
      <c r="B144" s="15"/>
      <c r="C144" s="94" t="s">
        <v>251</v>
      </c>
      <c r="D144" s="94" t="s">
        <v>219</v>
      </c>
      <c r="E144" s="95" t="s">
        <v>2710</v>
      </c>
      <c r="F144" s="96" t="s">
        <v>2711</v>
      </c>
      <c r="G144" s="97" t="s">
        <v>263</v>
      </c>
      <c r="H144" s="98">
        <v>4.6660000000000004</v>
      </c>
      <c r="I144" s="1"/>
      <c r="J144" s="99">
        <f>ROUND(I144*H144,2)</f>
        <v>0</v>
      </c>
      <c r="K144" s="96" t="s">
        <v>0</v>
      </c>
      <c r="L144" s="15"/>
      <c r="M144" s="100" t="s">
        <v>0</v>
      </c>
      <c r="N144" s="101" t="s">
        <v>37</v>
      </c>
      <c r="O144" s="102"/>
      <c r="P144" s="103">
        <f>O144*H144</f>
        <v>0</v>
      </c>
      <c r="Q144" s="103">
        <v>0</v>
      </c>
      <c r="R144" s="103">
        <f>Q144*H144</f>
        <v>0</v>
      </c>
      <c r="S144" s="103">
        <v>0</v>
      </c>
      <c r="T144" s="104">
        <f>S144*H144</f>
        <v>0</v>
      </c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R144" s="105" t="s">
        <v>224</v>
      </c>
      <c r="AT144" s="105" t="s">
        <v>219</v>
      </c>
      <c r="AU144" s="105" t="s">
        <v>79</v>
      </c>
      <c r="AY144" s="6" t="s">
        <v>217</v>
      </c>
      <c r="BE144" s="106">
        <f>IF(N144="základní",J144,0)</f>
        <v>0</v>
      </c>
      <c r="BF144" s="106">
        <f>IF(N144="snížená",J144,0)</f>
        <v>0</v>
      </c>
      <c r="BG144" s="106">
        <f>IF(N144="zákl. přenesená",J144,0)</f>
        <v>0</v>
      </c>
      <c r="BH144" s="106">
        <f>IF(N144="sníž. přenesená",J144,0)</f>
        <v>0</v>
      </c>
      <c r="BI144" s="106">
        <f>IF(N144="nulová",J144,0)</f>
        <v>0</v>
      </c>
      <c r="BJ144" s="6" t="s">
        <v>79</v>
      </c>
      <c r="BK144" s="106">
        <f>ROUND(I144*H144,2)</f>
        <v>0</v>
      </c>
      <c r="BL144" s="6" t="s">
        <v>224</v>
      </c>
      <c r="BM144" s="105" t="s">
        <v>283</v>
      </c>
    </row>
    <row r="145" spans="1:65" s="81" customFormat="1" ht="25.9" customHeight="1">
      <c r="B145" s="82"/>
      <c r="D145" s="83" t="s">
        <v>71</v>
      </c>
      <c r="E145" s="84" t="s">
        <v>660</v>
      </c>
      <c r="F145" s="84" t="s">
        <v>2712</v>
      </c>
      <c r="J145" s="85">
        <f>BK145</f>
        <v>0</v>
      </c>
      <c r="L145" s="82"/>
      <c r="M145" s="86"/>
      <c r="N145" s="87"/>
      <c r="O145" s="87"/>
      <c r="P145" s="88">
        <f>SUM(P146:P149)</f>
        <v>0</v>
      </c>
      <c r="Q145" s="87"/>
      <c r="R145" s="88">
        <f>SUM(R146:R149)</f>
        <v>0</v>
      </c>
      <c r="S145" s="87"/>
      <c r="T145" s="89">
        <f>SUM(T146:T149)</f>
        <v>0</v>
      </c>
      <c r="AR145" s="83" t="s">
        <v>79</v>
      </c>
      <c r="AT145" s="90" t="s">
        <v>71</v>
      </c>
      <c r="AU145" s="90" t="s">
        <v>72</v>
      </c>
      <c r="AY145" s="83" t="s">
        <v>217</v>
      </c>
      <c r="BK145" s="91">
        <f>SUM(BK146:BK149)</f>
        <v>0</v>
      </c>
    </row>
    <row r="146" spans="1:65" s="17" customFormat="1" ht="16.5" customHeight="1">
      <c r="A146" s="14"/>
      <c r="B146" s="15"/>
      <c r="C146" s="94" t="s">
        <v>248</v>
      </c>
      <c r="D146" s="94" t="s">
        <v>219</v>
      </c>
      <c r="E146" s="95" t="s">
        <v>2713</v>
      </c>
      <c r="F146" s="96" t="s">
        <v>2714</v>
      </c>
      <c r="G146" s="97" t="s">
        <v>286</v>
      </c>
      <c r="H146" s="98">
        <v>600.74900000000002</v>
      </c>
      <c r="I146" s="1"/>
      <c r="J146" s="99">
        <f>ROUND(I146*H146,2)</f>
        <v>0</v>
      </c>
      <c r="K146" s="96" t="s">
        <v>0</v>
      </c>
      <c r="L146" s="15"/>
      <c r="M146" s="100" t="s">
        <v>0</v>
      </c>
      <c r="N146" s="101" t="s">
        <v>37</v>
      </c>
      <c r="O146" s="102"/>
      <c r="P146" s="103">
        <f>O146*H146</f>
        <v>0</v>
      </c>
      <c r="Q146" s="103">
        <v>0</v>
      </c>
      <c r="R146" s="103">
        <f>Q146*H146</f>
        <v>0</v>
      </c>
      <c r="S146" s="103">
        <v>0</v>
      </c>
      <c r="T146" s="104">
        <f>S146*H146</f>
        <v>0</v>
      </c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R146" s="105" t="s">
        <v>224</v>
      </c>
      <c r="AT146" s="105" t="s">
        <v>219</v>
      </c>
      <c r="AU146" s="105" t="s">
        <v>79</v>
      </c>
      <c r="AY146" s="6" t="s">
        <v>217</v>
      </c>
      <c r="BE146" s="106">
        <f>IF(N146="základní",J146,0)</f>
        <v>0</v>
      </c>
      <c r="BF146" s="106">
        <f>IF(N146="snížená",J146,0)</f>
        <v>0</v>
      </c>
      <c r="BG146" s="106">
        <f>IF(N146="zákl. přenesená",J146,0)</f>
        <v>0</v>
      </c>
      <c r="BH146" s="106">
        <f>IF(N146="sníž. přenesená",J146,0)</f>
        <v>0</v>
      </c>
      <c r="BI146" s="106">
        <f>IF(N146="nulová",J146,0)</f>
        <v>0</v>
      </c>
      <c r="BJ146" s="6" t="s">
        <v>79</v>
      </c>
      <c r="BK146" s="106">
        <f>ROUND(I146*H146,2)</f>
        <v>0</v>
      </c>
      <c r="BL146" s="6" t="s">
        <v>224</v>
      </c>
      <c r="BM146" s="105" t="s">
        <v>293</v>
      </c>
    </row>
    <row r="147" spans="1:65" s="132" customFormat="1">
      <c r="B147" s="133"/>
      <c r="D147" s="113" t="s">
        <v>226</v>
      </c>
      <c r="E147" s="134" t="s">
        <v>0</v>
      </c>
      <c r="F147" s="135" t="s">
        <v>2715</v>
      </c>
      <c r="H147" s="136">
        <v>600.74900000000002</v>
      </c>
      <c r="L147" s="133"/>
      <c r="M147" s="137"/>
      <c r="N147" s="138"/>
      <c r="O147" s="138"/>
      <c r="P147" s="138"/>
      <c r="Q147" s="138"/>
      <c r="R147" s="138"/>
      <c r="S147" s="138"/>
      <c r="T147" s="139"/>
      <c r="AT147" s="134" t="s">
        <v>226</v>
      </c>
      <c r="AU147" s="134" t="s">
        <v>79</v>
      </c>
      <c r="AV147" s="132" t="s">
        <v>81</v>
      </c>
      <c r="AW147" s="132" t="s">
        <v>28</v>
      </c>
      <c r="AX147" s="132" t="s">
        <v>72</v>
      </c>
      <c r="AY147" s="134" t="s">
        <v>217</v>
      </c>
    </row>
    <row r="148" spans="1:65" s="140" customFormat="1">
      <c r="B148" s="141"/>
      <c r="D148" s="113" t="s">
        <v>226</v>
      </c>
      <c r="E148" s="142" t="s">
        <v>0</v>
      </c>
      <c r="F148" s="143" t="s">
        <v>227</v>
      </c>
      <c r="H148" s="144">
        <v>600.74900000000002</v>
      </c>
      <c r="L148" s="141"/>
      <c r="M148" s="145"/>
      <c r="N148" s="146"/>
      <c r="O148" s="146"/>
      <c r="P148" s="146"/>
      <c r="Q148" s="146"/>
      <c r="R148" s="146"/>
      <c r="S148" s="146"/>
      <c r="T148" s="147"/>
      <c r="AT148" s="142" t="s">
        <v>226</v>
      </c>
      <c r="AU148" s="142" t="s">
        <v>79</v>
      </c>
      <c r="AV148" s="140" t="s">
        <v>224</v>
      </c>
      <c r="AW148" s="140" t="s">
        <v>28</v>
      </c>
      <c r="AX148" s="140" t="s">
        <v>79</v>
      </c>
      <c r="AY148" s="142" t="s">
        <v>217</v>
      </c>
    </row>
    <row r="149" spans="1:65" s="17" customFormat="1" ht="16.5" customHeight="1">
      <c r="A149" s="14"/>
      <c r="B149" s="15"/>
      <c r="C149" s="94" t="s">
        <v>260</v>
      </c>
      <c r="D149" s="94" t="s">
        <v>219</v>
      </c>
      <c r="E149" s="95" t="s">
        <v>2716</v>
      </c>
      <c r="F149" s="96" t="s">
        <v>2717</v>
      </c>
      <c r="G149" s="97" t="s">
        <v>286</v>
      </c>
      <c r="H149" s="98">
        <v>600.74900000000002</v>
      </c>
      <c r="I149" s="1"/>
      <c r="J149" s="99">
        <f>ROUND(I149*H149,2)</f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>O149*H149</f>
        <v>0</v>
      </c>
      <c r="Q149" s="103">
        <v>0</v>
      </c>
      <c r="R149" s="103">
        <f>Q149*H149</f>
        <v>0</v>
      </c>
      <c r="S149" s="103">
        <v>0</v>
      </c>
      <c r="T149" s="104">
        <f>S149*H149</f>
        <v>0</v>
      </c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R149" s="105" t="s">
        <v>224</v>
      </c>
      <c r="AT149" s="105" t="s">
        <v>219</v>
      </c>
      <c r="AU149" s="105" t="s">
        <v>79</v>
      </c>
      <c r="AY149" s="6" t="s">
        <v>217</v>
      </c>
      <c r="BE149" s="106">
        <f>IF(N149="základní",J149,0)</f>
        <v>0</v>
      </c>
      <c r="BF149" s="106">
        <f>IF(N149="snížená",J149,0)</f>
        <v>0</v>
      </c>
      <c r="BG149" s="106">
        <f>IF(N149="zákl. přenesená",J149,0)</f>
        <v>0</v>
      </c>
      <c r="BH149" s="106">
        <f>IF(N149="sníž. přenesená",J149,0)</f>
        <v>0</v>
      </c>
      <c r="BI149" s="106">
        <f>IF(N149="nulová",J149,0)</f>
        <v>0</v>
      </c>
      <c r="BJ149" s="6" t="s">
        <v>79</v>
      </c>
      <c r="BK149" s="106">
        <f>ROUND(I149*H149,2)</f>
        <v>0</v>
      </c>
      <c r="BL149" s="6" t="s">
        <v>224</v>
      </c>
      <c r="BM149" s="105" t="s">
        <v>299</v>
      </c>
    </row>
    <row r="150" spans="1:65" s="81" customFormat="1" ht="25.9" customHeight="1">
      <c r="B150" s="82"/>
      <c r="D150" s="83" t="s">
        <v>71</v>
      </c>
      <c r="E150" s="84" t="s">
        <v>665</v>
      </c>
      <c r="F150" s="84" t="s">
        <v>2718</v>
      </c>
      <c r="J150" s="85">
        <f>BK150</f>
        <v>0</v>
      </c>
      <c r="L150" s="82"/>
      <c r="M150" s="86"/>
      <c r="N150" s="87"/>
      <c r="O150" s="87"/>
      <c r="P150" s="88">
        <f>SUM(P151:P168)</f>
        <v>0</v>
      </c>
      <c r="Q150" s="87"/>
      <c r="R150" s="88">
        <f>SUM(R151:R168)</f>
        <v>0</v>
      </c>
      <c r="S150" s="87"/>
      <c r="T150" s="89">
        <f>SUM(T151:T168)</f>
        <v>0</v>
      </c>
      <c r="AR150" s="83" t="s">
        <v>79</v>
      </c>
      <c r="AT150" s="90" t="s">
        <v>71</v>
      </c>
      <c r="AU150" s="90" t="s">
        <v>72</v>
      </c>
      <c r="AY150" s="83" t="s">
        <v>217</v>
      </c>
      <c r="BK150" s="91">
        <f>SUM(BK151:BK168)</f>
        <v>0</v>
      </c>
    </row>
    <row r="151" spans="1:65" s="17" customFormat="1" ht="16.5" customHeight="1">
      <c r="A151" s="14"/>
      <c r="B151" s="15"/>
      <c r="C151" s="94" t="s">
        <v>266</v>
      </c>
      <c r="D151" s="94" t="s">
        <v>219</v>
      </c>
      <c r="E151" s="95" t="s">
        <v>2719</v>
      </c>
      <c r="F151" s="96" t="s">
        <v>2720</v>
      </c>
      <c r="G151" s="97" t="s">
        <v>222</v>
      </c>
      <c r="H151" s="98">
        <v>0.13500000000000001</v>
      </c>
      <c r="I151" s="1"/>
      <c r="J151" s="99">
        <f t="shared" ref="J151:J168" si="0">ROUND(I151*H151,2)</f>
        <v>0</v>
      </c>
      <c r="K151" s="96" t="s">
        <v>0</v>
      </c>
      <c r="L151" s="15"/>
      <c r="M151" s="100" t="s">
        <v>0</v>
      </c>
      <c r="N151" s="101" t="s">
        <v>37</v>
      </c>
      <c r="O151" s="102"/>
      <c r="P151" s="103">
        <f t="shared" ref="P151:P168" si="1">O151*H151</f>
        <v>0</v>
      </c>
      <c r="Q151" s="103">
        <v>0</v>
      </c>
      <c r="R151" s="103">
        <f t="shared" ref="R151:R168" si="2">Q151*H151</f>
        <v>0</v>
      </c>
      <c r="S151" s="103">
        <v>0</v>
      </c>
      <c r="T151" s="104">
        <f t="shared" ref="T151:T168" si="3">S151*H151</f>
        <v>0</v>
      </c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R151" s="105" t="s">
        <v>224</v>
      </c>
      <c r="AT151" s="105" t="s">
        <v>219</v>
      </c>
      <c r="AU151" s="105" t="s">
        <v>79</v>
      </c>
      <c r="AY151" s="6" t="s">
        <v>217</v>
      </c>
      <c r="BE151" s="106">
        <f t="shared" ref="BE151:BE168" si="4">IF(N151="základní",J151,0)</f>
        <v>0</v>
      </c>
      <c r="BF151" s="106">
        <f t="shared" ref="BF151:BF168" si="5">IF(N151="snížená",J151,0)</f>
        <v>0</v>
      </c>
      <c r="BG151" s="106">
        <f t="shared" ref="BG151:BG168" si="6">IF(N151="zákl. přenesená",J151,0)</f>
        <v>0</v>
      </c>
      <c r="BH151" s="106">
        <f t="shared" ref="BH151:BH168" si="7">IF(N151="sníž. přenesená",J151,0)</f>
        <v>0</v>
      </c>
      <c r="BI151" s="106">
        <f t="shared" ref="BI151:BI168" si="8">IF(N151="nulová",J151,0)</f>
        <v>0</v>
      </c>
      <c r="BJ151" s="6" t="s">
        <v>79</v>
      </c>
      <c r="BK151" s="106">
        <f t="shared" ref="BK151:BK168" si="9">ROUND(I151*H151,2)</f>
        <v>0</v>
      </c>
      <c r="BL151" s="6" t="s">
        <v>224</v>
      </c>
      <c r="BM151" s="105" t="s">
        <v>308</v>
      </c>
    </row>
    <row r="152" spans="1:65" s="17" customFormat="1" ht="16.5" customHeight="1">
      <c r="A152" s="14"/>
      <c r="B152" s="15"/>
      <c r="C152" s="94" t="s">
        <v>271</v>
      </c>
      <c r="D152" s="94" t="s">
        <v>219</v>
      </c>
      <c r="E152" s="95" t="s">
        <v>2721</v>
      </c>
      <c r="F152" s="96" t="s">
        <v>2722</v>
      </c>
      <c r="G152" s="97" t="s">
        <v>286</v>
      </c>
      <c r="H152" s="98">
        <v>2</v>
      </c>
      <c r="I152" s="1"/>
      <c r="J152" s="99">
        <f t="shared" si="0"/>
        <v>0</v>
      </c>
      <c r="K152" s="96" t="s">
        <v>0</v>
      </c>
      <c r="L152" s="15"/>
      <c r="M152" s="100" t="s">
        <v>0</v>
      </c>
      <c r="N152" s="101" t="s">
        <v>37</v>
      </c>
      <c r="O152" s="102"/>
      <c r="P152" s="103">
        <f t="shared" si="1"/>
        <v>0</v>
      </c>
      <c r="Q152" s="103">
        <v>0</v>
      </c>
      <c r="R152" s="103">
        <f t="shared" si="2"/>
        <v>0</v>
      </c>
      <c r="S152" s="103">
        <v>0</v>
      </c>
      <c r="T152" s="104">
        <f t="shared" si="3"/>
        <v>0</v>
      </c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R152" s="105" t="s">
        <v>224</v>
      </c>
      <c r="AT152" s="105" t="s">
        <v>219</v>
      </c>
      <c r="AU152" s="105" t="s">
        <v>79</v>
      </c>
      <c r="AY152" s="6" t="s">
        <v>217</v>
      </c>
      <c r="BE152" s="106">
        <f t="shared" si="4"/>
        <v>0</v>
      </c>
      <c r="BF152" s="106">
        <f t="shared" si="5"/>
        <v>0</v>
      </c>
      <c r="BG152" s="106">
        <f t="shared" si="6"/>
        <v>0</v>
      </c>
      <c r="BH152" s="106">
        <f t="shared" si="7"/>
        <v>0</v>
      </c>
      <c r="BI152" s="106">
        <f t="shared" si="8"/>
        <v>0</v>
      </c>
      <c r="BJ152" s="6" t="s">
        <v>79</v>
      </c>
      <c r="BK152" s="106">
        <f t="shared" si="9"/>
        <v>0</v>
      </c>
      <c r="BL152" s="6" t="s">
        <v>224</v>
      </c>
      <c r="BM152" s="105" t="s">
        <v>317</v>
      </c>
    </row>
    <row r="153" spans="1:65" s="17" customFormat="1" ht="16.5" customHeight="1">
      <c r="A153" s="14"/>
      <c r="B153" s="15"/>
      <c r="C153" s="94" t="s">
        <v>275</v>
      </c>
      <c r="D153" s="94" t="s">
        <v>219</v>
      </c>
      <c r="E153" s="95" t="s">
        <v>2723</v>
      </c>
      <c r="F153" s="96" t="s">
        <v>2724</v>
      </c>
      <c r="G153" s="97" t="s">
        <v>222</v>
      </c>
      <c r="H153" s="98">
        <v>0.27600000000000002</v>
      </c>
      <c r="I153" s="1"/>
      <c r="J153" s="99">
        <f t="shared" si="0"/>
        <v>0</v>
      </c>
      <c r="K153" s="96" t="s">
        <v>0</v>
      </c>
      <c r="L153" s="15"/>
      <c r="M153" s="100" t="s">
        <v>0</v>
      </c>
      <c r="N153" s="101" t="s">
        <v>37</v>
      </c>
      <c r="O153" s="102"/>
      <c r="P153" s="103">
        <f t="shared" si="1"/>
        <v>0</v>
      </c>
      <c r="Q153" s="103">
        <v>0</v>
      </c>
      <c r="R153" s="103">
        <f t="shared" si="2"/>
        <v>0</v>
      </c>
      <c r="S153" s="103">
        <v>0</v>
      </c>
      <c r="T153" s="104">
        <f t="shared" si="3"/>
        <v>0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R153" s="105" t="s">
        <v>224</v>
      </c>
      <c r="AT153" s="105" t="s">
        <v>219</v>
      </c>
      <c r="AU153" s="105" t="s">
        <v>79</v>
      </c>
      <c r="AY153" s="6" t="s">
        <v>217</v>
      </c>
      <c r="BE153" s="106">
        <f t="shared" si="4"/>
        <v>0</v>
      </c>
      <c r="BF153" s="106">
        <f t="shared" si="5"/>
        <v>0</v>
      </c>
      <c r="BG153" s="106">
        <f t="shared" si="6"/>
        <v>0</v>
      </c>
      <c r="BH153" s="106">
        <f t="shared" si="7"/>
        <v>0</v>
      </c>
      <c r="BI153" s="106">
        <f t="shared" si="8"/>
        <v>0</v>
      </c>
      <c r="BJ153" s="6" t="s">
        <v>79</v>
      </c>
      <c r="BK153" s="106">
        <f t="shared" si="9"/>
        <v>0</v>
      </c>
      <c r="BL153" s="6" t="s">
        <v>224</v>
      </c>
      <c r="BM153" s="105" t="s">
        <v>326</v>
      </c>
    </row>
    <row r="154" spans="1:65" s="17" customFormat="1" ht="16.5" customHeight="1">
      <c r="A154" s="14"/>
      <c r="B154" s="15"/>
      <c r="C154" s="94" t="s">
        <v>279</v>
      </c>
      <c r="D154" s="94" t="s">
        <v>219</v>
      </c>
      <c r="E154" s="95" t="s">
        <v>2725</v>
      </c>
      <c r="F154" s="96" t="s">
        <v>2726</v>
      </c>
      <c r="G154" s="97" t="s">
        <v>458</v>
      </c>
      <c r="H154" s="98">
        <v>181</v>
      </c>
      <c r="I154" s="1"/>
      <c r="J154" s="99">
        <f t="shared" si="0"/>
        <v>0</v>
      </c>
      <c r="K154" s="96" t="s">
        <v>0</v>
      </c>
      <c r="L154" s="15"/>
      <c r="M154" s="100" t="s">
        <v>0</v>
      </c>
      <c r="N154" s="101" t="s">
        <v>37</v>
      </c>
      <c r="O154" s="102"/>
      <c r="P154" s="103">
        <f t="shared" si="1"/>
        <v>0</v>
      </c>
      <c r="Q154" s="103">
        <v>0</v>
      </c>
      <c r="R154" s="103">
        <f t="shared" si="2"/>
        <v>0</v>
      </c>
      <c r="S154" s="103">
        <v>0</v>
      </c>
      <c r="T154" s="104">
        <f t="shared" si="3"/>
        <v>0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R154" s="105" t="s">
        <v>224</v>
      </c>
      <c r="AT154" s="105" t="s">
        <v>219</v>
      </c>
      <c r="AU154" s="105" t="s">
        <v>79</v>
      </c>
      <c r="AY154" s="6" t="s">
        <v>217</v>
      </c>
      <c r="BE154" s="106">
        <f t="shared" si="4"/>
        <v>0</v>
      </c>
      <c r="BF154" s="106">
        <f t="shared" si="5"/>
        <v>0</v>
      </c>
      <c r="BG154" s="106">
        <f t="shared" si="6"/>
        <v>0</v>
      </c>
      <c r="BH154" s="106">
        <f t="shared" si="7"/>
        <v>0</v>
      </c>
      <c r="BI154" s="106">
        <f t="shared" si="8"/>
        <v>0</v>
      </c>
      <c r="BJ154" s="6" t="s">
        <v>79</v>
      </c>
      <c r="BK154" s="106">
        <f t="shared" si="9"/>
        <v>0</v>
      </c>
      <c r="BL154" s="6" t="s">
        <v>224</v>
      </c>
      <c r="BM154" s="105" t="s">
        <v>335</v>
      </c>
    </row>
    <row r="155" spans="1:65" s="17" customFormat="1" ht="16.5" customHeight="1">
      <c r="A155" s="14"/>
      <c r="B155" s="15"/>
      <c r="C155" s="94" t="s">
        <v>283</v>
      </c>
      <c r="D155" s="94" t="s">
        <v>219</v>
      </c>
      <c r="E155" s="95" t="s">
        <v>2727</v>
      </c>
      <c r="F155" s="96" t="s">
        <v>2728</v>
      </c>
      <c r="G155" s="97" t="s">
        <v>458</v>
      </c>
      <c r="H155" s="98">
        <v>4</v>
      </c>
      <c r="I155" s="1"/>
      <c r="J155" s="99">
        <f t="shared" si="0"/>
        <v>0</v>
      </c>
      <c r="K155" s="96" t="s">
        <v>0</v>
      </c>
      <c r="L155" s="15"/>
      <c r="M155" s="100" t="s">
        <v>0</v>
      </c>
      <c r="N155" s="101" t="s">
        <v>37</v>
      </c>
      <c r="O155" s="102"/>
      <c r="P155" s="103">
        <f t="shared" si="1"/>
        <v>0</v>
      </c>
      <c r="Q155" s="103">
        <v>0</v>
      </c>
      <c r="R155" s="103">
        <f t="shared" si="2"/>
        <v>0</v>
      </c>
      <c r="S155" s="103">
        <v>0</v>
      </c>
      <c r="T155" s="104">
        <f t="shared" si="3"/>
        <v>0</v>
      </c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R155" s="105" t="s">
        <v>224</v>
      </c>
      <c r="AT155" s="105" t="s">
        <v>219</v>
      </c>
      <c r="AU155" s="105" t="s">
        <v>79</v>
      </c>
      <c r="AY155" s="6" t="s">
        <v>217</v>
      </c>
      <c r="BE155" s="106">
        <f t="shared" si="4"/>
        <v>0</v>
      </c>
      <c r="BF155" s="106">
        <f t="shared" si="5"/>
        <v>0</v>
      </c>
      <c r="BG155" s="106">
        <f t="shared" si="6"/>
        <v>0</v>
      </c>
      <c r="BH155" s="106">
        <f t="shared" si="7"/>
        <v>0</v>
      </c>
      <c r="BI155" s="106">
        <f t="shared" si="8"/>
        <v>0</v>
      </c>
      <c r="BJ155" s="6" t="s">
        <v>79</v>
      </c>
      <c r="BK155" s="106">
        <f t="shared" si="9"/>
        <v>0</v>
      </c>
      <c r="BL155" s="6" t="s">
        <v>224</v>
      </c>
      <c r="BM155" s="105" t="s">
        <v>343</v>
      </c>
    </row>
    <row r="156" spans="1:65" s="17" customFormat="1" ht="16.5" customHeight="1">
      <c r="A156" s="14"/>
      <c r="B156" s="15"/>
      <c r="C156" s="94" t="s">
        <v>7</v>
      </c>
      <c r="D156" s="94" t="s">
        <v>219</v>
      </c>
      <c r="E156" s="95" t="s">
        <v>2729</v>
      </c>
      <c r="F156" s="96" t="s">
        <v>2730</v>
      </c>
      <c r="G156" s="97" t="s">
        <v>286</v>
      </c>
      <c r="H156" s="98">
        <v>5.0179999999999998</v>
      </c>
      <c r="I156" s="1"/>
      <c r="J156" s="99">
        <f t="shared" si="0"/>
        <v>0</v>
      </c>
      <c r="K156" s="96" t="s">
        <v>0</v>
      </c>
      <c r="L156" s="15"/>
      <c r="M156" s="100" t="s">
        <v>0</v>
      </c>
      <c r="N156" s="101" t="s">
        <v>37</v>
      </c>
      <c r="O156" s="102"/>
      <c r="P156" s="103">
        <f t="shared" si="1"/>
        <v>0</v>
      </c>
      <c r="Q156" s="103">
        <v>0</v>
      </c>
      <c r="R156" s="103">
        <f t="shared" si="2"/>
        <v>0</v>
      </c>
      <c r="S156" s="103">
        <v>0</v>
      </c>
      <c r="T156" s="104">
        <f t="shared" si="3"/>
        <v>0</v>
      </c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R156" s="105" t="s">
        <v>224</v>
      </c>
      <c r="AT156" s="105" t="s">
        <v>219</v>
      </c>
      <c r="AU156" s="105" t="s">
        <v>79</v>
      </c>
      <c r="AY156" s="6" t="s">
        <v>217</v>
      </c>
      <c r="BE156" s="106">
        <f t="shared" si="4"/>
        <v>0</v>
      </c>
      <c r="BF156" s="106">
        <f t="shared" si="5"/>
        <v>0</v>
      </c>
      <c r="BG156" s="106">
        <f t="shared" si="6"/>
        <v>0</v>
      </c>
      <c r="BH156" s="106">
        <f t="shared" si="7"/>
        <v>0</v>
      </c>
      <c r="BI156" s="106">
        <f t="shared" si="8"/>
        <v>0</v>
      </c>
      <c r="BJ156" s="6" t="s">
        <v>79</v>
      </c>
      <c r="BK156" s="106">
        <f t="shared" si="9"/>
        <v>0</v>
      </c>
      <c r="BL156" s="6" t="s">
        <v>224</v>
      </c>
      <c r="BM156" s="105" t="s">
        <v>354</v>
      </c>
    </row>
    <row r="157" spans="1:65" s="17" customFormat="1" ht="16.5" customHeight="1">
      <c r="A157" s="14"/>
      <c r="B157" s="15"/>
      <c r="C157" s="94" t="s">
        <v>293</v>
      </c>
      <c r="D157" s="94" t="s">
        <v>219</v>
      </c>
      <c r="E157" s="95" t="s">
        <v>2731</v>
      </c>
      <c r="F157" s="96" t="s">
        <v>2732</v>
      </c>
      <c r="G157" s="97" t="s">
        <v>286</v>
      </c>
      <c r="H157" s="98">
        <v>8.1280000000000001</v>
      </c>
      <c r="I157" s="1"/>
      <c r="J157" s="99">
        <f t="shared" si="0"/>
        <v>0</v>
      </c>
      <c r="K157" s="96" t="s">
        <v>0</v>
      </c>
      <c r="L157" s="15"/>
      <c r="M157" s="100" t="s">
        <v>0</v>
      </c>
      <c r="N157" s="101" t="s">
        <v>37</v>
      </c>
      <c r="O157" s="102"/>
      <c r="P157" s="103">
        <f t="shared" si="1"/>
        <v>0</v>
      </c>
      <c r="Q157" s="103">
        <v>0</v>
      </c>
      <c r="R157" s="103">
        <f t="shared" si="2"/>
        <v>0</v>
      </c>
      <c r="S157" s="103">
        <v>0</v>
      </c>
      <c r="T157" s="104">
        <f t="shared" si="3"/>
        <v>0</v>
      </c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R157" s="105" t="s">
        <v>224</v>
      </c>
      <c r="AT157" s="105" t="s">
        <v>219</v>
      </c>
      <c r="AU157" s="105" t="s">
        <v>79</v>
      </c>
      <c r="AY157" s="6" t="s">
        <v>217</v>
      </c>
      <c r="BE157" s="106">
        <f t="shared" si="4"/>
        <v>0</v>
      </c>
      <c r="BF157" s="106">
        <f t="shared" si="5"/>
        <v>0</v>
      </c>
      <c r="BG157" s="106">
        <f t="shared" si="6"/>
        <v>0</v>
      </c>
      <c r="BH157" s="106">
        <f t="shared" si="7"/>
        <v>0</v>
      </c>
      <c r="BI157" s="106">
        <f t="shared" si="8"/>
        <v>0</v>
      </c>
      <c r="BJ157" s="6" t="s">
        <v>79</v>
      </c>
      <c r="BK157" s="106">
        <f t="shared" si="9"/>
        <v>0</v>
      </c>
      <c r="BL157" s="6" t="s">
        <v>224</v>
      </c>
      <c r="BM157" s="105" t="s">
        <v>364</v>
      </c>
    </row>
    <row r="158" spans="1:65" s="17" customFormat="1" ht="16.5" customHeight="1">
      <c r="A158" s="14"/>
      <c r="B158" s="15"/>
      <c r="C158" s="94" t="s">
        <v>296</v>
      </c>
      <c r="D158" s="94" t="s">
        <v>219</v>
      </c>
      <c r="E158" s="95" t="s">
        <v>2733</v>
      </c>
      <c r="F158" s="96" t="s">
        <v>2734</v>
      </c>
      <c r="G158" s="97" t="s">
        <v>286</v>
      </c>
      <c r="H158" s="98">
        <v>17.84</v>
      </c>
      <c r="I158" s="1"/>
      <c r="J158" s="99">
        <f t="shared" si="0"/>
        <v>0</v>
      </c>
      <c r="K158" s="96" t="s">
        <v>0</v>
      </c>
      <c r="L158" s="15"/>
      <c r="M158" s="100" t="s">
        <v>0</v>
      </c>
      <c r="N158" s="101" t="s">
        <v>37</v>
      </c>
      <c r="O158" s="102"/>
      <c r="P158" s="103">
        <f t="shared" si="1"/>
        <v>0</v>
      </c>
      <c r="Q158" s="103">
        <v>0</v>
      </c>
      <c r="R158" s="103">
        <f t="shared" si="2"/>
        <v>0</v>
      </c>
      <c r="S158" s="103">
        <v>0</v>
      </c>
      <c r="T158" s="104">
        <f t="shared" si="3"/>
        <v>0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R158" s="105" t="s">
        <v>224</v>
      </c>
      <c r="AT158" s="105" t="s">
        <v>219</v>
      </c>
      <c r="AU158" s="105" t="s">
        <v>79</v>
      </c>
      <c r="AY158" s="6" t="s">
        <v>217</v>
      </c>
      <c r="BE158" s="106">
        <f t="shared" si="4"/>
        <v>0</v>
      </c>
      <c r="BF158" s="106">
        <f t="shared" si="5"/>
        <v>0</v>
      </c>
      <c r="BG158" s="106">
        <f t="shared" si="6"/>
        <v>0</v>
      </c>
      <c r="BH158" s="106">
        <f t="shared" si="7"/>
        <v>0</v>
      </c>
      <c r="BI158" s="106">
        <f t="shared" si="8"/>
        <v>0</v>
      </c>
      <c r="BJ158" s="6" t="s">
        <v>79</v>
      </c>
      <c r="BK158" s="106">
        <f t="shared" si="9"/>
        <v>0</v>
      </c>
      <c r="BL158" s="6" t="s">
        <v>224</v>
      </c>
      <c r="BM158" s="105" t="s">
        <v>2409</v>
      </c>
    </row>
    <row r="159" spans="1:65" s="17" customFormat="1" ht="16.5" customHeight="1">
      <c r="A159" s="14"/>
      <c r="B159" s="15"/>
      <c r="C159" s="94" t="s">
        <v>299</v>
      </c>
      <c r="D159" s="94" t="s">
        <v>219</v>
      </c>
      <c r="E159" s="95" t="s">
        <v>2735</v>
      </c>
      <c r="F159" s="96" t="s">
        <v>2736</v>
      </c>
      <c r="G159" s="97" t="s">
        <v>286</v>
      </c>
      <c r="H159" s="98">
        <v>47.631999999999998</v>
      </c>
      <c r="I159" s="1"/>
      <c r="J159" s="99">
        <f t="shared" si="0"/>
        <v>0</v>
      </c>
      <c r="K159" s="96" t="s">
        <v>0</v>
      </c>
      <c r="L159" s="15"/>
      <c r="M159" s="100" t="s">
        <v>0</v>
      </c>
      <c r="N159" s="101" t="s">
        <v>37</v>
      </c>
      <c r="O159" s="102"/>
      <c r="P159" s="103">
        <f t="shared" si="1"/>
        <v>0</v>
      </c>
      <c r="Q159" s="103">
        <v>0</v>
      </c>
      <c r="R159" s="103">
        <f t="shared" si="2"/>
        <v>0</v>
      </c>
      <c r="S159" s="103">
        <v>0</v>
      </c>
      <c r="T159" s="104">
        <f t="shared" si="3"/>
        <v>0</v>
      </c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R159" s="105" t="s">
        <v>224</v>
      </c>
      <c r="AT159" s="105" t="s">
        <v>219</v>
      </c>
      <c r="AU159" s="105" t="s">
        <v>79</v>
      </c>
      <c r="AY159" s="6" t="s">
        <v>217</v>
      </c>
      <c r="BE159" s="106">
        <f t="shared" si="4"/>
        <v>0</v>
      </c>
      <c r="BF159" s="106">
        <f t="shared" si="5"/>
        <v>0</v>
      </c>
      <c r="BG159" s="106">
        <f t="shared" si="6"/>
        <v>0</v>
      </c>
      <c r="BH159" s="106">
        <f t="shared" si="7"/>
        <v>0</v>
      </c>
      <c r="BI159" s="106">
        <f t="shared" si="8"/>
        <v>0</v>
      </c>
      <c r="BJ159" s="6" t="s">
        <v>79</v>
      </c>
      <c r="BK159" s="106">
        <f t="shared" si="9"/>
        <v>0</v>
      </c>
      <c r="BL159" s="6" t="s">
        <v>224</v>
      </c>
      <c r="BM159" s="105" t="s">
        <v>380</v>
      </c>
    </row>
    <row r="160" spans="1:65" s="17" customFormat="1" ht="16.5" customHeight="1">
      <c r="A160" s="14"/>
      <c r="B160" s="15"/>
      <c r="C160" s="94" t="s">
        <v>303</v>
      </c>
      <c r="D160" s="94" t="s">
        <v>219</v>
      </c>
      <c r="E160" s="95" t="s">
        <v>2737</v>
      </c>
      <c r="F160" s="96" t="s">
        <v>2738</v>
      </c>
      <c r="G160" s="97" t="s">
        <v>286</v>
      </c>
      <c r="H160" s="98">
        <v>12.641</v>
      </c>
      <c r="I160" s="1"/>
      <c r="J160" s="99">
        <f t="shared" si="0"/>
        <v>0</v>
      </c>
      <c r="K160" s="96" t="s">
        <v>0</v>
      </c>
      <c r="L160" s="15"/>
      <c r="M160" s="100" t="s">
        <v>0</v>
      </c>
      <c r="N160" s="101" t="s">
        <v>37</v>
      </c>
      <c r="O160" s="102"/>
      <c r="P160" s="103">
        <f t="shared" si="1"/>
        <v>0</v>
      </c>
      <c r="Q160" s="103">
        <v>0</v>
      </c>
      <c r="R160" s="103">
        <f t="shared" si="2"/>
        <v>0</v>
      </c>
      <c r="S160" s="103">
        <v>0</v>
      </c>
      <c r="T160" s="104">
        <f t="shared" si="3"/>
        <v>0</v>
      </c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R160" s="105" t="s">
        <v>224</v>
      </c>
      <c r="AT160" s="105" t="s">
        <v>219</v>
      </c>
      <c r="AU160" s="105" t="s">
        <v>79</v>
      </c>
      <c r="AY160" s="6" t="s">
        <v>217</v>
      </c>
      <c r="BE160" s="106">
        <f t="shared" si="4"/>
        <v>0</v>
      </c>
      <c r="BF160" s="106">
        <f t="shared" si="5"/>
        <v>0</v>
      </c>
      <c r="BG160" s="106">
        <f t="shared" si="6"/>
        <v>0</v>
      </c>
      <c r="BH160" s="106">
        <f t="shared" si="7"/>
        <v>0</v>
      </c>
      <c r="BI160" s="106">
        <f t="shared" si="8"/>
        <v>0</v>
      </c>
      <c r="BJ160" s="6" t="s">
        <v>79</v>
      </c>
      <c r="BK160" s="106">
        <f t="shared" si="9"/>
        <v>0</v>
      </c>
      <c r="BL160" s="6" t="s">
        <v>224</v>
      </c>
      <c r="BM160" s="105" t="s">
        <v>395</v>
      </c>
    </row>
    <row r="161" spans="1:65" s="17" customFormat="1" ht="16.5" customHeight="1">
      <c r="A161" s="14"/>
      <c r="B161" s="15"/>
      <c r="C161" s="94" t="s">
        <v>308</v>
      </c>
      <c r="D161" s="94" t="s">
        <v>219</v>
      </c>
      <c r="E161" s="95" t="s">
        <v>2739</v>
      </c>
      <c r="F161" s="96" t="s">
        <v>2740</v>
      </c>
      <c r="G161" s="97" t="s">
        <v>286</v>
      </c>
      <c r="H161" s="98">
        <v>1.08</v>
      </c>
      <c r="I161" s="1"/>
      <c r="J161" s="99">
        <f t="shared" si="0"/>
        <v>0</v>
      </c>
      <c r="K161" s="96" t="s">
        <v>0</v>
      </c>
      <c r="L161" s="15"/>
      <c r="M161" s="100" t="s">
        <v>0</v>
      </c>
      <c r="N161" s="101" t="s">
        <v>37</v>
      </c>
      <c r="O161" s="102"/>
      <c r="P161" s="103">
        <f t="shared" si="1"/>
        <v>0</v>
      </c>
      <c r="Q161" s="103">
        <v>0</v>
      </c>
      <c r="R161" s="103">
        <f t="shared" si="2"/>
        <v>0</v>
      </c>
      <c r="S161" s="103">
        <v>0</v>
      </c>
      <c r="T161" s="104">
        <f t="shared" si="3"/>
        <v>0</v>
      </c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R161" s="105" t="s">
        <v>224</v>
      </c>
      <c r="AT161" s="105" t="s">
        <v>219</v>
      </c>
      <c r="AU161" s="105" t="s">
        <v>79</v>
      </c>
      <c r="AY161" s="6" t="s">
        <v>217</v>
      </c>
      <c r="BE161" s="106">
        <f t="shared" si="4"/>
        <v>0</v>
      </c>
      <c r="BF161" s="106">
        <f t="shared" si="5"/>
        <v>0</v>
      </c>
      <c r="BG161" s="106">
        <f t="shared" si="6"/>
        <v>0</v>
      </c>
      <c r="BH161" s="106">
        <f t="shared" si="7"/>
        <v>0</v>
      </c>
      <c r="BI161" s="106">
        <f t="shared" si="8"/>
        <v>0</v>
      </c>
      <c r="BJ161" s="6" t="s">
        <v>79</v>
      </c>
      <c r="BK161" s="106">
        <f t="shared" si="9"/>
        <v>0</v>
      </c>
      <c r="BL161" s="6" t="s">
        <v>224</v>
      </c>
      <c r="BM161" s="105" t="s">
        <v>2413</v>
      </c>
    </row>
    <row r="162" spans="1:65" s="17" customFormat="1" ht="16.5" customHeight="1">
      <c r="A162" s="14"/>
      <c r="B162" s="15"/>
      <c r="C162" s="94" t="s">
        <v>6</v>
      </c>
      <c r="D162" s="94" t="s">
        <v>219</v>
      </c>
      <c r="E162" s="95" t="s">
        <v>2741</v>
      </c>
      <c r="F162" s="96" t="s">
        <v>2742</v>
      </c>
      <c r="G162" s="97" t="s">
        <v>458</v>
      </c>
      <c r="H162" s="98">
        <v>2</v>
      </c>
      <c r="I162" s="1"/>
      <c r="J162" s="99">
        <f t="shared" si="0"/>
        <v>0</v>
      </c>
      <c r="K162" s="96" t="s">
        <v>0</v>
      </c>
      <c r="L162" s="15"/>
      <c r="M162" s="100" t="s">
        <v>0</v>
      </c>
      <c r="N162" s="101" t="s">
        <v>37</v>
      </c>
      <c r="O162" s="102"/>
      <c r="P162" s="103">
        <f t="shared" si="1"/>
        <v>0</v>
      </c>
      <c r="Q162" s="103">
        <v>0</v>
      </c>
      <c r="R162" s="103">
        <f t="shared" si="2"/>
        <v>0</v>
      </c>
      <c r="S162" s="103">
        <v>0</v>
      </c>
      <c r="T162" s="104">
        <f t="shared" si="3"/>
        <v>0</v>
      </c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R162" s="105" t="s">
        <v>224</v>
      </c>
      <c r="AT162" s="105" t="s">
        <v>219</v>
      </c>
      <c r="AU162" s="105" t="s">
        <v>79</v>
      </c>
      <c r="AY162" s="6" t="s">
        <v>217</v>
      </c>
      <c r="BE162" s="106">
        <f t="shared" si="4"/>
        <v>0</v>
      </c>
      <c r="BF162" s="106">
        <f t="shared" si="5"/>
        <v>0</v>
      </c>
      <c r="BG162" s="106">
        <f t="shared" si="6"/>
        <v>0</v>
      </c>
      <c r="BH162" s="106">
        <f t="shared" si="7"/>
        <v>0</v>
      </c>
      <c r="BI162" s="106">
        <f t="shared" si="8"/>
        <v>0</v>
      </c>
      <c r="BJ162" s="6" t="s">
        <v>79</v>
      </c>
      <c r="BK162" s="106">
        <f t="shared" si="9"/>
        <v>0</v>
      </c>
      <c r="BL162" s="6" t="s">
        <v>224</v>
      </c>
      <c r="BM162" s="105" t="s">
        <v>410</v>
      </c>
    </row>
    <row r="163" spans="1:65" s="17" customFormat="1" ht="16.5" customHeight="1">
      <c r="A163" s="14"/>
      <c r="B163" s="15"/>
      <c r="C163" s="94" t="s">
        <v>317</v>
      </c>
      <c r="D163" s="94" t="s">
        <v>219</v>
      </c>
      <c r="E163" s="95" t="s">
        <v>2743</v>
      </c>
      <c r="F163" s="96" t="s">
        <v>2744</v>
      </c>
      <c r="G163" s="97" t="s">
        <v>458</v>
      </c>
      <c r="H163" s="98">
        <v>1</v>
      </c>
      <c r="I163" s="1"/>
      <c r="J163" s="99">
        <f t="shared" si="0"/>
        <v>0</v>
      </c>
      <c r="K163" s="96" t="s">
        <v>0</v>
      </c>
      <c r="L163" s="15"/>
      <c r="M163" s="100" t="s">
        <v>0</v>
      </c>
      <c r="N163" s="101" t="s">
        <v>37</v>
      </c>
      <c r="O163" s="102"/>
      <c r="P163" s="103">
        <f t="shared" si="1"/>
        <v>0</v>
      </c>
      <c r="Q163" s="103">
        <v>0</v>
      </c>
      <c r="R163" s="103">
        <f t="shared" si="2"/>
        <v>0</v>
      </c>
      <c r="S163" s="103">
        <v>0</v>
      </c>
      <c r="T163" s="104">
        <f t="shared" si="3"/>
        <v>0</v>
      </c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R163" s="105" t="s">
        <v>224</v>
      </c>
      <c r="AT163" s="105" t="s">
        <v>219</v>
      </c>
      <c r="AU163" s="105" t="s">
        <v>79</v>
      </c>
      <c r="AY163" s="6" t="s">
        <v>217</v>
      </c>
      <c r="BE163" s="106">
        <f t="shared" si="4"/>
        <v>0</v>
      </c>
      <c r="BF163" s="106">
        <f t="shared" si="5"/>
        <v>0</v>
      </c>
      <c r="BG163" s="106">
        <f t="shared" si="6"/>
        <v>0</v>
      </c>
      <c r="BH163" s="106">
        <f t="shared" si="7"/>
        <v>0</v>
      </c>
      <c r="BI163" s="106">
        <f t="shared" si="8"/>
        <v>0</v>
      </c>
      <c r="BJ163" s="6" t="s">
        <v>79</v>
      </c>
      <c r="BK163" s="106">
        <f t="shared" si="9"/>
        <v>0</v>
      </c>
      <c r="BL163" s="6" t="s">
        <v>224</v>
      </c>
      <c r="BM163" s="105" t="s">
        <v>425</v>
      </c>
    </row>
    <row r="164" spans="1:65" s="17" customFormat="1" ht="16.5" customHeight="1">
      <c r="A164" s="14"/>
      <c r="B164" s="15"/>
      <c r="C164" s="94" t="s">
        <v>322</v>
      </c>
      <c r="D164" s="94" t="s">
        <v>219</v>
      </c>
      <c r="E164" s="95" t="s">
        <v>2745</v>
      </c>
      <c r="F164" s="96" t="s">
        <v>2746</v>
      </c>
      <c r="G164" s="97" t="s">
        <v>458</v>
      </c>
      <c r="H164" s="98">
        <v>1</v>
      </c>
      <c r="I164" s="1"/>
      <c r="J164" s="99">
        <f t="shared" si="0"/>
        <v>0</v>
      </c>
      <c r="K164" s="96" t="s">
        <v>0</v>
      </c>
      <c r="L164" s="15"/>
      <c r="M164" s="100" t="s">
        <v>0</v>
      </c>
      <c r="N164" s="101" t="s">
        <v>37</v>
      </c>
      <c r="O164" s="102"/>
      <c r="P164" s="103">
        <f t="shared" si="1"/>
        <v>0</v>
      </c>
      <c r="Q164" s="103">
        <v>0</v>
      </c>
      <c r="R164" s="103">
        <f t="shared" si="2"/>
        <v>0</v>
      </c>
      <c r="S164" s="103">
        <v>0</v>
      </c>
      <c r="T164" s="104">
        <f t="shared" si="3"/>
        <v>0</v>
      </c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R164" s="105" t="s">
        <v>224</v>
      </c>
      <c r="AT164" s="105" t="s">
        <v>219</v>
      </c>
      <c r="AU164" s="105" t="s">
        <v>79</v>
      </c>
      <c r="AY164" s="6" t="s">
        <v>217</v>
      </c>
      <c r="BE164" s="106">
        <f t="shared" si="4"/>
        <v>0</v>
      </c>
      <c r="BF164" s="106">
        <f t="shared" si="5"/>
        <v>0</v>
      </c>
      <c r="BG164" s="106">
        <f t="shared" si="6"/>
        <v>0</v>
      </c>
      <c r="BH164" s="106">
        <f t="shared" si="7"/>
        <v>0</v>
      </c>
      <c r="BI164" s="106">
        <f t="shared" si="8"/>
        <v>0</v>
      </c>
      <c r="BJ164" s="6" t="s">
        <v>79</v>
      </c>
      <c r="BK164" s="106">
        <f t="shared" si="9"/>
        <v>0</v>
      </c>
      <c r="BL164" s="6" t="s">
        <v>224</v>
      </c>
      <c r="BM164" s="105" t="s">
        <v>435</v>
      </c>
    </row>
    <row r="165" spans="1:65" s="17" customFormat="1" ht="16.5" customHeight="1">
      <c r="A165" s="14"/>
      <c r="B165" s="15"/>
      <c r="C165" s="94" t="s">
        <v>326</v>
      </c>
      <c r="D165" s="94" t="s">
        <v>219</v>
      </c>
      <c r="E165" s="95" t="s">
        <v>2747</v>
      </c>
      <c r="F165" s="96" t="s">
        <v>2748</v>
      </c>
      <c r="G165" s="97" t="s">
        <v>458</v>
      </c>
      <c r="H165" s="98">
        <v>4</v>
      </c>
      <c r="I165" s="1"/>
      <c r="J165" s="99">
        <f t="shared" si="0"/>
        <v>0</v>
      </c>
      <c r="K165" s="96" t="s">
        <v>0</v>
      </c>
      <c r="L165" s="15"/>
      <c r="M165" s="100" t="s">
        <v>0</v>
      </c>
      <c r="N165" s="101" t="s">
        <v>37</v>
      </c>
      <c r="O165" s="102"/>
      <c r="P165" s="103">
        <f t="shared" si="1"/>
        <v>0</v>
      </c>
      <c r="Q165" s="103">
        <v>0</v>
      </c>
      <c r="R165" s="103">
        <f t="shared" si="2"/>
        <v>0</v>
      </c>
      <c r="S165" s="103">
        <v>0</v>
      </c>
      <c r="T165" s="104">
        <f t="shared" si="3"/>
        <v>0</v>
      </c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R165" s="105" t="s">
        <v>224</v>
      </c>
      <c r="AT165" s="105" t="s">
        <v>219</v>
      </c>
      <c r="AU165" s="105" t="s">
        <v>79</v>
      </c>
      <c r="AY165" s="6" t="s">
        <v>217</v>
      </c>
      <c r="BE165" s="106">
        <f t="shared" si="4"/>
        <v>0</v>
      </c>
      <c r="BF165" s="106">
        <f t="shared" si="5"/>
        <v>0</v>
      </c>
      <c r="BG165" s="106">
        <f t="shared" si="6"/>
        <v>0</v>
      </c>
      <c r="BH165" s="106">
        <f t="shared" si="7"/>
        <v>0</v>
      </c>
      <c r="BI165" s="106">
        <f t="shared" si="8"/>
        <v>0</v>
      </c>
      <c r="BJ165" s="6" t="s">
        <v>79</v>
      </c>
      <c r="BK165" s="106">
        <f t="shared" si="9"/>
        <v>0</v>
      </c>
      <c r="BL165" s="6" t="s">
        <v>224</v>
      </c>
      <c r="BM165" s="105" t="s">
        <v>445</v>
      </c>
    </row>
    <row r="166" spans="1:65" s="17" customFormat="1" ht="16.5" customHeight="1">
      <c r="A166" s="14"/>
      <c r="B166" s="15"/>
      <c r="C166" s="94" t="s">
        <v>330</v>
      </c>
      <c r="D166" s="94" t="s">
        <v>219</v>
      </c>
      <c r="E166" s="95" t="s">
        <v>2749</v>
      </c>
      <c r="F166" s="96" t="s">
        <v>2750</v>
      </c>
      <c r="G166" s="97" t="s">
        <v>286</v>
      </c>
      <c r="H166" s="98">
        <v>2</v>
      </c>
      <c r="I166" s="1"/>
      <c r="J166" s="99">
        <f t="shared" si="0"/>
        <v>0</v>
      </c>
      <c r="K166" s="96" t="s">
        <v>0</v>
      </c>
      <c r="L166" s="15"/>
      <c r="M166" s="100" t="s">
        <v>0</v>
      </c>
      <c r="N166" s="101" t="s">
        <v>37</v>
      </c>
      <c r="O166" s="102"/>
      <c r="P166" s="103">
        <f t="shared" si="1"/>
        <v>0</v>
      </c>
      <c r="Q166" s="103">
        <v>0</v>
      </c>
      <c r="R166" s="103">
        <f t="shared" si="2"/>
        <v>0</v>
      </c>
      <c r="S166" s="103">
        <v>0</v>
      </c>
      <c r="T166" s="104">
        <f t="shared" si="3"/>
        <v>0</v>
      </c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R166" s="105" t="s">
        <v>224</v>
      </c>
      <c r="AT166" s="105" t="s">
        <v>219</v>
      </c>
      <c r="AU166" s="105" t="s">
        <v>79</v>
      </c>
      <c r="AY166" s="6" t="s">
        <v>217</v>
      </c>
      <c r="BE166" s="106">
        <f t="shared" si="4"/>
        <v>0</v>
      </c>
      <c r="BF166" s="106">
        <f t="shared" si="5"/>
        <v>0</v>
      </c>
      <c r="BG166" s="106">
        <f t="shared" si="6"/>
        <v>0</v>
      </c>
      <c r="BH166" s="106">
        <f t="shared" si="7"/>
        <v>0</v>
      </c>
      <c r="BI166" s="106">
        <f t="shared" si="8"/>
        <v>0</v>
      </c>
      <c r="BJ166" s="6" t="s">
        <v>79</v>
      </c>
      <c r="BK166" s="106">
        <f t="shared" si="9"/>
        <v>0</v>
      </c>
      <c r="BL166" s="6" t="s">
        <v>224</v>
      </c>
      <c r="BM166" s="105" t="s">
        <v>455</v>
      </c>
    </row>
    <row r="167" spans="1:65" s="17" customFormat="1" ht="16.5" customHeight="1">
      <c r="A167" s="14"/>
      <c r="B167" s="15"/>
      <c r="C167" s="94" t="s">
        <v>335</v>
      </c>
      <c r="D167" s="94" t="s">
        <v>219</v>
      </c>
      <c r="E167" s="95" t="s">
        <v>2751</v>
      </c>
      <c r="F167" s="96" t="s">
        <v>2752</v>
      </c>
      <c r="G167" s="97" t="s">
        <v>257</v>
      </c>
      <c r="H167" s="98">
        <v>3</v>
      </c>
      <c r="I167" s="1"/>
      <c r="J167" s="99">
        <f t="shared" si="0"/>
        <v>0</v>
      </c>
      <c r="K167" s="96" t="s">
        <v>0</v>
      </c>
      <c r="L167" s="15"/>
      <c r="M167" s="100" t="s">
        <v>0</v>
      </c>
      <c r="N167" s="101" t="s">
        <v>37</v>
      </c>
      <c r="O167" s="102"/>
      <c r="P167" s="103">
        <f t="shared" si="1"/>
        <v>0</v>
      </c>
      <c r="Q167" s="103">
        <v>0</v>
      </c>
      <c r="R167" s="103">
        <f t="shared" si="2"/>
        <v>0</v>
      </c>
      <c r="S167" s="103">
        <v>0</v>
      </c>
      <c r="T167" s="104">
        <f t="shared" si="3"/>
        <v>0</v>
      </c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R167" s="105" t="s">
        <v>224</v>
      </c>
      <c r="AT167" s="105" t="s">
        <v>219</v>
      </c>
      <c r="AU167" s="105" t="s">
        <v>79</v>
      </c>
      <c r="AY167" s="6" t="s">
        <v>217</v>
      </c>
      <c r="BE167" s="106">
        <f t="shared" si="4"/>
        <v>0</v>
      </c>
      <c r="BF167" s="106">
        <f t="shared" si="5"/>
        <v>0</v>
      </c>
      <c r="BG167" s="106">
        <f t="shared" si="6"/>
        <v>0</v>
      </c>
      <c r="BH167" s="106">
        <f t="shared" si="7"/>
        <v>0</v>
      </c>
      <c r="BI167" s="106">
        <f t="shared" si="8"/>
        <v>0</v>
      </c>
      <c r="BJ167" s="6" t="s">
        <v>79</v>
      </c>
      <c r="BK167" s="106">
        <f t="shared" si="9"/>
        <v>0</v>
      </c>
      <c r="BL167" s="6" t="s">
        <v>224</v>
      </c>
      <c r="BM167" s="105" t="s">
        <v>464</v>
      </c>
    </row>
    <row r="168" spans="1:65" s="17" customFormat="1" ht="16.5" customHeight="1">
      <c r="A168" s="14"/>
      <c r="B168" s="15"/>
      <c r="C168" s="94" t="s">
        <v>338</v>
      </c>
      <c r="D168" s="94" t="s">
        <v>219</v>
      </c>
      <c r="E168" s="95" t="s">
        <v>2753</v>
      </c>
      <c r="F168" s="96" t="s">
        <v>2754</v>
      </c>
      <c r="G168" s="97" t="s">
        <v>257</v>
      </c>
      <c r="H168" s="98">
        <v>37.57</v>
      </c>
      <c r="I168" s="1"/>
      <c r="J168" s="99">
        <f t="shared" si="0"/>
        <v>0</v>
      </c>
      <c r="K168" s="96" t="s">
        <v>0</v>
      </c>
      <c r="L168" s="15"/>
      <c r="M168" s="100" t="s">
        <v>0</v>
      </c>
      <c r="N168" s="101" t="s">
        <v>37</v>
      </c>
      <c r="O168" s="102"/>
      <c r="P168" s="103">
        <f t="shared" si="1"/>
        <v>0</v>
      </c>
      <c r="Q168" s="103">
        <v>0</v>
      </c>
      <c r="R168" s="103">
        <f t="shared" si="2"/>
        <v>0</v>
      </c>
      <c r="S168" s="103">
        <v>0</v>
      </c>
      <c r="T168" s="104">
        <f t="shared" si="3"/>
        <v>0</v>
      </c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R168" s="105" t="s">
        <v>224</v>
      </c>
      <c r="AT168" s="105" t="s">
        <v>219</v>
      </c>
      <c r="AU168" s="105" t="s">
        <v>79</v>
      </c>
      <c r="AY168" s="6" t="s">
        <v>217</v>
      </c>
      <c r="BE168" s="106">
        <f t="shared" si="4"/>
        <v>0</v>
      </c>
      <c r="BF168" s="106">
        <f t="shared" si="5"/>
        <v>0</v>
      </c>
      <c r="BG168" s="106">
        <f t="shared" si="6"/>
        <v>0</v>
      </c>
      <c r="BH168" s="106">
        <f t="shared" si="7"/>
        <v>0</v>
      </c>
      <c r="BI168" s="106">
        <f t="shared" si="8"/>
        <v>0</v>
      </c>
      <c r="BJ168" s="6" t="s">
        <v>79</v>
      </c>
      <c r="BK168" s="106">
        <f t="shared" si="9"/>
        <v>0</v>
      </c>
      <c r="BL168" s="6" t="s">
        <v>224</v>
      </c>
      <c r="BM168" s="105" t="s">
        <v>2421</v>
      </c>
    </row>
    <row r="169" spans="1:65" s="81" customFormat="1" ht="25.9" customHeight="1">
      <c r="B169" s="82"/>
      <c r="D169" s="83" t="s">
        <v>71</v>
      </c>
      <c r="E169" s="84" t="s">
        <v>679</v>
      </c>
      <c r="F169" s="84" t="s">
        <v>2755</v>
      </c>
      <c r="J169" s="85">
        <f>BK169</f>
        <v>0</v>
      </c>
      <c r="L169" s="82"/>
      <c r="M169" s="86"/>
      <c r="N169" s="87"/>
      <c r="O169" s="87"/>
      <c r="P169" s="88">
        <f>P170</f>
        <v>0</v>
      </c>
      <c r="Q169" s="87"/>
      <c r="R169" s="88">
        <f>R170</f>
        <v>0</v>
      </c>
      <c r="S169" s="87"/>
      <c r="T169" s="89">
        <f>T170</f>
        <v>0</v>
      </c>
      <c r="AR169" s="83" t="s">
        <v>79</v>
      </c>
      <c r="AT169" s="90" t="s">
        <v>71</v>
      </c>
      <c r="AU169" s="90" t="s">
        <v>72</v>
      </c>
      <c r="AY169" s="83" t="s">
        <v>217</v>
      </c>
      <c r="BK169" s="91">
        <f>BK170</f>
        <v>0</v>
      </c>
    </row>
    <row r="170" spans="1:65" s="17" customFormat="1" ht="16.5" customHeight="1">
      <c r="A170" s="14"/>
      <c r="B170" s="15"/>
      <c r="C170" s="94" t="s">
        <v>343</v>
      </c>
      <c r="D170" s="94" t="s">
        <v>219</v>
      </c>
      <c r="E170" s="95" t="s">
        <v>2756</v>
      </c>
      <c r="F170" s="96" t="s">
        <v>2757</v>
      </c>
      <c r="G170" s="97" t="s">
        <v>263</v>
      </c>
      <c r="H170" s="98">
        <v>1.4810000000000001</v>
      </c>
      <c r="I170" s="1"/>
      <c r="J170" s="99">
        <f>ROUND(I170*H170,2)</f>
        <v>0</v>
      </c>
      <c r="K170" s="96" t="s">
        <v>0</v>
      </c>
      <c r="L170" s="15"/>
      <c r="M170" s="100" t="s">
        <v>0</v>
      </c>
      <c r="N170" s="101" t="s">
        <v>37</v>
      </c>
      <c r="O170" s="102"/>
      <c r="P170" s="103">
        <f>O170*H170</f>
        <v>0</v>
      </c>
      <c r="Q170" s="103">
        <v>0</v>
      </c>
      <c r="R170" s="103">
        <f>Q170*H170</f>
        <v>0</v>
      </c>
      <c r="S170" s="103">
        <v>0</v>
      </c>
      <c r="T170" s="104">
        <f>S170*H170</f>
        <v>0</v>
      </c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R170" s="105" t="s">
        <v>224</v>
      </c>
      <c r="AT170" s="105" t="s">
        <v>219</v>
      </c>
      <c r="AU170" s="105" t="s">
        <v>79</v>
      </c>
      <c r="AY170" s="6" t="s">
        <v>217</v>
      </c>
      <c r="BE170" s="106">
        <f>IF(N170="základní",J170,0)</f>
        <v>0</v>
      </c>
      <c r="BF170" s="106">
        <f>IF(N170="snížená",J170,0)</f>
        <v>0</v>
      </c>
      <c r="BG170" s="106">
        <f>IF(N170="zákl. přenesená",J170,0)</f>
        <v>0</v>
      </c>
      <c r="BH170" s="106">
        <f>IF(N170="sníž. přenesená",J170,0)</f>
        <v>0</v>
      </c>
      <c r="BI170" s="106">
        <f>IF(N170="nulová",J170,0)</f>
        <v>0</v>
      </c>
      <c r="BJ170" s="6" t="s">
        <v>79</v>
      </c>
      <c r="BK170" s="106">
        <f>ROUND(I170*H170,2)</f>
        <v>0</v>
      </c>
      <c r="BL170" s="6" t="s">
        <v>224</v>
      </c>
      <c r="BM170" s="105" t="s">
        <v>2423</v>
      </c>
    </row>
    <row r="171" spans="1:65" s="81" customFormat="1" ht="25.9" customHeight="1">
      <c r="B171" s="82"/>
      <c r="D171" s="83" t="s">
        <v>71</v>
      </c>
      <c r="E171" s="84" t="s">
        <v>1265</v>
      </c>
      <c r="F171" s="84" t="s">
        <v>1266</v>
      </c>
      <c r="J171" s="85">
        <f>BK171</f>
        <v>0</v>
      </c>
      <c r="L171" s="82"/>
      <c r="M171" s="86"/>
      <c r="N171" s="87"/>
      <c r="O171" s="87"/>
      <c r="P171" s="88">
        <f>SUM(P172:P177)</f>
        <v>0</v>
      </c>
      <c r="Q171" s="87"/>
      <c r="R171" s="88">
        <f>SUM(R172:R177)</f>
        <v>0</v>
      </c>
      <c r="S171" s="87"/>
      <c r="T171" s="89">
        <f>SUM(T172:T177)</f>
        <v>0</v>
      </c>
      <c r="AR171" s="83" t="s">
        <v>81</v>
      </c>
      <c r="AT171" s="90" t="s">
        <v>71</v>
      </c>
      <c r="AU171" s="90" t="s">
        <v>72</v>
      </c>
      <c r="AY171" s="83" t="s">
        <v>217</v>
      </c>
      <c r="BK171" s="91">
        <f>SUM(BK172:BK177)</f>
        <v>0</v>
      </c>
    </row>
    <row r="172" spans="1:65" s="17" customFormat="1" ht="16.5" customHeight="1">
      <c r="A172" s="14"/>
      <c r="B172" s="15"/>
      <c r="C172" s="94" t="s">
        <v>349</v>
      </c>
      <c r="D172" s="94" t="s">
        <v>219</v>
      </c>
      <c r="E172" s="95" t="s">
        <v>2758</v>
      </c>
      <c r="F172" s="96" t="s">
        <v>2759</v>
      </c>
      <c r="G172" s="97" t="s">
        <v>263</v>
      </c>
      <c r="H172" s="98">
        <v>8.8999999999999996E-2</v>
      </c>
      <c r="I172" s="1"/>
      <c r="J172" s="99">
        <f>ROUND(I172*H172,2)</f>
        <v>0</v>
      </c>
      <c r="K172" s="96" t="s">
        <v>0</v>
      </c>
      <c r="L172" s="15"/>
      <c r="M172" s="100" t="s">
        <v>0</v>
      </c>
      <c r="N172" s="101" t="s">
        <v>37</v>
      </c>
      <c r="O172" s="102"/>
      <c r="P172" s="103">
        <f>O172*H172</f>
        <v>0</v>
      </c>
      <c r="Q172" s="103">
        <v>0</v>
      </c>
      <c r="R172" s="103">
        <f>Q172*H172</f>
        <v>0</v>
      </c>
      <c r="S172" s="103">
        <v>0</v>
      </c>
      <c r="T172" s="104">
        <f>S172*H172</f>
        <v>0</v>
      </c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R172" s="105" t="s">
        <v>293</v>
      </c>
      <c r="AT172" s="105" t="s">
        <v>219</v>
      </c>
      <c r="AU172" s="105" t="s">
        <v>79</v>
      </c>
      <c r="AY172" s="6" t="s">
        <v>217</v>
      </c>
      <c r="BE172" s="106">
        <f>IF(N172="základní",J172,0)</f>
        <v>0</v>
      </c>
      <c r="BF172" s="106">
        <f>IF(N172="snížená",J172,0)</f>
        <v>0</v>
      </c>
      <c r="BG172" s="106">
        <f>IF(N172="zákl. přenesená",J172,0)</f>
        <v>0</v>
      </c>
      <c r="BH172" s="106">
        <f>IF(N172="sníž. přenesená",J172,0)</f>
        <v>0</v>
      </c>
      <c r="BI172" s="106">
        <f>IF(N172="nulová",J172,0)</f>
        <v>0</v>
      </c>
      <c r="BJ172" s="6" t="s">
        <v>79</v>
      </c>
      <c r="BK172" s="106">
        <f>ROUND(I172*H172,2)</f>
        <v>0</v>
      </c>
      <c r="BL172" s="6" t="s">
        <v>293</v>
      </c>
      <c r="BM172" s="105" t="s">
        <v>474</v>
      </c>
    </row>
    <row r="173" spans="1:65" s="17" customFormat="1" ht="16.5" customHeight="1">
      <c r="A173" s="14"/>
      <c r="B173" s="15"/>
      <c r="C173" s="94" t="s">
        <v>354</v>
      </c>
      <c r="D173" s="94" t="s">
        <v>219</v>
      </c>
      <c r="E173" s="95" t="s">
        <v>2760</v>
      </c>
      <c r="F173" s="96" t="s">
        <v>2761</v>
      </c>
      <c r="G173" s="97" t="s">
        <v>263</v>
      </c>
      <c r="H173" s="98">
        <v>8.8999999999999996E-2</v>
      </c>
      <c r="I173" s="1"/>
      <c r="J173" s="99">
        <f>ROUND(I173*H173,2)</f>
        <v>0</v>
      </c>
      <c r="K173" s="96" t="s">
        <v>0</v>
      </c>
      <c r="L173" s="15"/>
      <c r="M173" s="100" t="s">
        <v>0</v>
      </c>
      <c r="N173" s="101" t="s">
        <v>37</v>
      </c>
      <c r="O173" s="102"/>
      <c r="P173" s="103">
        <f>O173*H173</f>
        <v>0</v>
      </c>
      <c r="Q173" s="103">
        <v>0</v>
      </c>
      <c r="R173" s="103">
        <f>Q173*H173</f>
        <v>0</v>
      </c>
      <c r="S173" s="103">
        <v>0</v>
      </c>
      <c r="T173" s="104">
        <f>S173*H173</f>
        <v>0</v>
      </c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R173" s="105" t="s">
        <v>293</v>
      </c>
      <c r="AT173" s="105" t="s">
        <v>219</v>
      </c>
      <c r="AU173" s="105" t="s">
        <v>79</v>
      </c>
      <c r="AY173" s="6" t="s">
        <v>217</v>
      </c>
      <c r="BE173" s="106">
        <f>IF(N173="základní",J173,0)</f>
        <v>0</v>
      </c>
      <c r="BF173" s="106">
        <f>IF(N173="snížená",J173,0)</f>
        <v>0</v>
      </c>
      <c r="BG173" s="106">
        <f>IF(N173="zákl. přenesená",J173,0)</f>
        <v>0</v>
      </c>
      <c r="BH173" s="106">
        <f>IF(N173="sníž. přenesená",J173,0)</f>
        <v>0</v>
      </c>
      <c r="BI173" s="106">
        <f>IF(N173="nulová",J173,0)</f>
        <v>0</v>
      </c>
      <c r="BJ173" s="6" t="s">
        <v>79</v>
      </c>
      <c r="BK173" s="106">
        <f>ROUND(I173*H173,2)</f>
        <v>0</v>
      </c>
      <c r="BL173" s="6" t="s">
        <v>293</v>
      </c>
      <c r="BM173" s="105" t="s">
        <v>484</v>
      </c>
    </row>
    <row r="174" spans="1:65" s="17" customFormat="1" ht="16.5" customHeight="1">
      <c r="A174" s="14"/>
      <c r="B174" s="15"/>
      <c r="C174" s="94" t="s">
        <v>359</v>
      </c>
      <c r="D174" s="94" t="s">
        <v>219</v>
      </c>
      <c r="E174" s="95" t="s">
        <v>2762</v>
      </c>
      <c r="F174" s="96" t="s">
        <v>2763</v>
      </c>
      <c r="G174" s="97" t="s">
        <v>286</v>
      </c>
      <c r="H174" s="98">
        <v>23.571000000000002</v>
      </c>
      <c r="I174" s="1"/>
      <c r="J174" s="99">
        <f>ROUND(I174*H174,2)</f>
        <v>0</v>
      </c>
      <c r="K174" s="96" t="s">
        <v>0</v>
      </c>
      <c r="L174" s="15"/>
      <c r="M174" s="100" t="s">
        <v>0</v>
      </c>
      <c r="N174" s="101" t="s">
        <v>37</v>
      </c>
      <c r="O174" s="102"/>
      <c r="P174" s="103">
        <f>O174*H174</f>
        <v>0</v>
      </c>
      <c r="Q174" s="103">
        <v>0</v>
      </c>
      <c r="R174" s="103">
        <f>Q174*H174</f>
        <v>0</v>
      </c>
      <c r="S174" s="103">
        <v>0</v>
      </c>
      <c r="T174" s="104">
        <f>S174*H174</f>
        <v>0</v>
      </c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R174" s="105" t="s">
        <v>293</v>
      </c>
      <c r="AT174" s="105" t="s">
        <v>219</v>
      </c>
      <c r="AU174" s="105" t="s">
        <v>79</v>
      </c>
      <c r="AY174" s="6" t="s">
        <v>217</v>
      </c>
      <c r="BE174" s="106">
        <f>IF(N174="základní",J174,0)</f>
        <v>0</v>
      </c>
      <c r="BF174" s="106">
        <f>IF(N174="snížená",J174,0)</f>
        <v>0</v>
      </c>
      <c r="BG174" s="106">
        <f>IF(N174="zákl. přenesená",J174,0)</f>
        <v>0</v>
      </c>
      <c r="BH174" s="106">
        <f>IF(N174="sníž. přenesená",J174,0)</f>
        <v>0</v>
      </c>
      <c r="BI174" s="106">
        <f>IF(N174="nulová",J174,0)</f>
        <v>0</v>
      </c>
      <c r="BJ174" s="6" t="s">
        <v>79</v>
      </c>
      <c r="BK174" s="106">
        <f>ROUND(I174*H174,2)</f>
        <v>0</v>
      </c>
      <c r="BL174" s="6" t="s">
        <v>293</v>
      </c>
      <c r="BM174" s="105" t="s">
        <v>494</v>
      </c>
    </row>
    <row r="175" spans="1:65" s="17" customFormat="1" ht="16.5" customHeight="1">
      <c r="A175" s="14"/>
      <c r="B175" s="15"/>
      <c r="C175" s="94" t="s">
        <v>364</v>
      </c>
      <c r="D175" s="94" t="s">
        <v>219</v>
      </c>
      <c r="E175" s="95" t="s">
        <v>2764</v>
      </c>
      <c r="F175" s="96" t="s">
        <v>2765</v>
      </c>
      <c r="G175" s="97" t="s">
        <v>286</v>
      </c>
      <c r="H175" s="98">
        <v>25.927</v>
      </c>
      <c r="I175" s="1"/>
      <c r="J175" s="99">
        <f>ROUND(I175*H175,2)</f>
        <v>0</v>
      </c>
      <c r="K175" s="96" t="s">
        <v>0</v>
      </c>
      <c r="L175" s="15"/>
      <c r="M175" s="100" t="s">
        <v>0</v>
      </c>
      <c r="N175" s="101" t="s">
        <v>37</v>
      </c>
      <c r="O175" s="102"/>
      <c r="P175" s="103">
        <f>O175*H175</f>
        <v>0</v>
      </c>
      <c r="Q175" s="103">
        <v>0</v>
      </c>
      <c r="R175" s="103">
        <f>Q175*H175</f>
        <v>0</v>
      </c>
      <c r="S175" s="103">
        <v>0</v>
      </c>
      <c r="T175" s="104">
        <f>S175*H175</f>
        <v>0</v>
      </c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R175" s="105" t="s">
        <v>293</v>
      </c>
      <c r="AT175" s="105" t="s">
        <v>219</v>
      </c>
      <c r="AU175" s="105" t="s">
        <v>79</v>
      </c>
      <c r="AY175" s="6" t="s">
        <v>217</v>
      </c>
      <c r="BE175" s="106">
        <f>IF(N175="základní",J175,0)</f>
        <v>0</v>
      </c>
      <c r="BF175" s="106">
        <f>IF(N175="snížená",J175,0)</f>
        <v>0</v>
      </c>
      <c r="BG175" s="106">
        <f>IF(N175="zákl. přenesená",J175,0)</f>
        <v>0</v>
      </c>
      <c r="BH175" s="106">
        <f>IF(N175="sníž. přenesená",J175,0)</f>
        <v>0</v>
      </c>
      <c r="BI175" s="106">
        <f>IF(N175="nulová",J175,0)</f>
        <v>0</v>
      </c>
      <c r="BJ175" s="6" t="s">
        <v>79</v>
      </c>
      <c r="BK175" s="106">
        <f>ROUND(I175*H175,2)</f>
        <v>0</v>
      </c>
      <c r="BL175" s="6" t="s">
        <v>293</v>
      </c>
      <c r="BM175" s="105" t="s">
        <v>507</v>
      </c>
    </row>
    <row r="176" spans="1:65" s="132" customFormat="1">
      <c r="B176" s="133"/>
      <c r="D176" s="113" t="s">
        <v>226</v>
      </c>
      <c r="E176" s="134" t="s">
        <v>0</v>
      </c>
      <c r="F176" s="135" t="s">
        <v>2766</v>
      </c>
      <c r="H176" s="136">
        <v>25.927</v>
      </c>
      <c r="L176" s="133"/>
      <c r="M176" s="137"/>
      <c r="N176" s="138"/>
      <c r="O176" s="138"/>
      <c r="P176" s="138"/>
      <c r="Q176" s="138"/>
      <c r="R176" s="138"/>
      <c r="S176" s="138"/>
      <c r="T176" s="139"/>
      <c r="AT176" s="134" t="s">
        <v>226</v>
      </c>
      <c r="AU176" s="134" t="s">
        <v>79</v>
      </c>
      <c r="AV176" s="132" t="s">
        <v>81</v>
      </c>
      <c r="AW176" s="132" t="s">
        <v>28</v>
      </c>
      <c r="AX176" s="132" t="s">
        <v>72</v>
      </c>
      <c r="AY176" s="134" t="s">
        <v>217</v>
      </c>
    </row>
    <row r="177" spans="1:65" s="140" customFormat="1">
      <c r="B177" s="141"/>
      <c r="D177" s="113" t="s">
        <v>226</v>
      </c>
      <c r="E177" s="142" t="s">
        <v>0</v>
      </c>
      <c r="F177" s="143" t="s">
        <v>227</v>
      </c>
      <c r="H177" s="144">
        <v>25.927</v>
      </c>
      <c r="L177" s="141"/>
      <c r="M177" s="145"/>
      <c r="N177" s="146"/>
      <c r="O177" s="146"/>
      <c r="P177" s="146"/>
      <c r="Q177" s="146"/>
      <c r="R177" s="146"/>
      <c r="S177" s="146"/>
      <c r="T177" s="147"/>
      <c r="AT177" s="142" t="s">
        <v>226</v>
      </c>
      <c r="AU177" s="142" t="s">
        <v>79</v>
      </c>
      <c r="AV177" s="140" t="s">
        <v>224</v>
      </c>
      <c r="AW177" s="140" t="s">
        <v>28</v>
      </c>
      <c r="AX177" s="140" t="s">
        <v>79</v>
      </c>
      <c r="AY177" s="142" t="s">
        <v>217</v>
      </c>
    </row>
    <row r="178" spans="1:65" s="81" customFormat="1" ht="25.9" customHeight="1">
      <c r="B178" s="82"/>
      <c r="D178" s="83" t="s">
        <v>71</v>
      </c>
      <c r="E178" s="84" t="s">
        <v>1856</v>
      </c>
      <c r="F178" s="84" t="s">
        <v>1857</v>
      </c>
      <c r="J178" s="85">
        <f>BK178</f>
        <v>0</v>
      </c>
      <c r="L178" s="82"/>
      <c r="M178" s="86"/>
      <c r="N178" s="87"/>
      <c r="O178" s="87"/>
      <c r="P178" s="88">
        <f>SUM(P179:P183)</f>
        <v>0</v>
      </c>
      <c r="Q178" s="87"/>
      <c r="R178" s="88">
        <f>SUM(R179:R183)</f>
        <v>0</v>
      </c>
      <c r="S178" s="87"/>
      <c r="T178" s="89">
        <f>SUM(T179:T183)</f>
        <v>0</v>
      </c>
      <c r="AR178" s="83" t="s">
        <v>81</v>
      </c>
      <c r="AT178" s="90" t="s">
        <v>71</v>
      </c>
      <c r="AU178" s="90" t="s">
        <v>72</v>
      </c>
      <c r="AY178" s="83" t="s">
        <v>217</v>
      </c>
      <c r="BK178" s="91">
        <f>SUM(BK179:BK183)</f>
        <v>0</v>
      </c>
    </row>
    <row r="179" spans="1:65" s="17" customFormat="1" ht="16.5" customHeight="1">
      <c r="A179" s="14"/>
      <c r="B179" s="15"/>
      <c r="C179" s="94" t="s">
        <v>368</v>
      </c>
      <c r="D179" s="94" t="s">
        <v>219</v>
      </c>
      <c r="E179" s="95" t="s">
        <v>5966</v>
      </c>
      <c r="F179" s="96" t="s">
        <v>5965</v>
      </c>
      <c r="G179" s="97" t="s">
        <v>257</v>
      </c>
      <c r="H179" s="98">
        <v>22.85</v>
      </c>
      <c r="I179" s="1"/>
      <c r="J179" s="99">
        <f>ROUND(I179*H179,2)</f>
        <v>0</v>
      </c>
      <c r="K179" s="96" t="s">
        <v>0</v>
      </c>
      <c r="L179" s="15"/>
      <c r="M179" s="100" t="s">
        <v>0</v>
      </c>
      <c r="N179" s="101" t="s">
        <v>37</v>
      </c>
      <c r="O179" s="102"/>
      <c r="P179" s="103">
        <f>O179*H179</f>
        <v>0</v>
      </c>
      <c r="Q179" s="103">
        <v>0</v>
      </c>
      <c r="R179" s="103">
        <f>Q179*H179</f>
        <v>0</v>
      </c>
      <c r="S179" s="103">
        <v>0</v>
      </c>
      <c r="T179" s="104">
        <f>S179*H179</f>
        <v>0</v>
      </c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R179" s="105" t="s">
        <v>293</v>
      </c>
      <c r="AT179" s="105" t="s">
        <v>219</v>
      </c>
      <c r="AU179" s="105" t="s">
        <v>79</v>
      </c>
      <c r="AY179" s="6" t="s">
        <v>217</v>
      </c>
      <c r="BE179" s="106">
        <f>IF(N179="základní",J179,0)</f>
        <v>0</v>
      </c>
      <c r="BF179" s="106">
        <f>IF(N179="snížená",J179,0)</f>
        <v>0</v>
      </c>
      <c r="BG179" s="106">
        <f>IF(N179="zákl. přenesená",J179,0)</f>
        <v>0</v>
      </c>
      <c r="BH179" s="106">
        <f>IF(N179="sníž. přenesená",J179,0)</f>
        <v>0</v>
      </c>
      <c r="BI179" s="106">
        <f>IF(N179="nulová",J179,0)</f>
        <v>0</v>
      </c>
      <c r="BJ179" s="6" t="s">
        <v>79</v>
      </c>
      <c r="BK179" s="106">
        <f>ROUND(I179*H179,2)</f>
        <v>0</v>
      </c>
      <c r="BL179" s="6" t="s">
        <v>293</v>
      </c>
      <c r="BM179" s="105" t="s">
        <v>2429</v>
      </c>
    </row>
    <row r="180" spans="1:65" s="17" customFormat="1" ht="19.5">
      <c r="A180" s="14"/>
      <c r="B180" s="15"/>
      <c r="C180" s="14"/>
      <c r="D180" s="113" t="s">
        <v>745</v>
      </c>
      <c r="E180" s="14"/>
      <c r="F180" s="114" t="s">
        <v>5967</v>
      </c>
      <c r="G180" s="14"/>
      <c r="H180" s="14"/>
      <c r="I180" s="14"/>
      <c r="J180" s="14"/>
      <c r="K180" s="14"/>
      <c r="L180" s="15"/>
      <c r="M180" s="115"/>
      <c r="N180" s="116"/>
      <c r="O180" s="102"/>
      <c r="P180" s="102"/>
      <c r="Q180" s="102"/>
      <c r="R180" s="102"/>
      <c r="S180" s="102"/>
      <c r="T180" s="117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6" t="s">
        <v>745</v>
      </c>
      <c r="AU180" s="6" t="s">
        <v>79</v>
      </c>
    </row>
    <row r="181" spans="1:65" s="17" customFormat="1" ht="16.5" customHeight="1">
      <c r="A181" s="14"/>
      <c r="B181" s="15"/>
      <c r="C181" s="94" t="s">
        <v>2409</v>
      </c>
      <c r="D181" s="94" t="s">
        <v>219</v>
      </c>
      <c r="E181" s="95" t="s">
        <v>2767</v>
      </c>
      <c r="F181" s="96" t="s">
        <v>2768</v>
      </c>
      <c r="G181" s="97" t="s">
        <v>257</v>
      </c>
      <c r="H181" s="98">
        <v>38.049999999999997</v>
      </c>
      <c r="I181" s="1"/>
      <c r="J181" s="99">
        <f>ROUND(I181*H181,2)</f>
        <v>0</v>
      </c>
      <c r="K181" s="96" t="s">
        <v>0</v>
      </c>
      <c r="L181" s="15"/>
      <c r="M181" s="100" t="s">
        <v>0</v>
      </c>
      <c r="N181" s="101" t="s">
        <v>37</v>
      </c>
      <c r="O181" s="102"/>
      <c r="P181" s="103">
        <f>O181*H181</f>
        <v>0</v>
      </c>
      <c r="Q181" s="103">
        <v>0</v>
      </c>
      <c r="R181" s="103">
        <f>Q181*H181</f>
        <v>0</v>
      </c>
      <c r="S181" s="103">
        <v>0</v>
      </c>
      <c r="T181" s="104">
        <f>S181*H181</f>
        <v>0</v>
      </c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R181" s="105" t="s">
        <v>293</v>
      </c>
      <c r="AT181" s="105" t="s">
        <v>219</v>
      </c>
      <c r="AU181" s="105" t="s">
        <v>79</v>
      </c>
      <c r="AY181" s="6" t="s">
        <v>217</v>
      </c>
      <c r="BE181" s="106">
        <f>IF(N181="základní",J181,0)</f>
        <v>0</v>
      </c>
      <c r="BF181" s="106">
        <f>IF(N181="snížená",J181,0)</f>
        <v>0</v>
      </c>
      <c r="BG181" s="106">
        <f>IF(N181="zákl. přenesená",J181,0)</f>
        <v>0</v>
      </c>
      <c r="BH181" s="106">
        <f>IF(N181="sníž. přenesená",J181,0)</f>
        <v>0</v>
      </c>
      <c r="BI181" s="106">
        <f>IF(N181="nulová",J181,0)</f>
        <v>0</v>
      </c>
      <c r="BJ181" s="6" t="s">
        <v>79</v>
      </c>
      <c r="BK181" s="106">
        <f>ROUND(I181*H181,2)</f>
        <v>0</v>
      </c>
      <c r="BL181" s="6" t="s">
        <v>293</v>
      </c>
      <c r="BM181" s="105" t="s">
        <v>2431</v>
      </c>
    </row>
    <row r="182" spans="1:65" s="17" customFormat="1" ht="16.5" customHeight="1">
      <c r="A182" s="14"/>
      <c r="B182" s="15"/>
      <c r="C182" s="94" t="s">
        <v>375</v>
      </c>
      <c r="D182" s="94" t="s">
        <v>219</v>
      </c>
      <c r="E182" s="95" t="s">
        <v>2769</v>
      </c>
      <c r="F182" s="96" t="s">
        <v>2770</v>
      </c>
      <c r="G182" s="97" t="s">
        <v>263</v>
      </c>
      <c r="H182" s="98">
        <v>0.158</v>
      </c>
      <c r="I182" s="1"/>
      <c r="J182" s="99">
        <f>ROUND(I182*H182,2)</f>
        <v>0</v>
      </c>
      <c r="K182" s="96" t="s">
        <v>0</v>
      </c>
      <c r="L182" s="15"/>
      <c r="M182" s="100" t="s">
        <v>0</v>
      </c>
      <c r="N182" s="101" t="s">
        <v>37</v>
      </c>
      <c r="O182" s="102"/>
      <c r="P182" s="103">
        <f>O182*H182</f>
        <v>0</v>
      </c>
      <c r="Q182" s="103">
        <v>0</v>
      </c>
      <c r="R182" s="103">
        <f>Q182*H182</f>
        <v>0</v>
      </c>
      <c r="S182" s="103">
        <v>0</v>
      </c>
      <c r="T182" s="104">
        <f>S182*H182</f>
        <v>0</v>
      </c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R182" s="105" t="s">
        <v>293</v>
      </c>
      <c r="AT182" s="105" t="s">
        <v>219</v>
      </c>
      <c r="AU182" s="105" t="s">
        <v>79</v>
      </c>
      <c r="AY182" s="6" t="s">
        <v>217</v>
      </c>
      <c r="BE182" s="106">
        <f>IF(N182="základní",J182,0)</f>
        <v>0</v>
      </c>
      <c r="BF182" s="106">
        <f>IF(N182="snížená",J182,0)</f>
        <v>0</v>
      </c>
      <c r="BG182" s="106">
        <f>IF(N182="zákl. přenesená",J182,0)</f>
        <v>0</v>
      </c>
      <c r="BH182" s="106">
        <f>IF(N182="sníž. přenesená",J182,0)</f>
        <v>0</v>
      </c>
      <c r="BI182" s="106">
        <f>IF(N182="nulová",J182,0)</f>
        <v>0</v>
      </c>
      <c r="BJ182" s="6" t="s">
        <v>79</v>
      </c>
      <c r="BK182" s="106">
        <f>ROUND(I182*H182,2)</f>
        <v>0</v>
      </c>
      <c r="BL182" s="6" t="s">
        <v>293</v>
      </c>
      <c r="BM182" s="105" t="s">
        <v>516</v>
      </c>
    </row>
    <row r="183" spans="1:65" s="17" customFormat="1" ht="16.5" customHeight="1">
      <c r="A183" s="14"/>
      <c r="B183" s="15"/>
      <c r="C183" s="94" t="s">
        <v>380</v>
      </c>
      <c r="D183" s="94" t="s">
        <v>219</v>
      </c>
      <c r="E183" s="95" t="s">
        <v>2771</v>
      </c>
      <c r="F183" s="96" t="s">
        <v>2772</v>
      </c>
      <c r="G183" s="97" t="s">
        <v>263</v>
      </c>
      <c r="H183" s="98">
        <v>0.158</v>
      </c>
      <c r="I183" s="1"/>
      <c r="J183" s="99">
        <f>ROUND(I183*H183,2)</f>
        <v>0</v>
      </c>
      <c r="K183" s="96" t="s">
        <v>0</v>
      </c>
      <c r="L183" s="15"/>
      <c r="M183" s="100" t="s">
        <v>0</v>
      </c>
      <c r="N183" s="101" t="s">
        <v>37</v>
      </c>
      <c r="O183" s="102"/>
      <c r="P183" s="103">
        <f>O183*H183</f>
        <v>0</v>
      </c>
      <c r="Q183" s="103">
        <v>0</v>
      </c>
      <c r="R183" s="103">
        <f>Q183*H183</f>
        <v>0</v>
      </c>
      <c r="S183" s="103">
        <v>0</v>
      </c>
      <c r="T183" s="104">
        <f>S183*H183</f>
        <v>0</v>
      </c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R183" s="105" t="s">
        <v>293</v>
      </c>
      <c r="AT183" s="105" t="s">
        <v>219</v>
      </c>
      <c r="AU183" s="105" t="s">
        <v>79</v>
      </c>
      <c r="AY183" s="6" t="s">
        <v>217</v>
      </c>
      <c r="BE183" s="106">
        <f>IF(N183="základní",J183,0)</f>
        <v>0</v>
      </c>
      <c r="BF183" s="106">
        <f>IF(N183="snížená",J183,0)</f>
        <v>0</v>
      </c>
      <c r="BG183" s="106">
        <f>IF(N183="zákl. přenesená",J183,0)</f>
        <v>0</v>
      </c>
      <c r="BH183" s="106">
        <f>IF(N183="sníž. přenesená",J183,0)</f>
        <v>0</v>
      </c>
      <c r="BI183" s="106">
        <f>IF(N183="nulová",J183,0)</f>
        <v>0</v>
      </c>
      <c r="BJ183" s="6" t="s">
        <v>79</v>
      </c>
      <c r="BK183" s="106">
        <f>ROUND(I183*H183,2)</f>
        <v>0</v>
      </c>
      <c r="BL183" s="6" t="s">
        <v>293</v>
      </c>
      <c r="BM183" s="105" t="s">
        <v>527</v>
      </c>
    </row>
    <row r="184" spans="1:65" s="81" customFormat="1" ht="25.9" customHeight="1">
      <c r="B184" s="82"/>
      <c r="D184" s="83" t="s">
        <v>71</v>
      </c>
      <c r="E184" s="84" t="s">
        <v>1947</v>
      </c>
      <c r="F184" s="84" t="s">
        <v>1948</v>
      </c>
      <c r="J184" s="85">
        <f>BK184</f>
        <v>0</v>
      </c>
      <c r="L184" s="82"/>
      <c r="M184" s="86"/>
      <c r="N184" s="87"/>
      <c r="O184" s="87"/>
      <c r="P184" s="88">
        <f>SUM(P185:P234)</f>
        <v>0</v>
      </c>
      <c r="Q184" s="87"/>
      <c r="R184" s="88">
        <f>SUM(R185:R234)</f>
        <v>0</v>
      </c>
      <c r="S184" s="87"/>
      <c r="T184" s="89">
        <f>SUM(T185:T234)</f>
        <v>0</v>
      </c>
      <c r="AR184" s="83" t="s">
        <v>81</v>
      </c>
      <c r="AT184" s="90" t="s">
        <v>71</v>
      </c>
      <c r="AU184" s="90" t="s">
        <v>72</v>
      </c>
      <c r="AY184" s="83" t="s">
        <v>217</v>
      </c>
      <c r="BK184" s="91">
        <f>SUM(BK185:BK234)</f>
        <v>0</v>
      </c>
    </row>
    <row r="185" spans="1:65" s="17" customFormat="1" ht="16.5" customHeight="1">
      <c r="A185" s="14"/>
      <c r="B185" s="15"/>
      <c r="C185" s="94" t="s">
        <v>385</v>
      </c>
      <c r="D185" s="94" t="s">
        <v>219</v>
      </c>
      <c r="E185" s="95" t="s">
        <v>2773</v>
      </c>
      <c r="F185" s="96" t="s">
        <v>2774</v>
      </c>
      <c r="G185" s="97" t="s">
        <v>458</v>
      </c>
      <c r="H185" s="98">
        <v>8</v>
      </c>
      <c r="I185" s="1"/>
      <c r="J185" s="99">
        <f t="shared" ref="J185:J198" si="10">ROUND(I185*H185,2)</f>
        <v>0</v>
      </c>
      <c r="K185" s="96" t="s">
        <v>0</v>
      </c>
      <c r="L185" s="15"/>
      <c r="M185" s="100" t="s">
        <v>0</v>
      </c>
      <c r="N185" s="101" t="s">
        <v>37</v>
      </c>
      <c r="O185" s="102"/>
      <c r="P185" s="103">
        <f t="shared" ref="P185:P198" si="11">O185*H185</f>
        <v>0</v>
      </c>
      <c r="Q185" s="103">
        <v>0</v>
      </c>
      <c r="R185" s="103">
        <f t="shared" ref="R185:R198" si="12">Q185*H185</f>
        <v>0</v>
      </c>
      <c r="S185" s="103">
        <v>0</v>
      </c>
      <c r="T185" s="104">
        <f t="shared" ref="T185:T198" si="13">S185*H185</f>
        <v>0</v>
      </c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R185" s="105" t="s">
        <v>293</v>
      </c>
      <c r="AT185" s="105" t="s">
        <v>219</v>
      </c>
      <c r="AU185" s="105" t="s">
        <v>79</v>
      </c>
      <c r="AY185" s="6" t="s">
        <v>217</v>
      </c>
      <c r="BE185" s="106">
        <f t="shared" ref="BE185:BE198" si="14">IF(N185="základní",J185,0)</f>
        <v>0</v>
      </c>
      <c r="BF185" s="106">
        <f t="shared" ref="BF185:BF198" si="15">IF(N185="snížená",J185,0)</f>
        <v>0</v>
      </c>
      <c r="BG185" s="106">
        <f t="shared" ref="BG185:BG198" si="16">IF(N185="zákl. přenesená",J185,0)</f>
        <v>0</v>
      </c>
      <c r="BH185" s="106">
        <f t="shared" ref="BH185:BH198" si="17">IF(N185="sníž. přenesená",J185,0)</f>
        <v>0</v>
      </c>
      <c r="BI185" s="106">
        <f t="shared" ref="BI185:BI198" si="18">IF(N185="nulová",J185,0)</f>
        <v>0</v>
      </c>
      <c r="BJ185" s="6" t="s">
        <v>79</v>
      </c>
      <c r="BK185" s="106">
        <f t="shared" ref="BK185:BK198" si="19">ROUND(I185*H185,2)</f>
        <v>0</v>
      </c>
      <c r="BL185" s="6" t="s">
        <v>293</v>
      </c>
      <c r="BM185" s="105" t="s">
        <v>536</v>
      </c>
    </row>
    <row r="186" spans="1:65" s="17" customFormat="1" ht="16.5" customHeight="1">
      <c r="A186" s="14"/>
      <c r="B186" s="15"/>
      <c r="C186" s="94" t="s">
        <v>395</v>
      </c>
      <c r="D186" s="94" t="s">
        <v>219</v>
      </c>
      <c r="E186" s="95" t="s">
        <v>2775</v>
      </c>
      <c r="F186" s="96" t="s">
        <v>2776</v>
      </c>
      <c r="G186" s="97" t="s">
        <v>458</v>
      </c>
      <c r="H186" s="98">
        <v>3</v>
      </c>
      <c r="I186" s="1"/>
      <c r="J186" s="99">
        <f t="shared" si="10"/>
        <v>0</v>
      </c>
      <c r="K186" s="96" t="s">
        <v>0</v>
      </c>
      <c r="L186" s="15"/>
      <c r="M186" s="100" t="s">
        <v>0</v>
      </c>
      <c r="N186" s="101" t="s">
        <v>37</v>
      </c>
      <c r="O186" s="102"/>
      <c r="P186" s="103">
        <f t="shared" si="11"/>
        <v>0</v>
      </c>
      <c r="Q186" s="103">
        <v>0</v>
      </c>
      <c r="R186" s="103">
        <f t="shared" si="12"/>
        <v>0</v>
      </c>
      <c r="S186" s="103">
        <v>0</v>
      </c>
      <c r="T186" s="104">
        <f t="shared" si="13"/>
        <v>0</v>
      </c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R186" s="105" t="s">
        <v>293</v>
      </c>
      <c r="AT186" s="105" t="s">
        <v>219</v>
      </c>
      <c r="AU186" s="105" t="s">
        <v>79</v>
      </c>
      <c r="AY186" s="6" t="s">
        <v>217</v>
      </c>
      <c r="BE186" s="106">
        <f t="shared" si="14"/>
        <v>0</v>
      </c>
      <c r="BF186" s="106">
        <f t="shared" si="15"/>
        <v>0</v>
      </c>
      <c r="BG186" s="106">
        <f t="shared" si="16"/>
        <v>0</v>
      </c>
      <c r="BH186" s="106">
        <f t="shared" si="17"/>
        <v>0</v>
      </c>
      <c r="BI186" s="106">
        <f t="shared" si="18"/>
        <v>0</v>
      </c>
      <c r="BJ186" s="6" t="s">
        <v>79</v>
      </c>
      <c r="BK186" s="106">
        <f t="shared" si="19"/>
        <v>0</v>
      </c>
      <c r="BL186" s="6" t="s">
        <v>293</v>
      </c>
      <c r="BM186" s="105" t="s">
        <v>2478</v>
      </c>
    </row>
    <row r="187" spans="1:65" s="17" customFormat="1" ht="16.5" customHeight="1">
      <c r="A187" s="14"/>
      <c r="B187" s="15"/>
      <c r="C187" s="94" t="s">
        <v>399</v>
      </c>
      <c r="D187" s="94" t="s">
        <v>219</v>
      </c>
      <c r="E187" s="95" t="s">
        <v>2777</v>
      </c>
      <c r="F187" s="96" t="s">
        <v>2778</v>
      </c>
      <c r="G187" s="97" t="s">
        <v>458</v>
      </c>
      <c r="H187" s="98">
        <v>7</v>
      </c>
      <c r="I187" s="1"/>
      <c r="J187" s="99">
        <f t="shared" si="10"/>
        <v>0</v>
      </c>
      <c r="K187" s="96" t="s">
        <v>0</v>
      </c>
      <c r="L187" s="15"/>
      <c r="M187" s="100" t="s">
        <v>0</v>
      </c>
      <c r="N187" s="101" t="s">
        <v>37</v>
      </c>
      <c r="O187" s="102"/>
      <c r="P187" s="103">
        <f t="shared" si="11"/>
        <v>0</v>
      </c>
      <c r="Q187" s="103">
        <v>0</v>
      </c>
      <c r="R187" s="103">
        <f t="shared" si="12"/>
        <v>0</v>
      </c>
      <c r="S187" s="103">
        <v>0</v>
      </c>
      <c r="T187" s="104">
        <f t="shared" si="13"/>
        <v>0</v>
      </c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R187" s="105" t="s">
        <v>293</v>
      </c>
      <c r="AT187" s="105" t="s">
        <v>219</v>
      </c>
      <c r="AU187" s="105" t="s">
        <v>79</v>
      </c>
      <c r="AY187" s="6" t="s">
        <v>217</v>
      </c>
      <c r="BE187" s="106">
        <f t="shared" si="14"/>
        <v>0</v>
      </c>
      <c r="BF187" s="106">
        <f t="shared" si="15"/>
        <v>0</v>
      </c>
      <c r="BG187" s="106">
        <f t="shared" si="16"/>
        <v>0</v>
      </c>
      <c r="BH187" s="106">
        <f t="shared" si="17"/>
        <v>0</v>
      </c>
      <c r="BI187" s="106">
        <f t="shared" si="18"/>
        <v>0</v>
      </c>
      <c r="BJ187" s="6" t="s">
        <v>79</v>
      </c>
      <c r="BK187" s="106">
        <f t="shared" si="19"/>
        <v>0</v>
      </c>
      <c r="BL187" s="6" t="s">
        <v>293</v>
      </c>
      <c r="BM187" s="105" t="s">
        <v>2480</v>
      </c>
    </row>
    <row r="188" spans="1:65" s="17" customFormat="1" ht="16.5" customHeight="1">
      <c r="A188" s="14"/>
      <c r="B188" s="15"/>
      <c r="C188" s="94" t="s">
        <v>2413</v>
      </c>
      <c r="D188" s="94" t="s">
        <v>219</v>
      </c>
      <c r="E188" s="95" t="s">
        <v>2779</v>
      </c>
      <c r="F188" s="96" t="s">
        <v>2780</v>
      </c>
      <c r="G188" s="97" t="s">
        <v>458</v>
      </c>
      <c r="H188" s="98">
        <v>8</v>
      </c>
      <c r="I188" s="1"/>
      <c r="J188" s="99">
        <f t="shared" si="10"/>
        <v>0</v>
      </c>
      <c r="K188" s="96" t="s">
        <v>0</v>
      </c>
      <c r="L188" s="15"/>
      <c r="M188" s="100" t="s">
        <v>0</v>
      </c>
      <c r="N188" s="101" t="s">
        <v>37</v>
      </c>
      <c r="O188" s="102"/>
      <c r="P188" s="103">
        <f t="shared" si="11"/>
        <v>0</v>
      </c>
      <c r="Q188" s="103">
        <v>0</v>
      </c>
      <c r="R188" s="103">
        <f t="shared" si="12"/>
        <v>0</v>
      </c>
      <c r="S188" s="103">
        <v>0</v>
      </c>
      <c r="T188" s="104">
        <f t="shared" si="13"/>
        <v>0</v>
      </c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R188" s="105" t="s">
        <v>293</v>
      </c>
      <c r="AT188" s="105" t="s">
        <v>219</v>
      </c>
      <c r="AU188" s="105" t="s">
        <v>79</v>
      </c>
      <c r="AY188" s="6" t="s">
        <v>217</v>
      </c>
      <c r="BE188" s="106">
        <f t="shared" si="14"/>
        <v>0</v>
      </c>
      <c r="BF188" s="106">
        <f t="shared" si="15"/>
        <v>0</v>
      </c>
      <c r="BG188" s="106">
        <f t="shared" si="16"/>
        <v>0</v>
      </c>
      <c r="BH188" s="106">
        <f t="shared" si="17"/>
        <v>0</v>
      </c>
      <c r="BI188" s="106">
        <f t="shared" si="18"/>
        <v>0</v>
      </c>
      <c r="BJ188" s="6" t="s">
        <v>79</v>
      </c>
      <c r="BK188" s="106">
        <f t="shared" si="19"/>
        <v>0</v>
      </c>
      <c r="BL188" s="6" t="s">
        <v>293</v>
      </c>
      <c r="BM188" s="105" t="s">
        <v>2482</v>
      </c>
    </row>
    <row r="189" spans="1:65" s="17" customFormat="1" ht="16.5" customHeight="1">
      <c r="A189" s="14"/>
      <c r="B189" s="15"/>
      <c r="C189" s="94" t="s">
        <v>405</v>
      </c>
      <c r="D189" s="94" t="s">
        <v>219</v>
      </c>
      <c r="E189" s="95" t="s">
        <v>2781</v>
      </c>
      <c r="F189" s="96" t="s">
        <v>2782</v>
      </c>
      <c r="G189" s="97" t="s">
        <v>458</v>
      </c>
      <c r="H189" s="98">
        <v>14</v>
      </c>
      <c r="I189" s="1"/>
      <c r="J189" s="99">
        <f t="shared" si="10"/>
        <v>0</v>
      </c>
      <c r="K189" s="96" t="s">
        <v>0</v>
      </c>
      <c r="L189" s="15"/>
      <c r="M189" s="100" t="s">
        <v>0</v>
      </c>
      <c r="N189" s="101" t="s">
        <v>37</v>
      </c>
      <c r="O189" s="102"/>
      <c r="P189" s="103">
        <f t="shared" si="11"/>
        <v>0</v>
      </c>
      <c r="Q189" s="103">
        <v>0</v>
      </c>
      <c r="R189" s="103">
        <f t="shared" si="12"/>
        <v>0</v>
      </c>
      <c r="S189" s="103">
        <v>0</v>
      </c>
      <c r="T189" s="104">
        <f t="shared" si="13"/>
        <v>0</v>
      </c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R189" s="105" t="s">
        <v>293</v>
      </c>
      <c r="AT189" s="105" t="s">
        <v>219</v>
      </c>
      <c r="AU189" s="105" t="s">
        <v>79</v>
      </c>
      <c r="AY189" s="6" t="s">
        <v>217</v>
      </c>
      <c r="BE189" s="106">
        <f t="shared" si="14"/>
        <v>0</v>
      </c>
      <c r="BF189" s="106">
        <f t="shared" si="15"/>
        <v>0</v>
      </c>
      <c r="BG189" s="106">
        <f t="shared" si="16"/>
        <v>0</v>
      </c>
      <c r="BH189" s="106">
        <f t="shared" si="17"/>
        <v>0</v>
      </c>
      <c r="BI189" s="106">
        <f t="shared" si="18"/>
        <v>0</v>
      </c>
      <c r="BJ189" s="6" t="s">
        <v>79</v>
      </c>
      <c r="BK189" s="106">
        <f t="shared" si="19"/>
        <v>0</v>
      </c>
      <c r="BL189" s="6" t="s">
        <v>293</v>
      </c>
      <c r="BM189" s="105" t="s">
        <v>570</v>
      </c>
    </row>
    <row r="190" spans="1:65" s="17" customFormat="1" ht="16.5" customHeight="1">
      <c r="A190" s="14"/>
      <c r="B190" s="15"/>
      <c r="C190" s="94" t="s">
        <v>410</v>
      </c>
      <c r="D190" s="94" t="s">
        <v>219</v>
      </c>
      <c r="E190" s="95" t="s">
        <v>2783</v>
      </c>
      <c r="F190" s="96" t="s">
        <v>2784</v>
      </c>
      <c r="G190" s="97" t="s">
        <v>458</v>
      </c>
      <c r="H190" s="98">
        <v>3</v>
      </c>
      <c r="I190" s="1"/>
      <c r="J190" s="99">
        <f t="shared" si="10"/>
        <v>0</v>
      </c>
      <c r="K190" s="96" t="s">
        <v>0</v>
      </c>
      <c r="L190" s="15"/>
      <c r="M190" s="100" t="s">
        <v>0</v>
      </c>
      <c r="N190" s="101" t="s">
        <v>37</v>
      </c>
      <c r="O190" s="102"/>
      <c r="P190" s="103">
        <f t="shared" si="11"/>
        <v>0</v>
      </c>
      <c r="Q190" s="103">
        <v>0</v>
      </c>
      <c r="R190" s="103">
        <f t="shared" si="12"/>
        <v>0</v>
      </c>
      <c r="S190" s="103">
        <v>0</v>
      </c>
      <c r="T190" s="104">
        <f t="shared" si="13"/>
        <v>0</v>
      </c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R190" s="105" t="s">
        <v>293</v>
      </c>
      <c r="AT190" s="105" t="s">
        <v>219</v>
      </c>
      <c r="AU190" s="105" t="s">
        <v>79</v>
      </c>
      <c r="AY190" s="6" t="s">
        <v>217</v>
      </c>
      <c r="BE190" s="106">
        <f t="shared" si="14"/>
        <v>0</v>
      </c>
      <c r="BF190" s="106">
        <f t="shared" si="15"/>
        <v>0</v>
      </c>
      <c r="BG190" s="106">
        <f t="shared" si="16"/>
        <v>0</v>
      </c>
      <c r="BH190" s="106">
        <f t="shared" si="17"/>
        <v>0</v>
      </c>
      <c r="BI190" s="106">
        <f t="shared" si="18"/>
        <v>0</v>
      </c>
      <c r="BJ190" s="6" t="s">
        <v>79</v>
      </c>
      <c r="BK190" s="106">
        <f t="shared" si="19"/>
        <v>0</v>
      </c>
      <c r="BL190" s="6" t="s">
        <v>293</v>
      </c>
      <c r="BM190" s="105" t="s">
        <v>583</v>
      </c>
    </row>
    <row r="191" spans="1:65" s="17" customFormat="1" ht="16.5" customHeight="1">
      <c r="A191" s="14"/>
      <c r="B191" s="15"/>
      <c r="C191" s="94" t="s">
        <v>419</v>
      </c>
      <c r="D191" s="94" t="s">
        <v>219</v>
      </c>
      <c r="E191" s="95" t="s">
        <v>2785</v>
      </c>
      <c r="F191" s="96" t="s">
        <v>2786</v>
      </c>
      <c r="G191" s="97" t="s">
        <v>458</v>
      </c>
      <c r="H191" s="98">
        <v>1</v>
      </c>
      <c r="I191" s="1"/>
      <c r="J191" s="99">
        <f t="shared" si="10"/>
        <v>0</v>
      </c>
      <c r="K191" s="96" t="s">
        <v>0</v>
      </c>
      <c r="L191" s="15"/>
      <c r="M191" s="100" t="s">
        <v>0</v>
      </c>
      <c r="N191" s="101" t="s">
        <v>37</v>
      </c>
      <c r="O191" s="102"/>
      <c r="P191" s="103">
        <f t="shared" si="11"/>
        <v>0</v>
      </c>
      <c r="Q191" s="103">
        <v>0</v>
      </c>
      <c r="R191" s="103">
        <f t="shared" si="12"/>
        <v>0</v>
      </c>
      <c r="S191" s="103">
        <v>0</v>
      </c>
      <c r="T191" s="104">
        <f t="shared" si="13"/>
        <v>0</v>
      </c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R191" s="105" t="s">
        <v>293</v>
      </c>
      <c r="AT191" s="105" t="s">
        <v>219</v>
      </c>
      <c r="AU191" s="105" t="s">
        <v>79</v>
      </c>
      <c r="AY191" s="6" t="s">
        <v>217</v>
      </c>
      <c r="BE191" s="106">
        <f t="shared" si="14"/>
        <v>0</v>
      </c>
      <c r="BF191" s="106">
        <f t="shared" si="15"/>
        <v>0</v>
      </c>
      <c r="BG191" s="106">
        <f t="shared" si="16"/>
        <v>0</v>
      </c>
      <c r="BH191" s="106">
        <f t="shared" si="17"/>
        <v>0</v>
      </c>
      <c r="BI191" s="106">
        <f t="shared" si="18"/>
        <v>0</v>
      </c>
      <c r="BJ191" s="6" t="s">
        <v>79</v>
      </c>
      <c r="BK191" s="106">
        <f t="shared" si="19"/>
        <v>0</v>
      </c>
      <c r="BL191" s="6" t="s">
        <v>293</v>
      </c>
      <c r="BM191" s="105" t="s">
        <v>605</v>
      </c>
    </row>
    <row r="192" spans="1:65" s="17" customFormat="1" ht="16.5" customHeight="1">
      <c r="A192" s="14"/>
      <c r="B192" s="15"/>
      <c r="C192" s="94" t="s">
        <v>425</v>
      </c>
      <c r="D192" s="94" t="s">
        <v>219</v>
      </c>
      <c r="E192" s="95" t="s">
        <v>2787</v>
      </c>
      <c r="F192" s="96" t="s">
        <v>2788</v>
      </c>
      <c r="G192" s="97" t="s">
        <v>458</v>
      </c>
      <c r="H192" s="98">
        <v>10</v>
      </c>
      <c r="I192" s="1"/>
      <c r="J192" s="99">
        <f t="shared" si="10"/>
        <v>0</v>
      </c>
      <c r="K192" s="96" t="s">
        <v>0</v>
      </c>
      <c r="L192" s="15"/>
      <c r="M192" s="100" t="s">
        <v>0</v>
      </c>
      <c r="N192" s="101" t="s">
        <v>37</v>
      </c>
      <c r="O192" s="102"/>
      <c r="P192" s="103">
        <f t="shared" si="11"/>
        <v>0</v>
      </c>
      <c r="Q192" s="103">
        <v>0</v>
      </c>
      <c r="R192" s="103">
        <f t="shared" si="12"/>
        <v>0</v>
      </c>
      <c r="S192" s="103">
        <v>0</v>
      </c>
      <c r="T192" s="104">
        <f t="shared" si="13"/>
        <v>0</v>
      </c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R192" s="105" t="s">
        <v>293</v>
      </c>
      <c r="AT192" s="105" t="s">
        <v>219</v>
      </c>
      <c r="AU192" s="105" t="s">
        <v>79</v>
      </c>
      <c r="AY192" s="6" t="s">
        <v>217</v>
      </c>
      <c r="BE192" s="106">
        <f t="shared" si="14"/>
        <v>0</v>
      </c>
      <c r="BF192" s="106">
        <f t="shared" si="15"/>
        <v>0</v>
      </c>
      <c r="BG192" s="106">
        <f t="shared" si="16"/>
        <v>0</v>
      </c>
      <c r="BH192" s="106">
        <f t="shared" si="17"/>
        <v>0</v>
      </c>
      <c r="BI192" s="106">
        <f t="shared" si="18"/>
        <v>0</v>
      </c>
      <c r="BJ192" s="6" t="s">
        <v>79</v>
      </c>
      <c r="BK192" s="106">
        <f t="shared" si="19"/>
        <v>0</v>
      </c>
      <c r="BL192" s="6" t="s">
        <v>293</v>
      </c>
      <c r="BM192" s="105" t="s">
        <v>618</v>
      </c>
    </row>
    <row r="193" spans="1:65" s="17" customFormat="1" ht="16.5" customHeight="1">
      <c r="A193" s="14"/>
      <c r="B193" s="15"/>
      <c r="C193" s="94" t="s">
        <v>430</v>
      </c>
      <c r="D193" s="94" t="s">
        <v>219</v>
      </c>
      <c r="E193" s="95" t="s">
        <v>2789</v>
      </c>
      <c r="F193" s="96" t="s">
        <v>2790</v>
      </c>
      <c r="G193" s="97" t="s">
        <v>458</v>
      </c>
      <c r="H193" s="98">
        <v>21</v>
      </c>
      <c r="I193" s="1"/>
      <c r="J193" s="99">
        <f t="shared" si="10"/>
        <v>0</v>
      </c>
      <c r="K193" s="96" t="s">
        <v>0</v>
      </c>
      <c r="L193" s="15"/>
      <c r="M193" s="100" t="s">
        <v>0</v>
      </c>
      <c r="N193" s="101" t="s">
        <v>37</v>
      </c>
      <c r="O193" s="102"/>
      <c r="P193" s="103">
        <f t="shared" si="11"/>
        <v>0</v>
      </c>
      <c r="Q193" s="103">
        <v>0</v>
      </c>
      <c r="R193" s="103">
        <f t="shared" si="12"/>
        <v>0</v>
      </c>
      <c r="S193" s="103">
        <v>0</v>
      </c>
      <c r="T193" s="104">
        <f t="shared" si="13"/>
        <v>0</v>
      </c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R193" s="105" t="s">
        <v>293</v>
      </c>
      <c r="AT193" s="105" t="s">
        <v>219</v>
      </c>
      <c r="AU193" s="105" t="s">
        <v>79</v>
      </c>
      <c r="AY193" s="6" t="s">
        <v>217</v>
      </c>
      <c r="BE193" s="106">
        <f t="shared" si="14"/>
        <v>0</v>
      </c>
      <c r="BF193" s="106">
        <f t="shared" si="15"/>
        <v>0</v>
      </c>
      <c r="BG193" s="106">
        <f t="shared" si="16"/>
        <v>0</v>
      </c>
      <c r="BH193" s="106">
        <f t="shared" si="17"/>
        <v>0</v>
      </c>
      <c r="BI193" s="106">
        <f t="shared" si="18"/>
        <v>0</v>
      </c>
      <c r="BJ193" s="6" t="s">
        <v>79</v>
      </c>
      <c r="BK193" s="106">
        <f t="shared" si="19"/>
        <v>0</v>
      </c>
      <c r="BL193" s="6" t="s">
        <v>293</v>
      </c>
      <c r="BM193" s="105" t="s">
        <v>631</v>
      </c>
    </row>
    <row r="194" spans="1:65" s="17" customFormat="1" ht="16.5" customHeight="1">
      <c r="A194" s="14"/>
      <c r="B194" s="15"/>
      <c r="C194" s="94" t="s">
        <v>435</v>
      </c>
      <c r="D194" s="94" t="s">
        <v>219</v>
      </c>
      <c r="E194" s="95" t="s">
        <v>2791</v>
      </c>
      <c r="F194" s="96" t="s">
        <v>2792</v>
      </c>
      <c r="G194" s="97" t="s">
        <v>458</v>
      </c>
      <c r="H194" s="98">
        <v>3</v>
      </c>
      <c r="I194" s="1"/>
      <c r="J194" s="99">
        <f t="shared" si="10"/>
        <v>0</v>
      </c>
      <c r="K194" s="96" t="s">
        <v>0</v>
      </c>
      <c r="L194" s="15"/>
      <c r="M194" s="100" t="s">
        <v>0</v>
      </c>
      <c r="N194" s="101" t="s">
        <v>37</v>
      </c>
      <c r="O194" s="102"/>
      <c r="P194" s="103">
        <f t="shared" si="11"/>
        <v>0</v>
      </c>
      <c r="Q194" s="103">
        <v>0</v>
      </c>
      <c r="R194" s="103">
        <f t="shared" si="12"/>
        <v>0</v>
      </c>
      <c r="S194" s="103">
        <v>0</v>
      </c>
      <c r="T194" s="104">
        <f t="shared" si="13"/>
        <v>0</v>
      </c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R194" s="105" t="s">
        <v>293</v>
      </c>
      <c r="AT194" s="105" t="s">
        <v>219</v>
      </c>
      <c r="AU194" s="105" t="s">
        <v>79</v>
      </c>
      <c r="AY194" s="6" t="s">
        <v>217</v>
      </c>
      <c r="BE194" s="106">
        <f t="shared" si="14"/>
        <v>0</v>
      </c>
      <c r="BF194" s="106">
        <f t="shared" si="15"/>
        <v>0</v>
      </c>
      <c r="BG194" s="106">
        <f t="shared" si="16"/>
        <v>0</v>
      </c>
      <c r="BH194" s="106">
        <f t="shared" si="17"/>
        <v>0</v>
      </c>
      <c r="BI194" s="106">
        <f t="shared" si="18"/>
        <v>0</v>
      </c>
      <c r="BJ194" s="6" t="s">
        <v>79</v>
      </c>
      <c r="BK194" s="106">
        <f t="shared" si="19"/>
        <v>0</v>
      </c>
      <c r="BL194" s="6" t="s">
        <v>293</v>
      </c>
      <c r="BM194" s="105" t="s">
        <v>647</v>
      </c>
    </row>
    <row r="195" spans="1:65" s="17" customFormat="1" ht="16.5" customHeight="1">
      <c r="A195" s="14"/>
      <c r="B195" s="15"/>
      <c r="C195" s="94" t="s">
        <v>440</v>
      </c>
      <c r="D195" s="94" t="s">
        <v>219</v>
      </c>
      <c r="E195" s="95" t="s">
        <v>2793</v>
      </c>
      <c r="F195" s="96" t="s">
        <v>2794</v>
      </c>
      <c r="G195" s="97" t="s">
        <v>458</v>
      </c>
      <c r="H195" s="98">
        <v>2</v>
      </c>
      <c r="I195" s="1"/>
      <c r="J195" s="99">
        <f t="shared" si="10"/>
        <v>0</v>
      </c>
      <c r="K195" s="96" t="s">
        <v>0</v>
      </c>
      <c r="L195" s="15"/>
      <c r="M195" s="100" t="s">
        <v>0</v>
      </c>
      <c r="N195" s="101" t="s">
        <v>37</v>
      </c>
      <c r="O195" s="102"/>
      <c r="P195" s="103">
        <f t="shared" si="11"/>
        <v>0</v>
      </c>
      <c r="Q195" s="103">
        <v>0</v>
      </c>
      <c r="R195" s="103">
        <f t="shared" si="12"/>
        <v>0</v>
      </c>
      <c r="S195" s="103">
        <v>0</v>
      </c>
      <c r="T195" s="104">
        <f t="shared" si="13"/>
        <v>0</v>
      </c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R195" s="105" t="s">
        <v>293</v>
      </c>
      <c r="AT195" s="105" t="s">
        <v>219</v>
      </c>
      <c r="AU195" s="105" t="s">
        <v>79</v>
      </c>
      <c r="AY195" s="6" t="s">
        <v>217</v>
      </c>
      <c r="BE195" s="106">
        <f t="shared" si="14"/>
        <v>0</v>
      </c>
      <c r="BF195" s="106">
        <f t="shared" si="15"/>
        <v>0</v>
      </c>
      <c r="BG195" s="106">
        <f t="shared" si="16"/>
        <v>0</v>
      </c>
      <c r="BH195" s="106">
        <f t="shared" si="17"/>
        <v>0</v>
      </c>
      <c r="BI195" s="106">
        <f t="shared" si="18"/>
        <v>0</v>
      </c>
      <c r="BJ195" s="6" t="s">
        <v>79</v>
      </c>
      <c r="BK195" s="106">
        <f t="shared" si="19"/>
        <v>0</v>
      </c>
      <c r="BL195" s="6" t="s">
        <v>293</v>
      </c>
      <c r="BM195" s="105" t="s">
        <v>2491</v>
      </c>
    </row>
    <row r="196" spans="1:65" s="17" customFormat="1" ht="16.5" customHeight="1">
      <c r="A196" s="14"/>
      <c r="B196" s="15"/>
      <c r="C196" s="94" t="s">
        <v>445</v>
      </c>
      <c r="D196" s="94" t="s">
        <v>219</v>
      </c>
      <c r="E196" s="95" t="s">
        <v>2795</v>
      </c>
      <c r="F196" s="96" t="s">
        <v>2796</v>
      </c>
      <c r="G196" s="97" t="s">
        <v>458</v>
      </c>
      <c r="H196" s="98">
        <v>1</v>
      </c>
      <c r="I196" s="1"/>
      <c r="J196" s="99">
        <f t="shared" si="10"/>
        <v>0</v>
      </c>
      <c r="K196" s="96" t="s">
        <v>0</v>
      </c>
      <c r="L196" s="15"/>
      <c r="M196" s="100" t="s">
        <v>0</v>
      </c>
      <c r="N196" s="101" t="s">
        <v>37</v>
      </c>
      <c r="O196" s="102"/>
      <c r="P196" s="103">
        <f t="shared" si="11"/>
        <v>0</v>
      </c>
      <c r="Q196" s="103">
        <v>0</v>
      </c>
      <c r="R196" s="103">
        <f t="shared" si="12"/>
        <v>0</v>
      </c>
      <c r="S196" s="103">
        <v>0</v>
      </c>
      <c r="T196" s="104">
        <f t="shared" si="13"/>
        <v>0</v>
      </c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R196" s="105" t="s">
        <v>293</v>
      </c>
      <c r="AT196" s="105" t="s">
        <v>219</v>
      </c>
      <c r="AU196" s="105" t="s">
        <v>79</v>
      </c>
      <c r="AY196" s="6" t="s">
        <v>217</v>
      </c>
      <c r="BE196" s="106">
        <f t="shared" si="14"/>
        <v>0</v>
      </c>
      <c r="BF196" s="106">
        <f t="shared" si="15"/>
        <v>0</v>
      </c>
      <c r="BG196" s="106">
        <f t="shared" si="16"/>
        <v>0</v>
      </c>
      <c r="BH196" s="106">
        <f t="shared" si="17"/>
        <v>0</v>
      </c>
      <c r="BI196" s="106">
        <f t="shared" si="18"/>
        <v>0</v>
      </c>
      <c r="BJ196" s="6" t="s">
        <v>79</v>
      </c>
      <c r="BK196" s="106">
        <f t="shared" si="19"/>
        <v>0</v>
      </c>
      <c r="BL196" s="6" t="s">
        <v>293</v>
      </c>
      <c r="BM196" s="105" t="s">
        <v>665</v>
      </c>
    </row>
    <row r="197" spans="1:65" s="17" customFormat="1" ht="16.5" customHeight="1">
      <c r="A197" s="14"/>
      <c r="B197" s="15"/>
      <c r="C197" s="94" t="s">
        <v>450</v>
      </c>
      <c r="D197" s="94" t="s">
        <v>219</v>
      </c>
      <c r="E197" s="95" t="s">
        <v>2797</v>
      </c>
      <c r="F197" s="96" t="s">
        <v>2798</v>
      </c>
      <c r="G197" s="97" t="s">
        <v>286</v>
      </c>
      <c r="H197" s="98">
        <v>0.66</v>
      </c>
      <c r="I197" s="1"/>
      <c r="J197" s="99">
        <f t="shared" si="10"/>
        <v>0</v>
      </c>
      <c r="K197" s="96" t="s">
        <v>0</v>
      </c>
      <c r="L197" s="15"/>
      <c r="M197" s="100" t="s">
        <v>0</v>
      </c>
      <c r="N197" s="101" t="s">
        <v>37</v>
      </c>
      <c r="O197" s="102"/>
      <c r="P197" s="103">
        <f t="shared" si="11"/>
        <v>0</v>
      </c>
      <c r="Q197" s="103">
        <v>0</v>
      </c>
      <c r="R197" s="103">
        <f t="shared" si="12"/>
        <v>0</v>
      </c>
      <c r="S197" s="103">
        <v>0</v>
      </c>
      <c r="T197" s="104">
        <f t="shared" si="13"/>
        <v>0</v>
      </c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R197" s="105" t="s">
        <v>293</v>
      </c>
      <c r="AT197" s="105" t="s">
        <v>219</v>
      </c>
      <c r="AU197" s="105" t="s">
        <v>79</v>
      </c>
      <c r="AY197" s="6" t="s">
        <v>217</v>
      </c>
      <c r="BE197" s="106">
        <f t="shared" si="14"/>
        <v>0</v>
      </c>
      <c r="BF197" s="106">
        <f t="shared" si="15"/>
        <v>0</v>
      </c>
      <c r="BG197" s="106">
        <f t="shared" si="16"/>
        <v>0</v>
      </c>
      <c r="BH197" s="106">
        <f t="shared" si="17"/>
        <v>0</v>
      </c>
      <c r="BI197" s="106">
        <f t="shared" si="18"/>
        <v>0</v>
      </c>
      <c r="BJ197" s="6" t="s">
        <v>79</v>
      </c>
      <c r="BK197" s="106">
        <f t="shared" si="19"/>
        <v>0</v>
      </c>
      <c r="BL197" s="6" t="s">
        <v>293</v>
      </c>
      <c r="BM197" s="105" t="s">
        <v>674</v>
      </c>
    </row>
    <row r="198" spans="1:65" s="17" customFormat="1" ht="16.5" customHeight="1">
      <c r="A198" s="14"/>
      <c r="B198" s="15"/>
      <c r="C198" s="94" t="s">
        <v>455</v>
      </c>
      <c r="D198" s="94" t="s">
        <v>219</v>
      </c>
      <c r="E198" s="95" t="s">
        <v>2799</v>
      </c>
      <c r="F198" s="96" t="s">
        <v>2800</v>
      </c>
      <c r="G198" s="97" t="s">
        <v>257</v>
      </c>
      <c r="H198" s="98">
        <v>649.78</v>
      </c>
      <c r="I198" s="1"/>
      <c r="J198" s="99">
        <f t="shared" si="10"/>
        <v>0</v>
      </c>
      <c r="K198" s="96" t="s">
        <v>0</v>
      </c>
      <c r="L198" s="15"/>
      <c r="M198" s="100" t="s">
        <v>0</v>
      </c>
      <c r="N198" s="101" t="s">
        <v>37</v>
      </c>
      <c r="O198" s="102"/>
      <c r="P198" s="103">
        <f t="shared" si="11"/>
        <v>0</v>
      </c>
      <c r="Q198" s="103">
        <v>0</v>
      </c>
      <c r="R198" s="103">
        <f t="shared" si="12"/>
        <v>0</v>
      </c>
      <c r="S198" s="103">
        <v>0</v>
      </c>
      <c r="T198" s="104">
        <f t="shared" si="13"/>
        <v>0</v>
      </c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R198" s="105" t="s">
        <v>293</v>
      </c>
      <c r="AT198" s="105" t="s">
        <v>219</v>
      </c>
      <c r="AU198" s="105" t="s">
        <v>79</v>
      </c>
      <c r="AY198" s="6" t="s">
        <v>217</v>
      </c>
      <c r="BE198" s="106">
        <f t="shared" si="14"/>
        <v>0</v>
      </c>
      <c r="BF198" s="106">
        <f t="shared" si="15"/>
        <v>0</v>
      </c>
      <c r="BG198" s="106">
        <f t="shared" si="16"/>
        <v>0</v>
      </c>
      <c r="BH198" s="106">
        <f t="shared" si="17"/>
        <v>0</v>
      </c>
      <c r="BI198" s="106">
        <f t="shared" si="18"/>
        <v>0</v>
      </c>
      <c r="BJ198" s="6" t="s">
        <v>79</v>
      </c>
      <c r="BK198" s="106">
        <f t="shared" si="19"/>
        <v>0</v>
      </c>
      <c r="BL198" s="6" t="s">
        <v>293</v>
      </c>
      <c r="BM198" s="105" t="s">
        <v>688</v>
      </c>
    </row>
    <row r="199" spans="1:65" s="17" customFormat="1" ht="19.5">
      <c r="A199" s="14"/>
      <c r="B199" s="15"/>
      <c r="C199" s="14"/>
      <c r="D199" s="113" t="s">
        <v>745</v>
      </c>
      <c r="E199" s="14"/>
      <c r="F199" s="114" t="s">
        <v>2801</v>
      </c>
      <c r="G199" s="14"/>
      <c r="H199" s="14"/>
      <c r="I199" s="14"/>
      <c r="J199" s="14"/>
      <c r="K199" s="14"/>
      <c r="L199" s="15"/>
      <c r="M199" s="115"/>
      <c r="N199" s="116"/>
      <c r="O199" s="102"/>
      <c r="P199" s="102"/>
      <c r="Q199" s="102"/>
      <c r="R199" s="102"/>
      <c r="S199" s="102"/>
      <c r="T199" s="117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6" t="s">
        <v>745</v>
      </c>
      <c r="AU199" s="6" t="s">
        <v>79</v>
      </c>
    </row>
    <row r="200" spans="1:65" s="17" customFormat="1" ht="16.5" customHeight="1">
      <c r="A200" s="14"/>
      <c r="B200" s="15"/>
      <c r="C200" s="94" t="s">
        <v>460</v>
      </c>
      <c r="D200" s="94" t="s">
        <v>219</v>
      </c>
      <c r="E200" s="95" t="s">
        <v>2802</v>
      </c>
      <c r="F200" s="96" t="s">
        <v>2803</v>
      </c>
      <c r="G200" s="97" t="s">
        <v>257</v>
      </c>
      <c r="H200" s="98">
        <v>246.46</v>
      </c>
      <c r="I200" s="1"/>
      <c r="J200" s="99">
        <f t="shared" ref="J200:J221" si="20">ROUND(I200*H200,2)</f>
        <v>0</v>
      </c>
      <c r="K200" s="96" t="s">
        <v>0</v>
      </c>
      <c r="L200" s="15"/>
      <c r="M200" s="100" t="s">
        <v>0</v>
      </c>
      <c r="N200" s="101" t="s">
        <v>37</v>
      </c>
      <c r="O200" s="102"/>
      <c r="P200" s="103">
        <f t="shared" ref="P200:P221" si="21">O200*H200</f>
        <v>0</v>
      </c>
      <c r="Q200" s="103">
        <v>0</v>
      </c>
      <c r="R200" s="103">
        <f t="shared" ref="R200:R221" si="22">Q200*H200</f>
        <v>0</v>
      </c>
      <c r="S200" s="103">
        <v>0</v>
      </c>
      <c r="T200" s="104">
        <f t="shared" ref="T200:T221" si="23">S200*H200</f>
        <v>0</v>
      </c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R200" s="105" t="s">
        <v>293</v>
      </c>
      <c r="AT200" s="105" t="s">
        <v>219</v>
      </c>
      <c r="AU200" s="105" t="s">
        <v>79</v>
      </c>
      <c r="AY200" s="6" t="s">
        <v>217</v>
      </c>
      <c r="BE200" s="106">
        <f t="shared" ref="BE200:BE221" si="24">IF(N200="základní",J200,0)</f>
        <v>0</v>
      </c>
      <c r="BF200" s="106">
        <f t="shared" ref="BF200:BF221" si="25">IF(N200="snížená",J200,0)</f>
        <v>0</v>
      </c>
      <c r="BG200" s="106">
        <f t="shared" ref="BG200:BG221" si="26">IF(N200="zákl. přenesená",J200,0)</f>
        <v>0</v>
      </c>
      <c r="BH200" s="106">
        <f t="shared" ref="BH200:BH221" si="27">IF(N200="sníž. přenesená",J200,0)</f>
        <v>0</v>
      </c>
      <c r="BI200" s="106">
        <f t="shared" ref="BI200:BI221" si="28">IF(N200="nulová",J200,0)</f>
        <v>0</v>
      </c>
      <c r="BJ200" s="6" t="s">
        <v>79</v>
      </c>
      <c r="BK200" s="106">
        <f t="shared" ref="BK200:BK221" si="29">ROUND(I200*H200,2)</f>
        <v>0</v>
      </c>
      <c r="BL200" s="6" t="s">
        <v>293</v>
      </c>
      <c r="BM200" s="105" t="s">
        <v>698</v>
      </c>
    </row>
    <row r="201" spans="1:65" s="17" customFormat="1" ht="16.5" customHeight="1">
      <c r="A201" s="14"/>
      <c r="B201" s="15"/>
      <c r="C201" s="94" t="s">
        <v>464</v>
      </c>
      <c r="D201" s="94" t="s">
        <v>219</v>
      </c>
      <c r="E201" s="95" t="s">
        <v>2804</v>
      </c>
      <c r="F201" s="96" t="s">
        <v>2805</v>
      </c>
      <c r="G201" s="97" t="s">
        <v>2486</v>
      </c>
      <c r="H201" s="98">
        <v>1</v>
      </c>
      <c r="I201" s="1"/>
      <c r="J201" s="99">
        <f t="shared" si="20"/>
        <v>0</v>
      </c>
      <c r="K201" s="96" t="s">
        <v>0</v>
      </c>
      <c r="L201" s="15"/>
      <c r="M201" s="100" t="s">
        <v>0</v>
      </c>
      <c r="N201" s="101" t="s">
        <v>37</v>
      </c>
      <c r="O201" s="102"/>
      <c r="P201" s="103">
        <f t="shared" si="21"/>
        <v>0</v>
      </c>
      <c r="Q201" s="103">
        <v>0</v>
      </c>
      <c r="R201" s="103">
        <f t="shared" si="22"/>
        <v>0</v>
      </c>
      <c r="S201" s="103">
        <v>0</v>
      </c>
      <c r="T201" s="104">
        <f t="shared" si="23"/>
        <v>0</v>
      </c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R201" s="105" t="s">
        <v>293</v>
      </c>
      <c r="AT201" s="105" t="s">
        <v>219</v>
      </c>
      <c r="AU201" s="105" t="s">
        <v>79</v>
      </c>
      <c r="AY201" s="6" t="s">
        <v>217</v>
      </c>
      <c r="BE201" s="106">
        <f t="shared" si="24"/>
        <v>0</v>
      </c>
      <c r="BF201" s="106">
        <f t="shared" si="25"/>
        <v>0</v>
      </c>
      <c r="BG201" s="106">
        <f t="shared" si="26"/>
        <v>0</v>
      </c>
      <c r="BH201" s="106">
        <f t="shared" si="27"/>
        <v>0</v>
      </c>
      <c r="BI201" s="106">
        <f t="shared" si="28"/>
        <v>0</v>
      </c>
      <c r="BJ201" s="6" t="s">
        <v>79</v>
      </c>
      <c r="BK201" s="106">
        <f t="shared" si="29"/>
        <v>0</v>
      </c>
      <c r="BL201" s="6" t="s">
        <v>293</v>
      </c>
      <c r="BM201" s="105" t="s">
        <v>710</v>
      </c>
    </row>
    <row r="202" spans="1:65" s="17" customFormat="1" ht="16.5" customHeight="1">
      <c r="A202" s="14"/>
      <c r="B202" s="15"/>
      <c r="C202" s="94" t="s">
        <v>2806</v>
      </c>
      <c r="D202" s="94" t="s">
        <v>219</v>
      </c>
      <c r="E202" s="95" t="s">
        <v>2807</v>
      </c>
      <c r="F202" s="96" t="s">
        <v>2808</v>
      </c>
      <c r="G202" s="97" t="s">
        <v>458</v>
      </c>
      <c r="H202" s="98">
        <v>1</v>
      </c>
      <c r="I202" s="1"/>
      <c r="J202" s="99">
        <f t="shared" si="20"/>
        <v>0</v>
      </c>
      <c r="K202" s="96" t="s">
        <v>0</v>
      </c>
      <c r="L202" s="15"/>
      <c r="M202" s="100" t="s">
        <v>0</v>
      </c>
      <c r="N202" s="101" t="s">
        <v>37</v>
      </c>
      <c r="O202" s="102"/>
      <c r="P202" s="103">
        <f t="shared" si="21"/>
        <v>0</v>
      </c>
      <c r="Q202" s="103">
        <v>0</v>
      </c>
      <c r="R202" s="103">
        <f t="shared" si="22"/>
        <v>0</v>
      </c>
      <c r="S202" s="103">
        <v>0</v>
      </c>
      <c r="T202" s="104">
        <f t="shared" si="23"/>
        <v>0</v>
      </c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R202" s="105" t="s">
        <v>293</v>
      </c>
      <c r="AT202" s="105" t="s">
        <v>219</v>
      </c>
      <c r="AU202" s="105" t="s">
        <v>79</v>
      </c>
      <c r="AY202" s="6" t="s">
        <v>217</v>
      </c>
      <c r="BE202" s="106">
        <f t="shared" si="24"/>
        <v>0</v>
      </c>
      <c r="BF202" s="106">
        <f t="shared" si="25"/>
        <v>0</v>
      </c>
      <c r="BG202" s="106">
        <f t="shared" si="26"/>
        <v>0</v>
      </c>
      <c r="BH202" s="106">
        <f t="shared" si="27"/>
        <v>0</v>
      </c>
      <c r="BI202" s="106">
        <f t="shared" si="28"/>
        <v>0</v>
      </c>
      <c r="BJ202" s="6" t="s">
        <v>79</v>
      </c>
      <c r="BK202" s="106">
        <f t="shared" si="29"/>
        <v>0</v>
      </c>
      <c r="BL202" s="6" t="s">
        <v>293</v>
      </c>
      <c r="BM202" s="105" t="s">
        <v>721</v>
      </c>
    </row>
    <row r="203" spans="1:65" s="17" customFormat="1" ht="16.5" customHeight="1">
      <c r="A203" s="14"/>
      <c r="B203" s="15"/>
      <c r="C203" s="94" t="s">
        <v>2421</v>
      </c>
      <c r="D203" s="94" t="s">
        <v>219</v>
      </c>
      <c r="E203" s="95" t="s">
        <v>2809</v>
      </c>
      <c r="F203" s="96" t="s">
        <v>4953</v>
      </c>
      <c r="G203" s="97" t="s">
        <v>458</v>
      </c>
      <c r="H203" s="98">
        <v>1</v>
      </c>
      <c r="I203" s="1"/>
      <c r="J203" s="99">
        <f t="shared" si="20"/>
        <v>0</v>
      </c>
      <c r="K203" s="96" t="s">
        <v>0</v>
      </c>
      <c r="L203" s="15"/>
      <c r="M203" s="100" t="s">
        <v>0</v>
      </c>
      <c r="N203" s="101" t="s">
        <v>37</v>
      </c>
      <c r="O203" s="102"/>
      <c r="P203" s="103">
        <f t="shared" si="21"/>
        <v>0</v>
      </c>
      <c r="Q203" s="103">
        <v>0</v>
      </c>
      <c r="R203" s="103">
        <f t="shared" si="22"/>
        <v>0</v>
      </c>
      <c r="S203" s="103">
        <v>0</v>
      </c>
      <c r="T203" s="104">
        <f t="shared" si="23"/>
        <v>0</v>
      </c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R203" s="105" t="s">
        <v>293</v>
      </c>
      <c r="AT203" s="105" t="s">
        <v>219</v>
      </c>
      <c r="AU203" s="105" t="s">
        <v>79</v>
      </c>
      <c r="AY203" s="6" t="s">
        <v>217</v>
      </c>
      <c r="BE203" s="106">
        <f t="shared" si="24"/>
        <v>0</v>
      </c>
      <c r="BF203" s="106">
        <f t="shared" si="25"/>
        <v>0</v>
      </c>
      <c r="BG203" s="106">
        <f t="shared" si="26"/>
        <v>0</v>
      </c>
      <c r="BH203" s="106">
        <f t="shared" si="27"/>
        <v>0</v>
      </c>
      <c r="BI203" s="106">
        <f t="shared" si="28"/>
        <v>0</v>
      </c>
      <c r="BJ203" s="6" t="s">
        <v>79</v>
      </c>
      <c r="BK203" s="106">
        <f t="shared" si="29"/>
        <v>0</v>
      </c>
      <c r="BL203" s="6" t="s">
        <v>293</v>
      </c>
      <c r="BM203" s="105" t="s">
        <v>737</v>
      </c>
    </row>
    <row r="204" spans="1:65" s="17" customFormat="1" ht="16.5" customHeight="1">
      <c r="A204" s="14"/>
      <c r="B204" s="15"/>
      <c r="C204" s="94" t="s">
        <v>2810</v>
      </c>
      <c r="D204" s="94" t="s">
        <v>219</v>
      </c>
      <c r="E204" s="95" t="s">
        <v>2811</v>
      </c>
      <c r="F204" s="96" t="s">
        <v>4954</v>
      </c>
      <c r="G204" s="97" t="s">
        <v>2486</v>
      </c>
      <c r="H204" s="98">
        <v>1</v>
      </c>
      <c r="I204" s="1"/>
      <c r="J204" s="99">
        <f t="shared" si="20"/>
        <v>0</v>
      </c>
      <c r="K204" s="96" t="s">
        <v>0</v>
      </c>
      <c r="L204" s="15"/>
      <c r="M204" s="100" t="s">
        <v>0</v>
      </c>
      <c r="N204" s="101" t="s">
        <v>37</v>
      </c>
      <c r="O204" s="102"/>
      <c r="P204" s="103">
        <f t="shared" si="21"/>
        <v>0</v>
      </c>
      <c r="Q204" s="103">
        <v>0</v>
      </c>
      <c r="R204" s="103">
        <f t="shared" si="22"/>
        <v>0</v>
      </c>
      <c r="S204" s="103">
        <v>0</v>
      </c>
      <c r="T204" s="104">
        <f t="shared" si="23"/>
        <v>0</v>
      </c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R204" s="105" t="s">
        <v>293</v>
      </c>
      <c r="AT204" s="105" t="s">
        <v>219</v>
      </c>
      <c r="AU204" s="105" t="s">
        <v>79</v>
      </c>
      <c r="AY204" s="6" t="s">
        <v>217</v>
      </c>
      <c r="BE204" s="106">
        <f t="shared" si="24"/>
        <v>0</v>
      </c>
      <c r="BF204" s="106">
        <f t="shared" si="25"/>
        <v>0</v>
      </c>
      <c r="BG204" s="106">
        <f t="shared" si="26"/>
        <v>0</v>
      </c>
      <c r="BH204" s="106">
        <f t="shared" si="27"/>
        <v>0</v>
      </c>
      <c r="BI204" s="106">
        <f t="shared" si="28"/>
        <v>0</v>
      </c>
      <c r="BJ204" s="6" t="s">
        <v>79</v>
      </c>
      <c r="BK204" s="106">
        <f t="shared" si="29"/>
        <v>0</v>
      </c>
      <c r="BL204" s="6" t="s">
        <v>293</v>
      </c>
      <c r="BM204" s="105" t="s">
        <v>2500</v>
      </c>
    </row>
    <row r="205" spans="1:65" s="17" customFormat="1" ht="16.5" customHeight="1">
      <c r="A205" s="14"/>
      <c r="B205" s="15"/>
      <c r="C205" s="94" t="s">
        <v>2423</v>
      </c>
      <c r="D205" s="94" t="s">
        <v>219</v>
      </c>
      <c r="E205" s="95" t="s">
        <v>2812</v>
      </c>
      <c r="F205" s="96" t="s">
        <v>2813</v>
      </c>
      <c r="G205" s="97" t="s">
        <v>458</v>
      </c>
      <c r="H205" s="98">
        <v>3</v>
      </c>
      <c r="I205" s="1"/>
      <c r="J205" s="99">
        <f t="shared" si="20"/>
        <v>0</v>
      </c>
      <c r="K205" s="96" t="s">
        <v>0</v>
      </c>
      <c r="L205" s="15"/>
      <c r="M205" s="100" t="s">
        <v>0</v>
      </c>
      <c r="N205" s="101" t="s">
        <v>37</v>
      </c>
      <c r="O205" s="102"/>
      <c r="P205" s="103">
        <f t="shared" si="21"/>
        <v>0</v>
      </c>
      <c r="Q205" s="103">
        <v>0</v>
      </c>
      <c r="R205" s="103">
        <f t="shared" si="22"/>
        <v>0</v>
      </c>
      <c r="S205" s="103">
        <v>0</v>
      </c>
      <c r="T205" s="104">
        <f t="shared" si="23"/>
        <v>0</v>
      </c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R205" s="105" t="s">
        <v>293</v>
      </c>
      <c r="AT205" s="105" t="s">
        <v>219</v>
      </c>
      <c r="AU205" s="105" t="s">
        <v>79</v>
      </c>
      <c r="AY205" s="6" t="s">
        <v>217</v>
      </c>
      <c r="BE205" s="106">
        <f t="shared" si="24"/>
        <v>0</v>
      </c>
      <c r="BF205" s="106">
        <f t="shared" si="25"/>
        <v>0</v>
      </c>
      <c r="BG205" s="106">
        <f t="shared" si="26"/>
        <v>0</v>
      </c>
      <c r="BH205" s="106">
        <f t="shared" si="27"/>
        <v>0</v>
      </c>
      <c r="BI205" s="106">
        <f t="shared" si="28"/>
        <v>0</v>
      </c>
      <c r="BJ205" s="6" t="s">
        <v>79</v>
      </c>
      <c r="BK205" s="106">
        <f t="shared" si="29"/>
        <v>0</v>
      </c>
      <c r="BL205" s="6" t="s">
        <v>293</v>
      </c>
      <c r="BM205" s="105" t="s">
        <v>762</v>
      </c>
    </row>
    <row r="206" spans="1:65" s="17" customFormat="1" ht="16.5" customHeight="1">
      <c r="A206" s="14"/>
      <c r="B206" s="15"/>
      <c r="C206" s="94" t="s">
        <v>469</v>
      </c>
      <c r="D206" s="94" t="s">
        <v>219</v>
      </c>
      <c r="E206" s="95" t="s">
        <v>2814</v>
      </c>
      <c r="F206" s="96" t="s">
        <v>2815</v>
      </c>
      <c r="G206" s="97" t="s">
        <v>458</v>
      </c>
      <c r="H206" s="98">
        <v>2</v>
      </c>
      <c r="I206" s="1"/>
      <c r="J206" s="99">
        <f t="shared" si="20"/>
        <v>0</v>
      </c>
      <c r="K206" s="96" t="s">
        <v>0</v>
      </c>
      <c r="L206" s="15"/>
      <c r="M206" s="100" t="s">
        <v>0</v>
      </c>
      <c r="N206" s="101" t="s">
        <v>37</v>
      </c>
      <c r="O206" s="102"/>
      <c r="P206" s="103">
        <f t="shared" si="21"/>
        <v>0</v>
      </c>
      <c r="Q206" s="103">
        <v>0</v>
      </c>
      <c r="R206" s="103">
        <f t="shared" si="22"/>
        <v>0</v>
      </c>
      <c r="S206" s="103">
        <v>0</v>
      </c>
      <c r="T206" s="104">
        <f t="shared" si="23"/>
        <v>0</v>
      </c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R206" s="105" t="s">
        <v>293</v>
      </c>
      <c r="AT206" s="105" t="s">
        <v>219</v>
      </c>
      <c r="AU206" s="105" t="s">
        <v>79</v>
      </c>
      <c r="AY206" s="6" t="s">
        <v>217</v>
      </c>
      <c r="BE206" s="106">
        <f t="shared" si="24"/>
        <v>0</v>
      </c>
      <c r="BF206" s="106">
        <f t="shared" si="25"/>
        <v>0</v>
      </c>
      <c r="BG206" s="106">
        <f t="shared" si="26"/>
        <v>0</v>
      </c>
      <c r="BH206" s="106">
        <f t="shared" si="27"/>
        <v>0</v>
      </c>
      <c r="BI206" s="106">
        <f t="shared" si="28"/>
        <v>0</v>
      </c>
      <c r="BJ206" s="6" t="s">
        <v>79</v>
      </c>
      <c r="BK206" s="106">
        <f t="shared" si="29"/>
        <v>0</v>
      </c>
      <c r="BL206" s="6" t="s">
        <v>293</v>
      </c>
      <c r="BM206" s="105" t="s">
        <v>770</v>
      </c>
    </row>
    <row r="207" spans="1:65" s="17" customFormat="1" ht="16.5" customHeight="1">
      <c r="A207" s="14"/>
      <c r="B207" s="15"/>
      <c r="C207" s="94" t="s">
        <v>474</v>
      </c>
      <c r="D207" s="94" t="s">
        <v>219</v>
      </c>
      <c r="E207" s="95" t="s">
        <v>2816</v>
      </c>
      <c r="F207" s="96" t="s">
        <v>2817</v>
      </c>
      <c r="G207" s="97" t="s">
        <v>458</v>
      </c>
      <c r="H207" s="98">
        <v>2</v>
      </c>
      <c r="I207" s="1"/>
      <c r="J207" s="99">
        <f t="shared" si="20"/>
        <v>0</v>
      </c>
      <c r="K207" s="96" t="s">
        <v>0</v>
      </c>
      <c r="L207" s="15"/>
      <c r="M207" s="100" t="s">
        <v>0</v>
      </c>
      <c r="N207" s="101" t="s">
        <v>37</v>
      </c>
      <c r="O207" s="102"/>
      <c r="P207" s="103">
        <f t="shared" si="21"/>
        <v>0</v>
      </c>
      <c r="Q207" s="103">
        <v>0</v>
      </c>
      <c r="R207" s="103">
        <f t="shared" si="22"/>
        <v>0</v>
      </c>
      <c r="S207" s="103">
        <v>0</v>
      </c>
      <c r="T207" s="104">
        <f t="shared" si="23"/>
        <v>0</v>
      </c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R207" s="105" t="s">
        <v>293</v>
      </c>
      <c r="AT207" s="105" t="s">
        <v>219</v>
      </c>
      <c r="AU207" s="105" t="s">
        <v>79</v>
      </c>
      <c r="AY207" s="6" t="s">
        <v>217</v>
      </c>
      <c r="BE207" s="106">
        <f t="shared" si="24"/>
        <v>0</v>
      </c>
      <c r="BF207" s="106">
        <f t="shared" si="25"/>
        <v>0</v>
      </c>
      <c r="BG207" s="106">
        <f t="shared" si="26"/>
        <v>0</v>
      </c>
      <c r="BH207" s="106">
        <f t="shared" si="27"/>
        <v>0</v>
      </c>
      <c r="BI207" s="106">
        <f t="shared" si="28"/>
        <v>0</v>
      </c>
      <c r="BJ207" s="6" t="s">
        <v>79</v>
      </c>
      <c r="BK207" s="106">
        <f t="shared" si="29"/>
        <v>0</v>
      </c>
      <c r="BL207" s="6" t="s">
        <v>293</v>
      </c>
      <c r="BM207" s="105" t="s">
        <v>779</v>
      </c>
    </row>
    <row r="208" spans="1:65" s="17" customFormat="1" ht="16.5" customHeight="1">
      <c r="A208" s="14"/>
      <c r="B208" s="15"/>
      <c r="C208" s="94" t="s">
        <v>479</v>
      </c>
      <c r="D208" s="94" t="s">
        <v>219</v>
      </c>
      <c r="E208" s="95" t="s">
        <v>2818</v>
      </c>
      <c r="F208" s="96" t="s">
        <v>2819</v>
      </c>
      <c r="G208" s="97" t="s">
        <v>458</v>
      </c>
      <c r="H208" s="98">
        <v>1</v>
      </c>
      <c r="I208" s="1"/>
      <c r="J208" s="99">
        <f t="shared" si="20"/>
        <v>0</v>
      </c>
      <c r="K208" s="96" t="s">
        <v>0</v>
      </c>
      <c r="L208" s="15"/>
      <c r="M208" s="100" t="s">
        <v>0</v>
      </c>
      <c r="N208" s="101" t="s">
        <v>37</v>
      </c>
      <c r="O208" s="102"/>
      <c r="P208" s="103">
        <f t="shared" si="21"/>
        <v>0</v>
      </c>
      <c r="Q208" s="103">
        <v>0</v>
      </c>
      <c r="R208" s="103">
        <f t="shared" si="22"/>
        <v>0</v>
      </c>
      <c r="S208" s="103">
        <v>0</v>
      </c>
      <c r="T208" s="104">
        <f t="shared" si="23"/>
        <v>0</v>
      </c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R208" s="105" t="s">
        <v>293</v>
      </c>
      <c r="AT208" s="105" t="s">
        <v>219</v>
      </c>
      <c r="AU208" s="105" t="s">
        <v>79</v>
      </c>
      <c r="AY208" s="6" t="s">
        <v>217</v>
      </c>
      <c r="BE208" s="106">
        <f t="shared" si="24"/>
        <v>0</v>
      </c>
      <c r="BF208" s="106">
        <f t="shared" si="25"/>
        <v>0</v>
      </c>
      <c r="BG208" s="106">
        <f t="shared" si="26"/>
        <v>0</v>
      </c>
      <c r="BH208" s="106">
        <f t="shared" si="27"/>
        <v>0</v>
      </c>
      <c r="BI208" s="106">
        <f t="shared" si="28"/>
        <v>0</v>
      </c>
      <c r="BJ208" s="6" t="s">
        <v>79</v>
      </c>
      <c r="BK208" s="106">
        <f t="shared" si="29"/>
        <v>0</v>
      </c>
      <c r="BL208" s="6" t="s">
        <v>293</v>
      </c>
      <c r="BM208" s="105" t="s">
        <v>787</v>
      </c>
    </row>
    <row r="209" spans="1:65" s="17" customFormat="1" ht="16.5" customHeight="1">
      <c r="A209" s="14"/>
      <c r="B209" s="15"/>
      <c r="C209" s="94" t="s">
        <v>484</v>
      </c>
      <c r="D209" s="94" t="s">
        <v>219</v>
      </c>
      <c r="E209" s="95" t="s">
        <v>2820</v>
      </c>
      <c r="F209" s="96" t="s">
        <v>2821</v>
      </c>
      <c r="G209" s="97" t="s">
        <v>458</v>
      </c>
      <c r="H209" s="98">
        <v>1</v>
      </c>
      <c r="I209" s="1"/>
      <c r="J209" s="99">
        <f t="shared" si="20"/>
        <v>0</v>
      </c>
      <c r="K209" s="96" t="s">
        <v>0</v>
      </c>
      <c r="L209" s="15"/>
      <c r="M209" s="100" t="s">
        <v>0</v>
      </c>
      <c r="N209" s="101" t="s">
        <v>37</v>
      </c>
      <c r="O209" s="102"/>
      <c r="P209" s="103">
        <f t="shared" si="21"/>
        <v>0</v>
      </c>
      <c r="Q209" s="103">
        <v>0</v>
      </c>
      <c r="R209" s="103">
        <f t="shared" si="22"/>
        <v>0</v>
      </c>
      <c r="S209" s="103">
        <v>0</v>
      </c>
      <c r="T209" s="104">
        <f t="shared" si="23"/>
        <v>0</v>
      </c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R209" s="105" t="s">
        <v>293</v>
      </c>
      <c r="AT209" s="105" t="s">
        <v>219</v>
      </c>
      <c r="AU209" s="105" t="s">
        <v>79</v>
      </c>
      <c r="AY209" s="6" t="s">
        <v>217</v>
      </c>
      <c r="BE209" s="106">
        <f t="shared" si="24"/>
        <v>0</v>
      </c>
      <c r="BF209" s="106">
        <f t="shared" si="25"/>
        <v>0</v>
      </c>
      <c r="BG209" s="106">
        <f t="shared" si="26"/>
        <v>0</v>
      </c>
      <c r="BH209" s="106">
        <f t="shared" si="27"/>
        <v>0</v>
      </c>
      <c r="BI209" s="106">
        <f t="shared" si="28"/>
        <v>0</v>
      </c>
      <c r="BJ209" s="6" t="s">
        <v>79</v>
      </c>
      <c r="BK209" s="106">
        <f t="shared" si="29"/>
        <v>0</v>
      </c>
      <c r="BL209" s="6" t="s">
        <v>293</v>
      </c>
      <c r="BM209" s="105" t="s">
        <v>796</v>
      </c>
    </row>
    <row r="210" spans="1:65" s="17" customFormat="1" ht="16.5" customHeight="1">
      <c r="A210" s="14"/>
      <c r="B210" s="15"/>
      <c r="C210" s="94" t="s">
        <v>489</v>
      </c>
      <c r="D210" s="94" t="s">
        <v>219</v>
      </c>
      <c r="E210" s="95" t="s">
        <v>2822</v>
      </c>
      <c r="F210" s="96" t="s">
        <v>2823</v>
      </c>
      <c r="G210" s="97" t="s">
        <v>458</v>
      </c>
      <c r="H210" s="98">
        <v>1</v>
      </c>
      <c r="I210" s="1"/>
      <c r="J210" s="99">
        <f t="shared" si="20"/>
        <v>0</v>
      </c>
      <c r="K210" s="96" t="s">
        <v>0</v>
      </c>
      <c r="L210" s="15"/>
      <c r="M210" s="100" t="s">
        <v>0</v>
      </c>
      <c r="N210" s="101" t="s">
        <v>37</v>
      </c>
      <c r="O210" s="102"/>
      <c r="P210" s="103">
        <f t="shared" si="21"/>
        <v>0</v>
      </c>
      <c r="Q210" s="103">
        <v>0</v>
      </c>
      <c r="R210" s="103">
        <f t="shared" si="22"/>
        <v>0</v>
      </c>
      <c r="S210" s="103">
        <v>0</v>
      </c>
      <c r="T210" s="104">
        <f t="shared" si="23"/>
        <v>0</v>
      </c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R210" s="105" t="s">
        <v>293</v>
      </c>
      <c r="AT210" s="105" t="s">
        <v>219</v>
      </c>
      <c r="AU210" s="105" t="s">
        <v>79</v>
      </c>
      <c r="AY210" s="6" t="s">
        <v>217</v>
      </c>
      <c r="BE210" s="106">
        <f t="shared" si="24"/>
        <v>0</v>
      </c>
      <c r="BF210" s="106">
        <f t="shared" si="25"/>
        <v>0</v>
      </c>
      <c r="BG210" s="106">
        <f t="shared" si="26"/>
        <v>0</v>
      </c>
      <c r="BH210" s="106">
        <f t="shared" si="27"/>
        <v>0</v>
      </c>
      <c r="BI210" s="106">
        <f t="shared" si="28"/>
        <v>0</v>
      </c>
      <c r="BJ210" s="6" t="s">
        <v>79</v>
      </c>
      <c r="BK210" s="106">
        <f t="shared" si="29"/>
        <v>0</v>
      </c>
      <c r="BL210" s="6" t="s">
        <v>293</v>
      </c>
      <c r="BM210" s="105" t="s">
        <v>804</v>
      </c>
    </row>
    <row r="211" spans="1:65" s="17" customFormat="1" ht="16.5" customHeight="1">
      <c r="A211" s="14"/>
      <c r="B211" s="15"/>
      <c r="C211" s="94" t="s">
        <v>494</v>
      </c>
      <c r="D211" s="94" t="s">
        <v>219</v>
      </c>
      <c r="E211" s="95" t="s">
        <v>2824</v>
      </c>
      <c r="F211" s="96" t="s">
        <v>2825</v>
      </c>
      <c r="G211" s="97" t="s">
        <v>458</v>
      </c>
      <c r="H211" s="98">
        <v>10</v>
      </c>
      <c r="I211" s="1"/>
      <c r="J211" s="99">
        <f t="shared" si="20"/>
        <v>0</v>
      </c>
      <c r="K211" s="96" t="s">
        <v>0</v>
      </c>
      <c r="L211" s="15"/>
      <c r="M211" s="100" t="s">
        <v>0</v>
      </c>
      <c r="N211" s="101" t="s">
        <v>37</v>
      </c>
      <c r="O211" s="102"/>
      <c r="P211" s="103">
        <f t="shared" si="21"/>
        <v>0</v>
      </c>
      <c r="Q211" s="103">
        <v>0</v>
      </c>
      <c r="R211" s="103">
        <f t="shared" si="22"/>
        <v>0</v>
      </c>
      <c r="S211" s="103">
        <v>0</v>
      </c>
      <c r="T211" s="104">
        <f t="shared" si="23"/>
        <v>0</v>
      </c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R211" s="105" t="s">
        <v>293</v>
      </c>
      <c r="AT211" s="105" t="s">
        <v>219</v>
      </c>
      <c r="AU211" s="105" t="s">
        <v>79</v>
      </c>
      <c r="AY211" s="6" t="s">
        <v>217</v>
      </c>
      <c r="BE211" s="106">
        <f t="shared" si="24"/>
        <v>0</v>
      </c>
      <c r="BF211" s="106">
        <f t="shared" si="25"/>
        <v>0</v>
      </c>
      <c r="BG211" s="106">
        <f t="shared" si="26"/>
        <v>0</v>
      </c>
      <c r="BH211" s="106">
        <f t="shared" si="27"/>
        <v>0</v>
      </c>
      <c r="BI211" s="106">
        <f t="shared" si="28"/>
        <v>0</v>
      </c>
      <c r="BJ211" s="6" t="s">
        <v>79</v>
      </c>
      <c r="BK211" s="106">
        <f t="shared" si="29"/>
        <v>0</v>
      </c>
      <c r="BL211" s="6" t="s">
        <v>293</v>
      </c>
      <c r="BM211" s="105" t="s">
        <v>810</v>
      </c>
    </row>
    <row r="212" spans="1:65" s="17" customFormat="1" ht="16.5" customHeight="1">
      <c r="A212" s="14"/>
      <c r="B212" s="15"/>
      <c r="C212" s="94" t="s">
        <v>501</v>
      </c>
      <c r="D212" s="94" t="s">
        <v>219</v>
      </c>
      <c r="E212" s="95" t="s">
        <v>2826</v>
      </c>
      <c r="F212" s="96" t="s">
        <v>2825</v>
      </c>
      <c r="G212" s="97" t="s">
        <v>458</v>
      </c>
      <c r="H212" s="98">
        <v>2</v>
      </c>
      <c r="I212" s="1"/>
      <c r="J212" s="99">
        <f t="shared" si="20"/>
        <v>0</v>
      </c>
      <c r="K212" s="96" t="s">
        <v>0</v>
      </c>
      <c r="L212" s="15"/>
      <c r="M212" s="100" t="s">
        <v>0</v>
      </c>
      <c r="N212" s="101" t="s">
        <v>37</v>
      </c>
      <c r="O212" s="102"/>
      <c r="P212" s="103">
        <f t="shared" si="21"/>
        <v>0</v>
      </c>
      <c r="Q212" s="103">
        <v>0</v>
      </c>
      <c r="R212" s="103">
        <f t="shared" si="22"/>
        <v>0</v>
      </c>
      <c r="S212" s="103">
        <v>0</v>
      </c>
      <c r="T212" s="104">
        <f t="shared" si="23"/>
        <v>0</v>
      </c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R212" s="105" t="s">
        <v>293</v>
      </c>
      <c r="AT212" s="105" t="s">
        <v>219</v>
      </c>
      <c r="AU212" s="105" t="s">
        <v>79</v>
      </c>
      <c r="AY212" s="6" t="s">
        <v>217</v>
      </c>
      <c r="BE212" s="106">
        <f t="shared" si="24"/>
        <v>0</v>
      </c>
      <c r="BF212" s="106">
        <f t="shared" si="25"/>
        <v>0</v>
      </c>
      <c r="BG212" s="106">
        <f t="shared" si="26"/>
        <v>0</v>
      </c>
      <c r="BH212" s="106">
        <f t="shared" si="27"/>
        <v>0</v>
      </c>
      <c r="BI212" s="106">
        <f t="shared" si="28"/>
        <v>0</v>
      </c>
      <c r="BJ212" s="6" t="s">
        <v>79</v>
      </c>
      <c r="BK212" s="106">
        <f t="shared" si="29"/>
        <v>0</v>
      </c>
      <c r="BL212" s="6" t="s">
        <v>293</v>
      </c>
      <c r="BM212" s="105" t="s">
        <v>818</v>
      </c>
    </row>
    <row r="213" spans="1:65" s="17" customFormat="1" ht="16.5" customHeight="1">
      <c r="A213" s="14"/>
      <c r="B213" s="15"/>
      <c r="C213" s="94" t="s">
        <v>507</v>
      </c>
      <c r="D213" s="94" t="s">
        <v>219</v>
      </c>
      <c r="E213" s="95" t="s">
        <v>2827</v>
      </c>
      <c r="F213" s="96" t="s">
        <v>2828</v>
      </c>
      <c r="G213" s="97" t="s">
        <v>458</v>
      </c>
      <c r="H213" s="98">
        <v>1</v>
      </c>
      <c r="I213" s="1"/>
      <c r="J213" s="99">
        <f t="shared" si="20"/>
        <v>0</v>
      </c>
      <c r="K213" s="96" t="s">
        <v>0</v>
      </c>
      <c r="L213" s="15"/>
      <c r="M213" s="100" t="s">
        <v>0</v>
      </c>
      <c r="N213" s="101" t="s">
        <v>37</v>
      </c>
      <c r="O213" s="102"/>
      <c r="P213" s="103">
        <f t="shared" si="21"/>
        <v>0</v>
      </c>
      <c r="Q213" s="103">
        <v>0</v>
      </c>
      <c r="R213" s="103">
        <f t="shared" si="22"/>
        <v>0</v>
      </c>
      <c r="S213" s="103">
        <v>0</v>
      </c>
      <c r="T213" s="104">
        <f t="shared" si="23"/>
        <v>0</v>
      </c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R213" s="105" t="s">
        <v>293</v>
      </c>
      <c r="AT213" s="105" t="s">
        <v>219</v>
      </c>
      <c r="AU213" s="105" t="s">
        <v>79</v>
      </c>
      <c r="AY213" s="6" t="s">
        <v>217</v>
      </c>
      <c r="BE213" s="106">
        <f t="shared" si="24"/>
        <v>0</v>
      </c>
      <c r="BF213" s="106">
        <f t="shared" si="25"/>
        <v>0</v>
      </c>
      <c r="BG213" s="106">
        <f t="shared" si="26"/>
        <v>0</v>
      </c>
      <c r="BH213" s="106">
        <f t="shared" si="27"/>
        <v>0</v>
      </c>
      <c r="BI213" s="106">
        <f t="shared" si="28"/>
        <v>0</v>
      </c>
      <c r="BJ213" s="6" t="s">
        <v>79</v>
      </c>
      <c r="BK213" s="106">
        <f t="shared" si="29"/>
        <v>0</v>
      </c>
      <c r="BL213" s="6" t="s">
        <v>293</v>
      </c>
      <c r="BM213" s="105" t="s">
        <v>827</v>
      </c>
    </row>
    <row r="214" spans="1:65" s="17" customFormat="1" ht="16.5" customHeight="1">
      <c r="A214" s="14"/>
      <c r="B214" s="15"/>
      <c r="C214" s="94" t="s">
        <v>2829</v>
      </c>
      <c r="D214" s="94" t="s">
        <v>219</v>
      </c>
      <c r="E214" s="95" t="s">
        <v>2830</v>
      </c>
      <c r="F214" s="96" t="s">
        <v>2831</v>
      </c>
      <c r="G214" s="97" t="s">
        <v>458</v>
      </c>
      <c r="H214" s="98">
        <v>5</v>
      </c>
      <c r="I214" s="1"/>
      <c r="J214" s="99">
        <f t="shared" si="20"/>
        <v>0</v>
      </c>
      <c r="K214" s="96" t="s">
        <v>0</v>
      </c>
      <c r="L214" s="15"/>
      <c r="M214" s="100" t="s">
        <v>0</v>
      </c>
      <c r="N214" s="101" t="s">
        <v>37</v>
      </c>
      <c r="O214" s="102"/>
      <c r="P214" s="103">
        <f t="shared" si="21"/>
        <v>0</v>
      </c>
      <c r="Q214" s="103">
        <v>0</v>
      </c>
      <c r="R214" s="103">
        <f t="shared" si="22"/>
        <v>0</v>
      </c>
      <c r="S214" s="103">
        <v>0</v>
      </c>
      <c r="T214" s="104">
        <f t="shared" si="23"/>
        <v>0</v>
      </c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R214" s="105" t="s">
        <v>293</v>
      </c>
      <c r="AT214" s="105" t="s">
        <v>219</v>
      </c>
      <c r="AU214" s="105" t="s">
        <v>79</v>
      </c>
      <c r="AY214" s="6" t="s">
        <v>217</v>
      </c>
      <c r="BE214" s="106">
        <f t="shared" si="24"/>
        <v>0</v>
      </c>
      <c r="BF214" s="106">
        <f t="shared" si="25"/>
        <v>0</v>
      </c>
      <c r="BG214" s="106">
        <f t="shared" si="26"/>
        <v>0</v>
      </c>
      <c r="BH214" s="106">
        <f t="shared" si="27"/>
        <v>0</v>
      </c>
      <c r="BI214" s="106">
        <f t="shared" si="28"/>
        <v>0</v>
      </c>
      <c r="BJ214" s="6" t="s">
        <v>79</v>
      </c>
      <c r="BK214" s="106">
        <f t="shared" si="29"/>
        <v>0</v>
      </c>
      <c r="BL214" s="6" t="s">
        <v>293</v>
      </c>
      <c r="BM214" s="105" t="s">
        <v>836</v>
      </c>
    </row>
    <row r="215" spans="1:65" s="17" customFormat="1" ht="16.5" customHeight="1">
      <c r="A215" s="14"/>
      <c r="B215" s="15"/>
      <c r="C215" s="94" t="s">
        <v>2429</v>
      </c>
      <c r="D215" s="94" t="s">
        <v>219</v>
      </c>
      <c r="E215" s="95" t="s">
        <v>2832</v>
      </c>
      <c r="F215" s="96" t="s">
        <v>2833</v>
      </c>
      <c r="G215" s="97" t="s">
        <v>458</v>
      </c>
      <c r="H215" s="98">
        <v>8</v>
      </c>
      <c r="I215" s="1"/>
      <c r="J215" s="99">
        <f t="shared" si="20"/>
        <v>0</v>
      </c>
      <c r="K215" s="96" t="s">
        <v>0</v>
      </c>
      <c r="L215" s="15"/>
      <c r="M215" s="100" t="s">
        <v>0</v>
      </c>
      <c r="N215" s="101" t="s">
        <v>37</v>
      </c>
      <c r="O215" s="102"/>
      <c r="P215" s="103">
        <f t="shared" si="21"/>
        <v>0</v>
      </c>
      <c r="Q215" s="103">
        <v>0</v>
      </c>
      <c r="R215" s="103">
        <f t="shared" si="22"/>
        <v>0</v>
      </c>
      <c r="S215" s="103">
        <v>0</v>
      </c>
      <c r="T215" s="104">
        <f t="shared" si="23"/>
        <v>0</v>
      </c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R215" s="105" t="s">
        <v>293</v>
      </c>
      <c r="AT215" s="105" t="s">
        <v>219</v>
      </c>
      <c r="AU215" s="105" t="s">
        <v>79</v>
      </c>
      <c r="AY215" s="6" t="s">
        <v>217</v>
      </c>
      <c r="BE215" s="106">
        <f t="shared" si="24"/>
        <v>0</v>
      </c>
      <c r="BF215" s="106">
        <f t="shared" si="25"/>
        <v>0</v>
      </c>
      <c r="BG215" s="106">
        <f t="shared" si="26"/>
        <v>0</v>
      </c>
      <c r="BH215" s="106">
        <f t="shared" si="27"/>
        <v>0</v>
      </c>
      <c r="BI215" s="106">
        <f t="shared" si="28"/>
        <v>0</v>
      </c>
      <c r="BJ215" s="6" t="s">
        <v>79</v>
      </c>
      <c r="BK215" s="106">
        <f t="shared" si="29"/>
        <v>0</v>
      </c>
      <c r="BL215" s="6" t="s">
        <v>293</v>
      </c>
      <c r="BM215" s="105" t="s">
        <v>844</v>
      </c>
    </row>
    <row r="216" spans="1:65" s="17" customFormat="1" ht="16.5" customHeight="1">
      <c r="A216" s="14"/>
      <c r="B216" s="15"/>
      <c r="C216" s="94" t="s">
        <v>2834</v>
      </c>
      <c r="D216" s="94" t="s">
        <v>219</v>
      </c>
      <c r="E216" s="95" t="s">
        <v>2835</v>
      </c>
      <c r="F216" s="96" t="s">
        <v>2836</v>
      </c>
      <c r="G216" s="97" t="s">
        <v>458</v>
      </c>
      <c r="H216" s="98">
        <v>2</v>
      </c>
      <c r="I216" s="1"/>
      <c r="J216" s="99">
        <f t="shared" si="20"/>
        <v>0</v>
      </c>
      <c r="K216" s="96" t="s">
        <v>0</v>
      </c>
      <c r="L216" s="15"/>
      <c r="M216" s="100" t="s">
        <v>0</v>
      </c>
      <c r="N216" s="101" t="s">
        <v>37</v>
      </c>
      <c r="O216" s="102"/>
      <c r="P216" s="103">
        <f t="shared" si="21"/>
        <v>0</v>
      </c>
      <c r="Q216" s="103">
        <v>0</v>
      </c>
      <c r="R216" s="103">
        <f t="shared" si="22"/>
        <v>0</v>
      </c>
      <c r="S216" s="103">
        <v>0</v>
      </c>
      <c r="T216" s="104">
        <f t="shared" si="23"/>
        <v>0</v>
      </c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R216" s="105" t="s">
        <v>293</v>
      </c>
      <c r="AT216" s="105" t="s">
        <v>219</v>
      </c>
      <c r="AU216" s="105" t="s">
        <v>79</v>
      </c>
      <c r="AY216" s="6" t="s">
        <v>217</v>
      </c>
      <c r="BE216" s="106">
        <f t="shared" si="24"/>
        <v>0</v>
      </c>
      <c r="BF216" s="106">
        <f t="shared" si="25"/>
        <v>0</v>
      </c>
      <c r="BG216" s="106">
        <f t="shared" si="26"/>
        <v>0</v>
      </c>
      <c r="BH216" s="106">
        <f t="shared" si="27"/>
        <v>0</v>
      </c>
      <c r="BI216" s="106">
        <f t="shared" si="28"/>
        <v>0</v>
      </c>
      <c r="BJ216" s="6" t="s">
        <v>79</v>
      </c>
      <c r="BK216" s="106">
        <f t="shared" si="29"/>
        <v>0</v>
      </c>
      <c r="BL216" s="6" t="s">
        <v>293</v>
      </c>
      <c r="BM216" s="105" t="s">
        <v>853</v>
      </c>
    </row>
    <row r="217" spans="1:65" s="17" customFormat="1" ht="16.5" customHeight="1">
      <c r="A217" s="14"/>
      <c r="B217" s="15"/>
      <c r="C217" s="94" t="s">
        <v>2431</v>
      </c>
      <c r="D217" s="94" t="s">
        <v>219</v>
      </c>
      <c r="E217" s="95" t="s">
        <v>2837</v>
      </c>
      <c r="F217" s="96" t="s">
        <v>2838</v>
      </c>
      <c r="G217" s="97" t="s">
        <v>458</v>
      </c>
      <c r="H217" s="98">
        <v>1</v>
      </c>
      <c r="I217" s="1"/>
      <c r="J217" s="99">
        <f t="shared" si="20"/>
        <v>0</v>
      </c>
      <c r="K217" s="96" t="s">
        <v>0</v>
      </c>
      <c r="L217" s="15"/>
      <c r="M217" s="100" t="s">
        <v>0</v>
      </c>
      <c r="N217" s="101" t="s">
        <v>37</v>
      </c>
      <c r="O217" s="102"/>
      <c r="P217" s="103">
        <f t="shared" si="21"/>
        <v>0</v>
      </c>
      <c r="Q217" s="103">
        <v>0</v>
      </c>
      <c r="R217" s="103">
        <f t="shared" si="22"/>
        <v>0</v>
      </c>
      <c r="S217" s="103">
        <v>0</v>
      </c>
      <c r="T217" s="104">
        <f t="shared" si="23"/>
        <v>0</v>
      </c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R217" s="105" t="s">
        <v>293</v>
      </c>
      <c r="AT217" s="105" t="s">
        <v>219</v>
      </c>
      <c r="AU217" s="105" t="s">
        <v>79</v>
      </c>
      <c r="AY217" s="6" t="s">
        <v>217</v>
      </c>
      <c r="BE217" s="106">
        <f t="shared" si="24"/>
        <v>0</v>
      </c>
      <c r="BF217" s="106">
        <f t="shared" si="25"/>
        <v>0</v>
      </c>
      <c r="BG217" s="106">
        <f t="shared" si="26"/>
        <v>0</v>
      </c>
      <c r="BH217" s="106">
        <f t="shared" si="27"/>
        <v>0</v>
      </c>
      <c r="BI217" s="106">
        <f t="shared" si="28"/>
        <v>0</v>
      </c>
      <c r="BJ217" s="6" t="s">
        <v>79</v>
      </c>
      <c r="BK217" s="106">
        <f t="shared" si="29"/>
        <v>0</v>
      </c>
      <c r="BL217" s="6" t="s">
        <v>293</v>
      </c>
      <c r="BM217" s="105" t="s">
        <v>2514</v>
      </c>
    </row>
    <row r="218" spans="1:65" s="17" customFormat="1" ht="16.5" customHeight="1">
      <c r="A218" s="14"/>
      <c r="B218" s="15"/>
      <c r="C218" s="94" t="s">
        <v>511</v>
      </c>
      <c r="D218" s="94" t="s">
        <v>219</v>
      </c>
      <c r="E218" s="95" t="s">
        <v>2839</v>
      </c>
      <c r="F218" s="96" t="s">
        <v>2840</v>
      </c>
      <c r="G218" s="97" t="s">
        <v>458</v>
      </c>
      <c r="H218" s="98">
        <v>1</v>
      </c>
      <c r="I218" s="1"/>
      <c r="J218" s="99">
        <f t="shared" si="20"/>
        <v>0</v>
      </c>
      <c r="K218" s="96" t="s">
        <v>0</v>
      </c>
      <c r="L218" s="15"/>
      <c r="M218" s="100" t="s">
        <v>0</v>
      </c>
      <c r="N218" s="101" t="s">
        <v>37</v>
      </c>
      <c r="O218" s="102"/>
      <c r="P218" s="103">
        <f t="shared" si="21"/>
        <v>0</v>
      </c>
      <c r="Q218" s="103">
        <v>0</v>
      </c>
      <c r="R218" s="103">
        <f t="shared" si="22"/>
        <v>0</v>
      </c>
      <c r="S218" s="103">
        <v>0</v>
      </c>
      <c r="T218" s="104">
        <f t="shared" si="23"/>
        <v>0</v>
      </c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R218" s="105" t="s">
        <v>293</v>
      </c>
      <c r="AT218" s="105" t="s">
        <v>219</v>
      </c>
      <c r="AU218" s="105" t="s">
        <v>79</v>
      </c>
      <c r="AY218" s="6" t="s">
        <v>217</v>
      </c>
      <c r="BE218" s="106">
        <f t="shared" si="24"/>
        <v>0</v>
      </c>
      <c r="BF218" s="106">
        <f t="shared" si="25"/>
        <v>0</v>
      </c>
      <c r="BG218" s="106">
        <f t="shared" si="26"/>
        <v>0</v>
      </c>
      <c r="BH218" s="106">
        <f t="shared" si="27"/>
        <v>0</v>
      </c>
      <c r="BI218" s="106">
        <f t="shared" si="28"/>
        <v>0</v>
      </c>
      <c r="BJ218" s="6" t="s">
        <v>79</v>
      </c>
      <c r="BK218" s="106">
        <f t="shared" si="29"/>
        <v>0</v>
      </c>
      <c r="BL218" s="6" t="s">
        <v>293</v>
      </c>
      <c r="BM218" s="105" t="s">
        <v>2516</v>
      </c>
    </row>
    <row r="219" spans="1:65" s="17" customFormat="1" ht="16.5" customHeight="1">
      <c r="A219" s="14"/>
      <c r="B219" s="15"/>
      <c r="C219" s="94" t="s">
        <v>516</v>
      </c>
      <c r="D219" s="94" t="s">
        <v>219</v>
      </c>
      <c r="E219" s="95" t="s">
        <v>2841</v>
      </c>
      <c r="F219" s="96" t="s">
        <v>2842</v>
      </c>
      <c r="G219" s="97" t="s">
        <v>458</v>
      </c>
      <c r="H219" s="98">
        <v>2</v>
      </c>
      <c r="I219" s="1"/>
      <c r="J219" s="99">
        <f t="shared" si="20"/>
        <v>0</v>
      </c>
      <c r="K219" s="96" t="s">
        <v>0</v>
      </c>
      <c r="L219" s="15"/>
      <c r="M219" s="100" t="s">
        <v>0</v>
      </c>
      <c r="N219" s="101" t="s">
        <v>37</v>
      </c>
      <c r="O219" s="102"/>
      <c r="P219" s="103">
        <f t="shared" si="21"/>
        <v>0</v>
      </c>
      <c r="Q219" s="103">
        <v>0</v>
      </c>
      <c r="R219" s="103">
        <f t="shared" si="22"/>
        <v>0</v>
      </c>
      <c r="S219" s="103">
        <v>0</v>
      </c>
      <c r="T219" s="104">
        <f t="shared" si="23"/>
        <v>0</v>
      </c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R219" s="105" t="s">
        <v>293</v>
      </c>
      <c r="AT219" s="105" t="s">
        <v>219</v>
      </c>
      <c r="AU219" s="105" t="s">
        <v>79</v>
      </c>
      <c r="AY219" s="6" t="s">
        <v>217</v>
      </c>
      <c r="BE219" s="106">
        <f t="shared" si="24"/>
        <v>0</v>
      </c>
      <c r="BF219" s="106">
        <f t="shared" si="25"/>
        <v>0</v>
      </c>
      <c r="BG219" s="106">
        <f t="shared" si="26"/>
        <v>0</v>
      </c>
      <c r="BH219" s="106">
        <f t="shared" si="27"/>
        <v>0</v>
      </c>
      <c r="BI219" s="106">
        <f t="shared" si="28"/>
        <v>0</v>
      </c>
      <c r="BJ219" s="6" t="s">
        <v>79</v>
      </c>
      <c r="BK219" s="106">
        <f t="shared" si="29"/>
        <v>0</v>
      </c>
      <c r="BL219" s="6" t="s">
        <v>293</v>
      </c>
      <c r="BM219" s="105" t="s">
        <v>2518</v>
      </c>
    </row>
    <row r="220" spans="1:65" s="17" customFormat="1" ht="24.2" customHeight="1">
      <c r="A220" s="14"/>
      <c r="B220" s="15"/>
      <c r="C220" s="94" t="s">
        <v>522</v>
      </c>
      <c r="D220" s="94" t="s">
        <v>219</v>
      </c>
      <c r="E220" s="95" t="s">
        <v>2843</v>
      </c>
      <c r="F220" s="96" t="s">
        <v>2844</v>
      </c>
      <c r="G220" s="97" t="s">
        <v>458</v>
      </c>
      <c r="H220" s="98">
        <v>1</v>
      </c>
      <c r="I220" s="1"/>
      <c r="J220" s="99">
        <f t="shared" si="20"/>
        <v>0</v>
      </c>
      <c r="K220" s="96" t="s">
        <v>0</v>
      </c>
      <c r="L220" s="15"/>
      <c r="M220" s="100" t="s">
        <v>0</v>
      </c>
      <c r="N220" s="101" t="s">
        <v>37</v>
      </c>
      <c r="O220" s="102"/>
      <c r="P220" s="103">
        <f t="shared" si="21"/>
        <v>0</v>
      </c>
      <c r="Q220" s="103">
        <v>0</v>
      </c>
      <c r="R220" s="103">
        <f t="shared" si="22"/>
        <v>0</v>
      </c>
      <c r="S220" s="103">
        <v>0</v>
      </c>
      <c r="T220" s="104">
        <f t="shared" si="23"/>
        <v>0</v>
      </c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R220" s="105" t="s">
        <v>293</v>
      </c>
      <c r="AT220" s="105" t="s">
        <v>219</v>
      </c>
      <c r="AU220" s="105" t="s">
        <v>79</v>
      </c>
      <c r="AY220" s="6" t="s">
        <v>217</v>
      </c>
      <c r="BE220" s="106">
        <f t="shared" si="24"/>
        <v>0</v>
      </c>
      <c r="BF220" s="106">
        <f t="shared" si="25"/>
        <v>0</v>
      </c>
      <c r="BG220" s="106">
        <f t="shared" si="26"/>
        <v>0</v>
      </c>
      <c r="BH220" s="106">
        <f t="shared" si="27"/>
        <v>0</v>
      </c>
      <c r="BI220" s="106">
        <f t="shared" si="28"/>
        <v>0</v>
      </c>
      <c r="BJ220" s="6" t="s">
        <v>79</v>
      </c>
      <c r="BK220" s="106">
        <f t="shared" si="29"/>
        <v>0</v>
      </c>
      <c r="BL220" s="6" t="s">
        <v>293</v>
      </c>
      <c r="BM220" s="105" t="s">
        <v>2520</v>
      </c>
    </row>
    <row r="221" spans="1:65" s="17" customFormat="1" ht="24.2" customHeight="1">
      <c r="A221" s="14"/>
      <c r="B221" s="15"/>
      <c r="C221" s="94" t="s">
        <v>527</v>
      </c>
      <c r="D221" s="94" t="s">
        <v>219</v>
      </c>
      <c r="E221" s="95" t="s">
        <v>2845</v>
      </c>
      <c r="F221" s="96" t="s">
        <v>4955</v>
      </c>
      <c r="G221" s="97" t="s">
        <v>458</v>
      </c>
      <c r="H221" s="98">
        <v>1</v>
      </c>
      <c r="I221" s="1"/>
      <c r="J221" s="99">
        <f t="shared" si="20"/>
        <v>0</v>
      </c>
      <c r="K221" s="96" t="s">
        <v>0</v>
      </c>
      <c r="L221" s="15"/>
      <c r="M221" s="100" t="s">
        <v>0</v>
      </c>
      <c r="N221" s="101" t="s">
        <v>37</v>
      </c>
      <c r="O221" s="102"/>
      <c r="P221" s="103">
        <f t="shared" si="21"/>
        <v>0</v>
      </c>
      <c r="Q221" s="103">
        <v>0</v>
      </c>
      <c r="R221" s="103">
        <f t="shared" si="22"/>
        <v>0</v>
      </c>
      <c r="S221" s="103">
        <v>0</v>
      </c>
      <c r="T221" s="104">
        <f t="shared" si="23"/>
        <v>0</v>
      </c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R221" s="105" t="s">
        <v>293</v>
      </c>
      <c r="AT221" s="105" t="s">
        <v>219</v>
      </c>
      <c r="AU221" s="105" t="s">
        <v>79</v>
      </c>
      <c r="AY221" s="6" t="s">
        <v>217</v>
      </c>
      <c r="BE221" s="106">
        <f t="shared" si="24"/>
        <v>0</v>
      </c>
      <c r="BF221" s="106">
        <f t="shared" si="25"/>
        <v>0</v>
      </c>
      <c r="BG221" s="106">
        <f t="shared" si="26"/>
        <v>0</v>
      </c>
      <c r="BH221" s="106">
        <f t="shared" si="27"/>
        <v>0</v>
      </c>
      <c r="BI221" s="106">
        <f t="shared" si="28"/>
        <v>0</v>
      </c>
      <c r="BJ221" s="6" t="s">
        <v>79</v>
      </c>
      <c r="BK221" s="106">
        <f t="shared" si="29"/>
        <v>0</v>
      </c>
      <c r="BL221" s="6" t="s">
        <v>293</v>
      </c>
      <c r="BM221" s="105" t="s">
        <v>877</v>
      </c>
    </row>
    <row r="222" spans="1:65" s="17" customFormat="1" ht="19.5">
      <c r="A222" s="14"/>
      <c r="B222" s="15"/>
      <c r="C222" s="14"/>
      <c r="D222" s="113" t="s">
        <v>745</v>
      </c>
      <c r="E222" s="14"/>
      <c r="F222" s="114" t="s">
        <v>2846</v>
      </c>
      <c r="G222" s="14"/>
      <c r="H222" s="14"/>
      <c r="I222" s="14"/>
      <c r="J222" s="14"/>
      <c r="K222" s="14"/>
      <c r="L222" s="15"/>
      <c r="M222" s="115"/>
      <c r="N222" s="116"/>
      <c r="O222" s="102"/>
      <c r="P222" s="102"/>
      <c r="Q222" s="102"/>
      <c r="R222" s="102"/>
      <c r="S222" s="102"/>
      <c r="T222" s="117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6" t="s">
        <v>745</v>
      </c>
      <c r="AU222" s="6" t="s">
        <v>79</v>
      </c>
    </row>
    <row r="223" spans="1:65" s="17" customFormat="1" ht="16.5" customHeight="1">
      <c r="A223" s="14"/>
      <c r="B223" s="15"/>
      <c r="C223" s="94" t="s">
        <v>531</v>
      </c>
      <c r="D223" s="94" t="s">
        <v>219</v>
      </c>
      <c r="E223" s="95" t="s">
        <v>2847</v>
      </c>
      <c r="F223" s="96" t="s">
        <v>2848</v>
      </c>
      <c r="G223" s="97" t="s">
        <v>458</v>
      </c>
      <c r="H223" s="98">
        <v>3</v>
      </c>
      <c r="I223" s="1"/>
      <c r="J223" s="99">
        <f>ROUND(I223*H223,2)</f>
        <v>0</v>
      </c>
      <c r="K223" s="96" t="s">
        <v>0</v>
      </c>
      <c r="L223" s="15"/>
      <c r="M223" s="100" t="s">
        <v>0</v>
      </c>
      <c r="N223" s="101" t="s">
        <v>37</v>
      </c>
      <c r="O223" s="102"/>
      <c r="P223" s="103">
        <f>O223*H223</f>
        <v>0</v>
      </c>
      <c r="Q223" s="103">
        <v>0</v>
      </c>
      <c r="R223" s="103">
        <f>Q223*H223</f>
        <v>0</v>
      </c>
      <c r="S223" s="103">
        <v>0</v>
      </c>
      <c r="T223" s="104">
        <f>S223*H223</f>
        <v>0</v>
      </c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R223" s="105" t="s">
        <v>293</v>
      </c>
      <c r="AT223" s="105" t="s">
        <v>219</v>
      </c>
      <c r="AU223" s="105" t="s">
        <v>79</v>
      </c>
      <c r="AY223" s="6" t="s">
        <v>217</v>
      </c>
      <c r="BE223" s="106">
        <f>IF(N223="základní",J223,0)</f>
        <v>0</v>
      </c>
      <c r="BF223" s="106">
        <f>IF(N223="snížená",J223,0)</f>
        <v>0</v>
      </c>
      <c r="BG223" s="106">
        <f>IF(N223="zákl. přenesená",J223,0)</f>
        <v>0</v>
      </c>
      <c r="BH223" s="106">
        <f>IF(N223="sníž. přenesená",J223,0)</f>
        <v>0</v>
      </c>
      <c r="BI223" s="106">
        <f>IF(N223="nulová",J223,0)</f>
        <v>0</v>
      </c>
      <c r="BJ223" s="6" t="s">
        <v>79</v>
      </c>
      <c r="BK223" s="106">
        <f>ROUND(I223*H223,2)</f>
        <v>0</v>
      </c>
      <c r="BL223" s="6" t="s">
        <v>293</v>
      </c>
      <c r="BM223" s="105" t="s">
        <v>887</v>
      </c>
    </row>
    <row r="224" spans="1:65" s="17" customFormat="1" ht="16.5" customHeight="1">
      <c r="A224" s="14"/>
      <c r="B224" s="15"/>
      <c r="C224" s="94" t="s">
        <v>536</v>
      </c>
      <c r="D224" s="94" t="s">
        <v>219</v>
      </c>
      <c r="E224" s="95" t="s">
        <v>2849</v>
      </c>
      <c r="F224" s="96" t="s">
        <v>2850</v>
      </c>
      <c r="G224" s="97" t="s">
        <v>458</v>
      </c>
      <c r="H224" s="98">
        <v>1</v>
      </c>
      <c r="I224" s="1"/>
      <c r="J224" s="99">
        <f>ROUND(I224*H224,2)</f>
        <v>0</v>
      </c>
      <c r="K224" s="96" t="s">
        <v>0</v>
      </c>
      <c r="L224" s="15"/>
      <c r="M224" s="100" t="s">
        <v>0</v>
      </c>
      <c r="N224" s="101" t="s">
        <v>37</v>
      </c>
      <c r="O224" s="102"/>
      <c r="P224" s="103">
        <f>O224*H224</f>
        <v>0</v>
      </c>
      <c r="Q224" s="103">
        <v>0</v>
      </c>
      <c r="R224" s="103">
        <f>Q224*H224</f>
        <v>0</v>
      </c>
      <c r="S224" s="103">
        <v>0</v>
      </c>
      <c r="T224" s="104">
        <f>S224*H224</f>
        <v>0</v>
      </c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R224" s="105" t="s">
        <v>293</v>
      </c>
      <c r="AT224" s="105" t="s">
        <v>219</v>
      </c>
      <c r="AU224" s="105" t="s">
        <v>79</v>
      </c>
      <c r="AY224" s="6" t="s">
        <v>217</v>
      </c>
      <c r="BE224" s="106">
        <f>IF(N224="základní",J224,0)</f>
        <v>0</v>
      </c>
      <c r="BF224" s="106">
        <f>IF(N224="snížená",J224,0)</f>
        <v>0</v>
      </c>
      <c r="BG224" s="106">
        <f>IF(N224="zákl. přenesená",J224,0)</f>
        <v>0</v>
      </c>
      <c r="BH224" s="106">
        <f>IF(N224="sníž. přenesená",J224,0)</f>
        <v>0</v>
      </c>
      <c r="BI224" s="106">
        <f>IF(N224="nulová",J224,0)</f>
        <v>0</v>
      </c>
      <c r="BJ224" s="6" t="s">
        <v>79</v>
      </c>
      <c r="BK224" s="106">
        <f>ROUND(I224*H224,2)</f>
        <v>0</v>
      </c>
      <c r="BL224" s="6" t="s">
        <v>293</v>
      </c>
      <c r="BM224" s="105" t="s">
        <v>902</v>
      </c>
    </row>
    <row r="225" spans="1:65" s="17" customFormat="1" ht="16.5" customHeight="1">
      <c r="A225" s="14"/>
      <c r="B225" s="15"/>
      <c r="C225" s="94" t="s">
        <v>541</v>
      </c>
      <c r="D225" s="94" t="s">
        <v>219</v>
      </c>
      <c r="E225" s="95" t="s">
        <v>2851</v>
      </c>
      <c r="F225" s="96" t="s">
        <v>2852</v>
      </c>
      <c r="G225" s="97" t="s">
        <v>458</v>
      </c>
      <c r="H225" s="98">
        <v>1</v>
      </c>
      <c r="I225" s="1"/>
      <c r="J225" s="99">
        <f>ROUND(I225*H225,2)</f>
        <v>0</v>
      </c>
      <c r="K225" s="96" t="s">
        <v>0</v>
      </c>
      <c r="L225" s="15"/>
      <c r="M225" s="100" t="s">
        <v>0</v>
      </c>
      <c r="N225" s="101" t="s">
        <v>37</v>
      </c>
      <c r="O225" s="102"/>
      <c r="P225" s="103">
        <f>O225*H225</f>
        <v>0</v>
      </c>
      <c r="Q225" s="103">
        <v>0</v>
      </c>
      <c r="R225" s="103">
        <f>Q225*H225</f>
        <v>0</v>
      </c>
      <c r="S225" s="103">
        <v>0</v>
      </c>
      <c r="T225" s="104">
        <f>S225*H225</f>
        <v>0</v>
      </c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R225" s="105" t="s">
        <v>293</v>
      </c>
      <c r="AT225" s="105" t="s">
        <v>219</v>
      </c>
      <c r="AU225" s="105" t="s">
        <v>79</v>
      </c>
      <c r="AY225" s="6" t="s">
        <v>217</v>
      </c>
      <c r="BE225" s="106">
        <f>IF(N225="základní",J225,0)</f>
        <v>0</v>
      </c>
      <c r="BF225" s="106">
        <f>IF(N225="snížená",J225,0)</f>
        <v>0</v>
      </c>
      <c r="BG225" s="106">
        <f>IF(N225="zákl. přenesená",J225,0)</f>
        <v>0</v>
      </c>
      <c r="BH225" s="106">
        <f>IF(N225="sníž. přenesená",J225,0)</f>
        <v>0</v>
      </c>
      <c r="BI225" s="106">
        <f>IF(N225="nulová",J225,0)</f>
        <v>0</v>
      </c>
      <c r="BJ225" s="6" t="s">
        <v>79</v>
      </c>
      <c r="BK225" s="106">
        <f>ROUND(I225*H225,2)</f>
        <v>0</v>
      </c>
      <c r="BL225" s="6" t="s">
        <v>293</v>
      </c>
      <c r="BM225" s="105" t="s">
        <v>915</v>
      </c>
    </row>
    <row r="226" spans="1:65" s="17" customFormat="1" ht="16.5" customHeight="1">
      <c r="A226" s="14"/>
      <c r="B226" s="15"/>
      <c r="C226" s="94" t="s">
        <v>2478</v>
      </c>
      <c r="D226" s="94" t="s">
        <v>219</v>
      </c>
      <c r="E226" s="95" t="s">
        <v>2853</v>
      </c>
      <c r="F226" s="96" t="s">
        <v>2854</v>
      </c>
      <c r="G226" s="97" t="s">
        <v>222</v>
      </c>
      <c r="H226" s="98">
        <v>2.774</v>
      </c>
      <c r="I226" s="1"/>
      <c r="J226" s="99">
        <f>ROUND(I226*H226,2)</f>
        <v>0</v>
      </c>
      <c r="K226" s="96" t="s">
        <v>0</v>
      </c>
      <c r="L226" s="15"/>
      <c r="M226" s="100" t="s">
        <v>0</v>
      </c>
      <c r="N226" s="101" t="s">
        <v>37</v>
      </c>
      <c r="O226" s="102"/>
      <c r="P226" s="103">
        <f>O226*H226</f>
        <v>0</v>
      </c>
      <c r="Q226" s="103">
        <v>0</v>
      </c>
      <c r="R226" s="103">
        <f>Q226*H226</f>
        <v>0</v>
      </c>
      <c r="S226" s="103">
        <v>0</v>
      </c>
      <c r="T226" s="104">
        <f>S226*H226</f>
        <v>0</v>
      </c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R226" s="105" t="s">
        <v>293</v>
      </c>
      <c r="AT226" s="105" t="s">
        <v>219</v>
      </c>
      <c r="AU226" s="105" t="s">
        <v>79</v>
      </c>
      <c r="AY226" s="6" t="s">
        <v>217</v>
      </c>
      <c r="BE226" s="106">
        <f>IF(N226="základní",J226,0)</f>
        <v>0</v>
      </c>
      <c r="BF226" s="106">
        <f>IF(N226="snížená",J226,0)</f>
        <v>0</v>
      </c>
      <c r="BG226" s="106">
        <f>IF(N226="zákl. přenesená",J226,0)</f>
        <v>0</v>
      </c>
      <c r="BH226" s="106">
        <f>IF(N226="sníž. přenesená",J226,0)</f>
        <v>0</v>
      </c>
      <c r="BI226" s="106">
        <f>IF(N226="nulová",J226,0)</f>
        <v>0</v>
      </c>
      <c r="BJ226" s="6" t="s">
        <v>79</v>
      </c>
      <c r="BK226" s="106">
        <f>ROUND(I226*H226,2)</f>
        <v>0</v>
      </c>
      <c r="BL226" s="6" t="s">
        <v>293</v>
      </c>
      <c r="BM226" s="105" t="s">
        <v>924</v>
      </c>
    </row>
    <row r="227" spans="1:65" s="17" customFormat="1" ht="19.5">
      <c r="A227" s="14"/>
      <c r="B227" s="15"/>
      <c r="C227" s="14"/>
      <c r="D227" s="113" t="s">
        <v>745</v>
      </c>
      <c r="E227" s="14"/>
      <c r="F227" s="114" t="s">
        <v>2855</v>
      </c>
      <c r="G227" s="14"/>
      <c r="H227" s="14"/>
      <c r="I227" s="14"/>
      <c r="J227" s="14"/>
      <c r="K227" s="14"/>
      <c r="L227" s="15"/>
      <c r="M227" s="115"/>
      <c r="N227" s="116"/>
      <c r="O227" s="102"/>
      <c r="P227" s="102"/>
      <c r="Q227" s="102"/>
      <c r="R227" s="102"/>
      <c r="S227" s="102"/>
      <c r="T227" s="117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6" t="s">
        <v>745</v>
      </c>
      <c r="AU227" s="6" t="s">
        <v>79</v>
      </c>
    </row>
    <row r="228" spans="1:65" s="17" customFormat="1" ht="16.5" customHeight="1">
      <c r="A228" s="14"/>
      <c r="B228" s="15"/>
      <c r="C228" s="94" t="s">
        <v>2856</v>
      </c>
      <c r="D228" s="94" t="s">
        <v>219</v>
      </c>
      <c r="E228" s="95" t="s">
        <v>2857</v>
      </c>
      <c r="F228" s="96" t="s">
        <v>2854</v>
      </c>
      <c r="G228" s="97" t="s">
        <v>222</v>
      </c>
      <c r="H228" s="98">
        <v>0.95599999999999996</v>
      </c>
      <c r="I228" s="1"/>
      <c r="J228" s="99">
        <f>ROUND(I228*H228,2)</f>
        <v>0</v>
      </c>
      <c r="K228" s="96" t="s">
        <v>0</v>
      </c>
      <c r="L228" s="15"/>
      <c r="M228" s="100" t="s">
        <v>0</v>
      </c>
      <c r="N228" s="101" t="s">
        <v>37</v>
      </c>
      <c r="O228" s="102"/>
      <c r="P228" s="103">
        <f>O228*H228</f>
        <v>0</v>
      </c>
      <c r="Q228" s="103">
        <v>0</v>
      </c>
      <c r="R228" s="103">
        <f>Q228*H228</f>
        <v>0</v>
      </c>
      <c r="S228" s="103">
        <v>0</v>
      </c>
      <c r="T228" s="104">
        <f>S228*H228</f>
        <v>0</v>
      </c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R228" s="105" t="s">
        <v>293</v>
      </c>
      <c r="AT228" s="105" t="s">
        <v>219</v>
      </c>
      <c r="AU228" s="105" t="s">
        <v>79</v>
      </c>
      <c r="AY228" s="6" t="s">
        <v>217</v>
      </c>
      <c r="BE228" s="106">
        <f>IF(N228="základní",J228,0)</f>
        <v>0</v>
      </c>
      <c r="BF228" s="106">
        <f>IF(N228="snížená",J228,0)</f>
        <v>0</v>
      </c>
      <c r="BG228" s="106">
        <f>IF(N228="zákl. přenesená",J228,0)</f>
        <v>0</v>
      </c>
      <c r="BH228" s="106">
        <f>IF(N228="sníž. přenesená",J228,0)</f>
        <v>0</v>
      </c>
      <c r="BI228" s="106">
        <f>IF(N228="nulová",J228,0)</f>
        <v>0</v>
      </c>
      <c r="BJ228" s="6" t="s">
        <v>79</v>
      </c>
      <c r="BK228" s="106">
        <f>ROUND(I228*H228,2)</f>
        <v>0</v>
      </c>
      <c r="BL228" s="6" t="s">
        <v>293</v>
      </c>
      <c r="BM228" s="105" t="s">
        <v>933</v>
      </c>
    </row>
    <row r="229" spans="1:65" s="17" customFormat="1" ht="19.5">
      <c r="A229" s="14"/>
      <c r="B229" s="15"/>
      <c r="C229" s="14"/>
      <c r="D229" s="113" t="s">
        <v>745</v>
      </c>
      <c r="E229" s="14"/>
      <c r="F229" s="114" t="s">
        <v>2855</v>
      </c>
      <c r="G229" s="14"/>
      <c r="H229" s="14"/>
      <c r="I229" s="14"/>
      <c r="J229" s="14"/>
      <c r="K229" s="14"/>
      <c r="L229" s="15"/>
      <c r="M229" s="115"/>
      <c r="N229" s="116"/>
      <c r="O229" s="102"/>
      <c r="P229" s="102"/>
      <c r="Q229" s="102"/>
      <c r="R229" s="102"/>
      <c r="S229" s="102"/>
      <c r="T229" s="117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6" t="s">
        <v>745</v>
      </c>
      <c r="AU229" s="6" t="s">
        <v>79</v>
      </c>
    </row>
    <row r="230" spans="1:65" s="17" customFormat="1" ht="16.5" customHeight="1">
      <c r="A230" s="14"/>
      <c r="B230" s="15"/>
      <c r="C230" s="94" t="s">
        <v>2480</v>
      </c>
      <c r="D230" s="94" t="s">
        <v>219</v>
      </c>
      <c r="E230" s="95" t="s">
        <v>2858</v>
      </c>
      <c r="F230" s="96" t="s">
        <v>2859</v>
      </c>
      <c r="G230" s="97" t="s">
        <v>263</v>
      </c>
      <c r="H230" s="98">
        <v>5.3090000000000002</v>
      </c>
      <c r="I230" s="1"/>
      <c r="J230" s="99">
        <f>ROUND(I230*H230,2)</f>
        <v>0</v>
      </c>
      <c r="K230" s="96" t="s">
        <v>0</v>
      </c>
      <c r="L230" s="15"/>
      <c r="M230" s="100" t="s">
        <v>0</v>
      </c>
      <c r="N230" s="101" t="s">
        <v>37</v>
      </c>
      <c r="O230" s="102"/>
      <c r="P230" s="103">
        <f>O230*H230</f>
        <v>0</v>
      </c>
      <c r="Q230" s="103">
        <v>0</v>
      </c>
      <c r="R230" s="103">
        <f>Q230*H230</f>
        <v>0</v>
      </c>
      <c r="S230" s="103">
        <v>0</v>
      </c>
      <c r="T230" s="104">
        <f>S230*H230</f>
        <v>0</v>
      </c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R230" s="105" t="s">
        <v>293</v>
      </c>
      <c r="AT230" s="105" t="s">
        <v>219</v>
      </c>
      <c r="AU230" s="105" t="s">
        <v>79</v>
      </c>
      <c r="AY230" s="6" t="s">
        <v>217</v>
      </c>
      <c r="BE230" s="106">
        <f>IF(N230="základní",J230,0)</f>
        <v>0</v>
      </c>
      <c r="BF230" s="106">
        <f>IF(N230="snížená",J230,0)</f>
        <v>0</v>
      </c>
      <c r="BG230" s="106">
        <f>IF(N230="zákl. přenesená",J230,0)</f>
        <v>0</v>
      </c>
      <c r="BH230" s="106">
        <f>IF(N230="sníž. přenesená",J230,0)</f>
        <v>0</v>
      </c>
      <c r="BI230" s="106">
        <f>IF(N230="nulová",J230,0)</f>
        <v>0</v>
      </c>
      <c r="BJ230" s="6" t="s">
        <v>79</v>
      </c>
      <c r="BK230" s="106">
        <f>ROUND(I230*H230,2)</f>
        <v>0</v>
      </c>
      <c r="BL230" s="6" t="s">
        <v>293</v>
      </c>
      <c r="BM230" s="105" t="s">
        <v>950</v>
      </c>
    </row>
    <row r="231" spans="1:65" s="17" customFormat="1" ht="16.5" customHeight="1">
      <c r="A231" s="14"/>
      <c r="B231" s="15"/>
      <c r="C231" s="94" t="s">
        <v>2860</v>
      </c>
      <c r="D231" s="94" t="s">
        <v>219</v>
      </c>
      <c r="E231" s="95" t="s">
        <v>2861</v>
      </c>
      <c r="F231" s="96" t="s">
        <v>2862</v>
      </c>
      <c r="G231" s="97" t="s">
        <v>263</v>
      </c>
      <c r="H231" s="98">
        <v>5.3090000000000002</v>
      </c>
      <c r="I231" s="1"/>
      <c r="J231" s="99">
        <f>ROUND(I231*H231,2)</f>
        <v>0</v>
      </c>
      <c r="K231" s="96" t="s">
        <v>0</v>
      </c>
      <c r="L231" s="15"/>
      <c r="M231" s="100" t="s">
        <v>0</v>
      </c>
      <c r="N231" s="101" t="s">
        <v>37</v>
      </c>
      <c r="O231" s="102"/>
      <c r="P231" s="103">
        <f>O231*H231</f>
        <v>0</v>
      </c>
      <c r="Q231" s="103">
        <v>0</v>
      </c>
      <c r="R231" s="103">
        <f>Q231*H231</f>
        <v>0</v>
      </c>
      <c r="S231" s="103">
        <v>0</v>
      </c>
      <c r="T231" s="104">
        <f>S231*H231</f>
        <v>0</v>
      </c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R231" s="105" t="s">
        <v>293</v>
      </c>
      <c r="AT231" s="105" t="s">
        <v>219</v>
      </c>
      <c r="AU231" s="105" t="s">
        <v>79</v>
      </c>
      <c r="AY231" s="6" t="s">
        <v>217</v>
      </c>
      <c r="BE231" s="106">
        <f>IF(N231="základní",J231,0)</f>
        <v>0</v>
      </c>
      <c r="BF231" s="106">
        <f>IF(N231="snížená",J231,0)</f>
        <v>0</v>
      </c>
      <c r="BG231" s="106">
        <f>IF(N231="zákl. přenesená",J231,0)</f>
        <v>0</v>
      </c>
      <c r="BH231" s="106">
        <f>IF(N231="sníž. přenesená",J231,0)</f>
        <v>0</v>
      </c>
      <c r="BI231" s="106">
        <f>IF(N231="nulová",J231,0)</f>
        <v>0</v>
      </c>
      <c r="BJ231" s="6" t="s">
        <v>79</v>
      </c>
      <c r="BK231" s="106">
        <f>ROUND(I231*H231,2)</f>
        <v>0</v>
      </c>
      <c r="BL231" s="6" t="s">
        <v>293</v>
      </c>
      <c r="BM231" s="105" t="s">
        <v>961</v>
      </c>
    </row>
    <row r="232" spans="1:65" s="17" customFormat="1" ht="16.5" customHeight="1">
      <c r="A232" s="14"/>
      <c r="B232" s="15"/>
      <c r="C232" s="94" t="s">
        <v>2482</v>
      </c>
      <c r="D232" s="94" t="s">
        <v>219</v>
      </c>
      <c r="E232" s="95" t="s">
        <v>2863</v>
      </c>
      <c r="F232" s="96" t="s">
        <v>2864</v>
      </c>
      <c r="G232" s="97" t="s">
        <v>862</v>
      </c>
      <c r="H232" s="98">
        <v>1</v>
      </c>
      <c r="I232" s="1"/>
      <c r="J232" s="99">
        <f>ROUND(I232*H232,2)</f>
        <v>0</v>
      </c>
      <c r="K232" s="96" t="s">
        <v>0</v>
      </c>
      <c r="L232" s="15"/>
      <c r="M232" s="100" t="s">
        <v>0</v>
      </c>
      <c r="N232" s="101" t="s">
        <v>37</v>
      </c>
      <c r="O232" s="102"/>
      <c r="P232" s="103">
        <f>O232*H232</f>
        <v>0</v>
      </c>
      <c r="Q232" s="103">
        <v>0</v>
      </c>
      <c r="R232" s="103">
        <f>Q232*H232</f>
        <v>0</v>
      </c>
      <c r="S232" s="103">
        <v>0</v>
      </c>
      <c r="T232" s="104">
        <f>S232*H232</f>
        <v>0</v>
      </c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R232" s="105" t="s">
        <v>293</v>
      </c>
      <c r="AT232" s="105" t="s">
        <v>219</v>
      </c>
      <c r="AU232" s="105" t="s">
        <v>79</v>
      </c>
      <c r="AY232" s="6" t="s">
        <v>217</v>
      </c>
      <c r="BE232" s="106">
        <f>IF(N232="základní",J232,0)</f>
        <v>0</v>
      </c>
      <c r="BF232" s="106">
        <f>IF(N232="snížená",J232,0)</f>
        <v>0</v>
      </c>
      <c r="BG232" s="106">
        <f>IF(N232="zákl. přenesená",J232,0)</f>
        <v>0</v>
      </c>
      <c r="BH232" s="106">
        <f>IF(N232="sníž. přenesená",J232,0)</f>
        <v>0</v>
      </c>
      <c r="BI232" s="106">
        <f>IF(N232="nulová",J232,0)</f>
        <v>0</v>
      </c>
      <c r="BJ232" s="6" t="s">
        <v>79</v>
      </c>
      <c r="BK232" s="106">
        <f>ROUND(I232*H232,2)</f>
        <v>0</v>
      </c>
      <c r="BL232" s="6" t="s">
        <v>293</v>
      </c>
      <c r="BM232" s="105" t="s">
        <v>973</v>
      </c>
    </row>
    <row r="233" spans="1:65" s="132" customFormat="1">
      <c r="B233" s="133"/>
      <c r="D233" s="113" t="s">
        <v>226</v>
      </c>
      <c r="E233" s="134" t="s">
        <v>0</v>
      </c>
      <c r="F233" s="135" t="s">
        <v>79</v>
      </c>
      <c r="H233" s="136">
        <v>1</v>
      </c>
      <c r="L233" s="133"/>
      <c r="M233" s="137"/>
      <c r="N233" s="138"/>
      <c r="O233" s="138"/>
      <c r="P233" s="138"/>
      <c r="Q233" s="138"/>
      <c r="R233" s="138"/>
      <c r="S233" s="138"/>
      <c r="T233" s="139"/>
      <c r="AT233" s="134" t="s">
        <v>226</v>
      </c>
      <c r="AU233" s="134" t="s">
        <v>79</v>
      </c>
      <c r="AV233" s="132" t="s">
        <v>81</v>
      </c>
      <c r="AW233" s="132" t="s">
        <v>28</v>
      </c>
      <c r="AX233" s="132" t="s">
        <v>72</v>
      </c>
      <c r="AY233" s="134" t="s">
        <v>217</v>
      </c>
    </row>
    <row r="234" spans="1:65" s="140" customFormat="1">
      <c r="B234" s="141"/>
      <c r="D234" s="113" t="s">
        <v>226</v>
      </c>
      <c r="E234" s="142" t="s">
        <v>0</v>
      </c>
      <c r="F234" s="143" t="s">
        <v>227</v>
      </c>
      <c r="H234" s="144">
        <v>1</v>
      </c>
      <c r="L234" s="141"/>
      <c r="M234" s="145"/>
      <c r="N234" s="146"/>
      <c r="O234" s="146"/>
      <c r="P234" s="146"/>
      <c r="Q234" s="146"/>
      <c r="R234" s="146"/>
      <c r="S234" s="146"/>
      <c r="T234" s="147"/>
      <c r="AT234" s="142" t="s">
        <v>226</v>
      </c>
      <c r="AU234" s="142" t="s">
        <v>79</v>
      </c>
      <c r="AV234" s="140" t="s">
        <v>224</v>
      </c>
      <c r="AW234" s="140" t="s">
        <v>28</v>
      </c>
      <c r="AX234" s="140" t="s">
        <v>79</v>
      </c>
      <c r="AY234" s="142" t="s">
        <v>217</v>
      </c>
    </row>
    <row r="235" spans="1:65" s="81" customFormat="1" ht="25.9" customHeight="1">
      <c r="B235" s="82"/>
      <c r="D235" s="83" t="s">
        <v>71</v>
      </c>
      <c r="E235" s="84" t="s">
        <v>2023</v>
      </c>
      <c r="F235" s="84" t="s">
        <v>2024</v>
      </c>
      <c r="J235" s="85">
        <f>BK235</f>
        <v>0</v>
      </c>
      <c r="L235" s="82"/>
      <c r="M235" s="86"/>
      <c r="N235" s="87"/>
      <c r="O235" s="87"/>
      <c r="P235" s="88">
        <f>SUM(P236:P256)</f>
        <v>0</v>
      </c>
      <c r="Q235" s="87"/>
      <c r="R235" s="88">
        <f>SUM(R236:R256)</f>
        <v>0</v>
      </c>
      <c r="S235" s="87"/>
      <c r="T235" s="89">
        <f>SUM(T236:T256)</f>
        <v>0</v>
      </c>
      <c r="AR235" s="83" t="s">
        <v>81</v>
      </c>
      <c r="AT235" s="90" t="s">
        <v>71</v>
      </c>
      <c r="AU235" s="90" t="s">
        <v>72</v>
      </c>
      <c r="AY235" s="83" t="s">
        <v>217</v>
      </c>
      <c r="BK235" s="91">
        <f>SUM(BK236:BK256)</f>
        <v>0</v>
      </c>
    </row>
    <row r="236" spans="1:65" s="17" customFormat="1" ht="16.5" customHeight="1">
      <c r="A236" s="14"/>
      <c r="B236" s="15"/>
      <c r="C236" s="94" t="s">
        <v>545</v>
      </c>
      <c r="D236" s="94" t="s">
        <v>219</v>
      </c>
      <c r="E236" s="95" t="s">
        <v>2865</v>
      </c>
      <c r="F236" s="96" t="s">
        <v>2866</v>
      </c>
      <c r="G236" s="97" t="s">
        <v>286</v>
      </c>
      <c r="H236" s="98">
        <v>52.463000000000001</v>
      </c>
      <c r="I236" s="1"/>
      <c r="J236" s="99">
        <f>ROUND(I236*H236,2)</f>
        <v>0</v>
      </c>
      <c r="K236" s="96" t="s">
        <v>0</v>
      </c>
      <c r="L236" s="15"/>
      <c r="M236" s="100" t="s">
        <v>0</v>
      </c>
      <c r="N236" s="101" t="s">
        <v>37</v>
      </c>
      <c r="O236" s="102"/>
      <c r="P236" s="103">
        <f>O236*H236</f>
        <v>0</v>
      </c>
      <c r="Q236" s="103">
        <v>0</v>
      </c>
      <c r="R236" s="103">
        <f>Q236*H236</f>
        <v>0</v>
      </c>
      <c r="S236" s="103">
        <v>0</v>
      </c>
      <c r="T236" s="104">
        <f>S236*H236</f>
        <v>0</v>
      </c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R236" s="105" t="s">
        <v>293</v>
      </c>
      <c r="AT236" s="105" t="s">
        <v>219</v>
      </c>
      <c r="AU236" s="105" t="s">
        <v>79</v>
      </c>
      <c r="AY236" s="6" t="s">
        <v>217</v>
      </c>
      <c r="BE236" s="106">
        <f>IF(N236="základní",J236,0)</f>
        <v>0</v>
      </c>
      <c r="BF236" s="106">
        <f>IF(N236="snížená",J236,0)</f>
        <v>0</v>
      </c>
      <c r="BG236" s="106">
        <f>IF(N236="zákl. přenesená",J236,0)</f>
        <v>0</v>
      </c>
      <c r="BH236" s="106">
        <f>IF(N236="sníž. přenesená",J236,0)</f>
        <v>0</v>
      </c>
      <c r="BI236" s="106">
        <f>IF(N236="nulová",J236,0)</f>
        <v>0</v>
      </c>
      <c r="BJ236" s="6" t="s">
        <v>79</v>
      </c>
      <c r="BK236" s="106">
        <f>ROUND(I236*H236,2)</f>
        <v>0</v>
      </c>
      <c r="BL236" s="6" t="s">
        <v>293</v>
      </c>
      <c r="BM236" s="105" t="s">
        <v>983</v>
      </c>
    </row>
    <row r="237" spans="1:65" s="17" customFormat="1" ht="19.5">
      <c r="A237" s="14"/>
      <c r="B237" s="15"/>
      <c r="C237" s="14"/>
      <c r="D237" s="113" t="s">
        <v>745</v>
      </c>
      <c r="E237" s="14"/>
      <c r="F237" s="114" t="s">
        <v>2867</v>
      </c>
      <c r="G237" s="14"/>
      <c r="H237" s="14"/>
      <c r="I237" s="14"/>
      <c r="J237" s="14"/>
      <c r="K237" s="14"/>
      <c r="L237" s="15"/>
      <c r="M237" s="115"/>
      <c r="N237" s="116"/>
      <c r="O237" s="102"/>
      <c r="P237" s="102"/>
      <c r="Q237" s="102"/>
      <c r="R237" s="102"/>
      <c r="S237" s="102"/>
      <c r="T237" s="117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6" t="s">
        <v>745</v>
      </c>
      <c r="AU237" s="6" t="s">
        <v>79</v>
      </c>
    </row>
    <row r="238" spans="1:65" s="17" customFormat="1" ht="16.5" customHeight="1">
      <c r="A238" s="14"/>
      <c r="B238" s="15"/>
      <c r="C238" s="94" t="s">
        <v>570</v>
      </c>
      <c r="D238" s="94" t="s">
        <v>219</v>
      </c>
      <c r="E238" s="95" t="s">
        <v>2868</v>
      </c>
      <c r="F238" s="96" t="s">
        <v>2869</v>
      </c>
      <c r="G238" s="97" t="s">
        <v>1230</v>
      </c>
      <c r="H238" s="98">
        <v>478.5</v>
      </c>
      <c r="I238" s="1"/>
      <c r="J238" s="99">
        <f>ROUND(I238*H238,2)</f>
        <v>0</v>
      </c>
      <c r="K238" s="96" t="s">
        <v>0</v>
      </c>
      <c r="L238" s="15"/>
      <c r="M238" s="100" t="s">
        <v>0</v>
      </c>
      <c r="N238" s="101" t="s">
        <v>37</v>
      </c>
      <c r="O238" s="102"/>
      <c r="P238" s="103">
        <f>O238*H238</f>
        <v>0</v>
      </c>
      <c r="Q238" s="103">
        <v>0</v>
      </c>
      <c r="R238" s="103">
        <f>Q238*H238</f>
        <v>0</v>
      </c>
      <c r="S238" s="103">
        <v>0</v>
      </c>
      <c r="T238" s="104">
        <f>S238*H238</f>
        <v>0</v>
      </c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R238" s="105" t="s">
        <v>293</v>
      </c>
      <c r="AT238" s="105" t="s">
        <v>219</v>
      </c>
      <c r="AU238" s="105" t="s">
        <v>79</v>
      </c>
      <c r="AY238" s="6" t="s">
        <v>217</v>
      </c>
      <c r="BE238" s="106">
        <f>IF(N238="základní",J238,0)</f>
        <v>0</v>
      </c>
      <c r="BF238" s="106">
        <f>IF(N238="snížená",J238,0)</f>
        <v>0</v>
      </c>
      <c r="BG238" s="106">
        <f>IF(N238="zákl. přenesená",J238,0)</f>
        <v>0</v>
      </c>
      <c r="BH238" s="106">
        <f>IF(N238="sníž. přenesená",J238,0)</f>
        <v>0</v>
      </c>
      <c r="BI238" s="106">
        <f>IF(N238="nulová",J238,0)</f>
        <v>0</v>
      </c>
      <c r="BJ238" s="6" t="s">
        <v>79</v>
      </c>
      <c r="BK238" s="106">
        <f>ROUND(I238*H238,2)</f>
        <v>0</v>
      </c>
      <c r="BL238" s="6" t="s">
        <v>293</v>
      </c>
      <c r="BM238" s="105" t="s">
        <v>993</v>
      </c>
    </row>
    <row r="239" spans="1:65" s="17" customFormat="1" ht="24.2" customHeight="1">
      <c r="A239" s="14"/>
      <c r="B239" s="15"/>
      <c r="C239" s="94" t="s">
        <v>579</v>
      </c>
      <c r="D239" s="94" t="s">
        <v>219</v>
      </c>
      <c r="E239" s="95" t="s">
        <v>2870</v>
      </c>
      <c r="F239" s="96" t="s">
        <v>2871</v>
      </c>
      <c r="G239" s="97" t="s">
        <v>2486</v>
      </c>
      <c r="H239" s="98">
        <v>12</v>
      </c>
      <c r="I239" s="1"/>
      <c r="J239" s="99">
        <f>ROUND(I239*H239,2)</f>
        <v>0</v>
      </c>
      <c r="K239" s="96" t="s">
        <v>0</v>
      </c>
      <c r="L239" s="15"/>
      <c r="M239" s="100" t="s">
        <v>0</v>
      </c>
      <c r="N239" s="101" t="s">
        <v>37</v>
      </c>
      <c r="O239" s="102"/>
      <c r="P239" s="103">
        <f>O239*H239</f>
        <v>0</v>
      </c>
      <c r="Q239" s="103">
        <v>0</v>
      </c>
      <c r="R239" s="103">
        <f>Q239*H239</f>
        <v>0</v>
      </c>
      <c r="S239" s="103">
        <v>0</v>
      </c>
      <c r="T239" s="104">
        <f>S239*H239</f>
        <v>0</v>
      </c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R239" s="105" t="s">
        <v>293</v>
      </c>
      <c r="AT239" s="105" t="s">
        <v>219</v>
      </c>
      <c r="AU239" s="105" t="s">
        <v>79</v>
      </c>
      <c r="AY239" s="6" t="s">
        <v>217</v>
      </c>
      <c r="BE239" s="106">
        <f>IF(N239="základní",J239,0)</f>
        <v>0</v>
      </c>
      <c r="BF239" s="106">
        <f>IF(N239="snížená",J239,0)</f>
        <v>0</v>
      </c>
      <c r="BG239" s="106">
        <f>IF(N239="zákl. přenesená",J239,0)</f>
        <v>0</v>
      </c>
      <c r="BH239" s="106">
        <f>IF(N239="sníž. přenesená",J239,0)</f>
        <v>0</v>
      </c>
      <c r="BI239" s="106">
        <f>IF(N239="nulová",J239,0)</f>
        <v>0</v>
      </c>
      <c r="BJ239" s="6" t="s">
        <v>79</v>
      </c>
      <c r="BK239" s="106">
        <f>ROUND(I239*H239,2)</f>
        <v>0</v>
      </c>
      <c r="BL239" s="6" t="s">
        <v>293</v>
      </c>
      <c r="BM239" s="105" t="s">
        <v>1004</v>
      </c>
    </row>
    <row r="240" spans="1:65" s="17" customFormat="1" ht="19.5">
      <c r="A240" s="14"/>
      <c r="B240" s="15"/>
      <c r="C240" s="14"/>
      <c r="D240" s="113" t="s">
        <v>745</v>
      </c>
      <c r="E240" s="14"/>
      <c r="F240" s="114" t="s">
        <v>2872</v>
      </c>
      <c r="G240" s="14"/>
      <c r="H240" s="14"/>
      <c r="I240" s="14"/>
      <c r="J240" s="14"/>
      <c r="K240" s="14"/>
      <c r="L240" s="15"/>
      <c r="M240" s="115"/>
      <c r="N240" s="116"/>
      <c r="O240" s="102"/>
      <c r="P240" s="102"/>
      <c r="Q240" s="102"/>
      <c r="R240" s="102"/>
      <c r="S240" s="102"/>
      <c r="T240" s="117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6" t="s">
        <v>745</v>
      </c>
      <c r="AU240" s="6" t="s">
        <v>79</v>
      </c>
    </row>
    <row r="241" spans="1:65" s="17" customFormat="1" ht="24.2" customHeight="1">
      <c r="A241" s="14"/>
      <c r="B241" s="15"/>
      <c r="C241" s="94" t="s">
        <v>583</v>
      </c>
      <c r="D241" s="94" t="s">
        <v>219</v>
      </c>
      <c r="E241" s="95" t="s">
        <v>2873</v>
      </c>
      <c r="F241" s="96" t="s">
        <v>2874</v>
      </c>
      <c r="G241" s="97" t="s">
        <v>2486</v>
      </c>
      <c r="H241" s="98">
        <v>2</v>
      </c>
      <c r="I241" s="1"/>
      <c r="J241" s="99">
        <f>ROUND(I241*H241,2)</f>
        <v>0</v>
      </c>
      <c r="K241" s="96" t="s">
        <v>0</v>
      </c>
      <c r="L241" s="15"/>
      <c r="M241" s="100" t="s">
        <v>0</v>
      </c>
      <c r="N241" s="101" t="s">
        <v>37</v>
      </c>
      <c r="O241" s="102"/>
      <c r="P241" s="103">
        <f>O241*H241</f>
        <v>0</v>
      </c>
      <c r="Q241" s="103">
        <v>0</v>
      </c>
      <c r="R241" s="103">
        <f>Q241*H241</f>
        <v>0</v>
      </c>
      <c r="S241" s="103">
        <v>0</v>
      </c>
      <c r="T241" s="104">
        <f>S241*H241</f>
        <v>0</v>
      </c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R241" s="105" t="s">
        <v>293</v>
      </c>
      <c r="AT241" s="105" t="s">
        <v>219</v>
      </c>
      <c r="AU241" s="105" t="s">
        <v>79</v>
      </c>
      <c r="AY241" s="6" t="s">
        <v>217</v>
      </c>
      <c r="BE241" s="106">
        <f>IF(N241="základní",J241,0)</f>
        <v>0</v>
      </c>
      <c r="BF241" s="106">
        <f>IF(N241="snížená",J241,0)</f>
        <v>0</v>
      </c>
      <c r="BG241" s="106">
        <f>IF(N241="zákl. přenesená",J241,0)</f>
        <v>0</v>
      </c>
      <c r="BH241" s="106">
        <f>IF(N241="sníž. přenesená",J241,0)</f>
        <v>0</v>
      </c>
      <c r="BI241" s="106">
        <f>IF(N241="nulová",J241,0)</f>
        <v>0</v>
      </c>
      <c r="BJ241" s="6" t="s">
        <v>79</v>
      </c>
      <c r="BK241" s="106">
        <f>ROUND(I241*H241,2)</f>
        <v>0</v>
      </c>
      <c r="BL241" s="6" t="s">
        <v>293</v>
      </c>
      <c r="BM241" s="105" t="s">
        <v>1014</v>
      </c>
    </row>
    <row r="242" spans="1:65" s="17" customFormat="1" ht="19.5">
      <c r="A242" s="14"/>
      <c r="B242" s="15"/>
      <c r="C242" s="14"/>
      <c r="D242" s="113" t="s">
        <v>745</v>
      </c>
      <c r="E242" s="14"/>
      <c r="F242" s="114" t="s">
        <v>2872</v>
      </c>
      <c r="G242" s="14"/>
      <c r="H242" s="14"/>
      <c r="I242" s="14"/>
      <c r="J242" s="14"/>
      <c r="K242" s="14"/>
      <c r="L242" s="15"/>
      <c r="M242" s="115"/>
      <c r="N242" s="116"/>
      <c r="O242" s="102"/>
      <c r="P242" s="102"/>
      <c r="Q242" s="102"/>
      <c r="R242" s="102"/>
      <c r="S242" s="102"/>
      <c r="T242" s="117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6" t="s">
        <v>745</v>
      </c>
      <c r="AU242" s="6" t="s">
        <v>79</v>
      </c>
    </row>
    <row r="243" spans="1:65" s="17" customFormat="1" ht="24.2" customHeight="1">
      <c r="A243" s="14"/>
      <c r="B243" s="15"/>
      <c r="C243" s="94" t="s">
        <v>587</v>
      </c>
      <c r="D243" s="94" t="s">
        <v>219</v>
      </c>
      <c r="E243" s="95" t="s">
        <v>2875</v>
      </c>
      <c r="F243" s="96" t="s">
        <v>2876</v>
      </c>
      <c r="G243" s="97" t="s">
        <v>2486</v>
      </c>
      <c r="H243" s="98">
        <v>2</v>
      </c>
      <c r="I243" s="1"/>
      <c r="J243" s="99">
        <f>ROUND(I243*H243,2)</f>
        <v>0</v>
      </c>
      <c r="K243" s="96" t="s">
        <v>0</v>
      </c>
      <c r="L243" s="15"/>
      <c r="M243" s="100" t="s">
        <v>0</v>
      </c>
      <c r="N243" s="101" t="s">
        <v>37</v>
      </c>
      <c r="O243" s="102"/>
      <c r="P243" s="103">
        <f>O243*H243</f>
        <v>0</v>
      </c>
      <c r="Q243" s="103">
        <v>0</v>
      </c>
      <c r="R243" s="103">
        <f>Q243*H243</f>
        <v>0</v>
      </c>
      <c r="S243" s="103">
        <v>0</v>
      </c>
      <c r="T243" s="104">
        <f>S243*H243</f>
        <v>0</v>
      </c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R243" s="105" t="s">
        <v>293</v>
      </c>
      <c r="AT243" s="105" t="s">
        <v>219</v>
      </c>
      <c r="AU243" s="105" t="s">
        <v>79</v>
      </c>
      <c r="AY243" s="6" t="s">
        <v>217</v>
      </c>
      <c r="BE243" s="106">
        <f>IF(N243="základní",J243,0)</f>
        <v>0</v>
      </c>
      <c r="BF243" s="106">
        <f>IF(N243="snížená",J243,0)</f>
        <v>0</v>
      </c>
      <c r="BG243" s="106">
        <f>IF(N243="zákl. přenesená",J243,0)</f>
        <v>0</v>
      </c>
      <c r="BH243" s="106">
        <f>IF(N243="sníž. přenesená",J243,0)</f>
        <v>0</v>
      </c>
      <c r="BI243" s="106">
        <f>IF(N243="nulová",J243,0)</f>
        <v>0</v>
      </c>
      <c r="BJ243" s="6" t="s">
        <v>79</v>
      </c>
      <c r="BK243" s="106">
        <f>ROUND(I243*H243,2)</f>
        <v>0</v>
      </c>
      <c r="BL243" s="6" t="s">
        <v>293</v>
      </c>
      <c r="BM243" s="105" t="s">
        <v>1024</v>
      </c>
    </row>
    <row r="244" spans="1:65" s="17" customFormat="1" ht="19.5">
      <c r="A244" s="14"/>
      <c r="B244" s="15"/>
      <c r="C244" s="14"/>
      <c r="D244" s="113" t="s">
        <v>745</v>
      </c>
      <c r="E244" s="14"/>
      <c r="F244" s="114" t="s">
        <v>2872</v>
      </c>
      <c r="G244" s="14"/>
      <c r="H244" s="14"/>
      <c r="I244" s="14"/>
      <c r="J244" s="14"/>
      <c r="K244" s="14"/>
      <c r="L244" s="15"/>
      <c r="M244" s="115"/>
      <c r="N244" s="116"/>
      <c r="O244" s="102"/>
      <c r="P244" s="102"/>
      <c r="Q244" s="102"/>
      <c r="R244" s="102"/>
      <c r="S244" s="102"/>
      <c r="T244" s="117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6" t="s">
        <v>745</v>
      </c>
      <c r="AU244" s="6" t="s">
        <v>79</v>
      </c>
    </row>
    <row r="245" spans="1:65" s="17" customFormat="1" ht="24.2" customHeight="1">
      <c r="A245" s="14"/>
      <c r="B245" s="15"/>
      <c r="C245" s="94" t="s">
        <v>605</v>
      </c>
      <c r="D245" s="94" t="s">
        <v>219</v>
      </c>
      <c r="E245" s="95" t="s">
        <v>2877</v>
      </c>
      <c r="F245" s="96" t="s">
        <v>2878</v>
      </c>
      <c r="G245" s="97" t="s">
        <v>2486</v>
      </c>
      <c r="H245" s="98">
        <v>1</v>
      </c>
      <c r="I245" s="1"/>
      <c r="J245" s="99">
        <f>ROUND(I245*H245,2)</f>
        <v>0</v>
      </c>
      <c r="K245" s="96" t="s">
        <v>0</v>
      </c>
      <c r="L245" s="15"/>
      <c r="M245" s="100" t="s">
        <v>0</v>
      </c>
      <c r="N245" s="101" t="s">
        <v>37</v>
      </c>
      <c r="O245" s="102"/>
      <c r="P245" s="103">
        <f>O245*H245</f>
        <v>0</v>
      </c>
      <c r="Q245" s="103">
        <v>0</v>
      </c>
      <c r="R245" s="103">
        <f>Q245*H245</f>
        <v>0</v>
      </c>
      <c r="S245" s="103">
        <v>0</v>
      </c>
      <c r="T245" s="104">
        <f>S245*H245</f>
        <v>0</v>
      </c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R245" s="105" t="s">
        <v>293</v>
      </c>
      <c r="AT245" s="105" t="s">
        <v>219</v>
      </c>
      <c r="AU245" s="105" t="s">
        <v>79</v>
      </c>
      <c r="AY245" s="6" t="s">
        <v>217</v>
      </c>
      <c r="BE245" s="106">
        <f>IF(N245="základní",J245,0)</f>
        <v>0</v>
      </c>
      <c r="BF245" s="106">
        <f>IF(N245="snížená",J245,0)</f>
        <v>0</v>
      </c>
      <c r="BG245" s="106">
        <f>IF(N245="zákl. přenesená",J245,0)</f>
        <v>0</v>
      </c>
      <c r="BH245" s="106">
        <f>IF(N245="sníž. přenesená",J245,0)</f>
        <v>0</v>
      </c>
      <c r="BI245" s="106">
        <f>IF(N245="nulová",J245,0)</f>
        <v>0</v>
      </c>
      <c r="BJ245" s="6" t="s">
        <v>79</v>
      </c>
      <c r="BK245" s="106">
        <f>ROUND(I245*H245,2)</f>
        <v>0</v>
      </c>
      <c r="BL245" s="6" t="s">
        <v>293</v>
      </c>
      <c r="BM245" s="105" t="s">
        <v>1034</v>
      </c>
    </row>
    <row r="246" spans="1:65" s="17" customFormat="1" ht="19.5">
      <c r="A246" s="14"/>
      <c r="B246" s="15"/>
      <c r="C246" s="14"/>
      <c r="D246" s="113" t="s">
        <v>745</v>
      </c>
      <c r="E246" s="14"/>
      <c r="F246" s="114" t="s">
        <v>2872</v>
      </c>
      <c r="G246" s="14"/>
      <c r="H246" s="14"/>
      <c r="I246" s="14"/>
      <c r="J246" s="14"/>
      <c r="K246" s="14"/>
      <c r="L246" s="15"/>
      <c r="M246" s="115"/>
      <c r="N246" s="116"/>
      <c r="O246" s="102"/>
      <c r="P246" s="102"/>
      <c r="Q246" s="102"/>
      <c r="R246" s="102"/>
      <c r="S246" s="102"/>
      <c r="T246" s="117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6" t="s">
        <v>745</v>
      </c>
      <c r="AU246" s="6" t="s">
        <v>79</v>
      </c>
    </row>
    <row r="247" spans="1:65" s="17" customFormat="1" ht="24.2" customHeight="1">
      <c r="A247" s="14"/>
      <c r="B247" s="15"/>
      <c r="C247" s="94" t="s">
        <v>609</v>
      </c>
      <c r="D247" s="94" t="s">
        <v>219</v>
      </c>
      <c r="E247" s="95" t="s">
        <v>2879</v>
      </c>
      <c r="F247" s="96" t="s">
        <v>2880</v>
      </c>
      <c r="G247" s="97" t="s">
        <v>2486</v>
      </c>
      <c r="H247" s="98">
        <v>1</v>
      </c>
      <c r="I247" s="1"/>
      <c r="J247" s="99">
        <f>ROUND(I247*H247,2)</f>
        <v>0</v>
      </c>
      <c r="K247" s="96" t="s">
        <v>0</v>
      </c>
      <c r="L247" s="15"/>
      <c r="M247" s="100" t="s">
        <v>0</v>
      </c>
      <c r="N247" s="101" t="s">
        <v>37</v>
      </c>
      <c r="O247" s="102"/>
      <c r="P247" s="103">
        <f>O247*H247</f>
        <v>0</v>
      </c>
      <c r="Q247" s="103">
        <v>0</v>
      </c>
      <c r="R247" s="103">
        <f>Q247*H247</f>
        <v>0</v>
      </c>
      <c r="S247" s="103">
        <v>0</v>
      </c>
      <c r="T247" s="104">
        <f>S247*H247</f>
        <v>0</v>
      </c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R247" s="105" t="s">
        <v>293</v>
      </c>
      <c r="AT247" s="105" t="s">
        <v>219</v>
      </c>
      <c r="AU247" s="105" t="s">
        <v>79</v>
      </c>
      <c r="AY247" s="6" t="s">
        <v>217</v>
      </c>
      <c r="BE247" s="106">
        <f>IF(N247="základní",J247,0)</f>
        <v>0</v>
      </c>
      <c r="BF247" s="106">
        <f>IF(N247="snížená",J247,0)</f>
        <v>0</v>
      </c>
      <c r="BG247" s="106">
        <f>IF(N247="zákl. přenesená",J247,0)</f>
        <v>0</v>
      </c>
      <c r="BH247" s="106">
        <f>IF(N247="sníž. přenesená",J247,0)</f>
        <v>0</v>
      </c>
      <c r="BI247" s="106">
        <f>IF(N247="nulová",J247,0)</f>
        <v>0</v>
      </c>
      <c r="BJ247" s="6" t="s">
        <v>79</v>
      </c>
      <c r="BK247" s="106">
        <f>ROUND(I247*H247,2)</f>
        <v>0</v>
      </c>
      <c r="BL247" s="6" t="s">
        <v>293</v>
      </c>
      <c r="BM247" s="105" t="s">
        <v>1044</v>
      </c>
    </row>
    <row r="248" spans="1:65" s="17" customFormat="1" ht="19.5">
      <c r="A248" s="14"/>
      <c r="B248" s="15"/>
      <c r="C248" s="14"/>
      <c r="D248" s="113" t="s">
        <v>745</v>
      </c>
      <c r="E248" s="14"/>
      <c r="F248" s="114" t="s">
        <v>2872</v>
      </c>
      <c r="G248" s="14"/>
      <c r="H248" s="14"/>
      <c r="I248" s="14"/>
      <c r="J248" s="14"/>
      <c r="K248" s="14"/>
      <c r="L248" s="15"/>
      <c r="M248" s="115"/>
      <c r="N248" s="116"/>
      <c r="O248" s="102"/>
      <c r="P248" s="102"/>
      <c r="Q248" s="102"/>
      <c r="R248" s="102"/>
      <c r="S248" s="102"/>
      <c r="T248" s="117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6" t="s">
        <v>745</v>
      </c>
      <c r="AU248" s="6" t="s">
        <v>79</v>
      </c>
    </row>
    <row r="249" spans="1:65" s="17" customFormat="1" ht="24.2" customHeight="1">
      <c r="A249" s="14"/>
      <c r="B249" s="15"/>
      <c r="C249" s="94" t="s">
        <v>618</v>
      </c>
      <c r="D249" s="94" t="s">
        <v>219</v>
      </c>
      <c r="E249" s="95" t="s">
        <v>2881</v>
      </c>
      <c r="F249" s="96" t="s">
        <v>2882</v>
      </c>
      <c r="G249" s="97" t="s">
        <v>2486</v>
      </c>
      <c r="H249" s="98">
        <v>1</v>
      </c>
      <c r="I249" s="1"/>
      <c r="J249" s="99">
        <f>ROUND(I249*H249,2)</f>
        <v>0</v>
      </c>
      <c r="K249" s="96" t="s">
        <v>0</v>
      </c>
      <c r="L249" s="15"/>
      <c r="M249" s="100" t="s">
        <v>0</v>
      </c>
      <c r="N249" s="101" t="s">
        <v>37</v>
      </c>
      <c r="O249" s="102"/>
      <c r="P249" s="103">
        <f>O249*H249</f>
        <v>0</v>
      </c>
      <c r="Q249" s="103">
        <v>0</v>
      </c>
      <c r="R249" s="103">
        <f>Q249*H249</f>
        <v>0</v>
      </c>
      <c r="S249" s="103">
        <v>0</v>
      </c>
      <c r="T249" s="104">
        <f>S249*H249</f>
        <v>0</v>
      </c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R249" s="105" t="s">
        <v>293</v>
      </c>
      <c r="AT249" s="105" t="s">
        <v>219</v>
      </c>
      <c r="AU249" s="105" t="s">
        <v>79</v>
      </c>
      <c r="AY249" s="6" t="s">
        <v>217</v>
      </c>
      <c r="BE249" s="106">
        <f>IF(N249="základní",J249,0)</f>
        <v>0</v>
      </c>
      <c r="BF249" s="106">
        <f>IF(N249="snížená",J249,0)</f>
        <v>0</v>
      </c>
      <c r="BG249" s="106">
        <f>IF(N249="zákl. přenesená",J249,0)</f>
        <v>0</v>
      </c>
      <c r="BH249" s="106">
        <f>IF(N249="sníž. přenesená",J249,0)</f>
        <v>0</v>
      </c>
      <c r="BI249" s="106">
        <f>IF(N249="nulová",J249,0)</f>
        <v>0</v>
      </c>
      <c r="BJ249" s="6" t="s">
        <v>79</v>
      </c>
      <c r="BK249" s="106">
        <f>ROUND(I249*H249,2)</f>
        <v>0</v>
      </c>
      <c r="BL249" s="6" t="s">
        <v>293</v>
      </c>
      <c r="BM249" s="105" t="s">
        <v>1053</v>
      </c>
    </row>
    <row r="250" spans="1:65" s="17" customFormat="1" ht="19.5">
      <c r="A250" s="14"/>
      <c r="B250" s="15"/>
      <c r="C250" s="14"/>
      <c r="D250" s="113" t="s">
        <v>745</v>
      </c>
      <c r="E250" s="14"/>
      <c r="F250" s="114" t="s">
        <v>2872</v>
      </c>
      <c r="G250" s="14"/>
      <c r="H250" s="14"/>
      <c r="I250" s="14"/>
      <c r="J250" s="14"/>
      <c r="K250" s="14"/>
      <c r="L250" s="15"/>
      <c r="M250" s="115"/>
      <c r="N250" s="116"/>
      <c r="O250" s="102"/>
      <c r="P250" s="102"/>
      <c r="Q250" s="102"/>
      <c r="R250" s="102"/>
      <c r="S250" s="102"/>
      <c r="T250" s="117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6" t="s">
        <v>745</v>
      </c>
      <c r="AU250" s="6" t="s">
        <v>79</v>
      </c>
    </row>
    <row r="251" spans="1:65" s="17" customFormat="1" ht="24.2" customHeight="1">
      <c r="A251" s="14"/>
      <c r="B251" s="15"/>
      <c r="C251" s="94" t="s">
        <v>623</v>
      </c>
      <c r="D251" s="94" t="s">
        <v>219</v>
      </c>
      <c r="E251" s="95" t="s">
        <v>2883</v>
      </c>
      <c r="F251" s="96" t="s">
        <v>2884</v>
      </c>
      <c r="G251" s="97" t="s">
        <v>286</v>
      </c>
      <c r="H251" s="98">
        <v>52.463000000000001</v>
      </c>
      <c r="I251" s="1"/>
      <c r="J251" s="99">
        <f>ROUND(I251*H251,2)</f>
        <v>0</v>
      </c>
      <c r="K251" s="96" t="s">
        <v>0</v>
      </c>
      <c r="L251" s="15"/>
      <c r="M251" s="100" t="s">
        <v>0</v>
      </c>
      <c r="N251" s="101" t="s">
        <v>37</v>
      </c>
      <c r="O251" s="102"/>
      <c r="P251" s="103">
        <f>O251*H251</f>
        <v>0</v>
      </c>
      <c r="Q251" s="103">
        <v>0</v>
      </c>
      <c r="R251" s="103">
        <f>Q251*H251</f>
        <v>0</v>
      </c>
      <c r="S251" s="103">
        <v>0</v>
      </c>
      <c r="T251" s="104">
        <f>S251*H251</f>
        <v>0</v>
      </c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R251" s="105" t="s">
        <v>293</v>
      </c>
      <c r="AT251" s="105" t="s">
        <v>219</v>
      </c>
      <c r="AU251" s="105" t="s">
        <v>79</v>
      </c>
      <c r="AY251" s="6" t="s">
        <v>217</v>
      </c>
      <c r="BE251" s="106">
        <f>IF(N251="základní",J251,0)</f>
        <v>0</v>
      </c>
      <c r="BF251" s="106">
        <f>IF(N251="snížená",J251,0)</f>
        <v>0</v>
      </c>
      <c r="BG251" s="106">
        <f>IF(N251="zákl. přenesená",J251,0)</f>
        <v>0</v>
      </c>
      <c r="BH251" s="106">
        <f>IF(N251="sníž. přenesená",J251,0)</f>
        <v>0</v>
      </c>
      <c r="BI251" s="106">
        <f>IF(N251="nulová",J251,0)</f>
        <v>0</v>
      </c>
      <c r="BJ251" s="6" t="s">
        <v>79</v>
      </c>
      <c r="BK251" s="106">
        <f>ROUND(I251*H251,2)</f>
        <v>0</v>
      </c>
      <c r="BL251" s="6" t="s">
        <v>293</v>
      </c>
      <c r="BM251" s="105" t="s">
        <v>1063</v>
      </c>
    </row>
    <row r="252" spans="1:65" s="17" customFormat="1" ht="19.5">
      <c r="A252" s="14"/>
      <c r="B252" s="15"/>
      <c r="C252" s="14"/>
      <c r="D252" s="113" t="s">
        <v>745</v>
      </c>
      <c r="E252" s="14"/>
      <c r="F252" s="114" t="s">
        <v>2885</v>
      </c>
      <c r="G252" s="14"/>
      <c r="H252" s="14"/>
      <c r="I252" s="14"/>
      <c r="J252" s="14"/>
      <c r="K252" s="14"/>
      <c r="L252" s="15"/>
      <c r="M252" s="115"/>
      <c r="N252" s="116"/>
      <c r="O252" s="102"/>
      <c r="P252" s="102"/>
      <c r="Q252" s="102"/>
      <c r="R252" s="102"/>
      <c r="S252" s="102"/>
      <c r="T252" s="117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6" t="s">
        <v>745</v>
      </c>
      <c r="AU252" s="6" t="s">
        <v>79</v>
      </c>
    </row>
    <row r="253" spans="1:65" s="17" customFormat="1" ht="24.2" customHeight="1">
      <c r="A253" s="14"/>
      <c r="B253" s="15"/>
      <c r="C253" s="94" t="s">
        <v>631</v>
      </c>
      <c r="D253" s="94" t="s">
        <v>219</v>
      </c>
      <c r="E253" s="95" t="s">
        <v>2886</v>
      </c>
      <c r="F253" s="96" t="s">
        <v>2887</v>
      </c>
      <c r="G253" s="97" t="s">
        <v>1230</v>
      </c>
      <c r="H253" s="98">
        <v>478.5</v>
      </c>
      <c r="I253" s="1"/>
      <c r="J253" s="99">
        <f>ROUND(I253*H253,2)</f>
        <v>0</v>
      </c>
      <c r="K253" s="96" t="s">
        <v>0</v>
      </c>
      <c r="L253" s="15"/>
      <c r="M253" s="100" t="s">
        <v>0</v>
      </c>
      <c r="N253" s="101" t="s">
        <v>37</v>
      </c>
      <c r="O253" s="102"/>
      <c r="P253" s="103">
        <f>O253*H253</f>
        <v>0</v>
      </c>
      <c r="Q253" s="103">
        <v>0</v>
      </c>
      <c r="R253" s="103">
        <f>Q253*H253</f>
        <v>0</v>
      </c>
      <c r="S253" s="103">
        <v>0</v>
      </c>
      <c r="T253" s="104">
        <f>S253*H253</f>
        <v>0</v>
      </c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R253" s="105" t="s">
        <v>293</v>
      </c>
      <c r="AT253" s="105" t="s">
        <v>219</v>
      </c>
      <c r="AU253" s="105" t="s">
        <v>79</v>
      </c>
      <c r="AY253" s="6" t="s">
        <v>217</v>
      </c>
      <c r="BE253" s="106">
        <f>IF(N253="základní",J253,0)</f>
        <v>0</v>
      </c>
      <c r="BF253" s="106">
        <f>IF(N253="snížená",J253,0)</f>
        <v>0</v>
      </c>
      <c r="BG253" s="106">
        <f>IF(N253="zákl. přenesená",J253,0)</f>
        <v>0</v>
      </c>
      <c r="BH253" s="106">
        <f>IF(N253="sníž. přenesená",J253,0)</f>
        <v>0</v>
      </c>
      <c r="BI253" s="106">
        <f>IF(N253="nulová",J253,0)</f>
        <v>0</v>
      </c>
      <c r="BJ253" s="6" t="s">
        <v>79</v>
      </c>
      <c r="BK253" s="106">
        <f>ROUND(I253*H253,2)</f>
        <v>0</v>
      </c>
      <c r="BL253" s="6" t="s">
        <v>293</v>
      </c>
      <c r="BM253" s="105" t="s">
        <v>1073</v>
      </c>
    </row>
    <row r="254" spans="1:65" s="17" customFormat="1" ht="19.5">
      <c r="A254" s="14"/>
      <c r="B254" s="15"/>
      <c r="C254" s="14"/>
      <c r="D254" s="113" t="s">
        <v>745</v>
      </c>
      <c r="E254" s="14"/>
      <c r="F254" s="114" t="s">
        <v>2885</v>
      </c>
      <c r="G254" s="14"/>
      <c r="H254" s="14"/>
      <c r="I254" s="14"/>
      <c r="J254" s="14"/>
      <c r="K254" s="14"/>
      <c r="L254" s="15"/>
      <c r="M254" s="115"/>
      <c r="N254" s="116"/>
      <c r="O254" s="102"/>
      <c r="P254" s="102"/>
      <c r="Q254" s="102"/>
      <c r="R254" s="102"/>
      <c r="S254" s="102"/>
      <c r="T254" s="117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6" t="s">
        <v>745</v>
      </c>
      <c r="AU254" s="6" t="s">
        <v>79</v>
      </c>
    </row>
    <row r="255" spans="1:65" s="17" customFormat="1" ht="16.5" customHeight="1">
      <c r="A255" s="14"/>
      <c r="B255" s="15"/>
      <c r="C255" s="94" t="s">
        <v>637</v>
      </c>
      <c r="D255" s="94" t="s">
        <v>219</v>
      </c>
      <c r="E255" s="95" t="s">
        <v>2888</v>
      </c>
      <c r="F255" s="96" t="s">
        <v>2889</v>
      </c>
      <c r="G255" s="97" t="s">
        <v>263</v>
      </c>
      <c r="H255" s="98">
        <v>34.761000000000003</v>
      </c>
      <c r="I255" s="1"/>
      <c r="J255" s="99">
        <f>ROUND(I255*H255,2)</f>
        <v>0</v>
      </c>
      <c r="K255" s="96" t="s">
        <v>0</v>
      </c>
      <c r="L255" s="15"/>
      <c r="M255" s="100" t="s">
        <v>0</v>
      </c>
      <c r="N255" s="101" t="s">
        <v>37</v>
      </c>
      <c r="O255" s="102"/>
      <c r="P255" s="103">
        <f>O255*H255</f>
        <v>0</v>
      </c>
      <c r="Q255" s="103">
        <v>0</v>
      </c>
      <c r="R255" s="103">
        <f>Q255*H255</f>
        <v>0</v>
      </c>
      <c r="S255" s="103">
        <v>0</v>
      </c>
      <c r="T255" s="104">
        <f>S255*H255</f>
        <v>0</v>
      </c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R255" s="105" t="s">
        <v>293</v>
      </c>
      <c r="AT255" s="105" t="s">
        <v>219</v>
      </c>
      <c r="AU255" s="105" t="s">
        <v>79</v>
      </c>
      <c r="AY255" s="6" t="s">
        <v>217</v>
      </c>
      <c r="BE255" s="106">
        <f>IF(N255="základní",J255,0)</f>
        <v>0</v>
      </c>
      <c r="BF255" s="106">
        <f>IF(N255="snížená",J255,0)</f>
        <v>0</v>
      </c>
      <c r="BG255" s="106">
        <f>IF(N255="zákl. přenesená",J255,0)</f>
        <v>0</v>
      </c>
      <c r="BH255" s="106">
        <f>IF(N255="sníž. přenesená",J255,0)</f>
        <v>0</v>
      </c>
      <c r="BI255" s="106">
        <f>IF(N255="nulová",J255,0)</f>
        <v>0</v>
      </c>
      <c r="BJ255" s="6" t="s">
        <v>79</v>
      </c>
      <c r="BK255" s="106">
        <f>ROUND(I255*H255,2)</f>
        <v>0</v>
      </c>
      <c r="BL255" s="6" t="s">
        <v>293</v>
      </c>
      <c r="BM255" s="105" t="s">
        <v>1086</v>
      </c>
    </row>
    <row r="256" spans="1:65" s="17" customFormat="1" ht="16.5" customHeight="1">
      <c r="A256" s="14"/>
      <c r="B256" s="15"/>
      <c r="C256" s="94" t="s">
        <v>647</v>
      </c>
      <c r="D256" s="94" t="s">
        <v>219</v>
      </c>
      <c r="E256" s="95" t="s">
        <v>2890</v>
      </c>
      <c r="F256" s="96" t="s">
        <v>2891</v>
      </c>
      <c r="G256" s="97" t="s">
        <v>263</v>
      </c>
      <c r="H256" s="98">
        <v>34.761000000000003</v>
      </c>
      <c r="I256" s="1"/>
      <c r="J256" s="99">
        <f>ROUND(I256*H256,2)</f>
        <v>0</v>
      </c>
      <c r="K256" s="96" t="s">
        <v>0</v>
      </c>
      <c r="L256" s="15"/>
      <c r="M256" s="100" t="s">
        <v>0</v>
      </c>
      <c r="N256" s="101" t="s">
        <v>37</v>
      </c>
      <c r="O256" s="102"/>
      <c r="P256" s="103">
        <f>O256*H256</f>
        <v>0</v>
      </c>
      <c r="Q256" s="103">
        <v>0</v>
      </c>
      <c r="R256" s="103">
        <f>Q256*H256</f>
        <v>0</v>
      </c>
      <c r="S256" s="103">
        <v>0</v>
      </c>
      <c r="T256" s="104">
        <f>S256*H256</f>
        <v>0</v>
      </c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R256" s="105" t="s">
        <v>293</v>
      </c>
      <c r="AT256" s="105" t="s">
        <v>219</v>
      </c>
      <c r="AU256" s="105" t="s">
        <v>79</v>
      </c>
      <c r="AY256" s="6" t="s">
        <v>217</v>
      </c>
      <c r="BE256" s="106">
        <f>IF(N256="základní",J256,0)</f>
        <v>0</v>
      </c>
      <c r="BF256" s="106">
        <f>IF(N256="snížená",J256,0)</f>
        <v>0</v>
      </c>
      <c r="BG256" s="106">
        <f>IF(N256="zákl. přenesená",J256,0)</f>
        <v>0</v>
      </c>
      <c r="BH256" s="106">
        <f>IF(N256="sníž. přenesená",J256,0)</f>
        <v>0</v>
      </c>
      <c r="BI256" s="106">
        <f>IF(N256="nulová",J256,0)</f>
        <v>0</v>
      </c>
      <c r="BJ256" s="6" t="s">
        <v>79</v>
      </c>
      <c r="BK256" s="106">
        <f>ROUND(I256*H256,2)</f>
        <v>0</v>
      </c>
      <c r="BL256" s="6" t="s">
        <v>293</v>
      </c>
      <c r="BM256" s="105" t="s">
        <v>1105</v>
      </c>
    </row>
    <row r="257" spans="1:65" s="81" customFormat="1" ht="25.9" customHeight="1">
      <c r="B257" s="82"/>
      <c r="D257" s="83" t="s">
        <v>71</v>
      </c>
      <c r="E257" s="84" t="s">
        <v>2289</v>
      </c>
      <c r="F257" s="84" t="s">
        <v>2892</v>
      </c>
      <c r="J257" s="85">
        <f>BK257</f>
        <v>0</v>
      </c>
      <c r="L257" s="82"/>
      <c r="M257" s="86"/>
      <c r="N257" s="87"/>
      <c r="O257" s="87"/>
      <c r="P257" s="88">
        <f>P258</f>
        <v>0</v>
      </c>
      <c r="Q257" s="87"/>
      <c r="R257" s="88">
        <f>R258</f>
        <v>0</v>
      </c>
      <c r="S257" s="87"/>
      <c r="T257" s="89">
        <f>T258</f>
        <v>0</v>
      </c>
      <c r="AR257" s="83" t="s">
        <v>81</v>
      </c>
      <c r="AT257" s="90" t="s">
        <v>71</v>
      </c>
      <c r="AU257" s="90" t="s">
        <v>72</v>
      </c>
      <c r="AY257" s="83" t="s">
        <v>217</v>
      </c>
      <c r="BK257" s="91">
        <f>BK258</f>
        <v>0</v>
      </c>
    </row>
    <row r="258" spans="1:65" s="17" customFormat="1" ht="16.5" customHeight="1">
      <c r="A258" s="14"/>
      <c r="B258" s="15"/>
      <c r="C258" s="94" t="s">
        <v>652</v>
      </c>
      <c r="D258" s="94" t="s">
        <v>219</v>
      </c>
      <c r="E258" s="95" t="s">
        <v>2893</v>
      </c>
      <c r="F258" s="96" t="s">
        <v>2894</v>
      </c>
      <c r="G258" s="97" t="s">
        <v>286</v>
      </c>
      <c r="H258" s="98">
        <v>52.463000000000001</v>
      </c>
      <c r="I258" s="1"/>
      <c r="J258" s="99">
        <f>ROUND(I258*H258,2)</f>
        <v>0</v>
      </c>
      <c r="K258" s="96" t="s">
        <v>0</v>
      </c>
      <c r="L258" s="15"/>
      <c r="M258" s="100" t="s">
        <v>0</v>
      </c>
      <c r="N258" s="101" t="s">
        <v>37</v>
      </c>
      <c r="O258" s="102"/>
      <c r="P258" s="103">
        <f>O258*H258</f>
        <v>0</v>
      </c>
      <c r="Q258" s="103">
        <v>0</v>
      </c>
      <c r="R258" s="103">
        <f>Q258*H258</f>
        <v>0</v>
      </c>
      <c r="S258" s="103">
        <v>0</v>
      </c>
      <c r="T258" s="104">
        <f>S258*H258</f>
        <v>0</v>
      </c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R258" s="105" t="s">
        <v>293</v>
      </c>
      <c r="AT258" s="105" t="s">
        <v>219</v>
      </c>
      <c r="AU258" s="105" t="s">
        <v>79</v>
      </c>
      <c r="AY258" s="6" t="s">
        <v>217</v>
      </c>
      <c r="BE258" s="106">
        <f>IF(N258="základní",J258,0)</f>
        <v>0</v>
      </c>
      <c r="BF258" s="106">
        <f>IF(N258="snížená",J258,0)</f>
        <v>0</v>
      </c>
      <c r="BG258" s="106">
        <f>IF(N258="zákl. přenesená",J258,0)</f>
        <v>0</v>
      </c>
      <c r="BH258" s="106">
        <f>IF(N258="sníž. přenesená",J258,0)</f>
        <v>0</v>
      </c>
      <c r="BI258" s="106">
        <f>IF(N258="nulová",J258,0)</f>
        <v>0</v>
      </c>
      <c r="BJ258" s="6" t="s">
        <v>79</v>
      </c>
      <c r="BK258" s="106">
        <f>ROUND(I258*H258,2)</f>
        <v>0</v>
      </c>
      <c r="BL258" s="6" t="s">
        <v>293</v>
      </c>
      <c r="BM258" s="105" t="s">
        <v>2895</v>
      </c>
    </row>
    <row r="259" spans="1:65" s="81" customFormat="1" ht="25.9" customHeight="1">
      <c r="B259" s="82"/>
      <c r="D259" s="83" t="s">
        <v>71</v>
      </c>
      <c r="E259" s="84" t="s">
        <v>2896</v>
      </c>
      <c r="F259" s="84" t="s">
        <v>2897</v>
      </c>
      <c r="J259" s="85">
        <f>BK259</f>
        <v>0</v>
      </c>
      <c r="L259" s="82"/>
      <c r="M259" s="86"/>
      <c r="N259" s="87"/>
      <c r="O259" s="87"/>
      <c r="P259" s="88">
        <f>SUM(P260:P264)</f>
        <v>0</v>
      </c>
      <c r="Q259" s="87"/>
      <c r="R259" s="88">
        <f>SUM(R260:R264)</f>
        <v>0</v>
      </c>
      <c r="S259" s="87"/>
      <c r="T259" s="89">
        <f>SUM(T260:T264)</f>
        <v>0</v>
      </c>
      <c r="AR259" s="83" t="s">
        <v>79</v>
      </c>
      <c r="AT259" s="90" t="s">
        <v>71</v>
      </c>
      <c r="AU259" s="90" t="s">
        <v>72</v>
      </c>
      <c r="AY259" s="83" t="s">
        <v>217</v>
      </c>
      <c r="BK259" s="91">
        <f>SUM(BK260:BK264)</f>
        <v>0</v>
      </c>
    </row>
    <row r="260" spans="1:65" s="17" customFormat="1" ht="16.5" customHeight="1">
      <c r="A260" s="14"/>
      <c r="B260" s="15"/>
      <c r="C260" s="94" t="s">
        <v>2491</v>
      </c>
      <c r="D260" s="94" t="s">
        <v>219</v>
      </c>
      <c r="E260" s="95" t="s">
        <v>2898</v>
      </c>
      <c r="F260" s="96" t="s">
        <v>2899</v>
      </c>
      <c r="G260" s="97" t="s">
        <v>263</v>
      </c>
      <c r="H260" s="98">
        <v>10.933</v>
      </c>
      <c r="I260" s="1"/>
      <c r="J260" s="99">
        <f>ROUND(I260*H260,2)</f>
        <v>0</v>
      </c>
      <c r="K260" s="96" t="s">
        <v>0</v>
      </c>
      <c r="L260" s="15"/>
      <c r="M260" s="100" t="s">
        <v>0</v>
      </c>
      <c r="N260" s="101" t="s">
        <v>37</v>
      </c>
      <c r="O260" s="102"/>
      <c r="P260" s="103">
        <f>O260*H260</f>
        <v>0</v>
      </c>
      <c r="Q260" s="103">
        <v>0</v>
      </c>
      <c r="R260" s="103">
        <f>Q260*H260</f>
        <v>0</v>
      </c>
      <c r="S260" s="103">
        <v>0</v>
      </c>
      <c r="T260" s="104">
        <f>S260*H260</f>
        <v>0</v>
      </c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R260" s="105" t="s">
        <v>224</v>
      </c>
      <c r="AT260" s="105" t="s">
        <v>219</v>
      </c>
      <c r="AU260" s="105" t="s">
        <v>79</v>
      </c>
      <c r="AY260" s="6" t="s">
        <v>217</v>
      </c>
      <c r="BE260" s="106">
        <f>IF(N260="základní",J260,0)</f>
        <v>0</v>
      </c>
      <c r="BF260" s="106">
        <f>IF(N260="snížená",J260,0)</f>
        <v>0</v>
      </c>
      <c r="BG260" s="106">
        <f>IF(N260="zákl. přenesená",J260,0)</f>
        <v>0</v>
      </c>
      <c r="BH260" s="106">
        <f>IF(N260="sníž. přenesená",J260,0)</f>
        <v>0</v>
      </c>
      <c r="BI260" s="106">
        <f>IF(N260="nulová",J260,0)</f>
        <v>0</v>
      </c>
      <c r="BJ260" s="6" t="s">
        <v>79</v>
      </c>
      <c r="BK260" s="106">
        <f>ROUND(I260*H260,2)</f>
        <v>0</v>
      </c>
      <c r="BL260" s="6" t="s">
        <v>224</v>
      </c>
      <c r="BM260" s="105" t="s">
        <v>1134</v>
      </c>
    </row>
    <row r="261" spans="1:65" s="17" customFormat="1" ht="16.5" customHeight="1">
      <c r="A261" s="14"/>
      <c r="B261" s="15"/>
      <c r="C261" s="94" t="s">
        <v>660</v>
      </c>
      <c r="D261" s="94" t="s">
        <v>219</v>
      </c>
      <c r="E261" s="95" t="s">
        <v>2900</v>
      </c>
      <c r="F261" s="96" t="s">
        <v>2901</v>
      </c>
      <c r="G261" s="97" t="s">
        <v>263</v>
      </c>
      <c r="H261" s="98">
        <v>10.933</v>
      </c>
      <c r="I261" s="1"/>
      <c r="J261" s="99">
        <f>ROUND(I261*H261,2)</f>
        <v>0</v>
      </c>
      <c r="K261" s="96" t="s">
        <v>0</v>
      </c>
      <c r="L261" s="15"/>
      <c r="M261" s="100" t="s">
        <v>0</v>
      </c>
      <c r="N261" s="101" t="s">
        <v>37</v>
      </c>
      <c r="O261" s="102"/>
      <c r="P261" s="103">
        <f>O261*H261</f>
        <v>0</v>
      </c>
      <c r="Q261" s="103">
        <v>0</v>
      </c>
      <c r="R261" s="103">
        <f>Q261*H261</f>
        <v>0</v>
      </c>
      <c r="S261" s="103">
        <v>0</v>
      </c>
      <c r="T261" s="104">
        <f>S261*H261</f>
        <v>0</v>
      </c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R261" s="105" t="s">
        <v>224</v>
      </c>
      <c r="AT261" s="105" t="s">
        <v>219</v>
      </c>
      <c r="AU261" s="105" t="s">
        <v>79</v>
      </c>
      <c r="AY261" s="6" t="s">
        <v>217</v>
      </c>
      <c r="BE261" s="106">
        <f>IF(N261="základní",J261,0)</f>
        <v>0</v>
      </c>
      <c r="BF261" s="106">
        <f>IF(N261="snížená",J261,0)</f>
        <v>0</v>
      </c>
      <c r="BG261" s="106">
        <f>IF(N261="zákl. přenesená",J261,0)</f>
        <v>0</v>
      </c>
      <c r="BH261" s="106">
        <f>IF(N261="sníž. přenesená",J261,0)</f>
        <v>0</v>
      </c>
      <c r="BI261" s="106">
        <f>IF(N261="nulová",J261,0)</f>
        <v>0</v>
      </c>
      <c r="BJ261" s="6" t="s">
        <v>79</v>
      </c>
      <c r="BK261" s="106">
        <f>ROUND(I261*H261,2)</f>
        <v>0</v>
      </c>
      <c r="BL261" s="6" t="s">
        <v>224</v>
      </c>
      <c r="BM261" s="105" t="s">
        <v>1143</v>
      </c>
    </row>
    <row r="262" spans="1:65" s="17" customFormat="1" ht="16.5" customHeight="1">
      <c r="A262" s="14"/>
      <c r="B262" s="15"/>
      <c r="C262" s="94" t="s">
        <v>665</v>
      </c>
      <c r="D262" s="94" t="s">
        <v>219</v>
      </c>
      <c r="E262" s="95" t="s">
        <v>2902</v>
      </c>
      <c r="F262" s="96" t="s">
        <v>2903</v>
      </c>
      <c r="G262" s="97" t="s">
        <v>263</v>
      </c>
      <c r="H262" s="98">
        <v>207.73599999999999</v>
      </c>
      <c r="I262" s="1"/>
      <c r="J262" s="99">
        <f>ROUND(I262*H262,2)</f>
        <v>0</v>
      </c>
      <c r="K262" s="96" t="s">
        <v>0</v>
      </c>
      <c r="L262" s="15"/>
      <c r="M262" s="100" t="s">
        <v>0</v>
      </c>
      <c r="N262" s="101" t="s">
        <v>37</v>
      </c>
      <c r="O262" s="102"/>
      <c r="P262" s="103">
        <f>O262*H262</f>
        <v>0</v>
      </c>
      <c r="Q262" s="103">
        <v>0</v>
      </c>
      <c r="R262" s="103">
        <f>Q262*H262</f>
        <v>0</v>
      </c>
      <c r="S262" s="103">
        <v>0</v>
      </c>
      <c r="T262" s="104">
        <f>S262*H262</f>
        <v>0</v>
      </c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R262" s="105" t="s">
        <v>224</v>
      </c>
      <c r="AT262" s="105" t="s">
        <v>219</v>
      </c>
      <c r="AU262" s="105" t="s">
        <v>79</v>
      </c>
      <c r="AY262" s="6" t="s">
        <v>217</v>
      </c>
      <c r="BE262" s="106">
        <f>IF(N262="základní",J262,0)</f>
        <v>0</v>
      </c>
      <c r="BF262" s="106">
        <f>IF(N262="snížená",J262,0)</f>
        <v>0</v>
      </c>
      <c r="BG262" s="106">
        <f>IF(N262="zákl. přenesená",J262,0)</f>
        <v>0</v>
      </c>
      <c r="BH262" s="106">
        <f>IF(N262="sníž. přenesená",J262,0)</f>
        <v>0</v>
      </c>
      <c r="BI262" s="106">
        <f>IF(N262="nulová",J262,0)</f>
        <v>0</v>
      </c>
      <c r="BJ262" s="6" t="s">
        <v>79</v>
      </c>
      <c r="BK262" s="106">
        <f>ROUND(I262*H262,2)</f>
        <v>0</v>
      </c>
      <c r="BL262" s="6" t="s">
        <v>224</v>
      </c>
      <c r="BM262" s="105" t="s">
        <v>1157</v>
      </c>
    </row>
    <row r="263" spans="1:65" s="17" customFormat="1" ht="16.5" customHeight="1">
      <c r="A263" s="14"/>
      <c r="B263" s="15"/>
      <c r="C263" s="94" t="s">
        <v>669</v>
      </c>
      <c r="D263" s="94" t="s">
        <v>219</v>
      </c>
      <c r="E263" s="95" t="s">
        <v>2904</v>
      </c>
      <c r="F263" s="96" t="s">
        <v>2905</v>
      </c>
      <c r="G263" s="97" t="s">
        <v>263</v>
      </c>
      <c r="H263" s="98">
        <v>10.933</v>
      </c>
      <c r="I263" s="1"/>
      <c r="J263" s="99">
        <f>ROUND(I263*H263,2)</f>
        <v>0</v>
      </c>
      <c r="K263" s="96" t="s">
        <v>0</v>
      </c>
      <c r="L263" s="15"/>
      <c r="M263" s="100" t="s">
        <v>0</v>
      </c>
      <c r="N263" s="101" t="s">
        <v>37</v>
      </c>
      <c r="O263" s="102"/>
      <c r="P263" s="103">
        <f>O263*H263</f>
        <v>0</v>
      </c>
      <c r="Q263" s="103">
        <v>0</v>
      </c>
      <c r="R263" s="103">
        <f>Q263*H263</f>
        <v>0</v>
      </c>
      <c r="S263" s="103">
        <v>0</v>
      </c>
      <c r="T263" s="104">
        <f>S263*H263</f>
        <v>0</v>
      </c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R263" s="105" t="s">
        <v>224</v>
      </c>
      <c r="AT263" s="105" t="s">
        <v>219</v>
      </c>
      <c r="AU263" s="105" t="s">
        <v>79</v>
      </c>
      <c r="AY263" s="6" t="s">
        <v>217</v>
      </c>
      <c r="BE263" s="106">
        <f>IF(N263="základní",J263,0)</f>
        <v>0</v>
      </c>
      <c r="BF263" s="106">
        <f>IF(N263="snížená",J263,0)</f>
        <v>0</v>
      </c>
      <c r="BG263" s="106">
        <f>IF(N263="zákl. přenesená",J263,0)</f>
        <v>0</v>
      </c>
      <c r="BH263" s="106">
        <f>IF(N263="sníž. přenesená",J263,0)</f>
        <v>0</v>
      </c>
      <c r="BI263" s="106">
        <f>IF(N263="nulová",J263,0)</f>
        <v>0</v>
      </c>
      <c r="BJ263" s="6" t="s">
        <v>79</v>
      </c>
      <c r="BK263" s="106">
        <f>ROUND(I263*H263,2)</f>
        <v>0</v>
      </c>
      <c r="BL263" s="6" t="s">
        <v>224</v>
      </c>
      <c r="BM263" s="105" t="s">
        <v>1167</v>
      </c>
    </row>
    <row r="264" spans="1:65" s="17" customFormat="1" ht="16.5" customHeight="1">
      <c r="A264" s="14"/>
      <c r="B264" s="15"/>
      <c r="C264" s="94" t="s">
        <v>674</v>
      </c>
      <c r="D264" s="94" t="s">
        <v>219</v>
      </c>
      <c r="E264" s="95" t="s">
        <v>2906</v>
      </c>
      <c r="F264" s="96" t="s">
        <v>2907</v>
      </c>
      <c r="G264" s="97" t="s">
        <v>263</v>
      </c>
      <c r="H264" s="98">
        <v>10.933</v>
      </c>
      <c r="I264" s="1"/>
      <c r="J264" s="99">
        <f>ROUND(I264*H264,2)</f>
        <v>0</v>
      </c>
      <c r="K264" s="96" t="s">
        <v>0</v>
      </c>
      <c r="L264" s="15"/>
      <c r="M264" s="118" t="s">
        <v>0</v>
      </c>
      <c r="N264" s="119" t="s">
        <v>37</v>
      </c>
      <c r="O264" s="120"/>
      <c r="P264" s="121">
        <f>O264*H264</f>
        <v>0</v>
      </c>
      <c r="Q264" s="121">
        <v>0</v>
      </c>
      <c r="R264" s="121">
        <f>Q264*H264</f>
        <v>0</v>
      </c>
      <c r="S264" s="121">
        <v>0</v>
      </c>
      <c r="T264" s="122">
        <f>S264*H264</f>
        <v>0</v>
      </c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R264" s="105" t="s">
        <v>224</v>
      </c>
      <c r="AT264" s="105" t="s">
        <v>219</v>
      </c>
      <c r="AU264" s="105" t="s">
        <v>79</v>
      </c>
      <c r="AY264" s="6" t="s">
        <v>217</v>
      </c>
      <c r="BE264" s="106">
        <f>IF(N264="základní",J264,0)</f>
        <v>0</v>
      </c>
      <c r="BF264" s="106">
        <f>IF(N264="snížená",J264,0)</f>
        <v>0</v>
      </c>
      <c r="BG264" s="106">
        <f>IF(N264="zákl. přenesená",J264,0)</f>
        <v>0</v>
      </c>
      <c r="BH264" s="106">
        <f>IF(N264="sníž. přenesená",J264,0)</f>
        <v>0</v>
      </c>
      <c r="BI264" s="106">
        <f>IF(N264="nulová",J264,0)</f>
        <v>0</v>
      </c>
      <c r="BJ264" s="6" t="s">
        <v>79</v>
      </c>
      <c r="BK264" s="106">
        <f>ROUND(I264*H264,2)</f>
        <v>0</v>
      </c>
      <c r="BL264" s="6" t="s">
        <v>224</v>
      </c>
      <c r="BM264" s="105" t="s">
        <v>1176</v>
      </c>
    </row>
    <row r="265" spans="1:65" s="17" customFormat="1" ht="6.95" customHeight="1">
      <c r="A265" s="14"/>
      <c r="B265" s="46"/>
      <c r="C265" s="47"/>
      <c r="D265" s="47"/>
      <c r="E265" s="47"/>
      <c r="F265" s="47"/>
      <c r="G265" s="47"/>
      <c r="H265" s="47"/>
      <c r="I265" s="47"/>
      <c r="J265" s="47"/>
      <c r="K265" s="47"/>
      <c r="L265" s="15"/>
      <c r="M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</row>
  </sheetData>
  <sheetProtection algorithmName="SHA-512" hashValue="AVdi3GVSA1oIplwMXtZVskrHC+zmwfAZ/nQ9OHeQ6veAgyY6W5J2RuyBc5Vlk6pSnb6WWdrl2eDMmiq8v1mtyQ==" saltValue="BzSH1omUCd0Z3aaugmEOiw==" spinCount="100000" sheet="1" objects="1" scenarios="1"/>
  <autoFilter ref="C128:K264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34"/>
  <sheetViews>
    <sheetView showGridLines="0" workbookViewId="0">
      <selection activeCell="F15" sqref="F15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114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s="17" customFormat="1" ht="12" customHeight="1">
      <c r="A8" s="14"/>
      <c r="B8" s="15"/>
      <c r="C8" s="14"/>
      <c r="D8" s="12" t="s">
        <v>162</v>
      </c>
      <c r="E8" s="14"/>
      <c r="F8" s="14"/>
      <c r="G8" s="14"/>
      <c r="H8" s="14"/>
      <c r="I8" s="14"/>
      <c r="J8" s="14"/>
      <c r="K8" s="14"/>
      <c r="L8" s="16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</row>
    <row r="9" spans="1:46" s="17" customFormat="1" ht="16.5" customHeight="1">
      <c r="A9" s="14"/>
      <c r="B9" s="15"/>
      <c r="C9" s="14"/>
      <c r="D9" s="14"/>
      <c r="E9" s="315" t="s">
        <v>2908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>
      <c r="A10" s="14"/>
      <c r="B10" s="15"/>
      <c r="C10" s="14"/>
      <c r="D10" s="14"/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2" customHeight="1">
      <c r="A11" s="14"/>
      <c r="B11" s="15"/>
      <c r="C11" s="14"/>
      <c r="D11" s="12" t="s">
        <v>16</v>
      </c>
      <c r="E11" s="14"/>
      <c r="F11" s="19" t="s">
        <v>0</v>
      </c>
      <c r="G11" s="14"/>
      <c r="H11" s="14"/>
      <c r="I11" s="12" t="s">
        <v>17</v>
      </c>
      <c r="J11" s="19" t="s">
        <v>0</v>
      </c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 ht="12" customHeight="1">
      <c r="A12" s="14"/>
      <c r="B12" s="15"/>
      <c r="C12" s="14"/>
      <c r="D12" s="12" t="s">
        <v>18</v>
      </c>
      <c r="E12" s="14"/>
      <c r="F12" s="19" t="s">
        <v>19</v>
      </c>
      <c r="G12" s="14"/>
      <c r="H12" s="14"/>
      <c r="I12" s="12" t="s">
        <v>20</v>
      </c>
      <c r="J12" s="20">
        <f>'Rekapitulace stavby'!AN8</f>
        <v>0</v>
      </c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0.9" customHeight="1">
      <c r="A13" s="14"/>
      <c r="B13" s="15"/>
      <c r="C13" s="14"/>
      <c r="D13" s="14"/>
      <c r="E13" s="14"/>
      <c r="F13" s="14"/>
      <c r="G13" s="14"/>
      <c r="H13" s="14"/>
      <c r="I13" s="14"/>
      <c r="J13" s="14"/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21</v>
      </c>
      <c r="E14" s="14"/>
      <c r="F14" s="14"/>
      <c r="G14" s="14"/>
      <c r="H14" s="14"/>
      <c r="I14" s="12" t="s">
        <v>22</v>
      </c>
      <c r="J14" s="19">
        <v>63703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8" customHeight="1">
      <c r="A15" s="14"/>
      <c r="B15" s="15"/>
      <c r="C15" s="14"/>
      <c r="D15" s="14"/>
      <c r="E15" s="19" t="s">
        <v>23</v>
      </c>
      <c r="F15" s="14"/>
      <c r="G15" s="14"/>
      <c r="H15" s="14"/>
      <c r="I15" s="12" t="s">
        <v>24</v>
      </c>
      <c r="J15" s="19" t="s">
        <v>5515</v>
      </c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6.95" customHeight="1">
      <c r="A16" s="14"/>
      <c r="B16" s="15"/>
      <c r="C16" s="14"/>
      <c r="D16" s="14"/>
      <c r="E16" s="14"/>
      <c r="F16" s="14"/>
      <c r="G16" s="14"/>
      <c r="H16" s="14"/>
      <c r="I16" s="14"/>
      <c r="J16" s="14"/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2" customHeight="1">
      <c r="A17" s="14"/>
      <c r="B17" s="15"/>
      <c r="C17" s="14"/>
      <c r="D17" s="12" t="s">
        <v>25</v>
      </c>
      <c r="E17" s="125"/>
      <c r="F17" s="125"/>
      <c r="G17" s="125"/>
      <c r="H17" s="125"/>
      <c r="I17" s="126" t="s">
        <v>22</v>
      </c>
      <c r="J17" s="123">
        <f>'Rekapitulace stavby'!AN13</f>
        <v>0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18" customHeight="1">
      <c r="A18" s="14"/>
      <c r="B18" s="15"/>
      <c r="C18" s="14"/>
      <c r="D18" s="14"/>
      <c r="E18" s="324">
        <f>'Rekapitulace stavby'!E14</f>
        <v>0</v>
      </c>
      <c r="F18" s="324"/>
      <c r="G18" s="324"/>
      <c r="H18" s="324"/>
      <c r="I18" s="126" t="s">
        <v>24</v>
      </c>
      <c r="J18" s="123">
        <f>'Rekapitulace stavby'!AN14</f>
        <v>0</v>
      </c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6.95" customHeight="1">
      <c r="A19" s="14"/>
      <c r="B19" s="15"/>
      <c r="C19" s="14"/>
      <c r="D19" s="14"/>
      <c r="E19" s="14"/>
      <c r="F19" s="14"/>
      <c r="G19" s="14"/>
      <c r="H19" s="14"/>
      <c r="I19" s="14"/>
      <c r="J19" s="14"/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2" customHeight="1">
      <c r="A20" s="14"/>
      <c r="B20" s="15"/>
      <c r="C20" s="14"/>
      <c r="D20" s="12" t="s">
        <v>26</v>
      </c>
      <c r="E20" s="14"/>
      <c r="F20" s="14"/>
      <c r="G20" s="14"/>
      <c r="H20" s="14"/>
      <c r="I20" s="12" t="s">
        <v>22</v>
      </c>
      <c r="J20" s="19">
        <v>25091905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18" customHeight="1">
      <c r="A21" s="14"/>
      <c r="B21" s="15"/>
      <c r="C21" s="14"/>
      <c r="D21" s="14"/>
      <c r="E21" s="19" t="s">
        <v>27</v>
      </c>
      <c r="F21" s="14"/>
      <c r="G21" s="14"/>
      <c r="H21" s="14"/>
      <c r="I21" s="12" t="s">
        <v>24</v>
      </c>
      <c r="J21" s="19" t="s">
        <v>5514</v>
      </c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6.95" customHeight="1">
      <c r="A22" s="14"/>
      <c r="B22" s="15"/>
      <c r="C22" s="14"/>
      <c r="D22" s="14"/>
      <c r="E22" s="14"/>
      <c r="F22" s="14"/>
      <c r="G22" s="14"/>
      <c r="H22" s="14"/>
      <c r="I22" s="14"/>
      <c r="J22" s="14"/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2" customHeight="1">
      <c r="A23" s="14"/>
      <c r="B23" s="15"/>
      <c r="C23" s="14"/>
      <c r="D23" s="12" t="s">
        <v>29</v>
      </c>
      <c r="E23" s="14"/>
      <c r="F23" s="14"/>
      <c r="G23" s="14"/>
      <c r="H23" s="14"/>
      <c r="I23" s="12" t="s">
        <v>22</v>
      </c>
      <c r="J23" s="19" t="str">
        <f>IF('Rekapitulace stavby'!AN19="","",'Rekapitulace stavby'!AN19)</f>
        <v/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18" customHeight="1">
      <c r="A24" s="14"/>
      <c r="B24" s="15"/>
      <c r="C24" s="14"/>
      <c r="D24" s="14"/>
      <c r="E24" s="19" t="str">
        <f>IF('Rekapitulace stavby'!E20="","",'Rekapitulace stavby'!E20)</f>
        <v xml:space="preserve"> </v>
      </c>
      <c r="F24" s="14"/>
      <c r="G24" s="14"/>
      <c r="H24" s="14"/>
      <c r="I24" s="12" t="s">
        <v>24</v>
      </c>
      <c r="J24" s="19" t="str">
        <f>IF('Rekapitulace stavby'!AN20="","",'Rekapitulace stavby'!AN20)</f>
        <v/>
      </c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6.95" customHeight="1">
      <c r="A25" s="14"/>
      <c r="B25" s="15"/>
      <c r="C25" s="14"/>
      <c r="D25" s="14"/>
      <c r="E25" s="14"/>
      <c r="F25" s="14"/>
      <c r="G25" s="14"/>
      <c r="H25" s="14"/>
      <c r="I25" s="14"/>
      <c r="J25" s="14"/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2" customHeight="1">
      <c r="A26" s="14"/>
      <c r="B26" s="15"/>
      <c r="C26" s="14"/>
      <c r="D26" s="12" t="s">
        <v>31</v>
      </c>
      <c r="E26" s="14"/>
      <c r="F26" s="14"/>
      <c r="G26" s="14"/>
      <c r="H26" s="14"/>
      <c r="I26" s="14"/>
      <c r="J26" s="14"/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24" customFormat="1" ht="16.5" customHeight="1">
      <c r="A27" s="21"/>
      <c r="B27" s="22"/>
      <c r="C27" s="21"/>
      <c r="D27" s="21"/>
      <c r="E27" s="289" t="s">
        <v>0</v>
      </c>
      <c r="F27" s="289"/>
      <c r="G27" s="289"/>
      <c r="H27" s="289"/>
      <c r="I27" s="21"/>
      <c r="J27" s="21"/>
      <c r="K27" s="21"/>
      <c r="L27" s="23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1:31" s="17" customFormat="1" ht="6.95" customHeight="1">
      <c r="A28" s="14"/>
      <c r="B28" s="15"/>
      <c r="C28" s="14"/>
      <c r="D28" s="14"/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17" customFormat="1" ht="6.95" customHeight="1">
      <c r="A29" s="14"/>
      <c r="B29" s="15"/>
      <c r="C29" s="14"/>
      <c r="D29" s="25"/>
      <c r="E29" s="25"/>
      <c r="F29" s="25"/>
      <c r="G29" s="25"/>
      <c r="H29" s="25"/>
      <c r="I29" s="25"/>
      <c r="J29" s="25"/>
      <c r="K29" s="25"/>
      <c r="L29" s="16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</row>
    <row r="30" spans="1:31" s="17" customFormat="1" ht="25.35" customHeight="1">
      <c r="A30" s="14"/>
      <c r="B30" s="15"/>
      <c r="C30" s="14"/>
      <c r="D30" s="26" t="s">
        <v>32</v>
      </c>
      <c r="E30" s="14"/>
      <c r="F30" s="14"/>
      <c r="G30" s="14"/>
      <c r="H30" s="14"/>
      <c r="I30" s="14"/>
      <c r="J30" s="27">
        <f>ROUND(J129, 2)</f>
        <v>0</v>
      </c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14.45" customHeight="1">
      <c r="A32" s="14"/>
      <c r="B32" s="15"/>
      <c r="C32" s="14"/>
      <c r="D32" s="14"/>
      <c r="E32" s="14"/>
      <c r="F32" s="28" t="s">
        <v>34</v>
      </c>
      <c r="G32" s="14"/>
      <c r="H32" s="14"/>
      <c r="I32" s="28" t="s">
        <v>33</v>
      </c>
      <c r="J32" s="28" t="s">
        <v>35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14.45" customHeight="1">
      <c r="A33" s="14"/>
      <c r="B33" s="15"/>
      <c r="C33" s="14"/>
      <c r="D33" s="29" t="s">
        <v>36</v>
      </c>
      <c r="E33" s="12" t="s">
        <v>37</v>
      </c>
      <c r="F33" s="30">
        <f>ROUND((SUM(BE129:BE233)),  2)</f>
        <v>0</v>
      </c>
      <c r="G33" s="14"/>
      <c r="H33" s="14"/>
      <c r="I33" s="31">
        <v>0.21</v>
      </c>
      <c r="J33" s="30">
        <f>ROUND(((SUM(BE129:BE233))*I33),  2)</f>
        <v>0</v>
      </c>
      <c r="K33" s="14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2" t="s">
        <v>38</v>
      </c>
      <c r="F34" s="30">
        <f>ROUND((SUM(BF129:BF233)),  2)</f>
        <v>0</v>
      </c>
      <c r="G34" s="14"/>
      <c r="H34" s="14"/>
      <c r="I34" s="31">
        <v>0.15</v>
      </c>
      <c r="J34" s="30">
        <f>ROUND(((SUM(BF129:BF233))*I34),  2)</f>
        <v>0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hidden="1" customHeight="1">
      <c r="A35" s="14"/>
      <c r="B35" s="15"/>
      <c r="C35" s="14"/>
      <c r="D35" s="14"/>
      <c r="E35" s="12" t="s">
        <v>39</v>
      </c>
      <c r="F35" s="30">
        <f>ROUND((SUM(BG129:BG233)),  2)</f>
        <v>0</v>
      </c>
      <c r="G35" s="14"/>
      <c r="H35" s="14"/>
      <c r="I35" s="31">
        <v>0.21</v>
      </c>
      <c r="J35" s="30">
        <f>0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hidden="1" customHeight="1">
      <c r="A36" s="14"/>
      <c r="B36" s="15"/>
      <c r="C36" s="14"/>
      <c r="D36" s="14"/>
      <c r="E36" s="12" t="s">
        <v>40</v>
      </c>
      <c r="F36" s="30">
        <f>ROUND((SUM(BH129:BH233)),  2)</f>
        <v>0</v>
      </c>
      <c r="G36" s="14"/>
      <c r="H36" s="14"/>
      <c r="I36" s="31">
        <v>0.15</v>
      </c>
      <c r="J36" s="30">
        <f>0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41</v>
      </c>
      <c r="F37" s="30">
        <f>ROUND((SUM(BI129:BI233)),  2)</f>
        <v>0</v>
      </c>
      <c r="G37" s="14"/>
      <c r="H37" s="14"/>
      <c r="I37" s="31">
        <v>0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6.95" customHeight="1">
      <c r="A38" s="14"/>
      <c r="B38" s="15"/>
      <c r="C38" s="14"/>
      <c r="D38" s="14"/>
      <c r="E38" s="14"/>
      <c r="F38" s="14"/>
      <c r="G38" s="14"/>
      <c r="H38" s="14"/>
      <c r="I38" s="14"/>
      <c r="J38" s="14"/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25.35" customHeight="1">
      <c r="A39" s="14"/>
      <c r="B39" s="15"/>
      <c r="C39" s="32"/>
      <c r="D39" s="33" t="s">
        <v>42</v>
      </c>
      <c r="E39" s="34"/>
      <c r="F39" s="34"/>
      <c r="G39" s="35" t="s">
        <v>43</v>
      </c>
      <c r="H39" s="36" t="s">
        <v>44</v>
      </c>
      <c r="I39" s="34"/>
      <c r="J39" s="37">
        <f>SUM(J30:J37)</f>
        <v>0</v>
      </c>
      <c r="K39" s="38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14.4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ht="14.45" customHeight="1">
      <c r="B41" s="9"/>
      <c r="L41" s="9"/>
    </row>
    <row r="42" spans="1:31" ht="14.45" customHeight="1">
      <c r="B42" s="9"/>
      <c r="L42" s="9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47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47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47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47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47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47" s="17" customFormat="1" ht="12" customHeight="1">
      <c r="A86" s="14"/>
      <c r="B86" s="15"/>
      <c r="C86" s="12" t="s">
        <v>162</v>
      </c>
      <c r="D86" s="14"/>
      <c r="E86" s="14"/>
      <c r="F86" s="14"/>
      <c r="G86" s="14"/>
      <c r="H86" s="14"/>
      <c r="I86" s="14"/>
      <c r="J86" s="14"/>
      <c r="K86" s="14"/>
      <c r="L86" s="16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</row>
    <row r="87" spans="1:47" s="17" customFormat="1" ht="16.5" customHeight="1">
      <c r="A87" s="14"/>
      <c r="B87" s="15"/>
      <c r="C87" s="14"/>
      <c r="D87" s="14"/>
      <c r="E87" s="315" t="str">
        <f>E9</f>
        <v>SO 02 - Oprava oplocení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47" s="17" customFormat="1" ht="6.95" customHeight="1">
      <c r="A88" s="14"/>
      <c r="B88" s="15"/>
      <c r="C88" s="14"/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47" s="17" customFormat="1" ht="12" customHeight="1">
      <c r="A89" s="14"/>
      <c r="B89" s="15"/>
      <c r="C89" s="12" t="s">
        <v>18</v>
      </c>
      <c r="D89" s="14"/>
      <c r="E89" s="14"/>
      <c r="F89" s="19" t="str">
        <f>F12</f>
        <v>Praha 6 - Hradčany</v>
      </c>
      <c r="G89" s="14"/>
      <c r="H89" s="14"/>
      <c r="I89" s="12" t="s">
        <v>20</v>
      </c>
      <c r="J89" s="20">
        <f>IF(J12="","",J12)</f>
        <v>0</v>
      </c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47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47" s="17" customFormat="1" ht="15.2" customHeight="1">
      <c r="A91" s="14"/>
      <c r="B91" s="15"/>
      <c r="C91" s="12" t="s">
        <v>21</v>
      </c>
      <c r="D91" s="14"/>
      <c r="E91" s="14"/>
      <c r="F91" s="19" t="str">
        <f>E15</f>
        <v>Městská část Praha 6</v>
      </c>
      <c r="G91" s="14"/>
      <c r="H91" s="14"/>
      <c r="I91" s="12" t="s">
        <v>26</v>
      </c>
      <c r="J91" s="50" t="str">
        <f>E21</f>
        <v>BOMART spol. s r.o.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47" s="17" customFormat="1" ht="15.2" customHeight="1">
      <c r="A92" s="14"/>
      <c r="B92" s="15"/>
      <c r="C92" s="12" t="s">
        <v>25</v>
      </c>
      <c r="D92" s="14"/>
      <c r="E92" s="14"/>
      <c r="F92" s="19">
        <f>IF(E18="","",E18)</f>
        <v>0</v>
      </c>
      <c r="G92" s="14"/>
      <c r="H92" s="14"/>
      <c r="I92" s="12" t="s">
        <v>29</v>
      </c>
      <c r="J92" s="50" t="str">
        <f>E24</f>
        <v xml:space="preserve"> </v>
      </c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47" s="17" customFormat="1" ht="10.35" customHeight="1">
      <c r="A93" s="14"/>
      <c r="B93" s="15"/>
      <c r="C93" s="14"/>
      <c r="D93" s="14"/>
      <c r="E93" s="14"/>
      <c r="F93" s="14"/>
      <c r="G93" s="14"/>
      <c r="H93" s="14"/>
      <c r="I93" s="14"/>
      <c r="J93" s="14"/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47" s="17" customFormat="1" ht="29.25" customHeight="1">
      <c r="A94" s="14"/>
      <c r="B94" s="15"/>
      <c r="C94" s="51" t="s">
        <v>165</v>
      </c>
      <c r="D94" s="32"/>
      <c r="E94" s="32"/>
      <c r="F94" s="32"/>
      <c r="G94" s="32"/>
      <c r="H94" s="32"/>
      <c r="I94" s="32"/>
      <c r="J94" s="52" t="s">
        <v>166</v>
      </c>
      <c r="K94" s="32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47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47" s="17" customFormat="1" ht="22.9" customHeight="1">
      <c r="A96" s="14"/>
      <c r="B96" s="15"/>
      <c r="C96" s="53" t="s">
        <v>167</v>
      </c>
      <c r="D96" s="14"/>
      <c r="E96" s="14"/>
      <c r="F96" s="14"/>
      <c r="G96" s="14"/>
      <c r="H96" s="14"/>
      <c r="I96" s="14"/>
      <c r="J96" s="27">
        <f>J129</f>
        <v>0</v>
      </c>
      <c r="K96" s="14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U96" s="6" t="s">
        <v>168</v>
      </c>
    </row>
    <row r="97" spans="1:31" s="54" customFormat="1" ht="24.95" customHeight="1">
      <c r="B97" s="55"/>
      <c r="D97" s="56" t="s">
        <v>169</v>
      </c>
      <c r="E97" s="57"/>
      <c r="F97" s="57"/>
      <c r="G97" s="57"/>
      <c r="H97" s="57"/>
      <c r="I97" s="57"/>
      <c r="J97" s="58">
        <f>J130</f>
        <v>0</v>
      </c>
      <c r="L97" s="55"/>
    </row>
    <row r="98" spans="1:31" s="59" customFormat="1" ht="19.899999999999999" customHeight="1">
      <c r="B98" s="60"/>
      <c r="D98" s="61" t="s">
        <v>170</v>
      </c>
      <c r="E98" s="62"/>
      <c r="F98" s="62"/>
      <c r="G98" s="62"/>
      <c r="H98" s="62"/>
      <c r="I98" s="62"/>
      <c r="J98" s="63">
        <f>J131</f>
        <v>0</v>
      </c>
      <c r="L98" s="60"/>
    </row>
    <row r="99" spans="1:31" s="59" customFormat="1" ht="19.899999999999999" customHeight="1">
      <c r="B99" s="60"/>
      <c r="D99" s="61" t="s">
        <v>171</v>
      </c>
      <c r="E99" s="62"/>
      <c r="F99" s="62"/>
      <c r="G99" s="62"/>
      <c r="H99" s="62"/>
      <c r="I99" s="62"/>
      <c r="J99" s="63">
        <f>J134</f>
        <v>0</v>
      </c>
      <c r="L99" s="60"/>
    </row>
    <row r="100" spans="1:31" s="59" customFormat="1" ht="19.899999999999999" customHeight="1">
      <c r="B100" s="60"/>
      <c r="D100" s="61" t="s">
        <v>4698</v>
      </c>
      <c r="E100" s="62"/>
      <c r="F100" s="62"/>
      <c r="G100" s="62"/>
      <c r="H100" s="62"/>
      <c r="I100" s="62"/>
      <c r="J100" s="63">
        <f>J140</f>
        <v>0</v>
      </c>
      <c r="L100" s="60"/>
    </row>
    <row r="101" spans="1:31" s="59" customFormat="1" ht="19.899999999999999" customHeight="1">
      <c r="B101" s="60"/>
      <c r="D101" s="61" t="s">
        <v>174</v>
      </c>
      <c r="E101" s="62"/>
      <c r="F101" s="62"/>
      <c r="G101" s="62"/>
      <c r="H101" s="62"/>
      <c r="I101" s="62"/>
      <c r="J101" s="63">
        <f>J178</f>
        <v>0</v>
      </c>
      <c r="L101" s="60"/>
    </row>
    <row r="102" spans="1:31" s="59" customFormat="1" ht="19.899999999999999" customHeight="1">
      <c r="B102" s="60"/>
      <c r="D102" s="61" t="s">
        <v>176</v>
      </c>
      <c r="E102" s="62"/>
      <c r="F102" s="62"/>
      <c r="G102" s="62"/>
      <c r="H102" s="62"/>
      <c r="I102" s="62"/>
      <c r="J102" s="63">
        <f>J183</f>
        <v>0</v>
      </c>
      <c r="L102" s="60"/>
    </row>
    <row r="103" spans="1:31" s="59" customFormat="1" ht="19.899999999999999" customHeight="1">
      <c r="B103" s="60"/>
      <c r="D103" s="61" t="s">
        <v>177</v>
      </c>
      <c r="E103" s="62"/>
      <c r="F103" s="62"/>
      <c r="G103" s="62"/>
      <c r="H103" s="62"/>
      <c r="I103" s="62"/>
      <c r="J103" s="63">
        <f>J195</f>
        <v>0</v>
      </c>
      <c r="L103" s="60"/>
    </row>
    <row r="104" spans="1:31" s="59" customFormat="1" ht="19.899999999999999" customHeight="1">
      <c r="B104" s="60"/>
      <c r="D104" s="61" t="s">
        <v>178</v>
      </c>
      <c r="E104" s="62"/>
      <c r="F104" s="62"/>
      <c r="G104" s="62"/>
      <c r="H104" s="62"/>
      <c r="I104" s="62"/>
      <c r="J104" s="63">
        <f>J212</f>
        <v>0</v>
      </c>
      <c r="L104" s="60"/>
    </row>
    <row r="105" spans="1:31" s="54" customFormat="1" ht="24.95" customHeight="1">
      <c r="B105" s="55"/>
      <c r="D105" s="56" t="s">
        <v>179</v>
      </c>
      <c r="E105" s="57"/>
      <c r="F105" s="57"/>
      <c r="G105" s="57"/>
      <c r="H105" s="57"/>
      <c r="I105" s="57"/>
      <c r="J105" s="58">
        <f>J214</f>
        <v>0</v>
      </c>
      <c r="L105" s="55"/>
    </row>
    <row r="106" spans="1:31" s="59" customFormat="1" ht="19.899999999999999" customHeight="1">
      <c r="B106" s="60"/>
      <c r="D106" s="61" t="s">
        <v>180</v>
      </c>
      <c r="E106" s="62"/>
      <c r="F106" s="62"/>
      <c r="G106" s="62"/>
      <c r="H106" s="62"/>
      <c r="I106" s="62"/>
      <c r="J106" s="63">
        <f>J215</f>
        <v>0</v>
      </c>
      <c r="L106" s="60"/>
    </row>
    <row r="107" spans="1:31" s="59" customFormat="1" ht="19.899999999999999" customHeight="1">
      <c r="B107" s="60"/>
      <c r="D107" s="61" t="s">
        <v>2909</v>
      </c>
      <c r="E107" s="62"/>
      <c r="F107" s="62"/>
      <c r="G107" s="62"/>
      <c r="H107" s="62"/>
      <c r="I107" s="62"/>
      <c r="J107" s="63">
        <f>J221</f>
        <v>0</v>
      </c>
      <c r="L107" s="60"/>
    </row>
    <row r="108" spans="1:31" s="59" customFormat="1" ht="19.899999999999999" customHeight="1">
      <c r="B108" s="60"/>
      <c r="D108" s="61" t="s">
        <v>190</v>
      </c>
      <c r="E108" s="62"/>
      <c r="F108" s="62"/>
      <c r="G108" s="62"/>
      <c r="H108" s="62"/>
      <c r="I108" s="62"/>
      <c r="J108" s="63">
        <f>J224</f>
        <v>0</v>
      </c>
      <c r="L108" s="60"/>
    </row>
    <row r="109" spans="1:31" s="54" customFormat="1" ht="24.95" customHeight="1">
      <c r="B109" s="55"/>
      <c r="D109" s="56" t="s">
        <v>199</v>
      </c>
      <c r="E109" s="57"/>
      <c r="F109" s="57"/>
      <c r="G109" s="57"/>
      <c r="H109" s="57"/>
      <c r="I109" s="57"/>
      <c r="J109" s="58">
        <f>J229</f>
        <v>0</v>
      </c>
      <c r="L109" s="55"/>
    </row>
    <row r="110" spans="1:31" s="17" customFormat="1" ht="21.75" customHeight="1">
      <c r="A110" s="14"/>
      <c r="B110" s="15"/>
      <c r="C110" s="14"/>
      <c r="D110" s="14"/>
      <c r="E110" s="14"/>
      <c r="F110" s="14"/>
      <c r="G110" s="14"/>
      <c r="H110" s="14"/>
      <c r="I110" s="14"/>
      <c r="J110" s="14"/>
      <c r="K110" s="14"/>
      <c r="L110" s="16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</row>
    <row r="111" spans="1:31" s="17" customFormat="1" ht="6.95" customHeight="1">
      <c r="A111" s="14"/>
      <c r="B111" s="46"/>
      <c r="C111" s="47"/>
      <c r="D111" s="47"/>
      <c r="E111" s="47"/>
      <c r="F111" s="47"/>
      <c r="G111" s="47"/>
      <c r="H111" s="47"/>
      <c r="I111" s="47"/>
      <c r="J111" s="47"/>
      <c r="K111" s="47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5" spans="1:31" s="17" customFormat="1" ht="6.95" customHeight="1">
      <c r="A115" s="14"/>
      <c r="B115" s="48"/>
      <c r="C115" s="49"/>
      <c r="D115" s="49"/>
      <c r="E115" s="49"/>
      <c r="F115" s="49"/>
      <c r="G115" s="49"/>
      <c r="H115" s="49"/>
      <c r="I115" s="49"/>
      <c r="J115" s="49"/>
      <c r="K115" s="49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31" s="17" customFormat="1" ht="24.95" customHeight="1">
      <c r="A116" s="14"/>
      <c r="B116" s="15"/>
      <c r="C116" s="10" t="s">
        <v>202</v>
      </c>
      <c r="D116" s="14"/>
      <c r="E116" s="14"/>
      <c r="F116" s="14"/>
      <c r="G116" s="14"/>
      <c r="H116" s="14"/>
      <c r="I116" s="14"/>
      <c r="J116" s="14"/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31" s="17" customFormat="1" ht="6.95" customHeight="1">
      <c r="A117" s="14"/>
      <c r="B117" s="15"/>
      <c r="C117" s="14"/>
      <c r="D117" s="14"/>
      <c r="E117" s="14"/>
      <c r="F117" s="14"/>
      <c r="G117" s="14"/>
      <c r="H117" s="14"/>
      <c r="I117" s="14"/>
      <c r="J117" s="14"/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31" s="17" customFormat="1" ht="12" customHeight="1">
      <c r="A118" s="14"/>
      <c r="B118" s="15"/>
      <c r="C118" s="12" t="s">
        <v>14</v>
      </c>
      <c r="D118" s="14"/>
      <c r="E118" s="14"/>
      <c r="F118" s="14"/>
      <c r="G118" s="14"/>
      <c r="H118" s="14"/>
      <c r="I118" s="14"/>
      <c r="J118" s="14"/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31" s="17" customFormat="1" ht="16.5" customHeight="1">
      <c r="A119" s="14"/>
      <c r="B119" s="15"/>
      <c r="C119" s="14"/>
      <c r="D119" s="14"/>
      <c r="E119" s="321" t="str">
        <f>E7</f>
        <v>MŠ Tychonova - celková rekonstrukce</v>
      </c>
      <c r="F119" s="322"/>
      <c r="G119" s="322"/>
      <c r="H119" s="322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31" s="17" customFormat="1" ht="12" customHeight="1">
      <c r="A120" s="14"/>
      <c r="B120" s="15"/>
      <c r="C120" s="12" t="s">
        <v>162</v>
      </c>
      <c r="D120" s="14"/>
      <c r="E120" s="14"/>
      <c r="F120" s="14"/>
      <c r="G120" s="14"/>
      <c r="H120" s="14"/>
      <c r="I120" s="14"/>
      <c r="J120" s="14"/>
      <c r="K120" s="14"/>
      <c r="L120" s="16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</row>
    <row r="121" spans="1:31" s="17" customFormat="1" ht="16.5" customHeight="1">
      <c r="A121" s="14"/>
      <c r="B121" s="15"/>
      <c r="C121" s="14"/>
      <c r="D121" s="14"/>
      <c r="E121" s="315" t="str">
        <f>E9</f>
        <v>SO 02 - Oprava oplocení</v>
      </c>
      <c r="F121" s="320"/>
      <c r="G121" s="320"/>
      <c r="H121" s="320"/>
      <c r="I121" s="14"/>
      <c r="J121" s="14"/>
      <c r="K121" s="14"/>
      <c r="L121" s="16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</row>
    <row r="122" spans="1:31" s="17" customFormat="1" ht="6.95" customHeight="1">
      <c r="A122" s="14"/>
      <c r="B122" s="15"/>
      <c r="C122" s="14"/>
      <c r="D122" s="14"/>
      <c r="E122" s="14"/>
      <c r="F122" s="14"/>
      <c r="G122" s="14"/>
      <c r="H122" s="14"/>
      <c r="I122" s="14"/>
      <c r="J122" s="14"/>
      <c r="K122" s="14"/>
      <c r="L122" s="16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</row>
    <row r="123" spans="1:31" s="17" customFormat="1" ht="12" customHeight="1">
      <c r="A123" s="14"/>
      <c r="B123" s="15"/>
      <c r="C123" s="12" t="s">
        <v>18</v>
      </c>
      <c r="D123" s="14"/>
      <c r="E123" s="14"/>
      <c r="F123" s="19" t="str">
        <f>F12</f>
        <v>Praha 6 - Hradčany</v>
      </c>
      <c r="G123" s="14"/>
      <c r="H123" s="14"/>
      <c r="I123" s="12" t="s">
        <v>20</v>
      </c>
      <c r="J123" s="20">
        <f>IF(J12="","",J12)</f>
        <v>0</v>
      </c>
      <c r="K123" s="14"/>
      <c r="L123" s="16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</row>
    <row r="124" spans="1:31" s="17" customFormat="1" ht="6.95" customHeight="1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4"/>
      <c r="L124" s="16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</row>
    <row r="125" spans="1:31" s="17" customFormat="1" ht="15.2" customHeight="1">
      <c r="A125" s="14"/>
      <c r="B125" s="15"/>
      <c r="C125" s="12" t="s">
        <v>21</v>
      </c>
      <c r="D125" s="14"/>
      <c r="E125" s="14"/>
      <c r="F125" s="19" t="str">
        <f>E15</f>
        <v>Městská část Praha 6</v>
      </c>
      <c r="G125" s="14"/>
      <c r="H125" s="14"/>
      <c r="I125" s="12" t="s">
        <v>26</v>
      </c>
      <c r="J125" s="50" t="str">
        <f>E21</f>
        <v>BOMART spol. s r.o.</v>
      </c>
      <c r="K125" s="14"/>
      <c r="L125" s="16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</row>
    <row r="126" spans="1:31" s="17" customFormat="1" ht="15.2" customHeight="1">
      <c r="A126" s="14"/>
      <c r="B126" s="15"/>
      <c r="C126" s="12" t="s">
        <v>25</v>
      </c>
      <c r="D126" s="14"/>
      <c r="E126" s="14"/>
      <c r="F126" s="19">
        <f>IF(E18="","",E18)</f>
        <v>0</v>
      </c>
      <c r="G126" s="14"/>
      <c r="H126" s="14"/>
      <c r="I126" s="12" t="s">
        <v>29</v>
      </c>
      <c r="J126" s="50" t="str">
        <f>E24</f>
        <v xml:space="preserve"> </v>
      </c>
      <c r="K126" s="14"/>
      <c r="L126" s="16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</row>
    <row r="127" spans="1:31" s="17" customFormat="1" ht="10.35" customHeight="1">
      <c r="A127" s="14"/>
      <c r="B127" s="15"/>
      <c r="C127" s="14"/>
      <c r="D127" s="14"/>
      <c r="E127" s="14"/>
      <c r="F127" s="14"/>
      <c r="G127" s="14"/>
      <c r="H127" s="14"/>
      <c r="I127" s="14"/>
      <c r="J127" s="14"/>
      <c r="K127" s="14"/>
      <c r="L127" s="16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</row>
    <row r="128" spans="1:31" s="73" customFormat="1" ht="29.25" customHeight="1">
      <c r="A128" s="64"/>
      <c r="B128" s="65"/>
      <c r="C128" s="66" t="s">
        <v>203</v>
      </c>
      <c r="D128" s="67" t="s">
        <v>57</v>
      </c>
      <c r="E128" s="67" t="s">
        <v>53</v>
      </c>
      <c r="F128" s="67" t="s">
        <v>54</v>
      </c>
      <c r="G128" s="67" t="s">
        <v>204</v>
      </c>
      <c r="H128" s="67" t="s">
        <v>205</v>
      </c>
      <c r="I128" s="67" t="s">
        <v>206</v>
      </c>
      <c r="J128" s="67" t="s">
        <v>166</v>
      </c>
      <c r="K128" s="68" t="s">
        <v>207</v>
      </c>
      <c r="L128" s="69"/>
      <c r="M128" s="70" t="s">
        <v>0</v>
      </c>
      <c r="N128" s="71" t="s">
        <v>36</v>
      </c>
      <c r="O128" s="71" t="s">
        <v>208</v>
      </c>
      <c r="P128" s="71" t="s">
        <v>209</v>
      </c>
      <c r="Q128" s="71" t="s">
        <v>210</v>
      </c>
      <c r="R128" s="71" t="s">
        <v>211</v>
      </c>
      <c r="S128" s="71" t="s">
        <v>212</v>
      </c>
      <c r="T128" s="72" t="s">
        <v>213</v>
      </c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</row>
    <row r="129" spans="1:65" s="17" customFormat="1" ht="22.9" customHeight="1">
      <c r="A129" s="14"/>
      <c r="B129" s="15"/>
      <c r="C129" s="74" t="s">
        <v>214</v>
      </c>
      <c r="D129" s="14"/>
      <c r="E129" s="14"/>
      <c r="F129" s="14"/>
      <c r="G129" s="14"/>
      <c r="H129" s="14"/>
      <c r="I129" s="14"/>
      <c r="J129" s="75">
        <f>BK129</f>
        <v>0</v>
      </c>
      <c r="K129" s="14"/>
      <c r="L129" s="15"/>
      <c r="M129" s="76"/>
      <c r="N129" s="77"/>
      <c r="O129" s="25"/>
      <c r="P129" s="78">
        <f>P130+P214+P229</f>
        <v>0</v>
      </c>
      <c r="Q129" s="25"/>
      <c r="R129" s="78">
        <f>R130+R214+R229</f>
        <v>80.628289049999992</v>
      </c>
      <c r="S129" s="25"/>
      <c r="T129" s="79">
        <f>T130+T214+T229</f>
        <v>40.222811199999995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6" t="s">
        <v>71</v>
      </c>
      <c r="AU129" s="6" t="s">
        <v>168</v>
      </c>
      <c r="BK129" s="80">
        <f>BK130+BK214+BK229</f>
        <v>0</v>
      </c>
    </row>
    <row r="130" spans="1:65" s="81" customFormat="1" ht="25.9" customHeight="1">
      <c r="B130" s="82"/>
      <c r="D130" s="83" t="s">
        <v>71</v>
      </c>
      <c r="E130" s="84" t="s">
        <v>215</v>
      </c>
      <c r="F130" s="84" t="s">
        <v>216</v>
      </c>
      <c r="J130" s="85">
        <f>BK130</f>
        <v>0</v>
      </c>
      <c r="L130" s="82"/>
      <c r="M130" s="86"/>
      <c r="N130" s="87"/>
      <c r="O130" s="87"/>
      <c r="P130" s="88">
        <f>P131+P134+P140+P178+P183+P195+P212</f>
        <v>0</v>
      </c>
      <c r="Q130" s="87"/>
      <c r="R130" s="88">
        <f>R131+R134+R140+R178+R183+R195+R212</f>
        <v>80.526489049999995</v>
      </c>
      <c r="S130" s="87"/>
      <c r="T130" s="89">
        <f>T131+T134+T140+T178+T183+T195+T212</f>
        <v>40.176811199999996</v>
      </c>
      <c r="AR130" s="83" t="s">
        <v>79</v>
      </c>
      <c r="AT130" s="90" t="s">
        <v>71</v>
      </c>
      <c r="AU130" s="90" t="s">
        <v>72</v>
      </c>
      <c r="AY130" s="83" t="s">
        <v>217</v>
      </c>
      <c r="BK130" s="91">
        <f>BK131+BK134+BK140+BK178+BK183+BK195+BK212</f>
        <v>0</v>
      </c>
    </row>
    <row r="131" spans="1:65" s="81" customFormat="1" ht="22.9" customHeight="1">
      <c r="B131" s="82"/>
      <c r="D131" s="83" t="s">
        <v>71</v>
      </c>
      <c r="E131" s="92" t="s">
        <v>79</v>
      </c>
      <c r="F131" s="92" t="s">
        <v>218</v>
      </c>
      <c r="J131" s="93">
        <f>BK131</f>
        <v>0</v>
      </c>
      <c r="L131" s="82"/>
      <c r="M131" s="86"/>
      <c r="N131" s="87"/>
      <c r="O131" s="87"/>
      <c r="P131" s="88">
        <f>SUM(P132:P133)</f>
        <v>0</v>
      </c>
      <c r="Q131" s="87"/>
      <c r="R131" s="88">
        <f>SUM(R132:R133)</f>
        <v>0</v>
      </c>
      <c r="S131" s="87"/>
      <c r="T131" s="89">
        <f>SUM(T132:T133)</f>
        <v>0</v>
      </c>
      <c r="AR131" s="83" t="s">
        <v>79</v>
      </c>
      <c r="AT131" s="90" t="s">
        <v>71</v>
      </c>
      <c r="AU131" s="90" t="s">
        <v>79</v>
      </c>
      <c r="AY131" s="83" t="s">
        <v>217</v>
      </c>
      <c r="BK131" s="91">
        <f>SUM(BK132:BK133)</f>
        <v>0</v>
      </c>
    </row>
    <row r="132" spans="1:65" s="17" customFormat="1" ht="16.5" customHeight="1">
      <c r="A132" s="14"/>
      <c r="B132" s="15"/>
      <c r="C132" s="94" t="s">
        <v>79</v>
      </c>
      <c r="D132" s="94" t="s">
        <v>219</v>
      </c>
      <c r="E132" s="95" t="s">
        <v>2910</v>
      </c>
      <c r="F132" s="96" t="s">
        <v>2911</v>
      </c>
      <c r="G132" s="97" t="s">
        <v>257</v>
      </c>
      <c r="H132" s="98">
        <v>8.8000000000000007</v>
      </c>
      <c r="I132" s="1"/>
      <c r="J132" s="99">
        <f>ROUND(I132*H132,2)</f>
        <v>0</v>
      </c>
      <c r="K132" s="96" t="s">
        <v>223</v>
      </c>
      <c r="L132" s="15"/>
      <c r="M132" s="100" t="s">
        <v>0</v>
      </c>
      <c r="N132" s="101" t="s">
        <v>37</v>
      </c>
      <c r="O132" s="102"/>
      <c r="P132" s="103">
        <f>O132*H132</f>
        <v>0</v>
      </c>
      <c r="Q132" s="103">
        <v>0</v>
      </c>
      <c r="R132" s="103">
        <f>Q132*H132</f>
        <v>0</v>
      </c>
      <c r="S132" s="103">
        <v>0</v>
      </c>
      <c r="T132" s="104">
        <f>S132*H132</f>
        <v>0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R132" s="105" t="s">
        <v>224</v>
      </c>
      <c r="AT132" s="105" t="s">
        <v>219</v>
      </c>
      <c r="AU132" s="105" t="s">
        <v>81</v>
      </c>
      <c r="AY132" s="6" t="s">
        <v>217</v>
      </c>
      <c r="BE132" s="106">
        <f>IF(N132="základní",J132,0)</f>
        <v>0</v>
      </c>
      <c r="BF132" s="106">
        <f>IF(N132="snížená",J132,0)</f>
        <v>0</v>
      </c>
      <c r="BG132" s="106">
        <f>IF(N132="zákl. přenesená",J132,0)</f>
        <v>0</v>
      </c>
      <c r="BH132" s="106">
        <f>IF(N132="sníž. přenesená",J132,0)</f>
        <v>0</v>
      </c>
      <c r="BI132" s="106">
        <f>IF(N132="nulová",J132,0)</f>
        <v>0</v>
      </c>
      <c r="BJ132" s="6" t="s">
        <v>79</v>
      </c>
      <c r="BK132" s="106">
        <f>ROUND(I132*H132,2)</f>
        <v>0</v>
      </c>
      <c r="BL132" s="6" t="s">
        <v>224</v>
      </c>
      <c r="BM132" s="105" t="s">
        <v>2912</v>
      </c>
    </row>
    <row r="133" spans="1:65" s="132" customFormat="1">
      <c r="B133" s="133"/>
      <c r="D133" s="113" t="s">
        <v>226</v>
      </c>
      <c r="E133" s="134" t="s">
        <v>0</v>
      </c>
      <c r="F133" s="135" t="s">
        <v>2913</v>
      </c>
      <c r="H133" s="136">
        <v>8.8000000000000007</v>
      </c>
      <c r="L133" s="133"/>
      <c r="M133" s="137"/>
      <c r="N133" s="138"/>
      <c r="O133" s="138"/>
      <c r="P133" s="138"/>
      <c r="Q133" s="138"/>
      <c r="R133" s="138"/>
      <c r="S133" s="138"/>
      <c r="T133" s="139"/>
      <c r="AT133" s="134" t="s">
        <v>226</v>
      </c>
      <c r="AU133" s="134" t="s">
        <v>81</v>
      </c>
      <c r="AV133" s="132" t="s">
        <v>81</v>
      </c>
      <c r="AW133" s="132" t="s">
        <v>28</v>
      </c>
      <c r="AX133" s="132" t="s">
        <v>79</v>
      </c>
      <c r="AY133" s="134" t="s">
        <v>217</v>
      </c>
    </row>
    <row r="134" spans="1:65" s="81" customFormat="1" ht="22.9" customHeight="1">
      <c r="B134" s="82"/>
      <c r="D134" s="83" t="s">
        <v>71</v>
      </c>
      <c r="E134" s="92" t="s">
        <v>81</v>
      </c>
      <c r="F134" s="92" t="s">
        <v>313</v>
      </c>
      <c r="J134" s="93">
        <f>BK134</f>
        <v>0</v>
      </c>
      <c r="L134" s="82"/>
      <c r="M134" s="86"/>
      <c r="N134" s="87"/>
      <c r="O134" s="87"/>
      <c r="P134" s="88">
        <f>SUM(P135:P139)</f>
        <v>0</v>
      </c>
      <c r="Q134" s="87"/>
      <c r="R134" s="88">
        <f>SUM(R135:R139)</f>
        <v>4.3679473199999999</v>
      </c>
      <c r="S134" s="87"/>
      <c r="T134" s="89">
        <f>SUM(T135:T139)</f>
        <v>0</v>
      </c>
      <c r="AR134" s="83" t="s">
        <v>79</v>
      </c>
      <c r="AT134" s="90" t="s">
        <v>71</v>
      </c>
      <c r="AU134" s="90" t="s">
        <v>79</v>
      </c>
      <c r="AY134" s="83" t="s">
        <v>217</v>
      </c>
      <c r="BK134" s="91">
        <f>SUM(BK135:BK139)</f>
        <v>0</v>
      </c>
    </row>
    <row r="135" spans="1:65" s="17" customFormat="1" ht="16.5" customHeight="1">
      <c r="A135" s="14"/>
      <c r="B135" s="15"/>
      <c r="C135" s="94" t="s">
        <v>81</v>
      </c>
      <c r="D135" s="94" t="s">
        <v>219</v>
      </c>
      <c r="E135" s="95" t="s">
        <v>350</v>
      </c>
      <c r="F135" s="96" t="s">
        <v>351</v>
      </c>
      <c r="G135" s="97" t="s">
        <v>222</v>
      </c>
      <c r="H135" s="98">
        <v>1.901</v>
      </c>
      <c r="I135" s="1"/>
      <c r="J135" s="99">
        <f>ROUND(I135*H135,2)</f>
        <v>0</v>
      </c>
      <c r="K135" s="96" t="s">
        <v>223</v>
      </c>
      <c r="L135" s="15"/>
      <c r="M135" s="100" t="s">
        <v>0</v>
      </c>
      <c r="N135" s="101" t="s">
        <v>37</v>
      </c>
      <c r="O135" s="102"/>
      <c r="P135" s="103">
        <f>O135*H135</f>
        <v>0</v>
      </c>
      <c r="Q135" s="103">
        <v>2.2563399999999998</v>
      </c>
      <c r="R135" s="103">
        <f>Q135*H135</f>
        <v>4.2893023399999999</v>
      </c>
      <c r="S135" s="103">
        <v>0</v>
      </c>
      <c r="T135" s="104">
        <f>S135*H135</f>
        <v>0</v>
      </c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R135" s="105" t="s">
        <v>224</v>
      </c>
      <c r="AT135" s="105" t="s">
        <v>219</v>
      </c>
      <c r="AU135" s="105" t="s">
        <v>81</v>
      </c>
      <c r="AY135" s="6" t="s">
        <v>217</v>
      </c>
      <c r="BE135" s="106">
        <f>IF(N135="základní",J135,0)</f>
        <v>0</v>
      </c>
      <c r="BF135" s="106">
        <f>IF(N135="snížená",J135,0)</f>
        <v>0</v>
      </c>
      <c r="BG135" s="106">
        <f>IF(N135="zákl. přenesená",J135,0)</f>
        <v>0</v>
      </c>
      <c r="BH135" s="106">
        <f>IF(N135="sníž. přenesená",J135,0)</f>
        <v>0</v>
      </c>
      <c r="BI135" s="106">
        <f>IF(N135="nulová",J135,0)</f>
        <v>0</v>
      </c>
      <c r="BJ135" s="6" t="s">
        <v>79</v>
      </c>
      <c r="BK135" s="106">
        <f>ROUND(I135*H135,2)</f>
        <v>0</v>
      </c>
      <c r="BL135" s="6" t="s">
        <v>224</v>
      </c>
      <c r="BM135" s="105" t="s">
        <v>2914</v>
      </c>
    </row>
    <row r="136" spans="1:65" s="132" customFormat="1">
      <c r="B136" s="133"/>
      <c r="D136" s="113" t="s">
        <v>226</v>
      </c>
      <c r="E136" s="134" t="s">
        <v>0</v>
      </c>
      <c r="F136" s="135" t="s">
        <v>2915</v>
      </c>
      <c r="H136" s="136">
        <v>1.901</v>
      </c>
      <c r="L136" s="133"/>
      <c r="M136" s="137"/>
      <c r="N136" s="138"/>
      <c r="O136" s="138"/>
      <c r="P136" s="138"/>
      <c r="Q136" s="138"/>
      <c r="R136" s="138"/>
      <c r="S136" s="138"/>
      <c r="T136" s="139"/>
      <c r="AT136" s="134" t="s">
        <v>226</v>
      </c>
      <c r="AU136" s="134" t="s">
        <v>81</v>
      </c>
      <c r="AV136" s="132" t="s">
        <v>81</v>
      </c>
      <c r="AW136" s="132" t="s">
        <v>28</v>
      </c>
      <c r="AX136" s="132" t="s">
        <v>79</v>
      </c>
      <c r="AY136" s="134" t="s">
        <v>217</v>
      </c>
    </row>
    <row r="137" spans="1:65" s="17" customFormat="1" ht="16.5" customHeight="1">
      <c r="A137" s="14"/>
      <c r="B137" s="15"/>
      <c r="C137" s="94" t="s">
        <v>231</v>
      </c>
      <c r="D137" s="94" t="s">
        <v>219</v>
      </c>
      <c r="E137" s="95" t="s">
        <v>369</v>
      </c>
      <c r="F137" s="96" t="s">
        <v>370</v>
      </c>
      <c r="G137" s="97" t="s">
        <v>263</v>
      </c>
      <c r="H137" s="98">
        <v>7.3999999999999996E-2</v>
      </c>
      <c r="I137" s="1"/>
      <c r="J137" s="99">
        <f>ROUND(I137*H137,2)</f>
        <v>0</v>
      </c>
      <c r="K137" s="96" t="s">
        <v>223</v>
      </c>
      <c r="L137" s="15"/>
      <c r="M137" s="100" t="s">
        <v>0</v>
      </c>
      <c r="N137" s="101" t="s">
        <v>37</v>
      </c>
      <c r="O137" s="102"/>
      <c r="P137" s="103">
        <f>O137*H137</f>
        <v>0</v>
      </c>
      <c r="Q137" s="103">
        <v>1.06277</v>
      </c>
      <c r="R137" s="103">
        <f>Q137*H137</f>
        <v>7.8644979999999989E-2</v>
      </c>
      <c r="S137" s="103">
        <v>0</v>
      </c>
      <c r="T137" s="104">
        <f>S137*H137</f>
        <v>0</v>
      </c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R137" s="105" t="s">
        <v>224</v>
      </c>
      <c r="AT137" s="105" t="s">
        <v>219</v>
      </c>
      <c r="AU137" s="105" t="s">
        <v>81</v>
      </c>
      <c r="AY137" s="6" t="s">
        <v>217</v>
      </c>
      <c r="BE137" s="106">
        <f>IF(N137="základní",J137,0)</f>
        <v>0</v>
      </c>
      <c r="BF137" s="106">
        <f>IF(N137="snížená",J137,0)</f>
        <v>0</v>
      </c>
      <c r="BG137" s="106">
        <f>IF(N137="zákl. přenesená",J137,0)</f>
        <v>0</v>
      </c>
      <c r="BH137" s="106">
        <f>IF(N137="sníž. přenesená",J137,0)</f>
        <v>0</v>
      </c>
      <c r="BI137" s="106">
        <f>IF(N137="nulová",J137,0)</f>
        <v>0</v>
      </c>
      <c r="BJ137" s="6" t="s">
        <v>79</v>
      </c>
      <c r="BK137" s="106">
        <f>ROUND(I137*H137,2)</f>
        <v>0</v>
      </c>
      <c r="BL137" s="6" t="s">
        <v>224</v>
      </c>
      <c r="BM137" s="105" t="s">
        <v>2916</v>
      </c>
    </row>
    <row r="138" spans="1:65" s="132" customFormat="1" ht="22.5">
      <c r="B138" s="133"/>
      <c r="D138" s="113" t="s">
        <v>226</v>
      </c>
      <c r="E138" s="134" t="s">
        <v>0</v>
      </c>
      <c r="F138" s="135" t="s">
        <v>2917</v>
      </c>
      <c r="H138" s="136">
        <v>7.2999999999999995E-2</v>
      </c>
      <c r="L138" s="133"/>
      <c r="M138" s="137"/>
      <c r="N138" s="138"/>
      <c r="O138" s="138"/>
      <c r="P138" s="138"/>
      <c r="Q138" s="138"/>
      <c r="R138" s="138"/>
      <c r="S138" s="138"/>
      <c r="T138" s="139"/>
      <c r="AT138" s="134" t="s">
        <v>226</v>
      </c>
      <c r="AU138" s="134" t="s">
        <v>81</v>
      </c>
      <c r="AV138" s="132" t="s">
        <v>81</v>
      </c>
      <c r="AW138" s="132" t="s">
        <v>28</v>
      </c>
      <c r="AX138" s="132" t="s">
        <v>79</v>
      </c>
      <c r="AY138" s="134" t="s">
        <v>217</v>
      </c>
    </row>
    <row r="139" spans="1:65" s="132" customFormat="1">
      <c r="B139" s="133"/>
      <c r="D139" s="113" t="s">
        <v>226</v>
      </c>
      <c r="F139" s="135" t="s">
        <v>2918</v>
      </c>
      <c r="H139" s="136">
        <v>7.3999999999999996E-2</v>
      </c>
      <c r="L139" s="133"/>
      <c r="M139" s="137"/>
      <c r="N139" s="138"/>
      <c r="O139" s="138"/>
      <c r="P139" s="138"/>
      <c r="Q139" s="138"/>
      <c r="R139" s="138"/>
      <c r="S139" s="138"/>
      <c r="T139" s="139"/>
      <c r="AT139" s="134" t="s">
        <v>226</v>
      </c>
      <c r="AU139" s="134" t="s">
        <v>81</v>
      </c>
      <c r="AV139" s="132" t="s">
        <v>81</v>
      </c>
      <c r="AW139" s="132" t="s">
        <v>2</v>
      </c>
      <c r="AX139" s="132" t="s">
        <v>79</v>
      </c>
      <c r="AY139" s="134" t="s">
        <v>217</v>
      </c>
    </row>
    <row r="140" spans="1:65" s="81" customFormat="1" ht="22.9" customHeight="1">
      <c r="B140" s="82"/>
      <c r="D140" s="83" t="s">
        <v>71</v>
      </c>
      <c r="E140" s="92" t="s">
        <v>231</v>
      </c>
      <c r="F140" s="92" t="s">
        <v>4699</v>
      </c>
      <c r="J140" s="93">
        <f>BK140</f>
        <v>0</v>
      </c>
      <c r="L140" s="82"/>
      <c r="M140" s="86"/>
      <c r="N140" s="87"/>
      <c r="O140" s="87"/>
      <c r="P140" s="88">
        <f>SUM(P141:P177)</f>
        <v>0</v>
      </c>
      <c r="Q140" s="87"/>
      <c r="R140" s="88">
        <f>SUM(R141:R177)</f>
        <v>76.042853249999993</v>
      </c>
      <c r="S140" s="87"/>
      <c r="T140" s="89">
        <f>SUM(T141:T177)</f>
        <v>0</v>
      </c>
      <c r="AR140" s="83" t="s">
        <v>79</v>
      </c>
      <c r="AT140" s="90" t="s">
        <v>71</v>
      </c>
      <c r="AU140" s="90" t="s">
        <v>79</v>
      </c>
      <c r="AY140" s="83" t="s">
        <v>217</v>
      </c>
      <c r="BK140" s="91">
        <f>SUM(BK141:BK177)</f>
        <v>0</v>
      </c>
    </row>
    <row r="141" spans="1:65" s="17" customFormat="1" ht="16.5" customHeight="1">
      <c r="A141" s="14"/>
      <c r="B141" s="15"/>
      <c r="C141" s="94" t="s">
        <v>224</v>
      </c>
      <c r="D141" s="94" t="s">
        <v>219</v>
      </c>
      <c r="E141" s="95" t="s">
        <v>2919</v>
      </c>
      <c r="F141" s="96" t="s">
        <v>2920</v>
      </c>
      <c r="G141" s="97" t="s">
        <v>222</v>
      </c>
      <c r="H141" s="98">
        <v>0.1</v>
      </c>
      <c r="I141" s="1"/>
      <c r="J141" s="99">
        <f>ROUND(I141*H141,2)</f>
        <v>0</v>
      </c>
      <c r="K141" s="96" t="s">
        <v>223</v>
      </c>
      <c r="L141" s="15"/>
      <c r="M141" s="100" t="s">
        <v>0</v>
      </c>
      <c r="N141" s="101" t="s">
        <v>37</v>
      </c>
      <c r="O141" s="102"/>
      <c r="P141" s="103">
        <f>O141*H141</f>
        <v>0</v>
      </c>
      <c r="Q141" s="103">
        <v>2.2563399999999998</v>
      </c>
      <c r="R141" s="103">
        <f>Q141*H141</f>
        <v>0.225634</v>
      </c>
      <c r="S141" s="103">
        <v>0</v>
      </c>
      <c r="T141" s="104">
        <f>S141*H141</f>
        <v>0</v>
      </c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R141" s="105" t="s">
        <v>224</v>
      </c>
      <c r="AT141" s="105" t="s">
        <v>219</v>
      </c>
      <c r="AU141" s="105" t="s">
        <v>81</v>
      </c>
      <c r="AY141" s="6" t="s">
        <v>217</v>
      </c>
      <c r="BE141" s="106">
        <f>IF(N141="základní",J141,0)</f>
        <v>0</v>
      </c>
      <c r="BF141" s="106">
        <f>IF(N141="snížená",J141,0)</f>
        <v>0</v>
      </c>
      <c r="BG141" s="106">
        <f>IF(N141="zákl. přenesená",J141,0)</f>
        <v>0</v>
      </c>
      <c r="BH141" s="106">
        <f>IF(N141="sníž. přenesená",J141,0)</f>
        <v>0</v>
      </c>
      <c r="BI141" s="106">
        <f>IF(N141="nulová",J141,0)</f>
        <v>0</v>
      </c>
      <c r="BJ141" s="6" t="s">
        <v>79</v>
      </c>
      <c r="BK141" s="106">
        <f>ROUND(I141*H141,2)</f>
        <v>0</v>
      </c>
      <c r="BL141" s="6" t="s">
        <v>224</v>
      </c>
      <c r="BM141" s="105" t="s">
        <v>2921</v>
      </c>
    </row>
    <row r="142" spans="1:65" s="132" customFormat="1">
      <c r="B142" s="133"/>
      <c r="D142" s="113" t="s">
        <v>226</v>
      </c>
      <c r="E142" s="134" t="s">
        <v>0</v>
      </c>
      <c r="F142" s="135" t="s">
        <v>2922</v>
      </c>
      <c r="H142" s="136">
        <v>0.1</v>
      </c>
      <c r="L142" s="133"/>
      <c r="M142" s="137"/>
      <c r="N142" s="138"/>
      <c r="O142" s="138"/>
      <c r="P142" s="138"/>
      <c r="Q142" s="138"/>
      <c r="R142" s="138"/>
      <c r="S142" s="138"/>
      <c r="T142" s="139"/>
      <c r="AT142" s="134" t="s">
        <v>226</v>
      </c>
      <c r="AU142" s="134" t="s">
        <v>81</v>
      </c>
      <c r="AV142" s="132" t="s">
        <v>81</v>
      </c>
      <c r="AW142" s="132" t="s">
        <v>28</v>
      </c>
      <c r="AX142" s="132" t="s">
        <v>79</v>
      </c>
      <c r="AY142" s="134" t="s">
        <v>217</v>
      </c>
    </row>
    <row r="143" spans="1:65" s="17" customFormat="1" ht="16.5" customHeight="1">
      <c r="A143" s="14"/>
      <c r="B143" s="15"/>
      <c r="C143" s="94" t="s">
        <v>239</v>
      </c>
      <c r="D143" s="94" t="s">
        <v>219</v>
      </c>
      <c r="E143" s="95" t="s">
        <v>2923</v>
      </c>
      <c r="F143" s="96" t="s">
        <v>2924</v>
      </c>
      <c r="G143" s="97" t="s">
        <v>222</v>
      </c>
      <c r="H143" s="98">
        <v>7.5119999999999996</v>
      </c>
      <c r="I143" s="1"/>
      <c r="J143" s="99">
        <f>ROUND(I143*H143,2)</f>
        <v>0</v>
      </c>
      <c r="K143" s="96" t="s">
        <v>0</v>
      </c>
      <c r="L143" s="15"/>
      <c r="M143" s="100" t="s">
        <v>0</v>
      </c>
      <c r="N143" s="101" t="s">
        <v>37</v>
      </c>
      <c r="O143" s="102"/>
      <c r="P143" s="103">
        <f>O143*H143</f>
        <v>0</v>
      </c>
      <c r="Q143" s="103">
        <v>2.12</v>
      </c>
      <c r="R143" s="103">
        <f>Q143*H143</f>
        <v>15.92544</v>
      </c>
      <c r="S143" s="103">
        <v>0</v>
      </c>
      <c r="T143" s="104">
        <f>S143*H143</f>
        <v>0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R143" s="105" t="s">
        <v>224</v>
      </c>
      <c r="AT143" s="105" t="s">
        <v>219</v>
      </c>
      <c r="AU143" s="105" t="s">
        <v>81</v>
      </c>
      <c r="AY143" s="6" t="s">
        <v>217</v>
      </c>
      <c r="BE143" s="106">
        <f>IF(N143="základní",J143,0)</f>
        <v>0</v>
      </c>
      <c r="BF143" s="106">
        <f>IF(N143="snížená",J143,0)</f>
        <v>0</v>
      </c>
      <c r="BG143" s="106">
        <f>IF(N143="zákl. přenesená",J143,0)</f>
        <v>0</v>
      </c>
      <c r="BH143" s="106">
        <f>IF(N143="sníž. přenesená",J143,0)</f>
        <v>0</v>
      </c>
      <c r="BI143" s="106">
        <f>IF(N143="nulová",J143,0)</f>
        <v>0</v>
      </c>
      <c r="BJ143" s="6" t="s">
        <v>79</v>
      </c>
      <c r="BK143" s="106">
        <f>ROUND(I143*H143,2)</f>
        <v>0</v>
      </c>
      <c r="BL143" s="6" t="s">
        <v>224</v>
      </c>
      <c r="BM143" s="105" t="s">
        <v>2925</v>
      </c>
    </row>
    <row r="144" spans="1:65" s="132" customFormat="1">
      <c r="B144" s="133"/>
      <c r="D144" s="113" t="s">
        <v>226</v>
      </c>
      <c r="E144" s="134" t="s">
        <v>0</v>
      </c>
      <c r="F144" s="135" t="s">
        <v>2926</v>
      </c>
      <c r="H144" s="136">
        <v>7.5119999999999996</v>
      </c>
      <c r="L144" s="133"/>
      <c r="M144" s="137"/>
      <c r="N144" s="138"/>
      <c r="O144" s="138"/>
      <c r="P144" s="138"/>
      <c r="Q144" s="138"/>
      <c r="R144" s="138"/>
      <c r="S144" s="138"/>
      <c r="T144" s="139"/>
      <c r="AT144" s="134" t="s">
        <v>226</v>
      </c>
      <c r="AU144" s="134" t="s">
        <v>81</v>
      </c>
      <c r="AV144" s="132" t="s">
        <v>81</v>
      </c>
      <c r="AW144" s="132" t="s">
        <v>28</v>
      </c>
      <c r="AX144" s="132" t="s">
        <v>79</v>
      </c>
      <c r="AY144" s="134" t="s">
        <v>217</v>
      </c>
    </row>
    <row r="145" spans="1:65" s="17" customFormat="1" ht="16.5" customHeight="1">
      <c r="A145" s="14"/>
      <c r="B145" s="15"/>
      <c r="C145" s="94" t="s">
        <v>244</v>
      </c>
      <c r="D145" s="94" t="s">
        <v>219</v>
      </c>
      <c r="E145" s="95" t="s">
        <v>2927</v>
      </c>
      <c r="F145" s="96" t="s">
        <v>2928</v>
      </c>
      <c r="G145" s="97" t="s">
        <v>286</v>
      </c>
      <c r="H145" s="98">
        <v>0.52500000000000002</v>
      </c>
      <c r="I145" s="1"/>
      <c r="J145" s="99">
        <f>ROUND(I145*H145,2)</f>
        <v>0</v>
      </c>
      <c r="K145" s="96" t="s">
        <v>223</v>
      </c>
      <c r="L145" s="15"/>
      <c r="M145" s="100" t="s">
        <v>0</v>
      </c>
      <c r="N145" s="101" t="s">
        <v>37</v>
      </c>
      <c r="O145" s="102"/>
      <c r="P145" s="103">
        <f>O145*H145</f>
        <v>0</v>
      </c>
      <c r="Q145" s="103">
        <v>2.1299999999999999E-3</v>
      </c>
      <c r="R145" s="103">
        <f>Q145*H145</f>
        <v>1.1182500000000001E-3</v>
      </c>
      <c r="S145" s="103">
        <v>0</v>
      </c>
      <c r="T145" s="104">
        <f>S145*H145</f>
        <v>0</v>
      </c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R145" s="105" t="s">
        <v>224</v>
      </c>
      <c r="AT145" s="105" t="s">
        <v>219</v>
      </c>
      <c r="AU145" s="105" t="s">
        <v>81</v>
      </c>
      <c r="AY145" s="6" t="s">
        <v>217</v>
      </c>
      <c r="BE145" s="106">
        <f>IF(N145="základní",J145,0)</f>
        <v>0</v>
      </c>
      <c r="BF145" s="106">
        <f>IF(N145="snížená",J145,0)</f>
        <v>0</v>
      </c>
      <c r="BG145" s="106">
        <f>IF(N145="zákl. přenesená",J145,0)</f>
        <v>0</v>
      </c>
      <c r="BH145" s="106">
        <f>IF(N145="sníž. přenesená",J145,0)</f>
        <v>0</v>
      </c>
      <c r="BI145" s="106">
        <f>IF(N145="nulová",J145,0)</f>
        <v>0</v>
      </c>
      <c r="BJ145" s="6" t="s">
        <v>79</v>
      </c>
      <c r="BK145" s="106">
        <f>ROUND(I145*H145,2)</f>
        <v>0</v>
      </c>
      <c r="BL145" s="6" t="s">
        <v>224</v>
      </c>
      <c r="BM145" s="105" t="s">
        <v>2929</v>
      </c>
    </row>
    <row r="146" spans="1:65" s="132" customFormat="1">
      <c r="B146" s="133"/>
      <c r="D146" s="113" t="s">
        <v>226</v>
      </c>
      <c r="E146" s="134" t="s">
        <v>0</v>
      </c>
      <c r="F146" s="135" t="s">
        <v>2930</v>
      </c>
      <c r="H146" s="136">
        <v>0.52500000000000002</v>
      </c>
      <c r="L146" s="133"/>
      <c r="M146" s="137"/>
      <c r="N146" s="138"/>
      <c r="O146" s="138"/>
      <c r="P146" s="138"/>
      <c r="Q146" s="138"/>
      <c r="R146" s="138"/>
      <c r="S146" s="138"/>
      <c r="T146" s="139"/>
      <c r="AT146" s="134" t="s">
        <v>226</v>
      </c>
      <c r="AU146" s="134" t="s">
        <v>81</v>
      </c>
      <c r="AV146" s="132" t="s">
        <v>81</v>
      </c>
      <c r="AW146" s="132" t="s">
        <v>28</v>
      </c>
      <c r="AX146" s="132" t="s">
        <v>79</v>
      </c>
      <c r="AY146" s="134" t="s">
        <v>217</v>
      </c>
    </row>
    <row r="147" spans="1:65" s="17" customFormat="1" ht="16.5" customHeight="1">
      <c r="A147" s="14"/>
      <c r="B147" s="15"/>
      <c r="C147" s="94" t="s">
        <v>251</v>
      </c>
      <c r="D147" s="94" t="s">
        <v>219</v>
      </c>
      <c r="E147" s="95" t="s">
        <v>2931</v>
      </c>
      <c r="F147" s="96" t="s">
        <v>2932</v>
      </c>
      <c r="G147" s="97" t="s">
        <v>286</v>
      </c>
      <c r="H147" s="98">
        <v>0.52500000000000002</v>
      </c>
      <c r="I147" s="1"/>
      <c r="J147" s="99">
        <f t="shared" ref="J147:J155" si="0">ROUND(I147*H147,2)</f>
        <v>0</v>
      </c>
      <c r="K147" s="96" t="s">
        <v>223</v>
      </c>
      <c r="L147" s="15"/>
      <c r="M147" s="100" t="s">
        <v>0</v>
      </c>
      <c r="N147" s="101" t="s">
        <v>37</v>
      </c>
      <c r="O147" s="102"/>
      <c r="P147" s="103">
        <f t="shared" ref="P147:P155" si="1">O147*H147</f>
        <v>0</v>
      </c>
      <c r="Q147" s="103">
        <v>0</v>
      </c>
      <c r="R147" s="103">
        <f t="shared" ref="R147:R155" si="2">Q147*H147</f>
        <v>0</v>
      </c>
      <c r="S147" s="103">
        <v>0</v>
      </c>
      <c r="T147" s="104">
        <f t="shared" ref="T147:T155" si="3">S147*H147</f>
        <v>0</v>
      </c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R147" s="105" t="s">
        <v>224</v>
      </c>
      <c r="AT147" s="105" t="s">
        <v>219</v>
      </c>
      <c r="AU147" s="105" t="s">
        <v>81</v>
      </c>
      <c r="AY147" s="6" t="s">
        <v>217</v>
      </c>
      <c r="BE147" s="106">
        <f t="shared" ref="BE147:BE155" si="4">IF(N147="základní",J147,0)</f>
        <v>0</v>
      </c>
      <c r="BF147" s="106">
        <f t="shared" ref="BF147:BF155" si="5">IF(N147="snížená",J147,0)</f>
        <v>0</v>
      </c>
      <c r="BG147" s="106">
        <f t="shared" ref="BG147:BG155" si="6">IF(N147="zákl. přenesená",J147,0)</f>
        <v>0</v>
      </c>
      <c r="BH147" s="106">
        <f t="shared" ref="BH147:BH155" si="7">IF(N147="sníž. přenesená",J147,0)</f>
        <v>0</v>
      </c>
      <c r="BI147" s="106">
        <f t="shared" ref="BI147:BI155" si="8">IF(N147="nulová",J147,0)</f>
        <v>0</v>
      </c>
      <c r="BJ147" s="6" t="s">
        <v>79</v>
      </c>
      <c r="BK147" s="106">
        <f t="shared" ref="BK147:BK155" si="9">ROUND(I147*H147,2)</f>
        <v>0</v>
      </c>
      <c r="BL147" s="6" t="s">
        <v>224</v>
      </c>
      <c r="BM147" s="105" t="s">
        <v>2933</v>
      </c>
    </row>
    <row r="148" spans="1:65" s="17" customFormat="1" ht="16.5" customHeight="1">
      <c r="A148" s="14"/>
      <c r="B148" s="15"/>
      <c r="C148" s="94" t="s">
        <v>248</v>
      </c>
      <c r="D148" s="94" t="s">
        <v>219</v>
      </c>
      <c r="E148" s="95" t="s">
        <v>2934</v>
      </c>
      <c r="F148" s="96" t="s">
        <v>2935</v>
      </c>
      <c r="G148" s="97" t="s">
        <v>286</v>
      </c>
      <c r="H148" s="98">
        <v>0.52500000000000002</v>
      </c>
      <c r="I148" s="1"/>
      <c r="J148" s="99">
        <f t="shared" si="0"/>
        <v>0</v>
      </c>
      <c r="K148" s="96" t="s">
        <v>223</v>
      </c>
      <c r="L148" s="15"/>
      <c r="M148" s="100" t="s">
        <v>0</v>
      </c>
      <c r="N148" s="101" t="s">
        <v>37</v>
      </c>
      <c r="O148" s="102"/>
      <c r="P148" s="103">
        <f t="shared" si="1"/>
        <v>0</v>
      </c>
      <c r="Q148" s="103">
        <v>2.7000000000000001E-3</v>
      </c>
      <c r="R148" s="103">
        <f t="shared" si="2"/>
        <v>1.4175000000000001E-3</v>
      </c>
      <c r="S148" s="103">
        <v>0</v>
      </c>
      <c r="T148" s="104">
        <f t="shared" si="3"/>
        <v>0</v>
      </c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R148" s="105" t="s">
        <v>224</v>
      </c>
      <c r="AT148" s="105" t="s">
        <v>219</v>
      </c>
      <c r="AU148" s="105" t="s">
        <v>81</v>
      </c>
      <c r="AY148" s="6" t="s">
        <v>217</v>
      </c>
      <c r="BE148" s="106">
        <f t="shared" si="4"/>
        <v>0</v>
      </c>
      <c r="BF148" s="106">
        <f t="shared" si="5"/>
        <v>0</v>
      </c>
      <c r="BG148" s="106">
        <f t="shared" si="6"/>
        <v>0</v>
      </c>
      <c r="BH148" s="106">
        <f t="shared" si="7"/>
        <v>0</v>
      </c>
      <c r="BI148" s="106">
        <f t="shared" si="8"/>
        <v>0</v>
      </c>
      <c r="BJ148" s="6" t="s">
        <v>79</v>
      </c>
      <c r="BK148" s="106">
        <f t="shared" si="9"/>
        <v>0</v>
      </c>
      <c r="BL148" s="6" t="s">
        <v>224</v>
      </c>
      <c r="BM148" s="105" t="s">
        <v>2936</v>
      </c>
    </row>
    <row r="149" spans="1:65" s="17" customFormat="1" ht="16.5" customHeight="1">
      <c r="A149" s="14"/>
      <c r="B149" s="15"/>
      <c r="C149" s="94" t="s">
        <v>260</v>
      </c>
      <c r="D149" s="94" t="s">
        <v>219</v>
      </c>
      <c r="E149" s="95" t="s">
        <v>2937</v>
      </c>
      <c r="F149" s="96" t="s">
        <v>2938</v>
      </c>
      <c r="G149" s="97" t="s">
        <v>458</v>
      </c>
      <c r="H149" s="98">
        <v>3</v>
      </c>
      <c r="I149" s="1"/>
      <c r="J149" s="99">
        <f t="shared" si="0"/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 t="shared" si="1"/>
        <v>0</v>
      </c>
      <c r="Q149" s="103">
        <v>4.6800000000000001E-3</v>
      </c>
      <c r="R149" s="103">
        <f t="shared" si="2"/>
        <v>1.404E-2</v>
      </c>
      <c r="S149" s="103">
        <v>0</v>
      </c>
      <c r="T149" s="104">
        <f t="shared" si="3"/>
        <v>0</v>
      </c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R149" s="105" t="s">
        <v>224</v>
      </c>
      <c r="AT149" s="105" t="s">
        <v>219</v>
      </c>
      <c r="AU149" s="105" t="s">
        <v>81</v>
      </c>
      <c r="AY149" s="6" t="s">
        <v>217</v>
      </c>
      <c r="BE149" s="106">
        <f t="shared" si="4"/>
        <v>0</v>
      </c>
      <c r="BF149" s="106">
        <f t="shared" si="5"/>
        <v>0</v>
      </c>
      <c r="BG149" s="106">
        <f t="shared" si="6"/>
        <v>0</v>
      </c>
      <c r="BH149" s="106">
        <f t="shared" si="7"/>
        <v>0</v>
      </c>
      <c r="BI149" s="106">
        <f t="shared" si="8"/>
        <v>0</v>
      </c>
      <c r="BJ149" s="6" t="s">
        <v>79</v>
      </c>
      <c r="BK149" s="106">
        <f t="shared" si="9"/>
        <v>0</v>
      </c>
      <c r="BL149" s="6" t="s">
        <v>224</v>
      </c>
      <c r="BM149" s="105" t="s">
        <v>2939</v>
      </c>
    </row>
    <row r="150" spans="1:65" s="17" customFormat="1" ht="21.75" customHeight="1">
      <c r="A150" s="14"/>
      <c r="B150" s="15"/>
      <c r="C150" s="148" t="s">
        <v>266</v>
      </c>
      <c r="D150" s="148" t="s">
        <v>245</v>
      </c>
      <c r="E150" s="149" t="s">
        <v>2940</v>
      </c>
      <c r="F150" s="150" t="s">
        <v>2941</v>
      </c>
      <c r="G150" s="151" t="s">
        <v>458</v>
      </c>
      <c r="H150" s="152">
        <v>3</v>
      </c>
      <c r="I150" s="2"/>
      <c r="J150" s="153">
        <f t="shared" si="0"/>
        <v>0</v>
      </c>
      <c r="K150" s="150" t="s">
        <v>223</v>
      </c>
      <c r="L150" s="154"/>
      <c r="M150" s="155" t="s">
        <v>0</v>
      </c>
      <c r="N150" s="156" t="s">
        <v>37</v>
      </c>
      <c r="O150" s="102"/>
      <c r="P150" s="103">
        <f t="shared" si="1"/>
        <v>0</v>
      </c>
      <c r="Q150" s="103">
        <v>5.3E-3</v>
      </c>
      <c r="R150" s="103">
        <f t="shared" si="2"/>
        <v>1.5900000000000001E-2</v>
      </c>
      <c r="S150" s="103">
        <v>0</v>
      </c>
      <c r="T150" s="104">
        <f t="shared" si="3"/>
        <v>0</v>
      </c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R150" s="105" t="s">
        <v>248</v>
      </c>
      <c r="AT150" s="105" t="s">
        <v>245</v>
      </c>
      <c r="AU150" s="105" t="s">
        <v>81</v>
      </c>
      <c r="AY150" s="6" t="s">
        <v>217</v>
      </c>
      <c r="BE150" s="106">
        <f t="shared" si="4"/>
        <v>0</v>
      </c>
      <c r="BF150" s="106">
        <f t="shared" si="5"/>
        <v>0</v>
      </c>
      <c r="BG150" s="106">
        <f t="shared" si="6"/>
        <v>0</v>
      </c>
      <c r="BH150" s="106">
        <f t="shared" si="7"/>
        <v>0</v>
      </c>
      <c r="BI150" s="106">
        <f t="shared" si="8"/>
        <v>0</v>
      </c>
      <c r="BJ150" s="6" t="s">
        <v>79</v>
      </c>
      <c r="BK150" s="106">
        <f t="shared" si="9"/>
        <v>0</v>
      </c>
      <c r="BL150" s="6" t="s">
        <v>224</v>
      </c>
      <c r="BM150" s="105" t="s">
        <v>2942</v>
      </c>
    </row>
    <row r="151" spans="1:65" s="17" customFormat="1" ht="16.5" customHeight="1">
      <c r="A151" s="14"/>
      <c r="B151" s="15"/>
      <c r="C151" s="94" t="s">
        <v>271</v>
      </c>
      <c r="D151" s="94" t="s">
        <v>219</v>
      </c>
      <c r="E151" s="95" t="s">
        <v>2943</v>
      </c>
      <c r="F151" s="96" t="s">
        <v>2944</v>
      </c>
      <c r="G151" s="97" t="s">
        <v>458</v>
      </c>
      <c r="H151" s="98">
        <v>8</v>
      </c>
      <c r="I151" s="1"/>
      <c r="J151" s="99">
        <f t="shared" si="0"/>
        <v>0</v>
      </c>
      <c r="K151" s="96" t="s">
        <v>0</v>
      </c>
      <c r="L151" s="15"/>
      <c r="M151" s="100" t="s">
        <v>0</v>
      </c>
      <c r="N151" s="101" t="s">
        <v>37</v>
      </c>
      <c r="O151" s="102"/>
      <c r="P151" s="103">
        <f t="shared" si="1"/>
        <v>0</v>
      </c>
      <c r="Q151" s="103">
        <v>0.17488999999999999</v>
      </c>
      <c r="R151" s="103">
        <f t="shared" si="2"/>
        <v>1.3991199999999999</v>
      </c>
      <c r="S151" s="103">
        <v>0</v>
      </c>
      <c r="T151" s="104">
        <f t="shared" si="3"/>
        <v>0</v>
      </c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R151" s="105" t="s">
        <v>224</v>
      </c>
      <c r="AT151" s="105" t="s">
        <v>219</v>
      </c>
      <c r="AU151" s="105" t="s">
        <v>81</v>
      </c>
      <c r="AY151" s="6" t="s">
        <v>217</v>
      </c>
      <c r="BE151" s="106">
        <f t="shared" si="4"/>
        <v>0</v>
      </c>
      <c r="BF151" s="106">
        <f t="shared" si="5"/>
        <v>0</v>
      </c>
      <c r="BG151" s="106">
        <f t="shared" si="6"/>
        <v>0</v>
      </c>
      <c r="BH151" s="106">
        <f t="shared" si="7"/>
        <v>0</v>
      </c>
      <c r="BI151" s="106">
        <f t="shared" si="8"/>
        <v>0</v>
      </c>
      <c r="BJ151" s="6" t="s">
        <v>79</v>
      </c>
      <c r="BK151" s="106">
        <f t="shared" si="9"/>
        <v>0</v>
      </c>
      <c r="BL151" s="6" t="s">
        <v>224</v>
      </c>
      <c r="BM151" s="105" t="s">
        <v>2945</v>
      </c>
    </row>
    <row r="152" spans="1:65" s="17" customFormat="1" ht="21.75" customHeight="1">
      <c r="A152" s="14"/>
      <c r="B152" s="15"/>
      <c r="C152" s="148" t="s">
        <v>275</v>
      </c>
      <c r="D152" s="148" t="s">
        <v>245</v>
      </c>
      <c r="E152" s="149" t="s">
        <v>2940</v>
      </c>
      <c r="F152" s="150" t="s">
        <v>2941</v>
      </c>
      <c r="G152" s="151" t="s">
        <v>458</v>
      </c>
      <c r="H152" s="152">
        <v>8</v>
      </c>
      <c r="I152" s="2"/>
      <c r="J152" s="153">
        <f t="shared" si="0"/>
        <v>0</v>
      </c>
      <c r="K152" s="150" t="s">
        <v>223</v>
      </c>
      <c r="L152" s="154"/>
      <c r="M152" s="155" t="s">
        <v>0</v>
      </c>
      <c r="N152" s="156" t="s">
        <v>37</v>
      </c>
      <c r="O152" s="102"/>
      <c r="P152" s="103">
        <f t="shared" si="1"/>
        <v>0</v>
      </c>
      <c r="Q152" s="103">
        <v>5.3E-3</v>
      </c>
      <c r="R152" s="103">
        <f t="shared" si="2"/>
        <v>4.24E-2</v>
      </c>
      <c r="S152" s="103">
        <v>0</v>
      </c>
      <c r="T152" s="104">
        <f t="shared" si="3"/>
        <v>0</v>
      </c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R152" s="105" t="s">
        <v>248</v>
      </c>
      <c r="AT152" s="105" t="s">
        <v>245</v>
      </c>
      <c r="AU152" s="105" t="s">
        <v>81</v>
      </c>
      <c r="AY152" s="6" t="s">
        <v>217</v>
      </c>
      <c r="BE152" s="106">
        <f t="shared" si="4"/>
        <v>0</v>
      </c>
      <c r="BF152" s="106">
        <f t="shared" si="5"/>
        <v>0</v>
      </c>
      <c r="BG152" s="106">
        <f t="shared" si="6"/>
        <v>0</v>
      </c>
      <c r="BH152" s="106">
        <f t="shared" si="7"/>
        <v>0</v>
      </c>
      <c r="BI152" s="106">
        <f t="shared" si="8"/>
        <v>0</v>
      </c>
      <c r="BJ152" s="6" t="s">
        <v>79</v>
      </c>
      <c r="BK152" s="106">
        <f t="shared" si="9"/>
        <v>0</v>
      </c>
      <c r="BL152" s="6" t="s">
        <v>224</v>
      </c>
      <c r="BM152" s="105" t="s">
        <v>2946</v>
      </c>
    </row>
    <row r="153" spans="1:65" s="17" customFormat="1" ht="16.5" customHeight="1">
      <c r="A153" s="14"/>
      <c r="B153" s="15"/>
      <c r="C153" s="94" t="s">
        <v>279</v>
      </c>
      <c r="D153" s="94" t="s">
        <v>219</v>
      </c>
      <c r="E153" s="95" t="s">
        <v>2947</v>
      </c>
      <c r="F153" s="96" t="s">
        <v>2948</v>
      </c>
      <c r="G153" s="97" t="s">
        <v>458</v>
      </c>
      <c r="H153" s="98">
        <v>2</v>
      </c>
      <c r="I153" s="1"/>
      <c r="J153" s="99">
        <f t="shared" si="0"/>
        <v>0</v>
      </c>
      <c r="K153" s="96" t="s">
        <v>223</v>
      </c>
      <c r="L153" s="15"/>
      <c r="M153" s="100" t="s">
        <v>0</v>
      </c>
      <c r="N153" s="101" t="s">
        <v>37</v>
      </c>
      <c r="O153" s="102"/>
      <c r="P153" s="103">
        <f t="shared" si="1"/>
        <v>0</v>
      </c>
      <c r="Q153" s="103">
        <v>0</v>
      </c>
      <c r="R153" s="103">
        <f t="shared" si="2"/>
        <v>0</v>
      </c>
      <c r="S153" s="103">
        <v>0</v>
      </c>
      <c r="T153" s="104">
        <f t="shared" si="3"/>
        <v>0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R153" s="105" t="s">
        <v>224</v>
      </c>
      <c r="AT153" s="105" t="s">
        <v>219</v>
      </c>
      <c r="AU153" s="105" t="s">
        <v>81</v>
      </c>
      <c r="AY153" s="6" t="s">
        <v>217</v>
      </c>
      <c r="BE153" s="106">
        <f t="shared" si="4"/>
        <v>0</v>
      </c>
      <c r="BF153" s="106">
        <f t="shared" si="5"/>
        <v>0</v>
      </c>
      <c r="BG153" s="106">
        <f t="shared" si="6"/>
        <v>0</v>
      </c>
      <c r="BH153" s="106">
        <f t="shared" si="7"/>
        <v>0</v>
      </c>
      <c r="BI153" s="106">
        <f t="shared" si="8"/>
        <v>0</v>
      </c>
      <c r="BJ153" s="6" t="s">
        <v>79</v>
      </c>
      <c r="BK153" s="106">
        <f t="shared" si="9"/>
        <v>0</v>
      </c>
      <c r="BL153" s="6" t="s">
        <v>224</v>
      </c>
      <c r="BM153" s="105" t="s">
        <v>2949</v>
      </c>
    </row>
    <row r="154" spans="1:65" s="17" customFormat="1" ht="16.5" customHeight="1">
      <c r="A154" s="14"/>
      <c r="B154" s="15"/>
      <c r="C154" s="148" t="s">
        <v>283</v>
      </c>
      <c r="D154" s="148" t="s">
        <v>245</v>
      </c>
      <c r="E154" s="149" t="s">
        <v>2950</v>
      </c>
      <c r="F154" s="150" t="s">
        <v>2951</v>
      </c>
      <c r="G154" s="151" t="s">
        <v>458</v>
      </c>
      <c r="H154" s="152">
        <v>2</v>
      </c>
      <c r="I154" s="2"/>
      <c r="J154" s="153">
        <f t="shared" si="0"/>
        <v>0</v>
      </c>
      <c r="K154" s="150" t="s">
        <v>223</v>
      </c>
      <c r="L154" s="154"/>
      <c r="M154" s="155" t="s">
        <v>0</v>
      </c>
      <c r="N154" s="156" t="s">
        <v>37</v>
      </c>
      <c r="O154" s="102"/>
      <c r="P154" s="103">
        <f t="shared" si="1"/>
        <v>0</v>
      </c>
      <c r="Q154" s="103">
        <v>0</v>
      </c>
      <c r="R154" s="103">
        <f t="shared" si="2"/>
        <v>0</v>
      </c>
      <c r="S154" s="103">
        <v>0</v>
      </c>
      <c r="T154" s="104">
        <f t="shared" si="3"/>
        <v>0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R154" s="105" t="s">
        <v>248</v>
      </c>
      <c r="AT154" s="105" t="s">
        <v>245</v>
      </c>
      <c r="AU154" s="105" t="s">
        <v>81</v>
      </c>
      <c r="AY154" s="6" t="s">
        <v>217</v>
      </c>
      <c r="BE154" s="106">
        <f t="shared" si="4"/>
        <v>0</v>
      </c>
      <c r="BF154" s="106">
        <f t="shared" si="5"/>
        <v>0</v>
      </c>
      <c r="BG154" s="106">
        <f t="shared" si="6"/>
        <v>0</v>
      </c>
      <c r="BH154" s="106">
        <f t="shared" si="7"/>
        <v>0</v>
      </c>
      <c r="BI154" s="106">
        <f t="shared" si="8"/>
        <v>0</v>
      </c>
      <c r="BJ154" s="6" t="s">
        <v>79</v>
      </c>
      <c r="BK154" s="106">
        <f t="shared" si="9"/>
        <v>0</v>
      </c>
      <c r="BL154" s="6" t="s">
        <v>224</v>
      </c>
      <c r="BM154" s="105" t="s">
        <v>2952</v>
      </c>
    </row>
    <row r="155" spans="1:65" s="17" customFormat="1" ht="16.5" customHeight="1">
      <c r="A155" s="14"/>
      <c r="B155" s="15"/>
      <c r="C155" s="94">
        <v>15</v>
      </c>
      <c r="D155" s="94" t="s">
        <v>219</v>
      </c>
      <c r="E155" s="95" t="s">
        <v>2953</v>
      </c>
      <c r="F155" s="96" t="s">
        <v>2954</v>
      </c>
      <c r="G155" s="97" t="s">
        <v>257</v>
      </c>
      <c r="H155" s="98">
        <v>8.6199999999999992</v>
      </c>
      <c r="I155" s="1"/>
      <c r="J155" s="99">
        <f t="shared" si="0"/>
        <v>0</v>
      </c>
      <c r="K155" s="96" t="s">
        <v>0</v>
      </c>
      <c r="L155" s="15"/>
      <c r="M155" s="100" t="s">
        <v>0</v>
      </c>
      <c r="N155" s="101" t="s">
        <v>37</v>
      </c>
      <c r="O155" s="102"/>
      <c r="P155" s="103">
        <f t="shared" si="1"/>
        <v>0</v>
      </c>
      <c r="Q155" s="103">
        <v>0</v>
      </c>
      <c r="R155" s="103">
        <f t="shared" si="2"/>
        <v>0</v>
      </c>
      <c r="S155" s="103">
        <v>0</v>
      </c>
      <c r="T155" s="104">
        <f t="shared" si="3"/>
        <v>0</v>
      </c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R155" s="105" t="s">
        <v>224</v>
      </c>
      <c r="AT155" s="105" t="s">
        <v>219</v>
      </c>
      <c r="AU155" s="105" t="s">
        <v>81</v>
      </c>
      <c r="AY155" s="6" t="s">
        <v>217</v>
      </c>
      <c r="BE155" s="106">
        <f t="shared" si="4"/>
        <v>0</v>
      </c>
      <c r="BF155" s="106">
        <f t="shared" si="5"/>
        <v>0</v>
      </c>
      <c r="BG155" s="106">
        <f t="shared" si="6"/>
        <v>0</v>
      </c>
      <c r="BH155" s="106">
        <f t="shared" si="7"/>
        <v>0</v>
      </c>
      <c r="BI155" s="106">
        <f t="shared" si="8"/>
        <v>0</v>
      </c>
      <c r="BJ155" s="6" t="s">
        <v>79</v>
      </c>
      <c r="BK155" s="106">
        <f t="shared" si="9"/>
        <v>0</v>
      </c>
      <c r="BL155" s="6" t="s">
        <v>224</v>
      </c>
      <c r="BM155" s="105" t="s">
        <v>2955</v>
      </c>
    </row>
    <row r="156" spans="1:65" s="132" customFormat="1">
      <c r="B156" s="133"/>
      <c r="D156" s="113" t="s">
        <v>226</v>
      </c>
      <c r="E156" s="134" t="s">
        <v>0</v>
      </c>
      <c r="F156" s="135" t="s">
        <v>2956</v>
      </c>
      <c r="H156" s="136">
        <v>8.6199999999999992</v>
      </c>
      <c r="L156" s="133"/>
      <c r="M156" s="137"/>
      <c r="N156" s="138"/>
      <c r="O156" s="138"/>
      <c r="P156" s="138"/>
      <c r="Q156" s="138"/>
      <c r="R156" s="138"/>
      <c r="S156" s="138"/>
      <c r="T156" s="139"/>
      <c r="AT156" s="134" t="s">
        <v>226</v>
      </c>
      <c r="AU156" s="134" t="s">
        <v>81</v>
      </c>
      <c r="AV156" s="132" t="s">
        <v>81</v>
      </c>
      <c r="AW156" s="132" t="s">
        <v>28</v>
      </c>
      <c r="AX156" s="132" t="s">
        <v>79</v>
      </c>
      <c r="AY156" s="134" t="s">
        <v>217</v>
      </c>
    </row>
    <row r="157" spans="1:65" s="17" customFormat="1" ht="24">
      <c r="A157" s="14"/>
      <c r="B157" s="15"/>
      <c r="C157" s="148">
        <v>16</v>
      </c>
      <c r="D157" s="148" t="s">
        <v>245</v>
      </c>
      <c r="E157" s="149" t="s">
        <v>2957</v>
      </c>
      <c r="F157" s="150" t="s">
        <v>2958</v>
      </c>
      <c r="G157" s="151" t="s">
        <v>458</v>
      </c>
      <c r="H157" s="152">
        <v>3.448</v>
      </c>
      <c r="I157" s="2"/>
      <c r="J157" s="153">
        <f>ROUND(I157*H157,2)</f>
        <v>0</v>
      </c>
      <c r="K157" s="150" t="s">
        <v>223</v>
      </c>
      <c r="L157" s="154"/>
      <c r="M157" s="155" t="s">
        <v>0</v>
      </c>
      <c r="N157" s="156" t="s">
        <v>37</v>
      </c>
      <c r="O157" s="102"/>
      <c r="P157" s="103">
        <f>O157*H157</f>
        <v>0</v>
      </c>
      <c r="Q157" s="103">
        <v>1.23E-2</v>
      </c>
      <c r="R157" s="103">
        <f>Q157*H157</f>
        <v>4.2410400000000001E-2</v>
      </c>
      <c r="S157" s="103">
        <v>0</v>
      </c>
      <c r="T157" s="104">
        <f>S157*H157</f>
        <v>0</v>
      </c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R157" s="105" t="s">
        <v>248</v>
      </c>
      <c r="AT157" s="105" t="s">
        <v>245</v>
      </c>
      <c r="AU157" s="105" t="s">
        <v>81</v>
      </c>
      <c r="AY157" s="6" t="s">
        <v>217</v>
      </c>
      <c r="BE157" s="106">
        <f>IF(N157="základní",J157,0)</f>
        <v>0</v>
      </c>
      <c r="BF157" s="106">
        <f>IF(N157="snížená",J157,0)</f>
        <v>0</v>
      </c>
      <c r="BG157" s="106">
        <f>IF(N157="zákl. přenesená",J157,0)</f>
        <v>0</v>
      </c>
      <c r="BH157" s="106">
        <f>IF(N157="sníž. přenesená",J157,0)</f>
        <v>0</v>
      </c>
      <c r="BI157" s="106">
        <f>IF(N157="nulová",J157,0)</f>
        <v>0</v>
      </c>
      <c r="BJ157" s="6" t="s">
        <v>79</v>
      </c>
      <c r="BK157" s="106">
        <f>ROUND(I157*H157,2)</f>
        <v>0</v>
      </c>
      <c r="BL157" s="6" t="s">
        <v>224</v>
      </c>
      <c r="BM157" s="105" t="s">
        <v>2959</v>
      </c>
    </row>
    <row r="158" spans="1:65" s="132" customFormat="1">
      <c r="B158" s="133"/>
      <c r="D158" s="113" t="s">
        <v>226</v>
      </c>
      <c r="F158" s="135" t="s">
        <v>2960</v>
      </c>
      <c r="H158" s="136">
        <v>3.448</v>
      </c>
      <c r="L158" s="133"/>
      <c r="M158" s="137"/>
      <c r="N158" s="138"/>
      <c r="O158" s="138"/>
      <c r="P158" s="138"/>
      <c r="Q158" s="138"/>
      <c r="R158" s="138"/>
      <c r="S158" s="138"/>
      <c r="T158" s="139"/>
      <c r="AT158" s="134" t="s">
        <v>226</v>
      </c>
      <c r="AU158" s="134" t="s">
        <v>81</v>
      </c>
      <c r="AV158" s="132" t="s">
        <v>81</v>
      </c>
      <c r="AW158" s="132" t="s">
        <v>2</v>
      </c>
      <c r="AX158" s="132" t="s">
        <v>79</v>
      </c>
      <c r="AY158" s="134" t="s">
        <v>217</v>
      </c>
    </row>
    <row r="159" spans="1:65" s="17" customFormat="1" ht="16.5" customHeight="1">
      <c r="A159" s="14"/>
      <c r="B159" s="15"/>
      <c r="C159" s="94">
        <v>17</v>
      </c>
      <c r="D159" s="94" t="s">
        <v>219</v>
      </c>
      <c r="E159" s="95" t="s">
        <v>2961</v>
      </c>
      <c r="F159" s="96" t="s">
        <v>2962</v>
      </c>
      <c r="G159" s="97" t="s">
        <v>257</v>
      </c>
      <c r="H159" s="98">
        <v>46.527999999999999</v>
      </c>
      <c r="I159" s="1"/>
      <c r="J159" s="99">
        <f>ROUND(I159*H159,2)</f>
        <v>0</v>
      </c>
      <c r="K159" s="96" t="s">
        <v>223</v>
      </c>
      <c r="L159" s="15"/>
      <c r="M159" s="100" t="s">
        <v>0</v>
      </c>
      <c r="N159" s="101" t="s">
        <v>37</v>
      </c>
      <c r="O159" s="102"/>
      <c r="P159" s="103">
        <f>O159*H159</f>
        <v>0</v>
      </c>
      <c r="Q159" s="103">
        <v>0</v>
      </c>
      <c r="R159" s="103">
        <f>Q159*H159</f>
        <v>0</v>
      </c>
      <c r="S159" s="103">
        <v>0</v>
      </c>
      <c r="T159" s="104">
        <f>S159*H159</f>
        <v>0</v>
      </c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R159" s="105" t="s">
        <v>224</v>
      </c>
      <c r="AT159" s="105" t="s">
        <v>219</v>
      </c>
      <c r="AU159" s="105" t="s">
        <v>81</v>
      </c>
      <c r="AY159" s="6" t="s">
        <v>217</v>
      </c>
      <c r="BE159" s="106">
        <f>IF(N159="základní",J159,0)</f>
        <v>0</v>
      </c>
      <c r="BF159" s="106">
        <f>IF(N159="snížená",J159,0)</f>
        <v>0</v>
      </c>
      <c r="BG159" s="106">
        <f>IF(N159="zákl. přenesená",J159,0)</f>
        <v>0</v>
      </c>
      <c r="BH159" s="106">
        <f>IF(N159="sníž. přenesená",J159,0)</f>
        <v>0</v>
      </c>
      <c r="BI159" s="106">
        <f>IF(N159="nulová",J159,0)</f>
        <v>0</v>
      </c>
      <c r="BJ159" s="6" t="s">
        <v>79</v>
      </c>
      <c r="BK159" s="106">
        <f>ROUND(I159*H159,2)</f>
        <v>0</v>
      </c>
      <c r="BL159" s="6" t="s">
        <v>224</v>
      </c>
      <c r="BM159" s="105" t="s">
        <v>2963</v>
      </c>
    </row>
    <row r="160" spans="1:65" s="132" customFormat="1">
      <c r="B160" s="133"/>
      <c r="D160" s="113" t="s">
        <v>226</v>
      </c>
      <c r="E160" s="134" t="s">
        <v>0</v>
      </c>
      <c r="F160" s="135" t="s">
        <v>2964</v>
      </c>
      <c r="H160" s="136">
        <v>46.527999999999999</v>
      </c>
      <c r="L160" s="133"/>
      <c r="M160" s="137"/>
      <c r="N160" s="138"/>
      <c r="O160" s="138"/>
      <c r="P160" s="138"/>
      <c r="Q160" s="138"/>
      <c r="R160" s="138"/>
      <c r="S160" s="138"/>
      <c r="T160" s="139"/>
      <c r="AT160" s="134" t="s">
        <v>226</v>
      </c>
      <c r="AU160" s="134" t="s">
        <v>81</v>
      </c>
      <c r="AV160" s="132" t="s">
        <v>81</v>
      </c>
      <c r="AW160" s="132" t="s">
        <v>28</v>
      </c>
      <c r="AX160" s="132" t="s">
        <v>79</v>
      </c>
      <c r="AY160" s="134" t="s">
        <v>217</v>
      </c>
    </row>
    <row r="161" spans="1:65" s="17" customFormat="1" ht="16.5" customHeight="1">
      <c r="A161" s="14"/>
      <c r="B161" s="15"/>
      <c r="C161" s="94">
        <v>18</v>
      </c>
      <c r="D161" s="94" t="s">
        <v>219</v>
      </c>
      <c r="E161" s="95" t="s">
        <v>2965</v>
      </c>
      <c r="F161" s="96" t="s">
        <v>2966</v>
      </c>
      <c r="G161" s="97" t="s">
        <v>458</v>
      </c>
      <c r="H161" s="98">
        <v>13</v>
      </c>
      <c r="I161" s="1"/>
      <c r="J161" s="99">
        <f t="shared" ref="J161:J169" si="10">ROUND(I161*H161,2)</f>
        <v>0</v>
      </c>
      <c r="K161" s="96" t="s">
        <v>223</v>
      </c>
      <c r="L161" s="15"/>
      <c r="M161" s="100" t="s">
        <v>0</v>
      </c>
      <c r="N161" s="101" t="s">
        <v>37</v>
      </c>
      <c r="O161" s="102"/>
      <c r="P161" s="103">
        <f t="shared" ref="P161:P169" si="11">O161*H161</f>
        <v>0</v>
      </c>
      <c r="Q161" s="103">
        <v>2.7300000000000001E-2</v>
      </c>
      <c r="R161" s="103">
        <f t="shared" ref="R161:R169" si="12">Q161*H161</f>
        <v>0.35489999999999999</v>
      </c>
      <c r="S161" s="103">
        <v>0</v>
      </c>
      <c r="T161" s="104">
        <f t="shared" ref="T161:T169" si="13">S161*H161</f>
        <v>0</v>
      </c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R161" s="105" t="s">
        <v>224</v>
      </c>
      <c r="AT161" s="105" t="s">
        <v>219</v>
      </c>
      <c r="AU161" s="105" t="s">
        <v>81</v>
      </c>
      <c r="AY161" s="6" t="s">
        <v>217</v>
      </c>
      <c r="BE161" s="106">
        <f t="shared" ref="BE161:BE169" si="14">IF(N161="základní",J161,0)</f>
        <v>0</v>
      </c>
      <c r="BF161" s="106">
        <f t="shared" ref="BF161:BF169" si="15">IF(N161="snížená",J161,0)</f>
        <v>0</v>
      </c>
      <c r="BG161" s="106">
        <f t="shared" ref="BG161:BG169" si="16">IF(N161="zákl. přenesená",J161,0)</f>
        <v>0</v>
      </c>
      <c r="BH161" s="106">
        <f t="shared" ref="BH161:BH169" si="17">IF(N161="sníž. přenesená",J161,0)</f>
        <v>0</v>
      </c>
      <c r="BI161" s="106">
        <f t="shared" ref="BI161:BI169" si="18">IF(N161="nulová",J161,0)</f>
        <v>0</v>
      </c>
      <c r="BJ161" s="6" t="s">
        <v>79</v>
      </c>
      <c r="BK161" s="106">
        <f t="shared" ref="BK161:BK169" si="19">ROUND(I161*H161,2)</f>
        <v>0</v>
      </c>
      <c r="BL161" s="6" t="s">
        <v>224</v>
      </c>
      <c r="BM161" s="105" t="s">
        <v>2967</v>
      </c>
    </row>
    <row r="162" spans="1:65" s="17" customFormat="1" ht="16.5" customHeight="1">
      <c r="A162" s="14"/>
      <c r="B162" s="15"/>
      <c r="C162" s="94">
        <f>C161+1</f>
        <v>19</v>
      </c>
      <c r="D162" s="94" t="s">
        <v>219</v>
      </c>
      <c r="E162" s="95" t="s">
        <v>2968</v>
      </c>
      <c r="F162" s="96" t="s">
        <v>2969</v>
      </c>
      <c r="G162" s="97" t="s">
        <v>458</v>
      </c>
      <c r="H162" s="98">
        <v>28</v>
      </c>
      <c r="I162" s="1"/>
      <c r="J162" s="99">
        <f t="shared" si="10"/>
        <v>0</v>
      </c>
      <c r="K162" s="96" t="s">
        <v>223</v>
      </c>
      <c r="L162" s="15"/>
      <c r="M162" s="100" t="s">
        <v>0</v>
      </c>
      <c r="N162" s="101" t="s">
        <v>37</v>
      </c>
      <c r="O162" s="102"/>
      <c r="P162" s="103">
        <f t="shared" si="11"/>
        <v>0</v>
      </c>
      <c r="Q162" s="103">
        <v>1E-3</v>
      </c>
      <c r="R162" s="103">
        <f t="shared" si="12"/>
        <v>2.8000000000000001E-2</v>
      </c>
      <c r="S162" s="103">
        <v>0</v>
      </c>
      <c r="T162" s="104">
        <f t="shared" si="13"/>
        <v>0</v>
      </c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R162" s="105" t="s">
        <v>224</v>
      </c>
      <c r="AT162" s="105" t="s">
        <v>219</v>
      </c>
      <c r="AU162" s="105" t="s">
        <v>81</v>
      </c>
      <c r="AY162" s="6" t="s">
        <v>217</v>
      </c>
      <c r="BE162" s="106">
        <f t="shared" si="14"/>
        <v>0</v>
      </c>
      <c r="BF162" s="106">
        <f t="shared" si="15"/>
        <v>0</v>
      </c>
      <c r="BG162" s="106">
        <f t="shared" si="16"/>
        <v>0</v>
      </c>
      <c r="BH162" s="106">
        <f t="shared" si="17"/>
        <v>0</v>
      </c>
      <c r="BI162" s="106">
        <f t="shared" si="18"/>
        <v>0</v>
      </c>
      <c r="BJ162" s="6" t="s">
        <v>79</v>
      </c>
      <c r="BK162" s="106">
        <f t="shared" si="19"/>
        <v>0</v>
      </c>
      <c r="BL162" s="6" t="s">
        <v>224</v>
      </c>
      <c r="BM162" s="105" t="s">
        <v>2970</v>
      </c>
    </row>
    <row r="163" spans="1:65" s="17" customFormat="1" ht="16.5" customHeight="1">
      <c r="A163" s="14"/>
      <c r="B163" s="15"/>
      <c r="C163" s="94">
        <f t="shared" ref="C163:C169" si="20">C162+1</f>
        <v>20</v>
      </c>
      <c r="D163" s="94" t="s">
        <v>219</v>
      </c>
      <c r="E163" s="95" t="s">
        <v>2971</v>
      </c>
      <c r="F163" s="96" t="s">
        <v>2972</v>
      </c>
      <c r="G163" s="97" t="s">
        <v>458</v>
      </c>
      <c r="H163" s="98">
        <v>4</v>
      </c>
      <c r="I163" s="1"/>
      <c r="J163" s="99">
        <f t="shared" si="10"/>
        <v>0</v>
      </c>
      <c r="K163" s="96" t="s">
        <v>223</v>
      </c>
      <c r="L163" s="15"/>
      <c r="M163" s="100" t="s">
        <v>0</v>
      </c>
      <c r="N163" s="101" t="s">
        <v>37</v>
      </c>
      <c r="O163" s="102"/>
      <c r="P163" s="103">
        <f t="shared" si="11"/>
        <v>0</v>
      </c>
      <c r="Q163" s="103">
        <v>5.9999999999999995E-4</v>
      </c>
      <c r="R163" s="103">
        <f t="shared" si="12"/>
        <v>2.3999999999999998E-3</v>
      </c>
      <c r="S163" s="103">
        <v>0</v>
      </c>
      <c r="T163" s="104">
        <f t="shared" si="13"/>
        <v>0</v>
      </c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R163" s="105" t="s">
        <v>224</v>
      </c>
      <c r="AT163" s="105" t="s">
        <v>219</v>
      </c>
      <c r="AU163" s="105" t="s">
        <v>81</v>
      </c>
      <c r="AY163" s="6" t="s">
        <v>217</v>
      </c>
      <c r="BE163" s="106">
        <f t="shared" si="14"/>
        <v>0</v>
      </c>
      <c r="BF163" s="106">
        <f t="shared" si="15"/>
        <v>0</v>
      </c>
      <c r="BG163" s="106">
        <f t="shared" si="16"/>
        <v>0</v>
      </c>
      <c r="BH163" s="106">
        <f t="shared" si="17"/>
        <v>0</v>
      </c>
      <c r="BI163" s="106">
        <f t="shared" si="18"/>
        <v>0</v>
      </c>
      <c r="BJ163" s="6" t="s">
        <v>79</v>
      </c>
      <c r="BK163" s="106">
        <f t="shared" si="19"/>
        <v>0</v>
      </c>
      <c r="BL163" s="6" t="s">
        <v>224</v>
      </c>
      <c r="BM163" s="105" t="s">
        <v>2973</v>
      </c>
    </row>
    <row r="164" spans="1:65" s="17" customFormat="1" ht="16.5" customHeight="1">
      <c r="A164" s="14"/>
      <c r="B164" s="15"/>
      <c r="C164" s="94">
        <f t="shared" si="20"/>
        <v>21</v>
      </c>
      <c r="D164" s="94" t="s">
        <v>219</v>
      </c>
      <c r="E164" s="95" t="s">
        <v>2974</v>
      </c>
      <c r="F164" s="96" t="s">
        <v>2975</v>
      </c>
      <c r="G164" s="97" t="s">
        <v>458</v>
      </c>
      <c r="H164" s="98">
        <v>16</v>
      </c>
      <c r="I164" s="1"/>
      <c r="J164" s="99">
        <f t="shared" si="10"/>
        <v>0</v>
      </c>
      <c r="K164" s="96" t="s">
        <v>223</v>
      </c>
      <c r="L164" s="15"/>
      <c r="M164" s="100" t="s">
        <v>0</v>
      </c>
      <c r="N164" s="101" t="s">
        <v>37</v>
      </c>
      <c r="O164" s="102"/>
      <c r="P164" s="103">
        <f t="shared" si="11"/>
        <v>0</v>
      </c>
      <c r="Q164" s="103">
        <v>5.9999999999999995E-4</v>
      </c>
      <c r="R164" s="103">
        <f t="shared" si="12"/>
        <v>9.5999999999999992E-3</v>
      </c>
      <c r="S164" s="103">
        <v>0</v>
      </c>
      <c r="T164" s="104">
        <f t="shared" si="13"/>
        <v>0</v>
      </c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R164" s="105" t="s">
        <v>224</v>
      </c>
      <c r="AT164" s="105" t="s">
        <v>219</v>
      </c>
      <c r="AU164" s="105" t="s">
        <v>81</v>
      </c>
      <c r="AY164" s="6" t="s">
        <v>217</v>
      </c>
      <c r="BE164" s="106">
        <f t="shared" si="14"/>
        <v>0</v>
      </c>
      <c r="BF164" s="106">
        <f t="shared" si="15"/>
        <v>0</v>
      </c>
      <c r="BG164" s="106">
        <f t="shared" si="16"/>
        <v>0</v>
      </c>
      <c r="BH164" s="106">
        <f t="shared" si="17"/>
        <v>0</v>
      </c>
      <c r="BI164" s="106">
        <f t="shared" si="18"/>
        <v>0</v>
      </c>
      <c r="BJ164" s="6" t="s">
        <v>79</v>
      </c>
      <c r="BK164" s="106">
        <f t="shared" si="19"/>
        <v>0</v>
      </c>
      <c r="BL164" s="6" t="s">
        <v>224</v>
      </c>
      <c r="BM164" s="105" t="s">
        <v>2976</v>
      </c>
    </row>
    <row r="165" spans="1:65" s="17" customFormat="1" ht="16.5" customHeight="1">
      <c r="A165" s="14"/>
      <c r="B165" s="15"/>
      <c r="C165" s="94">
        <f t="shared" si="20"/>
        <v>22</v>
      </c>
      <c r="D165" s="94" t="s">
        <v>219</v>
      </c>
      <c r="E165" s="95" t="s">
        <v>2977</v>
      </c>
      <c r="F165" s="96" t="s">
        <v>2978</v>
      </c>
      <c r="G165" s="97" t="s">
        <v>458</v>
      </c>
      <c r="H165" s="98">
        <v>8</v>
      </c>
      <c r="I165" s="1"/>
      <c r="J165" s="99">
        <f t="shared" si="10"/>
        <v>0</v>
      </c>
      <c r="K165" s="96" t="s">
        <v>223</v>
      </c>
      <c r="L165" s="15"/>
      <c r="M165" s="100" t="s">
        <v>0</v>
      </c>
      <c r="N165" s="101" t="s">
        <v>37</v>
      </c>
      <c r="O165" s="102"/>
      <c r="P165" s="103">
        <f t="shared" si="11"/>
        <v>0</v>
      </c>
      <c r="Q165" s="103">
        <v>1.5E-3</v>
      </c>
      <c r="R165" s="103">
        <f t="shared" si="12"/>
        <v>1.2E-2</v>
      </c>
      <c r="S165" s="103">
        <v>0</v>
      </c>
      <c r="T165" s="104">
        <f t="shared" si="13"/>
        <v>0</v>
      </c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R165" s="105" t="s">
        <v>224</v>
      </c>
      <c r="AT165" s="105" t="s">
        <v>219</v>
      </c>
      <c r="AU165" s="105" t="s">
        <v>81</v>
      </c>
      <c r="AY165" s="6" t="s">
        <v>217</v>
      </c>
      <c r="BE165" s="106">
        <f t="shared" si="14"/>
        <v>0</v>
      </c>
      <c r="BF165" s="106">
        <f t="shared" si="15"/>
        <v>0</v>
      </c>
      <c r="BG165" s="106">
        <f t="shared" si="16"/>
        <v>0</v>
      </c>
      <c r="BH165" s="106">
        <f t="shared" si="17"/>
        <v>0</v>
      </c>
      <c r="BI165" s="106">
        <f t="shared" si="18"/>
        <v>0</v>
      </c>
      <c r="BJ165" s="6" t="s">
        <v>79</v>
      </c>
      <c r="BK165" s="106">
        <f t="shared" si="19"/>
        <v>0</v>
      </c>
      <c r="BL165" s="6" t="s">
        <v>224</v>
      </c>
      <c r="BM165" s="105" t="s">
        <v>2979</v>
      </c>
    </row>
    <row r="166" spans="1:65" s="17" customFormat="1" ht="16.5" customHeight="1">
      <c r="A166" s="14"/>
      <c r="B166" s="15"/>
      <c r="C166" s="94">
        <f t="shared" si="20"/>
        <v>23</v>
      </c>
      <c r="D166" s="94" t="s">
        <v>219</v>
      </c>
      <c r="E166" s="95" t="s">
        <v>2980</v>
      </c>
      <c r="F166" s="96" t="s">
        <v>2981</v>
      </c>
      <c r="G166" s="97" t="s">
        <v>458</v>
      </c>
      <c r="H166" s="98">
        <v>4</v>
      </c>
      <c r="I166" s="1"/>
      <c r="J166" s="99">
        <f t="shared" si="10"/>
        <v>0</v>
      </c>
      <c r="K166" s="96" t="s">
        <v>223</v>
      </c>
      <c r="L166" s="15"/>
      <c r="M166" s="100" t="s">
        <v>0</v>
      </c>
      <c r="N166" s="101" t="s">
        <v>37</v>
      </c>
      <c r="O166" s="102"/>
      <c r="P166" s="103">
        <f t="shared" si="11"/>
        <v>0</v>
      </c>
      <c r="Q166" s="103">
        <v>8.0000000000000004E-4</v>
      </c>
      <c r="R166" s="103">
        <f t="shared" si="12"/>
        <v>3.2000000000000002E-3</v>
      </c>
      <c r="S166" s="103">
        <v>0</v>
      </c>
      <c r="T166" s="104">
        <f t="shared" si="13"/>
        <v>0</v>
      </c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R166" s="105" t="s">
        <v>224</v>
      </c>
      <c r="AT166" s="105" t="s">
        <v>219</v>
      </c>
      <c r="AU166" s="105" t="s">
        <v>81</v>
      </c>
      <c r="AY166" s="6" t="s">
        <v>217</v>
      </c>
      <c r="BE166" s="106">
        <f t="shared" si="14"/>
        <v>0</v>
      </c>
      <c r="BF166" s="106">
        <f t="shared" si="15"/>
        <v>0</v>
      </c>
      <c r="BG166" s="106">
        <f t="shared" si="16"/>
        <v>0</v>
      </c>
      <c r="BH166" s="106">
        <f t="shared" si="17"/>
        <v>0</v>
      </c>
      <c r="BI166" s="106">
        <f t="shared" si="18"/>
        <v>0</v>
      </c>
      <c r="BJ166" s="6" t="s">
        <v>79</v>
      </c>
      <c r="BK166" s="106">
        <f t="shared" si="19"/>
        <v>0</v>
      </c>
      <c r="BL166" s="6" t="s">
        <v>224</v>
      </c>
      <c r="BM166" s="105" t="s">
        <v>2982</v>
      </c>
    </row>
    <row r="167" spans="1:65" s="17" customFormat="1" ht="16.5" customHeight="1">
      <c r="A167" s="14"/>
      <c r="B167" s="15"/>
      <c r="C167" s="94">
        <f t="shared" si="20"/>
        <v>24</v>
      </c>
      <c r="D167" s="94" t="s">
        <v>219</v>
      </c>
      <c r="E167" s="95" t="s">
        <v>2983</v>
      </c>
      <c r="F167" s="96" t="s">
        <v>2984</v>
      </c>
      <c r="G167" s="97" t="s">
        <v>458</v>
      </c>
      <c r="H167" s="98">
        <v>1</v>
      </c>
      <c r="I167" s="1"/>
      <c r="J167" s="99">
        <f t="shared" si="10"/>
        <v>0</v>
      </c>
      <c r="K167" s="96" t="s">
        <v>223</v>
      </c>
      <c r="L167" s="15"/>
      <c r="M167" s="100" t="s">
        <v>0</v>
      </c>
      <c r="N167" s="101" t="s">
        <v>37</v>
      </c>
      <c r="O167" s="102"/>
      <c r="P167" s="103">
        <f t="shared" si="11"/>
        <v>0</v>
      </c>
      <c r="Q167" s="103">
        <v>3.0599999999999998E-3</v>
      </c>
      <c r="R167" s="103">
        <f t="shared" si="12"/>
        <v>3.0599999999999998E-3</v>
      </c>
      <c r="S167" s="103">
        <v>0</v>
      </c>
      <c r="T167" s="104">
        <f t="shared" si="13"/>
        <v>0</v>
      </c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R167" s="105" t="s">
        <v>224</v>
      </c>
      <c r="AT167" s="105" t="s">
        <v>219</v>
      </c>
      <c r="AU167" s="105" t="s">
        <v>81</v>
      </c>
      <c r="AY167" s="6" t="s">
        <v>217</v>
      </c>
      <c r="BE167" s="106">
        <f t="shared" si="14"/>
        <v>0</v>
      </c>
      <c r="BF167" s="106">
        <f t="shared" si="15"/>
        <v>0</v>
      </c>
      <c r="BG167" s="106">
        <f t="shared" si="16"/>
        <v>0</v>
      </c>
      <c r="BH167" s="106">
        <f t="shared" si="17"/>
        <v>0</v>
      </c>
      <c r="BI167" s="106">
        <f t="shared" si="18"/>
        <v>0</v>
      </c>
      <c r="BJ167" s="6" t="s">
        <v>79</v>
      </c>
      <c r="BK167" s="106">
        <f t="shared" si="19"/>
        <v>0</v>
      </c>
      <c r="BL167" s="6" t="s">
        <v>224</v>
      </c>
      <c r="BM167" s="105" t="s">
        <v>2985</v>
      </c>
    </row>
    <row r="168" spans="1:65" s="17" customFormat="1" ht="16.5" customHeight="1">
      <c r="A168" s="14"/>
      <c r="B168" s="15"/>
      <c r="C168" s="94">
        <f t="shared" si="20"/>
        <v>25</v>
      </c>
      <c r="D168" s="94" t="s">
        <v>219</v>
      </c>
      <c r="E168" s="95" t="s">
        <v>2986</v>
      </c>
      <c r="F168" s="96" t="s">
        <v>2987</v>
      </c>
      <c r="G168" s="97" t="s">
        <v>458</v>
      </c>
      <c r="H168" s="98">
        <v>2</v>
      </c>
      <c r="I168" s="1"/>
      <c r="J168" s="99">
        <f t="shared" si="10"/>
        <v>0</v>
      </c>
      <c r="K168" s="96" t="s">
        <v>223</v>
      </c>
      <c r="L168" s="15"/>
      <c r="M168" s="100" t="s">
        <v>0</v>
      </c>
      <c r="N168" s="101" t="s">
        <v>37</v>
      </c>
      <c r="O168" s="102"/>
      <c r="P168" s="103">
        <f t="shared" si="11"/>
        <v>0</v>
      </c>
      <c r="Q168" s="103">
        <v>3.9100000000000003E-3</v>
      </c>
      <c r="R168" s="103">
        <f t="shared" si="12"/>
        <v>7.8200000000000006E-3</v>
      </c>
      <c r="S168" s="103">
        <v>0</v>
      </c>
      <c r="T168" s="104">
        <f t="shared" si="13"/>
        <v>0</v>
      </c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R168" s="105" t="s">
        <v>224</v>
      </c>
      <c r="AT168" s="105" t="s">
        <v>219</v>
      </c>
      <c r="AU168" s="105" t="s">
        <v>81</v>
      </c>
      <c r="AY168" s="6" t="s">
        <v>217</v>
      </c>
      <c r="BE168" s="106">
        <f t="shared" si="14"/>
        <v>0</v>
      </c>
      <c r="BF168" s="106">
        <f t="shared" si="15"/>
        <v>0</v>
      </c>
      <c r="BG168" s="106">
        <f t="shared" si="16"/>
        <v>0</v>
      </c>
      <c r="BH168" s="106">
        <f t="shared" si="17"/>
        <v>0</v>
      </c>
      <c r="BI168" s="106">
        <f t="shared" si="18"/>
        <v>0</v>
      </c>
      <c r="BJ168" s="6" t="s">
        <v>79</v>
      </c>
      <c r="BK168" s="106">
        <f t="shared" si="19"/>
        <v>0</v>
      </c>
      <c r="BL168" s="6" t="s">
        <v>224</v>
      </c>
      <c r="BM168" s="105" t="s">
        <v>2988</v>
      </c>
    </row>
    <row r="169" spans="1:65" s="17" customFormat="1" ht="21.75" customHeight="1">
      <c r="A169" s="14"/>
      <c r="B169" s="15"/>
      <c r="C169" s="94">
        <f t="shared" si="20"/>
        <v>26</v>
      </c>
      <c r="D169" s="94" t="s">
        <v>219</v>
      </c>
      <c r="E169" s="95" t="s">
        <v>2989</v>
      </c>
      <c r="F169" s="96" t="s">
        <v>2990</v>
      </c>
      <c r="G169" s="97" t="s">
        <v>286</v>
      </c>
      <c r="H169" s="98">
        <v>26.423999999999999</v>
      </c>
      <c r="I169" s="1"/>
      <c r="J169" s="99">
        <f t="shared" si="10"/>
        <v>0</v>
      </c>
      <c r="K169" s="96" t="s">
        <v>0</v>
      </c>
      <c r="L169" s="15"/>
      <c r="M169" s="100" t="s">
        <v>0</v>
      </c>
      <c r="N169" s="101" t="s">
        <v>37</v>
      </c>
      <c r="O169" s="102"/>
      <c r="P169" s="103">
        <f t="shared" si="11"/>
        <v>0</v>
      </c>
      <c r="Q169" s="103">
        <v>0.7833</v>
      </c>
      <c r="R169" s="103">
        <f t="shared" si="12"/>
        <v>20.697919200000001</v>
      </c>
      <c r="S169" s="103">
        <v>0</v>
      </c>
      <c r="T169" s="104">
        <f t="shared" si="13"/>
        <v>0</v>
      </c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R169" s="105" t="s">
        <v>224</v>
      </c>
      <c r="AT169" s="105" t="s">
        <v>219</v>
      </c>
      <c r="AU169" s="105" t="s">
        <v>81</v>
      </c>
      <c r="AY169" s="6" t="s">
        <v>217</v>
      </c>
      <c r="BE169" s="106">
        <f t="shared" si="14"/>
        <v>0</v>
      </c>
      <c r="BF169" s="106">
        <f t="shared" si="15"/>
        <v>0</v>
      </c>
      <c r="BG169" s="106">
        <f t="shared" si="16"/>
        <v>0</v>
      </c>
      <c r="BH169" s="106">
        <f t="shared" si="17"/>
        <v>0</v>
      </c>
      <c r="BI169" s="106">
        <f t="shared" si="18"/>
        <v>0</v>
      </c>
      <c r="BJ169" s="6" t="s">
        <v>79</v>
      </c>
      <c r="BK169" s="106">
        <f t="shared" si="19"/>
        <v>0</v>
      </c>
      <c r="BL169" s="6" t="s">
        <v>224</v>
      </c>
      <c r="BM169" s="105" t="s">
        <v>2991</v>
      </c>
    </row>
    <row r="170" spans="1:65" s="132" customFormat="1" ht="22.5">
      <c r="B170" s="133"/>
      <c r="D170" s="113" t="s">
        <v>226</v>
      </c>
      <c r="E170" s="134" t="s">
        <v>0</v>
      </c>
      <c r="F170" s="135" t="s">
        <v>2992</v>
      </c>
      <c r="H170" s="136">
        <v>26.423999999999999</v>
      </c>
      <c r="L170" s="133"/>
      <c r="M170" s="137"/>
      <c r="N170" s="138"/>
      <c r="O170" s="138"/>
      <c r="P170" s="138"/>
      <c r="Q170" s="138"/>
      <c r="R170" s="138"/>
      <c r="S170" s="138"/>
      <c r="T170" s="139"/>
      <c r="AT170" s="134" t="s">
        <v>226</v>
      </c>
      <c r="AU170" s="134" t="s">
        <v>81</v>
      </c>
      <c r="AV170" s="132" t="s">
        <v>81</v>
      </c>
      <c r="AW170" s="132" t="s">
        <v>28</v>
      </c>
      <c r="AX170" s="132" t="s">
        <v>79</v>
      </c>
      <c r="AY170" s="134" t="s">
        <v>217</v>
      </c>
    </row>
    <row r="171" spans="1:65" s="17" customFormat="1" ht="16.5" customHeight="1">
      <c r="A171" s="14"/>
      <c r="B171" s="15"/>
      <c r="C171" s="94">
        <f>C169+1</f>
        <v>27</v>
      </c>
      <c r="D171" s="94" t="s">
        <v>219</v>
      </c>
      <c r="E171" s="95" t="s">
        <v>2993</v>
      </c>
      <c r="F171" s="96" t="s">
        <v>2994</v>
      </c>
      <c r="G171" s="97" t="s">
        <v>286</v>
      </c>
      <c r="H171" s="98">
        <v>21.402999999999999</v>
      </c>
      <c r="I171" s="1"/>
      <c r="J171" s="99">
        <f>ROUND(I171*H171,2)</f>
        <v>0</v>
      </c>
      <c r="K171" s="96" t="s">
        <v>0</v>
      </c>
      <c r="L171" s="15"/>
      <c r="M171" s="100" t="s">
        <v>0</v>
      </c>
      <c r="N171" s="101" t="s">
        <v>37</v>
      </c>
      <c r="O171" s="102"/>
      <c r="P171" s="103">
        <f>O171*H171</f>
        <v>0</v>
      </c>
      <c r="Q171" s="103">
        <v>0.7833</v>
      </c>
      <c r="R171" s="103">
        <f>Q171*H171</f>
        <v>16.764969900000001</v>
      </c>
      <c r="S171" s="103">
        <v>0</v>
      </c>
      <c r="T171" s="104">
        <f>S171*H171</f>
        <v>0</v>
      </c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R171" s="105" t="s">
        <v>224</v>
      </c>
      <c r="AT171" s="105" t="s">
        <v>219</v>
      </c>
      <c r="AU171" s="105" t="s">
        <v>81</v>
      </c>
      <c r="AY171" s="6" t="s">
        <v>217</v>
      </c>
      <c r="BE171" s="106">
        <f>IF(N171="základní",J171,0)</f>
        <v>0</v>
      </c>
      <c r="BF171" s="106">
        <f>IF(N171="snížená",J171,0)</f>
        <v>0</v>
      </c>
      <c r="BG171" s="106">
        <f>IF(N171="zákl. přenesená",J171,0)</f>
        <v>0</v>
      </c>
      <c r="BH171" s="106">
        <f>IF(N171="sníž. přenesená",J171,0)</f>
        <v>0</v>
      </c>
      <c r="BI171" s="106">
        <f>IF(N171="nulová",J171,0)</f>
        <v>0</v>
      </c>
      <c r="BJ171" s="6" t="s">
        <v>79</v>
      </c>
      <c r="BK171" s="106">
        <f>ROUND(I171*H171,2)</f>
        <v>0</v>
      </c>
      <c r="BL171" s="6" t="s">
        <v>224</v>
      </c>
      <c r="BM171" s="105" t="s">
        <v>2995</v>
      </c>
    </row>
    <row r="172" spans="1:65" s="132" customFormat="1">
      <c r="B172" s="133"/>
      <c r="D172" s="113" t="s">
        <v>226</v>
      </c>
      <c r="E172" s="134" t="s">
        <v>0</v>
      </c>
      <c r="F172" s="135" t="s">
        <v>2996</v>
      </c>
      <c r="H172" s="136">
        <v>21.402999999999999</v>
      </c>
      <c r="L172" s="133"/>
      <c r="M172" s="137"/>
      <c r="N172" s="138"/>
      <c r="O172" s="138"/>
      <c r="P172" s="138"/>
      <c r="Q172" s="138"/>
      <c r="R172" s="138"/>
      <c r="S172" s="138"/>
      <c r="T172" s="139"/>
      <c r="AT172" s="134" t="s">
        <v>226</v>
      </c>
      <c r="AU172" s="134" t="s">
        <v>81</v>
      </c>
      <c r="AV172" s="132" t="s">
        <v>81</v>
      </c>
      <c r="AW172" s="132" t="s">
        <v>28</v>
      </c>
      <c r="AX172" s="132" t="s">
        <v>79</v>
      </c>
      <c r="AY172" s="134" t="s">
        <v>217</v>
      </c>
    </row>
    <row r="173" spans="1:65" s="17" customFormat="1" ht="24">
      <c r="A173" s="14"/>
      <c r="B173" s="15"/>
      <c r="C173" s="94">
        <f>C171+1</f>
        <v>28</v>
      </c>
      <c r="D173" s="94" t="s">
        <v>219</v>
      </c>
      <c r="E173" s="95" t="s">
        <v>2997</v>
      </c>
      <c r="F173" s="96" t="s">
        <v>2998</v>
      </c>
      <c r="G173" s="97" t="s">
        <v>286</v>
      </c>
      <c r="H173" s="98">
        <v>23.88</v>
      </c>
      <c r="I173" s="1"/>
      <c r="J173" s="99">
        <f>ROUND(I173*H173,2)</f>
        <v>0</v>
      </c>
      <c r="K173" s="96" t="s">
        <v>0</v>
      </c>
      <c r="L173" s="15"/>
      <c r="M173" s="100" t="s">
        <v>0</v>
      </c>
      <c r="N173" s="101" t="s">
        <v>37</v>
      </c>
      <c r="O173" s="102"/>
      <c r="P173" s="103">
        <f>O173*H173</f>
        <v>0</v>
      </c>
      <c r="Q173" s="103">
        <v>0.7833</v>
      </c>
      <c r="R173" s="103">
        <f>Q173*H173</f>
        <v>18.705203999999998</v>
      </c>
      <c r="S173" s="103">
        <v>0</v>
      </c>
      <c r="T173" s="104">
        <f>S173*H173</f>
        <v>0</v>
      </c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R173" s="105" t="s">
        <v>224</v>
      </c>
      <c r="AT173" s="105" t="s">
        <v>219</v>
      </c>
      <c r="AU173" s="105" t="s">
        <v>81</v>
      </c>
      <c r="AY173" s="6" t="s">
        <v>217</v>
      </c>
      <c r="BE173" s="106">
        <f>IF(N173="základní",J173,0)</f>
        <v>0</v>
      </c>
      <c r="BF173" s="106">
        <f>IF(N173="snížená",J173,0)</f>
        <v>0</v>
      </c>
      <c r="BG173" s="106">
        <f>IF(N173="zákl. přenesená",J173,0)</f>
        <v>0</v>
      </c>
      <c r="BH173" s="106">
        <f>IF(N173="sníž. přenesená",J173,0)</f>
        <v>0</v>
      </c>
      <c r="BI173" s="106">
        <f>IF(N173="nulová",J173,0)</f>
        <v>0</v>
      </c>
      <c r="BJ173" s="6" t="s">
        <v>79</v>
      </c>
      <c r="BK173" s="106">
        <f>ROUND(I173*H173,2)</f>
        <v>0</v>
      </c>
      <c r="BL173" s="6" t="s">
        <v>224</v>
      </c>
      <c r="BM173" s="105" t="s">
        <v>2999</v>
      </c>
    </row>
    <row r="174" spans="1:65" s="132" customFormat="1">
      <c r="B174" s="133"/>
      <c r="D174" s="113" t="s">
        <v>226</v>
      </c>
      <c r="E174" s="134" t="s">
        <v>0</v>
      </c>
      <c r="F174" s="135" t="s">
        <v>3000</v>
      </c>
      <c r="H174" s="136">
        <v>23.88</v>
      </c>
      <c r="L174" s="133"/>
      <c r="M174" s="137"/>
      <c r="N174" s="138"/>
      <c r="O174" s="138"/>
      <c r="P174" s="138"/>
      <c r="Q174" s="138"/>
      <c r="R174" s="138"/>
      <c r="S174" s="138"/>
      <c r="T174" s="139"/>
      <c r="AT174" s="134" t="s">
        <v>226</v>
      </c>
      <c r="AU174" s="134" t="s">
        <v>81</v>
      </c>
      <c r="AV174" s="132" t="s">
        <v>81</v>
      </c>
      <c r="AW174" s="132" t="s">
        <v>28</v>
      </c>
      <c r="AX174" s="132" t="s">
        <v>79</v>
      </c>
      <c r="AY174" s="134" t="s">
        <v>217</v>
      </c>
    </row>
    <row r="175" spans="1:65" s="17" customFormat="1" ht="16.5" customHeight="1">
      <c r="A175" s="14"/>
      <c r="B175" s="15"/>
      <c r="C175" s="94">
        <f>C173+1</f>
        <v>29</v>
      </c>
      <c r="D175" s="94" t="s">
        <v>219</v>
      </c>
      <c r="E175" s="95" t="s">
        <v>3001</v>
      </c>
      <c r="F175" s="96" t="s">
        <v>3002</v>
      </c>
      <c r="G175" s="97" t="s">
        <v>458</v>
      </c>
      <c r="H175" s="98">
        <v>1</v>
      </c>
      <c r="I175" s="1"/>
      <c r="J175" s="99">
        <f>ROUND(I175*H175,2)</f>
        <v>0</v>
      </c>
      <c r="K175" s="96" t="s">
        <v>0</v>
      </c>
      <c r="L175" s="15"/>
      <c r="M175" s="100" t="s">
        <v>0</v>
      </c>
      <c r="N175" s="101" t="s">
        <v>37</v>
      </c>
      <c r="O175" s="102"/>
      <c r="P175" s="103">
        <f>O175*H175</f>
        <v>0</v>
      </c>
      <c r="Q175" s="103">
        <v>0.7833</v>
      </c>
      <c r="R175" s="103">
        <f>Q175*H175</f>
        <v>0.7833</v>
      </c>
      <c r="S175" s="103">
        <v>0</v>
      </c>
      <c r="T175" s="104">
        <f>S175*H175</f>
        <v>0</v>
      </c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R175" s="105" t="s">
        <v>224</v>
      </c>
      <c r="AT175" s="105" t="s">
        <v>219</v>
      </c>
      <c r="AU175" s="105" t="s">
        <v>81</v>
      </c>
      <c r="AY175" s="6" t="s">
        <v>217</v>
      </c>
      <c r="BE175" s="106">
        <f>IF(N175="základní",J175,0)</f>
        <v>0</v>
      </c>
      <c r="BF175" s="106">
        <f>IF(N175="snížená",J175,0)</f>
        <v>0</v>
      </c>
      <c r="BG175" s="106">
        <f>IF(N175="zákl. přenesená",J175,0)</f>
        <v>0</v>
      </c>
      <c r="BH175" s="106">
        <f>IF(N175="sníž. přenesená",J175,0)</f>
        <v>0</v>
      </c>
      <c r="BI175" s="106">
        <f>IF(N175="nulová",J175,0)</f>
        <v>0</v>
      </c>
      <c r="BJ175" s="6" t="s">
        <v>79</v>
      </c>
      <c r="BK175" s="106">
        <f>ROUND(I175*H175,2)</f>
        <v>0</v>
      </c>
      <c r="BL175" s="6" t="s">
        <v>224</v>
      </c>
      <c r="BM175" s="105" t="s">
        <v>3003</v>
      </c>
    </row>
    <row r="176" spans="1:65" s="17" customFormat="1" ht="16.5" customHeight="1">
      <c r="A176" s="14"/>
      <c r="B176" s="15"/>
      <c r="C176" s="94">
        <f>C175+1</f>
        <v>30</v>
      </c>
      <c r="D176" s="94" t="s">
        <v>219</v>
      </c>
      <c r="E176" s="95" t="s">
        <v>3004</v>
      </c>
      <c r="F176" s="96" t="s">
        <v>3005</v>
      </c>
      <c r="G176" s="97" t="s">
        <v>458</v>
      </c>
      <c r="H176" s="98">
        <v>1</v>
      </c>
      <c r="I176" s="1"/>
      <c r="J176" s="99">
        <f>ROUND(I176*H176,2)</f>
        <v>0</v>
      </c>
      <c r="K176" s="96" t="s">
        <v>0</v>
      </c>
      <c r="L176" s="15"/>
      <c r="M176" s="100" t="s">
        <v>0</v>
      </c>
      <c r="N176" s="101" t="s">
        <v>37</v>
      </c>
      <c r="O176" s="102"/>
      <c r="P176" s="103">
        <f>O176*H176</f>
        <v>0</v>
      </c>
      <c r="Q176" s="103">
        <v>0.7833</v>
      </c>
      <c r="R176" s="103">
        <f>Q176*H176</f>
        <v>0.7833</v>
      </c>
      <c r="S176" s="103">
        <v>0</v>
      </c>
      <c r="T176" s="104">
        <f>S176*H176</f>
        <v>0</v>
      </c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R176" s="105" t="s">
        <v>224</v>
      </c>
      <c r="AT176" s="105" t="s">
        <v>219</v>
      </c>
      <c r="AU176" s="105" t="s">
        <v>81</v>
      </c>
      <c r="AY176" s="6" t="s">
        <v>217</v>
      </c>
      <c r="BE176" s="106">
        <f>IF(N176="základní",J176,0)</f>
        <v>0</v>
      </c>
      <c r="BF176" s="106">
        <f>IF(N176="snížená",J176,0)</f>
        <v>0</v>
      </c>
      <c r="BG176" s="106">
        <f>IF(N176="zákl. přenesená",J176,0)</f>
        <v>0</v>
      </c>
      <c r="BH176" s="106">
        <f>IF(N176="sníž. přenesená",J176,0)</f>
        <v>0</v>
      </c>
      <c r="BI176" s="106">
        <f>IF(N176="nulová",J176,0)</f>
        <v>0</v>
      </c>
      <c r="BJ176" s="6" t="s">
        <v>79</v>
      </c>
      <c r="BK176" s="106">
        <f>ROUND(I176*H176,2)</f>
        <v>0</v>
      </c>
      <c r="BL176" s="6" t="s">
        <v>224</v>
      </c>
      <c r="BM176" s="105" t="s">
        <v>3006</v>
      </c>
    </row>
    <row r="177" spans="1:65" s="17" customFormat="1" ht="16.5" customHeight="1">
      <c r="A177" s="14"/>
      <c r="B177" s="15"/>
      <c r="C177" s="94">
        <f>C176+1</f>
        <v>31</v>
      </c>
      <c r="D177" s="94" t="s">
        <v>219</v>
      </c>
      <c r="E177" s="95" t="s">
        <v>3007</v>
      </c>
      <c r="F177" s="96" t="s">
        <v>3008</v>
      </c>
      <c r="G177" s="97" t="s">
        <v>458</v>
      </c>
      <c r="H177" s="98">
        <v>13</v>
      </c>
      <c r="I177" s="1"/>
      <c r="J177" s="99">
        <f>ROUND(I177*H177,2)</f>
        <v>0</v>
      </c>
      <c r="K177" s="96" t="s">
        <v>223</v>
      </c>
      <c r="L177" s="15"/>
      <c r="M177" s="100" t="s">
        <v>0</v>
      </c>
      <c r="N177" s="101" t="s">
        <v>37</v>
      </c>
      <c r="O177" s="102"/>
      <c r="P177" s="103">
        <f>O177*H177</f>
        <v>0</v>
      </c>
      <c r="Q177" s="103">
        <v>1.6899999999999998E-2</v>
      </c>
      <c r="R177" s="103">
        <f>Q177*H177</f>
        <v>0.21969999999999998</v>
      </c>
      <c r="S177" s="103">
        <v>0</v>
      </c>
      <c r="T177" s="104">
        <f>S177*H177</f>
        <v>0</v>
      </c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R177" s="105" t="s">
        <v>224</v>
      </c>
      <c r="AT177" s="105" t="s">
        <v>219</v>
      </c>
      <c r="AU177" s="105" t="s">
        <v>81</v>
      </c>
      <c r="AY177" s="6" t="s">
        <v>217</v>
      </c>
      <c r="BE177" s="106">
        <f>IF(N177="základní",J177,0)</f>
        <v>0</v>
      </c>
      <c r="BF177" s="106">
        <f>IF(N177="snížená",J177,0)</f>
        <v>0</v>
      </c>
      <c r="BG177" s="106">
        <f>IF(N177="zákl. přenesená",J177,0)</f>
        <v>0</v>
      </c>
      <c r="BH177" s="106">
        <f>IF(N177="sníž. přenesená",J177,0)</f>
        <v>0</v>
      </c>
      <c r="BI177" s="106">
        <f>IF(N177="nulová",J177,0)</f>
        <v>0</v>
      </c>
      <c r="BJ177" s="6" t="s">
        <v>79</v>
      </c>
      <c r="BK177" s="106">
        <f>ROUND(I177*H177,2)</f>
        <v>0</v>
      </c>
      <c r="BL177" s="6" t="s">
        <v>224</v>
      </c>
      <c r="BM177" s="105" t="s">
        <v>3009</v>
      </c>
    </row>
    <row r="178" spans="1:65" s="81" customFormat="1" ht="22.9" customHeight="1">
      <c r="B178" s="82"/>
      <c r="D178" s="83" t="s">
        <v>71</v>
      </c>
      <c r="E178" s="92" t="s">
        <v>244</v>
      </c>
      <c r="F178" s="92" t="s">
        <v>569</v>
      </c>
      <c r="J178" s="93">
        <f>BK178</f>
        <v>0</v>
      </c>
      <c r="L178" s="82"/>
      <c r="M178" s="86"/>
      <c r="N178" s="87"/>
      <c r="O178" s="87"/>
      <c r="P178" s="88">
        <f>SUM(P179:P182)</f>
        <v>0</v>
      </c>
      <c r="Q178" s="87"/>
      <c r="R178" s="88">
        <f>SUM(R179:R182)</f>
        <v>0.10918848</v>
      </c>
      <c r="S178" s="87"/>
      <c r="T178" s="89">
        <f>SUM(T179:T182)</f>
        <v>0</v>
      </c>
      <c r="AR178" s="83" t="s">
        <v>79</v>
      </c>
      <c r="AT178" s="90" t="s">
        <v>71</v>
      </c>
      <c r="AU178" s="90" t="s">
        <v>79</v>
      </c>
      <c r="AY178" s="83" t="s">
        <v>217</v>
      </c>
      <c r="BK178" s="91">
        <f>SUM(BK179:BK182)</f>
        <v>0</v>
      </c>
    </row>
    <row r="179" spans="1:65" s="17" customFormat="1" ht="16.5" customHeight="1">
      <c r="A179" s="14"/>
      <c r="B179" s="15"/>
      <c r="C179" s="94">
        <f>C177+1</f>
        <v>32</v>
      </c>
      <c r="D179" s="94" t="s">
        <v>219</v>
      </c>
      <c r="E179" s="95" t="s">
        <v>3010</v>
      </c>
      <c r="F179" s="96" t="s">
        <v>3011</v>
      </c>
      <c r="G179" s="97" t="s">
        <v>286</v>
      </c>
      <c r="H179" s="98">
        <v>31.376000000000001</v>
      </c>
      <c r="I179" s="1"/>
      <c r="J179" s="99">
        <f>ROUND(I179*H179,2)</f>
        <v>0</v>
      </c>
      <c r="K179" s="96" t="s">
        <v>223</v>
      </c>
      <c r="L179" s="15"/>
      <c r="M179" s="100" t="s">
        <v>0</v>
      </c>
      <c r="N179" s="101" t="s">
        <v>37</v>
      </c>
      <c r="O179" s="102"/>
      <c r="P179" s="103">
        <f>O179*H179</f>
        <v>0</v>
      </c>
      <c r="Q179" s="103">
        <v>3.48E-3</v>
      </c>
      <c r="R179" s="103">
        <f>Q179*H179</f>
        <v>0.10918848</v>
      </c>
      <c r="S179" s="103">
        <v>0</v>
      </c>
      <c r="T179" s="104">
        <f>S179*H179</f>
        <v>0</v>
      </c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R179" s="105" t="s">
        <v>224</v>
      </c>
      <c r="AT179" s="105" t="s">
        <v>219</v>
      </c>
      <c r="AU179" s="105" t="s">
        <v>81</v>
      </c>
      <c r="AY179" s="6" t="s">
        <v>217</v>
      </c>
      <c r="BE179" s="106">
        <f>IF(N179="základní",J179,0)</f>
        <v>0</v>
      </c>
      <c r="BF179" s="106">
        <f>IF(N179="snížená",J179,0)</f>
        <v>0</v>
      </c>
      <c r="BG179" s="106">
        <f>IF(N179="zákl. přenesená",J179,0)</f>
        <v>0</v>
      </c>
      <c r="BH179" s="106">
        <f>IF(N179="sníž. přenesená",J179,0)</f>
        <v>0</v>
      </c>
      <c r="BI179" s="106">
        <f>IF(N179="nulová",J179,0)</f>
        <v>0</v>
      </c>
      <c r="BJ179" s="6" t="s">
        <v>79</v>
      </c>
      <c r="BK179" s="106">
        <f>ROUND(I179*H179,2)</f>
        <v>0</v>
      </c>
      <c r="BL179" s="6" t="s">
        <v>224</v>
      </c>
      <c r="BM179" s="105" t="s">
        <v>3012</v>
      </c>
    </row>
    <row r="180" spans="1:65" s="132" customFormat="1" ht="22.5">
      <c r="B180" s="133"/>
      <c r="D180" s="113" t="s">
        <v>226</v>
      </c>
      <c r="E180" s="134" t="s">
        <v>0</v>
      </c>
      <c r="F180" s="135" t="s">
        <v>2992</v>
      </c>
      <c r="H180" s="136">
        <v>26.423999999999999</v>
      </c>
      <c r="L180" s="133"/>
      <c r="M180" s="137"/>
      <c r="N180" s="138"/>
      <c r="O180" s="138"/>
      <c r="P180" s="138"/>
      <c r="Q180" s="138"/>
      <c r="R180" s="138"/>
      <c r="S180" s="138"/>
      <c r="T180" s="139"/>
      <c r="AT180" s="134" t="s">
        <v>226</v>
      </c>
      <c r="AU180" s="134" t="s">
        <v>81</v>
      </c>
      <c r="AV180" s="132" t="s">
        <v>81</v>
      </c>
      <c r="AW180" s="132" t="s">
        <v>28</v>
      </c>
      <c r="AX180" s="132" t="s">
        <v>72</v>
      </c>
      <c r="AY180" s="134" t="s">
        <v>217</v>
      </c>
    </row>
    <row r="181" spans="1:65" s="132" customFormat="1">
      <c r="B181" s="133"/>
      <c r="D181" s="113" t="s">
        <v>226</v>
      </c>
      <c r="E181" s="134" t="s">
        <v>0</v>
      </c>
      <c r="F181" s="135" t="s">
        <v>3013</v>
      </c>
      <c r="H181" s="136">
        <v>4.952</v>
      </c>
      <c r="L181" s="133"/>
      <c r="M181" s="137"/>
      <c r="N181" s="138"/>
      <c r="O181" s="138"/>
      <c r="P181" s="138"/>
      <c r="Q181" s="138"/>
      <c r="R181" s="138"/>
      <c r="S181" s="138"/>
      <c r="T181" s="139"/>
      <c r="AT181" s="134" t="s">
        <v>226</v>
      </c>
      <c r="AU181" s="134" t="s">
        <v>81</v>
      </c>
      <c r="AV181" s="132" t="s">
        <v>81</v>
      </c>
      <c r="AW181" s="132" t="s">
        <v>28</v>
      </c>
      <c r="AX181" s="132" t="s">
        <v>72</v>
      </c>
      <c r="AY181" s="134" t="s">
        <v>217</v>
      </c>
    </row>
    <row r="182" spans="1:65" s="140" customFormat="1">
      <c r="B182" s="141"/>
      <c r="D182" s="113" t="s">
        <v>226</v>
      </c>
      <c r="E182" s="142" t="s">
        <v>0</v>
      </c>
      <c r="F182" s="143" t="s">
        <v>227</v>
      </c>
      <c r="H182" s="144">
        <v>31.375999999999998</v>
      </c>
      <c r="L182" s="141"/>
      <c r="M182" s="145"/>
      <c r="N182" s="146"/>
      <c r="O182" s="146"/>
      <c r="P182" s="146"/>
      <c r="Q182" s="146"/>
      <c r="R182" s="146"/>
      <c r="S182" s="146"/>
      <c r="T182" s="147"/>
      <c r="AT182" s="142" t="s">
        <v>226</v>
      </c>
      <c r="AU182" s="142" t="s">
        <v>81</v>
      </c>
      <c r="AV182" s="140" t="s">
        <v>224</v>
      </c>
      <c r="AW182" s="140" t="s">
        <v>28</v>
      </c>
      <c r="AX182" s="140" t="s">
        <v>79</v>
      </c>
      <c r="AY182" s="142" t="s">
        <v>217</v>
      </c>
    </row>
    <row r="183" spans="1:65" s="81" customFormat="1" ht="22.9" customHeight="1">
      <c r="B183" s="82"/>
      <c r="D183" s="83" t="s">
        <v>71</v>
      </c>
      <c r="E183" s="92" t="s">
        <v>260</v>
      </c>
      <c r="F183" s="92" t="s">
        <v>826</v>
      </c>
      <c r="J183" s="93">
        <f>BK183</f>
        <v>0</v>
      </c>
      <c r="L183" s="82"/>
      <c r="M183" s="86"/>
      <c r="N183" s="87"/>
      <c r="O183" s="87"/>
      <c r="P183" s="88">
        <f>SUM(P184:P194)</f>
        <v>0</v>
      </c>
      <c r="Q183" s="87"/>
      <c r="R183" s="88">
        <f>SUM(R184:R194)</f>
        <v>6.4999999999999997E-3</v>
      </c>
      <c r="S183" s="87"/>
      <c r="T183" s="89">
        <f>SUM(T184:T194)</f>
        <v>40.176811199999996</v>
      </c>
      <c r="AR183" s="83" t="s">
        <v>79</v>
      </c>
      <c r="AT183" s="90" t="s">
        <v>71</v>
      </c>
      <c r="AU183" s="90" t="s">
        <v>79</v>
      </c>
      <c r="AY183" s="83" t="s">
        <v>217</v>
      </c>
      <c r="BK183" s="91">
        <f>SUM(BK184:BK194)</f>
        <v>0</v>
      </c>
    </row>
    <row r="184" spans="1:65" s="17" customFormat="1" ht="21.75" customHeight="1">
      <c r="A184" s="14"/>
      <c r="B184" s="15"/>
      <c r="C184" s="94">
        <f>C179+1</f>
        <v>33</v>
      </c>
      <c r="D184" s="94" t="s">
        <v>219</v>
      </c>
      <c r="E184" s="95" t="s">
        <v>854</v>
      </c>
      <c r="F184" s="96" t="s">
        <v>855</v>
      </c>
      <c r="G184" s="97" t="s">
        <v>286</v>
      </c>
      <c r="H184" s="98">
        <v>50</v>
      </c>
      <c r="I184" s="1"/>
      <c r="J184" s="99">
        <f>ROUND(I184*H184,2)</f>
        <v>0</v>
      </c>
      <c r="K184" s="96" t="s">
        <v>223</v>
      </c>
      <c r="L184" s="15"/>
      <c r="M184" s="100" t="s">
        <v>0</v>
      </c>
      <c r="N184" s="101" t="s">
        <v>37</v>
      </c>
      <c r="O184" s="102"/>
      <c r="P184" s="103">
        <f>O184*H184</f>
        <v>0</v>
      </c>
      <c r="Q184" s="103">
        <v>1.2999999999999999E-4</v>
      </c>
      <c r="R184" s="103">
        <f>Q184*H184</f>
        <v>6.4999999999999997E-3</v>
      </c>
      <c r="S184" s="103">
        <v>0</v>
      </c>
      <c r="T184" s="104">
        <f>S184*H184</f>
        <v>0</v>
      </c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R184" s="105" t="s">
        <v>224</v>
      </c>
      <c r="AT184" s="105" t="s">
        <v>219</v>
      </c>
      <c r="AU184" s="105" t="s">
        <v>81</v>
      </c>
      <c r="AY184" s="6" t="s">
        <v>217</v>
      </c>
      <c r="BE184" s="106">
        <f>IF(N184="základní",J184,0)</f>
        <v>0</v>
      </c>
      <c r="BF184" s="106">
        <f>IF(N184="snížená",J184,0)</f>
        <v>0</v>
      </c>
      <c r="BG184" s="106">
        <f>IF(N184="zákl. přenesená",J184,0)</f>
        <v>0</v>
      </c>
      <c r="BH184" s="106">
        <f>IF(N184="sníž. přenesená",J184,0)</f>
        <v>0</v>
      </c>
      <c r="BI184" s="106">
        <f>IF(N184="nulová",J184,0)</f>
        <v>0</v>
      </c>
      <c r="BJ184" s="6" t="s">
        <v>79</v>
      </c>
      <c r="BK184" s="106">
        <f>ROUND(I184*H184,2)</f>
        <v>0</v>
      </c>
      <c r="BL184" s="6" t="s">
        <v>224</v>
      </c>
      <c r="BM184" s="105" t="s">
        <v>3014</v>
      </c>
    </row>
    <row r="185" spans="1:65" s="17" customFormat="1" ht="16.5" customHeight="1">
      <c r="A185" s="14"/>
      <c r="B185" s="15"/>
      <c r="C185" s="94">
        <f>C184+1</f>
        <v>34</v>
      </c>
      <c r="D185" s="94" t="s">
        <v>219</v>
      </c>
      <c r="E185" s="95" t="s">
        <v>878</v>
      </c>
      <c r="F185" s="96" t="s">
        <v>879</v>
      </c>
      <c r="G185" s="97" t="s">
        <v>222</v>
      </c>
      <c r="H185" s="98">
        <v>1.901</v>
      </c>
      <c r="I185" s="1"/>
      <c r="J185" s="99">
        <f>ROUND(I185*H185,2)</f>
        <v>0</v>
      </c>
      <c r="K185" s="96" t="s">
        <v>223</v>
      </c>
      <c r="L185" s="15"/>
      <c r="M185" s="100" t="s">
        <v>0</v>
      </c>
      <c r="N185" s="101" t="s">
        <v>37</v>
      </c>
      <c r="O185" s="102"/>
      <c r="P185" s="103">
        <f>O185*H185</f>
        <v>0</v>
      </c>
      <c r="Q185" s="103">
        <v>0</v>
      </c>
      <c r="R185" s="103">
        <f>Q185*H185</f>
        <v>0</v>
      </c>
      <c r="S185" s="103">
        <v>2</v>
      </c>
      <c r="T185" s="104">
        <f>S185*H185</f>
        <v>3.802</v>
      </c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R185" s="105" t="s">
        <v>224</v>
      </c>
      <c r="AT185" s="105" t="s">
        <v>219</v>
      </c>
      <c r="AU185" s="105" t="s">
        <v>81</v>
      </c>
      <c r="AY185" s="6" t="s">
        <v>217</v>
      </c>
      <c r="BE185" s="106">
        <f>IF(N185="základní",J185,0)</f>
        <v>0</v>
      </c>
      <c r="BF185" s="106">
        <f>IF(N185="snížená",J185,0)</f>
        <v>0</v>
      </c>
      <c r="BG185" s="106">
        <f>IF(N185="zákl. přenesená",J185,0)</f>
        <v>0</v>
      </c>
      <c r="BH185" s="106">
        <f>IF(N185="sníž. přenesená",J185,0)</f>
        <v>0</v>
      </c>
      <c r="BI185" s="106">
        <f>IF(N185="nulová",J185,0)</f>
        <v>0</v>
      </c>
      <c r="BJ185" s="6" t="s">
        <v>79</v>
      </c>
      <c r="BK185" s="106">
        <f>ROUND(I185*H185,2)</f>
        <v>0</v>
      </c>
      <c r="BL185" s="6" t="s">
        <v>224</v>
      </c>
      <c r="BM185" s="105" t="s">
        <v>3015</v>
      </c>
    </row>
    <row r="186" spans="1:65" s="132" customFormat="1">
      <c r="B186" s="133"/>
      <c r="D186" s="113" t="s">
        <v>226</v>
      </c>
      <c r="E186" s="134" t="s">
        <v>0</v>
      </c>
      <c r="F186" s="135" t="s">
        <v>3016</v>
      </c>
      <c r="H186" s="136">
        <v>1.901</v>
      </c>
      <c r="L186" s="133"/>
      <c r="M186" s="137"/>
      <c r="N186" s="138"/>
      <c r="O186" s="138"/>
      <c r="P186" s="138"/>
      <c r="Q186" s="138"/>
      <c r="R186" s="138"/>
      <c r="S186" s="138"/>
      <c r="T186" s="139"/>
      <c r="AT186" s="134" t="s">
        <v>226</v>
      </c>
      <c r="AU186" s="134" t="s">
        <v>81</v>
      </c>
      <c r="AV186" s="132" t="s">
        <v>81</v>
      </c>
      <c r="AW186" s="132" t="s">
        <v>28</v>
      </c>
      <c r="AX186" s="132" t="s">
        <v>79</v>
      </c>
      <c r="AY186" s="134" t="s">
        <v>217</v>
      </c>
    </row>
    <row r="187" spans="1:65" s="17" customFormat="1" ht="16.5" customHeight="1">
      <c r="A187" s="14"/>
      <c r="B187" s="15"/>
      <c r="C187" s="94">
        <f>C185+1</f>
        <v>35</v>
      </c>
      <c r="D187" s="94" t="s">
        <v>219</v>
      </c>
      <c r="E187" s="95" t="s">
        <v>911</v>
      </c>
      <c r="F187" s="96" t="s">
        <v>912</v>
      </c>
      <c r="G187" s="97" t="s">
        <v>222</v>
      </c>
      <c r="H187" s="98">
        <v>19.16</v>
      </c>
      <c r="I187" s="1"/>
      <c r="J187" s="99">
        <f>ROUND(I187*H187,2)</f>
        <v>0</v>
      </c>
      <c r="K187" s="96" t="s">
        <v>223</v>
      </c>
      <c r="L187" s="15"/>
      <c r="M187" s="100" t="s">
        <v>0</v>
      </c>
      <c r="N187" s="101" t="s">
        <v>37</v>
      </c>
      <c r="O187" s="102"/>
      <c r="P187" s="103">
        <f>O187*H187</f>
        <v>0</v>
      </c>
      <c r="Q187" s="103">
        <v>0</v>
      </c>
      <c r="R187" s="103">
        <f>Q187*H187</f>
        <v>0</v>
      </c>
      <c r="S187" s="103">
        <v>1.8</v>
      </c>
      <c r="T187" s="104">
        <f>S187*H187</f>
        <v>34.488</v>
      </c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R187" s="105" t="s">
        <v>224</v>
      </c>
      <c r="AT187" s="105" t="s">
        <v>219</v>
      </c>
      <c r="AU187" s="105" t="s">
        <v>81</v>
      </c>
      <c r="AY187" s="6" t="s">
        <v>217</v>
      </c>
      <c r="BE187" s="106">
        <f>IF(N187="základní",J187,0)</f>
        <v>0</v>
      </c>
      <c r="BF187" s="106">
        <f>IF(N187="snížená",J187,0)</f>
        <v>0</v>
      </c>
      <c r="BG187" s="106">
        <f>IF(N187="zákl. přenesená",J187,0)</f>
        <v>0</v>
      </c>
      <c r="BH187" s="106">
        <f>IF(N187="sníž. přenesená",J187,0)</f>
        <v>0</v>
      </c>
      <c r="BI187" s="106">
        <f>IF(N187="nulová",J187,0)</f>
        <v>0</v>
      </c>
      <c r="BJ187" s="6" t="s">
        <v>79</v>
      </c>
      <c r="BK187" s="106">
        <f>ROUND(I187*H187,2)</f>
        <v>0</v>
      </c>
      <c r="BL187" s="6" t="s">
        <v>224</v>
      </c>
      <c r="BM187" s="105" t="s">
        <v>3017</v>
      </c>
    </row>
    <row r="188" spans="1:65" s="132" customFormat="1">
      <c r="B188" s="133"/>
      <c r="D188" s="113" t="s">
        <v>226</v>
      </c>
      <c r="E188" s="134" t="s">
        <v>0</v>
      </c>
      <c r="F188" s="135" t="s">
        <v>3018</v>
      </c>
      <c r="H188" s="136">
        <v>7.5330000000000004</v>
      </c>
      <c r="L188" s="133"/>
      <c r="M188" s="137"/>
      <c r="N188" s="138"/>
      <c r="O188" s="138"/>
      <c r="P188" s="138"/>
      <c r="Q188" s="138"/>
      <c r="R188" s="138"/>
      <c r="S188" s="138"/>
      <c r="T188" s="139"/>
      <c r="AT188" s="134" t="s">
        <v>226</v>
      </c>
      <c r="AU188" s="134" t="s">
        <v>81</v>
      </c>
      <c r="AV188" s="132" t="s">
        <v>81</v>
      </c>
      <c r="AW188" s="132" t="s">
        <v>28</v>
      </c>
      <c r="AX188" s="132" t="s">
        <v>72</v>
      </c>
      <c r="AY188" s="134" t="s">
        <v>217</v>
      </c>
    </row>
    <row r="189" spans="1:65" s="132" customFormat="1" ht="22.5">
      <c r="B189" s="133"/>
      <c r="D189" s="113" t="s">
        <v>226</v>
      </c>
      <c r="E189" s="134" t="s">
        <v>0</v>
      </c>
      <c r="F189" s="135" t="s">
        <v>3019</v>
      </c>
      <c r="H189" s="136">
        <v>11.627000000000001</v>
      </c>
      <c r="L189" s="133"/>
      <c r="M189" s="137"/>
      <c r="N189" s="138"/>
      <c r="O189" s="138"/>
      <c r="P189" s="138"/>
      <c r="Q189" s="138"/>
      <c r="R189" s="138"/>
      <c r="S189" s="138"/>
      <c r="T189" s="139"/>
      <c r="AT189" s="134" t="s">
        <v>226</v>
      </c>
      <c r="AU189" s="134" t="s">
        <v>81</v>
      </c>
      <c r="AV189" s="132" t="s">
        <v>81</v>
      </c>
      <c r="AW189" s="132" t="s">
        <v>28</v>
      </c>
      <c r="AX189" s="132" t="s">
        <v>72</v>
      </c>
      <c r="AY189" s="134" t="s">
        <v>217</v>
      </c>
    </row>
    <row r="190" spans="1:65" s="140" customFormat="1">
      <c r="B190" s="141"/>
      <c r="D190" s="113" t="s">
        <v>226</v>
      </c>
      <c r="E190" s="142" t="s">
        <v>0</v>
      </c>
      <c r="F190" s="143" t="s">
        <v>227</v>
      </c>
      <c r="H190" s="144">
        <v>19.16</v>
      </c>
      <c r="L190" s="141"/>
      <c r="M190" s="145"/>
      <c r="N190" s="146"/>
      <c r="O190" s="146"/>
      <c r="P190" s="146"/>
      <c r="Q190" s="146"/>
      <c r="R190" s="146"/>
      <c r="S190" s="146"/>
      <c r="T190" s="147"/>
      <c r="AT190" s="142" t="s">
        <v>226</v>
      </c>
      <c r="AU190" s="142" t="s">
        <v>81</v>
      </c>
      <c r="AV190" s="140" t="s">
        <v>224</v>
      </c>
      <c r="AW190" s="140" t="s">
        <v>28</v>
      </c>
      <c r="AX190" s="140" t="s">
        <v>79</v>
      </c>
      <c r="AY190" s="142" t="s">
        <v>217</v>
      </c>
    </row>
    <row r="191" spans="1:65" s="17" customFormat="1" ht="16.5" customHeight="1">
      <c r="A191" s="14"/>
      <c r="B191" s="15"/>
      <c r="C191" s="94">
        <f>C187+1</f>
        <v>36</v>
      </c>
      <c r="D191" s="94" t="s">
        <v>219</v>
      </c>
      <c r="E191" s="95" t="s">
        <v>3020</v>
      </c>
      <c r="F191" s="96" t="s">
        <v>3021</v>
      </c>
      <c r="G191" s="97" t="s">
        <v>257</v>
      </c>
      <c r="H191" s="98">
        <v>46.527999999999999</v>
      </c>
      <c r="I191" s="1"/>
      <c r="J191" s="99">
        <f>ROUND(I191*H191,2)</f>
        <v>0</v>
      </c>
      <c r="K191" s="96" t="s">
        <v>223</v>
      </c>
      <c r="L191" s="15"/>
      <c r="M191" s="100" t="s">
        <v>0</v>
      </c>
      <c r="N191" s="101" t="s">
        <v>37</v>
      </c>
      <c r="O191" s="102"/>
      <c r="P191" s="103">
        <f>O191*H191</f>
        <v>0</v>
      </c>
      <c r="Q191" s="103">
        <v>0</v>
      </c>
      <c r="R191" s="103">
        <f>Q191*H191</f>
        <v>0</v>
      </c>
      <c r="S191" s="103">
        <v>2.5399999999999999E-2</v>
      </c>
      <c r="T191" s="104">
        <f>S191*H191</f>
        <v>1.1818111999999998</v>
      </c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R191" s="105" t="s">
        <v>224</v>
      </c>
      <c r="AT191" s="105" t="s">
        <v>219</v>
      </c>
      <c r="AU191" s="105" t="s">
        <v>81</v>
      </c>
      <c r="AY191" s="6" t="s">
        <v>217</v>
      </c>
      <c r="BE191" s="106">
        <f>IF(N191="základní",J191,0)</f>
        <v>0</v>
      </c>
      <c r="BF191" s="106">
        <f>IF(N191="snížená",J191,0)</f>
        <v>0</v>
      </c>
      <c r="BG191" s="106">
        <f>IF(N191="zákl. přenesená",J191,0)</f>
        <v>0</v>
      </c>
      <c r="BH191" s="106">
        <f>IF(N191="sníž. přenesená",J191,0)</f>
        <v>0</v>
      </c>
      <c r="BI191" s="106">
        <f>IF(N191="nulová",J191,0)</f>
        <v>0</v>
      </c>
      <c r="BJ191" s="6" t="s">
        <v>79</v>
      </c>
      <c r="BK191" s="106">
        <f>ROUND(I191*H191,2)</f>
        <v>0</v>
      </c>
      <c r="BL191" s="6" t="s">
        <v>224</v>
      </c>
      <c r="BM191" s="105" t="s">
        <v>3022</v>
      </c>
    </row>
    <row r="192" spans="1:65" s="132" customFormat="1">
      <c r="B192" s="133"/>
      <c r="D192" s="113" t="s">
        <v>226</v>
      </c>
      <c r="E192" s="134" t="s">
        <v>0</v>
      </c>
      <c r="F192" s="135" t="s">
        <v>2964</v>
      </c>
      <c r="H192" s="136">
        <v>46.527999999999999</v>
      </c>
      <c r="L192" s="133"/>
      <c r="M192" s="137"/>
      <c r="N192" s="138"/>
      <c r="O192" s="138"/>
      <c r="P192" s="138"/>
      <c r="Q192" s="138"/>
      <c r="R192" s="138"/>
      <c r="S192" s="138"/>
      <c r="T192" s="139"/>
      <c r="AT192" s="134" t="s">
        <v>226</v>
      </c>
      <c r="AU192" s="134" t="s">
        <v>81</v>
      </c>
      <c r="AV192" s="132" t="s">
        <v>81</v>
      </c>
      <c r="AW192" s="132" t="s">
        <v>28</v>
      </c>
      <c r="AX192" s="132" t="s">
        <v>79</v>
      </c>
      <c r="AY192" s="134" t="s">
        <v>217</v>
      </c>
    </row>
    <row r="193" spans="1:65" s="17" customFormat="1" ht="16.5" customHeight="1">
      <c r="A193" s="14"/>
      <c r="B193" s="15"/>
      <c r="C193" s="94">
        <f>C191+1</f>
        <v>37</v>
      </c>
      <c r="D193" s="94" t="s">
        <v>219</v>
      </c>
      <c r="E193" s="95" t="s">
        <v>3023</v>
      </c>
      <c r="F193" s="96" t="s">
        <v>3024</v>
      </c>
      <c r="G193" s="97" t="s">
        <v>458</v>
      </c>
      <c r="H193" s="98">
        <v>2</v>
      </c>
      <c r="I193" s="1"/>
      <c r="J193" s="99">
        <f>ROUND(I193*H193,2)</f>
        <v>0</v>
      </c>
      <c r="K193" s="96" t="s">
        <v>223</v>
      </c>
      <c r="L193" s="15"/>
      <c r="M193" s="100" t="s">
        <v>0</v>
      </c>
      <c r="N193" s="101" t="s">
        <v>37</v>
      </c>
      <c r="O193" s="102"/>
      <c r="P193" s="103">
        <f>O193*H193</f>
        <v>0</v>
      </c>
      <c r="Q193" s="103">
        <v>0</v>
      </c>
      <c r="R193" s="103">
        <f>Q193*H193</f>
        <v>0</v>
      </c>
      <c r="S193" s="103">
        <v>0.21</v>
      </c>
      <c r="T193" s="104">
        <f>S193*H193</f>
        <v>0.42</v>
      </c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R193" s="105" t="s">
        <v>224</v>
      </c>
      <c r="AT193" s="105" t="s">
        <v>219</v>
      </c>
      <c r="AU193" s="105" t="s">
        <v>81</v>
      </c>
      <c r="AY193" s="6" t="s">
        <v>217</v>
      </c>
      <c r="BE193" s="106">
        <f>IF(N193="základní",J193,0)</f>
        <v>0</v>
      </c>
      <c r="BF193" s="106">
        <f>IF(N193="snížená",J193,0)</f>
        <v>0</v>
      </c>
      <c r="BG193" s="106">
        <f>IF(N193="zákl. přenesená",J193,0)</f>
        <v>0</v>
      </c>
      <c r="BH193" s="106">
        <f>IF(N193="sníž. přenesená",J193,0)</f>
        <v>0</v>
      </c>
      <c r="BI193" s="106">
        <f>IF(N193="nulová",J193,0)</f>
        <v>0</v>
      </c>
      <c r="BJ193" s="6" t="s">
        <v>79</v>
      </c>
      <c r="BK193" s="106">
        <f>ROUND(I193*H193,2)</f>
        <v>0</v>
      </c>
      <c r="BL193" s="6" t="s">
        <v>224</v>
      </c>
      <c r="BM193" s="105" t="s">
        <v>3025</v>
      </c>
    </row>
    <row r="194" spans="1:65" s="17" customFormat="1" ht="16.5" customHeight="1">
      <c r="A194" s="14"/>
      <c r="B194" s="15"/>
      <c r="C194" s="94">
        <f>C193+1</f>
        <v>38</v>
      </c>
      <c r="D194" s="94" t="s">
        <v>219</v>
      </c>
      <c r="E194" s="95" t="s">
        <v>3026</v>
      </c>
      <c r="F194" s="96" t="s">
        <v>3027</v>
      </c>
      <c r="G194" s="97" t="s">
        <v>458</v>
      </c>
      <c r="H194" s="98">
        <v>1</v>
      </c>
      <c r="I194" s="1"/>
      <c r="J194" s="99">
        <f>ROUND(I194*H194,2)</f>
        <v>0</v>
      </c>
      <c r="K194" s="96" t="s">
        <v>223</v>
      </c>
      <c r="L194" s="15"/>
      <c r="M194" s="100" t="s">
        <v>0</v>
      </c>
      <c r="N194" s="101" t="s">
        <v>37</v>
      </c>
      <c r="O194" s="102"/>
      <c r="P194" s="103">
        <f>O194*H194</f>
        <v>0</v>
      </c>
      <c r="Q194" s="103">
        <v>0</v>
      </c>
      <c r="R194" s="103">
        <f>Q194*H194</f>
        <v>0</v>
      </c>
      <c r="S194" s="103">
        <v>0.28499999999999998</v>
      </c>
      <c r="T194" s="104">
        <f>S194*H194</f>
        <v>0.28499999999999998</v>
      </c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R194" s="105" t="s">
        <v>224</v>
      </c>
      <c r="AT194" s="105" t="s">
        <v>219</v>
      </c>
      <c r="AU194" s="105" t="s">
        <v>81</v>
      </c>
      <c r="AY194" s="6" t="s">
        <v>217</v>
      </c>
      <c r="BE194" s="106">
        <f>IF(N194="základní",J194,0)</f>
        <v>0</v>
      </c>
      <c r="BF194" s="106">
        <f>IF(N194="snížená",J194,0)</f>
        <v>0</v>
      </c>
      <c r="BG194" s="106">
        <f>IF(N194="zákl. přenesená",J194,0)</f>
        <v>0</v>
      </c>
      <c r="BH194" s="106">
        <f>IF(N194="sníž. přenesená",J194,0)</f>
        <v>0</v>
      </c>
      <c r="BI194" s="106">
        <f>IF(N194="nulová",J194,0)</f>
        <v>0</v>
      </c>
      <c r="BJ194" s="6" t="s">
        <v>79</v>
      </c>
      <c r="BK194" s="106">
        <f>ROUND(I194*H194,2)</f>
        <v>0</v>
      </c>
      <c r="BL194" s="6" t="s">
        <v>224</v>
      </c>
      <c r="BM194" s="105" t="s">
        <v>3028</v>
      </c>
    </row>
    <row r="195" spans="1:65" s="81" customFormat="1" ht="22.9" customHeight="1">
      <c r="B195" s="82"/>
      <c r="D195" s="83" t="s">
        <v>71</v>
      </c>
      <c r="E195" s="92" t="s">
        <v>1124</v>
      </c>
      <c r="F195" s="92" t="s">
        <v>1125</v>
      </c>
      <c r="J195" s="93">
        <f>BK195</f>
        <v>0</v>
      </c>
      <c r="L195" s="82"/>
      <c r="M195" s="86"/>
      <c r="N195" s="87"/>
      <c r="O195" s="87"/>
      <c r="P195" s="88">
        <f>SUM(P196:P211)</f>
        <v>0</v>
      </c>
      <c r="Q195" s="87"/>
      <c r="R195" s="88">
        <f>SUM(R196:R211)</f>
        <v>0</v>
      </c>
      <c r="S195" s="87"/>
      <c r="T195" s="89">
        <f>SUM(T196:T211)</f>
        <v>0</v>
      </c>
      <c r="AR195" s="83" t="s">
        <v>79</v>
      </c>
      <c r="AT195" s="90" t="s">
        <v>71</v>
      </c>
      <c r="AU195" s="90" t="s">
        <v>79</v>
      </c>
      <c r="AY195" s="83" t="s">
        <v>217</v>
      </c>
      <c r="BK195" s="91">
        <f>SUM(BK196:BK211)</f>
        <v>0</v>
      </c>
    </row>
    <row r="196" spans="1:65" s="17" customFormat="1" ht="16.5" customHeight="1">
      <c r="A196" s="14"/>
      <c r="B196" s="15"/>
      <c r="C196" s="94">
        <f>C194+1</f>
        <v>39</v>
      </c>
      <c r="D196" s="94" t="s">
        <v>219</v>
      </c>
      <c r="E196" s="95" t="s">
        <v>1135</v>
      </c>
      <c r="F196" s="96" t="s">
        <v>1136</v>
      </c>
      <c r="G196" s="97" t="s">
        <v>263</v>
      </c>
      <c r="H196" s="98">
        <v>36.83</v>
      </c>
      <c r="I196" s="1"/>
      <c r="J196" s="99">
        <f>ROUND(I196*H196,2)</f>
        <v>0</v>
      </c>
      <c r="K196" s="96" t="s">
        <v>223</v>
      </c>
      <c r="L196" s="15"/>
      <c r="M196" s="100" t="s">
        <v>0</v>
      </c>
      <c r="N196" s="101" t="s">
        <v>37</v>
      </c>
      <c r="O196" s="102"/>
      <c r="P196" s="103">
        <f>O196*H196</f>
        <v>0</v>
      </c>
      <c r="Q196" s="103">
        <v>0</v>
      </c>
      <c r="R196" s="103">
        <f>Q196*H196</f>
        <v>0</v>
      </c>
      <c r="S196" s="103">
        <v>0</v>
      </c>
      <c r="T196" s="104">
        <f>S196*H196</f>
        <v>0</v>
      </c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R196" s="105" t="s">
        <v>224</v>
      </c>
      <c r="AT196" s="105" t="s">
        <v>219</v>
      </c>
      <c r="AU196" s="105" t="s">
        <v>81</v>
      </c>
      <c r="AY196" s="6" t="s">
        <v>217</v>
      </c>
      <c r="BE196" s="106">
        <f>IF(N196="základní",J196,0)</f>
        <v>0</v>
      </c>
      <c r="BF196" s="106">
        <f>IF(N196="snížená",J196,0)</f>
        <v>0</v>
      </c>
      <c r="BG196" s="106">
        <f>IF(N196="zákl. přenesená",J196,0)</f>
        <v>0</v>
      </c>
      <c r="BH196" s="106">
        <f>IF(N196="sníž. přenesená",J196,0)</f>
        <v>0</v>
      </c>
      <c r="BI196" s="106">
        <f>IF(N196="nulová",J196,0)</f>
        <v>0</v>
      </c>
      <c r="BJ196" s="6" t="s">
        <v>79</v>
      </c>
      <c r="BK196" s="106">
        <f>ROUND(I196*H196,2)</f>
        <v>0</v>
      </c>
      <c r="BL196" s="6" t="s">
        <v>224</v>
      </c>
      <c r="BM196" s="105" t="s">
        <v>3029</v>
      </c>
    </row>
    <row r="197" spans="1:65" s="132" customFormat="1">
      <c r="B197" s="133"/>
      <c r="D197" s="113" t="s">
        <v>226</v>
      </c>
      <c r="E197" s="134" t="s">
        <v>0</v>
      </c>
      <c r="F197" s="135" t="s">
        <v>3030</v>
      </c>
      <c r="H197" s="136">
        <v>3.802</v>
      </c>
      <c r="L197" s="133"/>
      <c r="M197" s="137"/>
      <c r="N197" s="138"/>
      <c r="O197" s="138"/>
      <c r="P197" s="138"/>
      <c r="Q197" s="138"/>
      <c r="R197" s="138"/>
      <c r="S197" s="138"/>
      <c r="T197" s="139"/>
      <c r="AT197" s="134" t="s">
        <v>226</v>
      </c>
      <c r="AU197" s="134" t="s">
        <v>81</v>
      </c>
      <c r="AV197" s="132" t="s">
        <v>81</v>
      </c>
      <c r="AW197" s="132" t="s">
        <v>28</v>
      </c>
      <c r="AX197" s="132" t="s">
        <v>72</v>
      </c>
      <c r="AY197" s="134" t="s">
        <v>217</v>
      </c>
    </row>
    <row r="198" spans="1:65" s="132" customFormat="1">
      <c r="B198" s="133"/>
      <c r="D198" s="113" t="s">
        <v>226</v>
      </c>
      <c r="E198" s="134" t="s">
        <v>0</v>
      </c>
      <c r="F198" s="135" t="s">
        <v>3031</v>
      </c>
      <c r="H198" s="136">
        <v>12.1</v>
      </c>
      <c r="L198" s="133"/>
      <c r="M198" s="137"/>
      <c r="N198" s="138"/>
      <c r="O198" s="138"/>
      <c r="P198" s="138"/>
      <c r="Q198" s="138"/>
      <c r="R198" s="138"/>
      <c r="S198" s="138"/>
      <c r="T198" s="139"/>
      <c r="AT198" s="134" t="s">
        <v>226</v>
      </c>
      <c r="AU198" s="134" t="s">
        <v>81</v>
      </c>
      <c r="AV198" s="132" t="s">
        <v>81</v>
      </c>
      <c r="AW198" s="132" t="s">
        <v>28</v>
      </c>
      <c r="AX198" s="132" t="s">
        <v>72</v>
      </c>
      <c r="AY198" s="134" t="s">
        <v>217</v>
      </c>
    </row>
    <row r="199" spans="1:65" s="132" customFormat="1" ht="22.5">
      <c r="B199" s="133"/>
      <c r="D199" s="113" t="s">
        <v>226</v>
      </c>
      <c r="E199" s="134" t="s">
        <v>0</v>
      </c>
      <c r="F199" s="135" t="s">
        <v>3032</v>
      </c>
      <c r="H199" s="136">
        <v>20.928000000000001</v>
      </c>
      <c r="L199" s="133"/>
      <c r="M199" s="137"/>
      <c r="N199" s="138"/>
      <c r="O199" s="138"/>
      <c r="P199" s="138"/>
      <c r="Q199" s="138"/>
      <c r="R199" s="138"/>
      <c r="S199" s="138"/>
      <c r="T199" s="139"/>
      <c r="AT199" s="134" t="s">
        <v>226</v>
      </c>
      <c r="AU199" s="134" t="s">
        <v>81</v>
      </c>
      <c r="AV199" s="132" t="s">
        <v>81</v>
      </c>
      <c r="AW199" s="132" t="s">
        <v>28</v>
      </c>
      <c r="AX199" s="132" t="s">
        <v>72</v>
      </c>
      <c r="AY199" s="134" t="s">
        <v>217</v>
      </c>
    </row>
    <row r="200" spans="1:65" s="140" customFormat="1">
      <c r="B200" s="141"/>
      <c r="D200" s="113" t="s">
        <v>226</v>
      </c>
      <c r="E200" s="142" t="s">
        <v>0</v>
      </c>
      <c r="F200" s="143" t="s">
        <v>227</v>
      </c>
      <c r="H200" s="144">
        <v>36.83</v>
      </c>
      <c r="L200" s="141"/>
      <c r="M200" s="145"/>
      <c r="N200" s="146"/>
      <c r="O200" s="146"/>
      <c r="P200" s="146"/>
      <c r="Q200" s="146"/>
      <c r="R200" s="146"/>
      <c r="S200" s="146"/>
      <c r="T200" s="147"/>
      <c r="AT200" s="142" t="s">
        <v>226</v>
      </c>
      <c r="AU200" s="142" t="s">
        <v>81</v>
      </c>
      <c r="AV200" s="140" t="s">
        <v>224</v>
      </c>
      <c r="AW200" s="140" t="s">
        <v>28</v>
      </c>
      <c r="AX200" s="140" t="s">
        <v>79</v>
      </c>
      <c r="AY200" s="142" t="s">
        <v>217</v>
      </c>
    </row>
    <row r="201" spans="1:65" s="17" customFormat="1" ht="16.5" customHeight="1">
      <c r="A201" s="14"/>
      <c r="B201" s="15"/>
      <c r="C201" s="94">
        <f>C196+1</f>
        <v>40</v>
      </c>
      <c r="D201" s="94" t="s">
        <v>219</v>
      </c>
      <c r="E201" s="95" t="s">
        <v>1139</v>
      </c>
      <c r="F201" s="96" t="s">
        <v>1140</v>
      </c>
      <c r="G201" s="97" t="s">
        <v>263</v>
      </c>
      <c r="H201" s="98">
        <v>699.77</v>
      </c>
      <c r="I201" s="1"/>
      <c r="J201" s="99">
        <f>ROUND(I201*H201,2)</f>
        <v>0</v>
      </c>
      <c r="K201" s="96" t="s">
        <v>223</v>
      </c>
      <c r="L201" s="15"/>
      <c r="M201" s="100" t="s">
        <v>0</v>
      </c>
      <c r="N201" s="101" t="s">
        <v>37</v>
      </c>
      <c r="O201" s="102"/>
      <c r="P201" s="103">
        <f>O201*H201</f>
        <v>0</v>
      </c>
      <c r="Q201" s="103">
        <v>0</v>
      </c>
      <c r="R201" s="103">
        <f>Q201*H201</f>
        <v>0</v>
      </c>
      <c r="S201" s="103">
        <v>0</v>
      </c>
      <c r="T201" s="104">
        <f>S201*H201</f>
        <v>0</v>
      </c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R201" s="105" t="s">
        <v>224</v>
      </c>
      <c r="AT201" s="105" t="s">
        <v>219</v>
      </c>
      <c r="AU201" s="105" t="s">
        <v>81</v>
      </c>
      <c r="AY201" s="6" t="s">
        <v>217</v>
      </c>
      <c r="BE201" s="106">
        <f>IF(N201="základní",J201,0)</f>
        <v>0</v>
      </c>
      <c r="BF201" s="106">
        <f>IF(N201="snížená",J201,0)</f>
        <v>0</v>
      </c>
      <c r="BG201" s="106">
        <f>IF(N201="zákl. přenesená",J201,0)</f>
        <v>0</v>
      </c>
      <c r="BH201" s="106">
        <f>IF(N201="sníž. přenesená",J201,0)</f>
        <v>0</v>
      </c>
      <c r="BI201" s="106">
        <f>IF(N201="nulová",J201,0)</f>
        <v>0</v>
      </c>
      <c r="BJ201" s="6" t="s">
        <v>79</v>
      </c>
      <c r="BK201" s="106">
        <f>ROUND(I201*H201,2)</f>
        <v>0</v>
      </c>
      <c r="BL201" s="6" t="s">
        <v>224</v>
      </c>
      <c r="BM201" s="105" t="s">
        <v>3033</v>
      </c>
    </row>
    <row r="202" spans="1:65" s="132" customFormat="1">
      <c r="B202" s="133"/>
      <c r="D202" s="113" t="s">
        <v>226</v>
      </c>
      <c r="E202" s="134" t="s">
        <v>0</v>
      </c>
      <c r="F202" s="135" t="s">
        <v>3030</v>
      </c>
      <c r="H202" s="136">
        <v>3.802</v>
      </c>
      <c r="L202" s="133"/>
      <c r="M202" s="137"/>
      <c r="N202" s="138"/>
      <c r="O202" s="138"/>
      <c r="P202" s="138"/>
      <c r="Q202" s="138"/>
      <c r="R202" s="138"/>
      <c r="S202" s="138"/>
      <c r="T202" s="139"/>
      <c r="AT202" s="134" t="s">
        <v>226</v>
      </c>
      <c r="AU202" s="134" t="s">
        <v>81</v>
      </c>
      <c r="AV202" s="132" t="s">
        <v>81</v>
      </c>
      <c r="AW202" s="132" t="s">
        <v>28</v>
      </c>
      <c r="AX202" s="132" t="s">
        <v>72</v>
      </c>
      <c r="AY202" s="134" t="s">
        <v>217</v>
      </c>
    </row>
    <row r="203" spans="1:65" s="132" customFormat="1">
      <c r="B203" s="133"/>
      <c r="D203" s="113" t="s">
        <v>226</v>
      </c>
      <c r="E203" s="134" t="s">
        <v>0</v>
      </c>
      <c r="F203" s="135" t="s">
        <v>3031</v>
      </c>
      <c r="H203" s="136">
        <v>12.1</v>
      </c>
      <c r="L203" s="133"/>
      <c r="M203" s="137"/>
      <c r="N203" s="138"/>
      <c r="O203" s="138"/>
      <c r="P203" s="138"/>
      <c r="Q203" s="138"/>
      <c r="R203" s="138"/>
      <c r="S203" s="138"/>
      <c r="T203" s="139"/>
      <c r="AT203" s="134" t="s">
        <v>226</v>
      </c>
      <c r="AU203" s="134" t="s">
        <v>81</v>
      </c>
      <c r="AV203" s="132" t="s">
        <v>81</v>
      </c>
      <c r="AW203" s="132" t="s">
        <v>28</v>
      </c>
      <c r="AX203" s="132" t="s">
        <v>72</v>
      </c>
      <c r="AY203" s="134" t="s">
        <v>217</v>
      </c>
    </row>
    <row r="204" spans="1:65" s="132" customFormat="1" ht="22.5">
      <c r="B204" s="133"/>
      <c r="D204" s="113" t="s">
        <v>226</v>
      </c>
      <c r="E204" s="134" t="s">
        <v>0</v>
      </c>
      <c r="F204" s="135" t="s">
        <v>3032</v>
      </c>
      <c r="H204" s="136">
        <v>20.928000000000001</v>
      </c>
      <c r="L204" s="133"/>
      <c r="M204" s="137"/>
      <c r="N204" s="138"/>
      <c r="O204" s="138"/>
      <c r="P204" s="138"/>
      <c r="Q204" s="138"/>
      <c r="R204" s="138"/>
      <c r="S204" s="138"/>
      <c r="T204" s="139"/>
      <c r="AT204" s="134" t="s">
        <v>226</v>
      </c>
      <c r="AU204" s="134" t="s">
        <v>81</v>
      </c>
      <c r="AV204" s="132" t="s">
        <v>81</v>
      </c>
      <c r="AW204" s="132" t="s">
        <v>28</v>
      </c>
      <c r="AX204" s="132" t="s">
        <v>72</v>
      </c>
      <c r="AY204" s="134" t="s">
        <v>217</v>
      </c>
    </row>
    <row r="205" spans="1:65" s="140" customFormat="1">
      <c r="B205" s="141"/>
      <c r="D205" s="113" t="s">
        <v>226</v>
      </c>
      <c r="E205" s="142" t="s">
        <v>0</v>
      </c>
      <c r="F205" s="143" t="s">
        <v>227</v>
      </c>
      <c r="H205" s="144">
        <v>36.83</v>
      </c>
      <c r="L205" s="141"/>
      <c r="M205" s="145"/>
      <c r="N205" s="146"/>
      <c r="O205" s="146"/>
      <c r="P205" s="146"/>
      <c r="Q205" s="146"/>
      <c r="R205" s="146"/>
      <c r="S205" s="146"/>
      <c r="T205" s="147"/>
      <c r="AT205" s="142" t="s">
        <v>226</v>
      </c>
      <c r="AU205" s="142" t="s">
        <v>81</v>
      </c>
      <c r="AV205" s="140" t="s">
        <v>224</v>
      </c>
      <c r="AW205" s="140" t="s">
        <v>28</v>
      </c>
      <c r="AX205" s="140" t="s">
        <v>79</v>
      </c>
      <c r="AY205" s="142" t="s">
        <v>217</v>
      </c>
    </row>
    <row r="206" spans="1:65" s="132" customFormat="1">
      <c r="B206" s="133"/>
      <c r="D206" s="113" t="s">
        <v>226</v>
      </c>
      <c r="F206" s="135" t="s">
        <v>3034</v>
      </c>
      <c r="H206" s="136">
        <v>699.77</v>
      </c>
      <c r="L206" s="133"/>
      <c r="M206" s="137"/>
      <c r="N206" s="138"/>
      <c r="O206" s="138"/>
      <c r="P206" s="138"/>
      <c r="Q206" s="138"/>
      <c r="R206" s="138"/>
      <c r="S206" s="138"/>
      <c r="T206" s="139"/>
      <c r="AT206" s="134" t="s">
        <v>226</v>
      </c>
      <c r="AU206" s="134" t="s">
        <v>81</v>
      </c>
      <c r="AV206" s="132" t="s">
        <v>81</v>
      </c>
      <c r="AW206" s="132" t="s">
        <v>2</v>
      </c>
      <c r="AX206" s="132" t="s">
        <v>79</v>
      </c>
      <c r="AY206" s="134" t="s">
        <v>217</v>
      </c>
    </row>
    <row r="207" spans="1:65" s="17" customFormat="1" ht="24">
      <c r="A207" s="14"/>
      <c r="B207" s="15"/>
      <c r="C207" s="94">
        <f>C201+1</f>
        <v>41</v>
      </c>
      <c r="D207" s="94" t="s">
        <v>219</v>
      </c>
      <c r="E207" s="95" t="s">
        <v>1144</v>
      </c>
      <c r="F207" s="96" t="s">
        <v>1145</v>
      </c>
      <c r="G207" s="97" t="s">
        <v>263</v>
      </c>
      <c r="H207" s="98">
        <v>36.83</v>
      </c>
      <c r="I207" s="1"/>
      <c r="J207" s="99">
        <f>ROUND(I207*H207,2)</f>
        <v>0</v>
      </c>
      <c r="K207" s="96" t="s">
        <v>223</v>
      </c>
      <c r="L207" s="15"/>
      <c r="M207" s="100" t="s">
        <v>0</v>
      </c>
      <c r="N207" s="101" t="s">
        <v>37</v>
      </c>
      <c r="O207" s="102"/>
      <c r="P207" s="103">
        <f>O207*H207</f>
        <v>0</v>
      </c>
      <c r="Q207" s="103">
        <v>0</v>
      </c>
      <c r="R207" s="103">
        <f>Q207*H207</f>
        <v>0</v>
      </c>
      <c r="S207" s="103">
        <v>0</v>
      </c>
      <c r="T207" s="104">
        <f>S207*H207</f>
        <v>0</v>
      </c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R207" s="105" t="s">
        <v>224</v>
      </c>
      <c r="AT207" s="105" t="s">
        <v>219</v>
      </c>
      <c r="AU207" s="105" t="s">
        <v>81</v>
      </c>
      <c r="AY207" s="6" t="s">
        <v>217</v>
      </c>
      <c r="BE207" s="106">
        <f>IF(N207="základní",J207,0)</f>
        <v>0</v>
      </c>
      <c r="BF207" s="106">
        <f>IF(N207="snížená",J207,0)</f>
        <v>0</v>
      </c>
      <c r="BG207" s="106">
        <f>IF(N207="zákl. přenesená",J207,0)</f>
        <v>0</v>
      </c>
      <c r="BH207" s="106">
        <f>IF(N207="sníž. přenesená",J207,0)</f>
        <v>0</v>
      </c>
      <c r="BI207" s="106">
        <f>IF(N207="nulová",J207,0)</f>
        <v>0</v>
      </c>
      <c r="BJ207" s="6" t="s">
        <v>79</v>
      </c>
      <c r="BK207" s="106">
        <f>ROUND(I207*H207,2)</f>
        <v>0</v>
      </c>
      <c r="BL207" s="6" t="s">
        <v>224</v>
      </c>
      <c r="BM207" s="105" t="s">
        <v>3035</v>
      </c>
    </row>
    <row r="208" spans="1:65" s="132" customFormat="1">
      <c r="B208" s="133"/>
      <c r="D208" s="113" t="s">
        <v>226</v>
      </c>
      <c r="E208" s="134" t="s">
        <v>0</v>
      </c>
      <c r="F208" s="135" t="s">
        <v>3030</v>
      </c>
      <c r="H208" s="136">
        <v>3.802</v>
      </c>
      <c r="L208" s="133"/>
      <c r="M208" s="137"/>
      <c r="N208" s="138"/>
      <c r="O208" s="138"/>
      <c r="P208" s="138"/>
      <c r="Q208" s="138"/>
      <c r="R208" s="138"/>
      <c r="S208" s="138"/>
      <c r="T208" s="139"/>
      <c r="AT208" s="134" t="s">
        <v>226</v>
      </c>
      <c r="AU208" s="134" t="s">
        <v>81</v>
      </c>
      <c r="AV208" s="132" t="s">
        <v>81</v>
      </c>
      <c r="AW208" s="132" t="s">
        <v>28</v>
      </c>
      <c r="AX208" s="132" t="s">
        <v>72</v>
      </c>
      <c r="AY208" s="134" t="s">
        <v>217</v>
      </c>
    </row>
    <row r="209" spans="1:65" s="132" customFormat="1">
      <c r="B209" s="133"/>
      <c r="D209" s="113" t="s">
        <v>226</v>
      </c>
      <c r="E209" s="134" t="s">
        <v>0</v>
      </c>
      <c r="F209" s="135" t="s">
        <v>3031</v>
      </c>
      <c r="H209" s="136">
        <v>12.1</v>
      </c>
      <c r="L209" s="133"/>
      <c r="M209" s="137"/>
      <c r="N209" s="138"/>
      <c r="O209" s="138"/>
      <c r="P209" s="138"/>
      <c r="Q209" s="138"/>
      <c r="R209" s="138"/>
      <c r="S209" s="138"/>
      <c r="T209" s="139"/>
      <c r="AT209" s="134" t="s">
        <v>226</v>
      </c>
      <c r="AU209" s="134" t="s">
        <v>81</v>
      </c>
      <c r="AV209" s="132" t="s">
        <v>81</v>
      </c>
      <c r="AW209" s="132" t="s">
        <v>28</v>
      </c>
      <c r="AX209" s="132" t="s">
        <v>72</v>
      </c>
      <c r="AY209" s="134" t="s">
        <v>217</v>
      </c>
    </row>
    <row r="210" spans="1:65" s="132" customFormat="1" ht="22.5">
      <c r="B210" s="133"/>
      <c r="D210" s="113" t="s">
        <v>226</v>
      </c>
      <c r="E210" s="134" t="s">
        <v>0</v>
      </c>
      <c r="F210" s="135" t="s">
        <v>3032</v>
      </c>
      <c r="H210" s="136">
        <v>20.928000000000001</v>
      </c>
      <c r="L210" s="133"/>
      <c r="M210" s="137"/>
      <c r="N210" s="138"/>
      <c r="O210" s="138"/>
      <c r="P210" s="138"/>
      <c r="Q210" s="138"/>
      <c r="R210" s="138"/>
      <c r="S210" s="138"/>
      <c r="T210" s="139"/>
      <c r="AT210" s="134" t="s">
        <v>226</v>
      </c>
      <c r="AU210" s="134" t="s">
        <v>81</v>
      </c>
      <c r="AV210" s="132" t="s">
        <v>81</v>
      </c>
      <c r="AW210" s="132" t="s">
        <v>28</v>
      </c>
      <c r="AX210" s="132" t="s">
        <v>72</v>
      </c>
      <c r="AY210" s="134" t="s">
        <v>217</v>
      </c>
    </row>
    <row r="211" spans="1:65" s="140" customFormat="1">
      <c r="B211" s="141"/>
      <c r="D211" s="113" t="s">
        <v>226</v>
      </c>
      <c r="E211" s="142" t="s">
        <v>0</v>
      </c>
      <c r="F211" s="143" t="s">
        <v>227</v>
      </c>
      <c r="H211" s="144">
        <v>36.83</v>
      </c>
      <c r="L211" s="141"/>
      <c r="M211" s="145"/>
      <c r="N211" s="146"/>
      <c r="O211" s="146"/>
      <c r="P211" s="146"/>
      <c r="Q211" s="146"/>
      <c r="R211" s="146"/>
      <c r="S211" s="146"/>
      <c r="T211" s="147"/>
      <c r="AT211" s="142" t="s">
        <v>226</v>
      </c>
      <c r="AU211" s="142" t="s">
        <v>81</v>
      </c>
      <c r="AV211" s="140" t="s">
        <v>224</v>
      </c>
      <c r="AW211" s="140" t="s">
        <v>28</v>
      </c>
      <c r="AX211" s="140" t="s">
        <v>79</v>
      </c>
      <c r="AY211" s="142" t="s">
        <v>217</v>
      </c>
    </row>
    <row r="212" spans="1:65" s="81" customFormat="1" ht="22.9" customHeight="1">
      <c r="B212" s="82"/>
      <c r="D212" s="83" t="s">
        <v>71</v>
      </c>
      <c r="E212" s="92" t="s">
        <v>1147</v>
      </c>
      <c r="F212" s="92" t="s">
        <v>1148</v>
      </c>
      <c r="J212" s="93">
        <f>BK212</f>
        <v>0</v>
      </c>
      <c r="L212" s="82"/>
      <c r="M212" s="86"/>
      <c r="N212" s="87"/>
      <c r="O212" s="87"/>
      <c r="P212" s="88">
        <f>P213</f>
        <v>0</v>
      </c>
      <c r="Q212" s="87"/>
      <c r="R212" s="88">
        <f>R213</f>
        <v>0</v>
      </c>
      <c r="S212" s="87"/>
      <c r="T212" s="89">
        <f>T213</f>
        <v>0</v>
      </c>
      <c r="AR212" s="83" t="s">
        <v>79</v>
      </c>
      <c r="AT212" s="90" t="s">
        <v>71</v>
      </c>
      <c r="AU212" s="90" t="s">
        <v>79</v>
      </c>
      <c r="AY212" s="83" t="s">
        <v>217</v>
      </c>
      <c r="BK212" s="91">
        <f>BK213</f>
        <v>0</v>
      </c>
    </row>
    <row r="213" spans="1:65" s="17" customFormat="1" ht="16.5" customHeight="1">
      <c r="A213" s="14"/>
      <c r="B213" s="15"/>
      <c r="C213" s="94">
        <f>C207+1</f>
        <v>42</v>
      </c>
      <c r="D213" s="94" t="s">
        <v>219</v>
      </c>
      <c r="E213" s="95" t="s">
        <v>3036</v>
      </c>
      <c r="F213" s="96" t="s">
        <v>3037</v>
      </c>
      <c r="G213" s="97" t="s">
        <v>263</v>
      </c>
      <c r="H213" s="98">
        <v>80.525999999999996</v>
      </c>
      <c r="I213" s="1"/>
      <c r="J213" s="99">
        <f>ROUND(I213*H213,2)</f>
        <v>0</v>
      </c>
      <c r="K213" s="96" t="s">
        <v>223</v>
      </c>
      <c r="L213" s="15"/>
      <c r="M213" s="100" t="s">
        <v>0</v>
      </c>
      <c r="N213" s="101" t="s">
        <v>37</v>
      </c>
      <c r="O213" s="102"/>
      <c r="P213" s="103">
        <f>O213*H213</f>
        <v>0</v>
      </c>
      <c r="Q213" s="103">
        <v>0</v>
      </c>
      <c r="R213" s="103">
        <f>Q213*H213</f>
        <v>0</v>
      </c>
      <c r="S213" s="103">
        <v>0</v>
      </c>
      <c r="T213" s="104">
        <f>S213*H213</f>
        <v>0</v>
      </c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R213" s="105" t="s">
        <v>224</v>
      </c>
      <c r="AT213" s="105" t="s">
        <v>219</v>
      </c>
      <c r="AU213" s="105" t="s">
        <v>81</v>
      </c>
      <c r="AY213" s="6" t="s">
        <v>217</v>
      </c>
      <c r="BE213" s="106">
        <f>IF(N213="základní",J213,0)</f>
        <v>0</v>
      </c>
      <c r="BF213" s="106">
        <f>IF(N213="snížená",J213,0)</f>
        <v>0</v>
      </c>
      <c r="BG213" s="106">
        <f>IF(N213="zákl. přenesená",J213,0)</f>
        <v>0</v>
      </c>
      <c r="BH213" s="106">
        <f>IF(N213="sníž. přenesená",J213,0)</f>
        <v>0</v>
      </c>
      <c r="BI213" s="106">
        <f>IF(N213="nulová",J213,0)</f>
        <v>0</v>
      </c>
      <c r="BJ213" s="6" t="s">
        <v>79</v>
      </c>
      <c r="BK213" s="106">
        <f>ROUND(I213*H213,2)</f>
        <v>0</v>
      </c>
      <c r="BL213" s="6" t="s">
        <v>224</v>
      </c>
      <c r="BM213" s="105" t="s">
        <v>3038</v>
      </c>
    </row>
    <row r="214" spans="1:65" s="81" customFormat="1" ht="25.9" customHeight="1">
      <c r="B214" s="82"/>
      <c r="D214" s="83" t="s">
        <v>71</v>
      </c>
      <c r="E214" s="84" t="s">
        <v>1153</v>
      </c>
      <c r="F214" s="84" t="s">
        <v>1154</v>
      </c>
      <c r="J214" s="85">
        <f>BK214</f>
        <v>0</v>
      </c>
      <c r="L214" s="82"/>
      <c r="M214" s="86"/>
      <c r="N214" s="87"/>
      <c r="O214" s="87"/>
      <c r="P214" s="88">
        <f>P215+P221+P224</f>
        <v>0</v>
      </c>
      <c r="Q214" s="87"/>
      <c r="R214" s="88">
        <f>R215+R221+R224</f>
        <v>0.1018</v>
      </c>
      <c r="S214" s="87"/>
      <c r="T214" s="89">
        <f>T215+T221+T224</f>
        <v>4.5999999999999999E-2</v>
      </c>
      <c r="AR214" s="83" t="s">
        <v>81</v>
      </c>
      <c r="AT214" s="90" t="s">
        <v>71</v>
      </c>
      <c r="AU214" s="90" t="s">
        <v>72</v>
      </c>
      <c r="AY214" s="83" t="s">
        <v>217</v>
      </c>
      <c r="BK214" s="91">
        <f>BK215+BK221+BK224</f>
        <v>0</v>
      </c>
    </row>
    <row r="215" spans="1:65" s="81" customFormat="1" ht="22.9" customHeight="1">
      <c r="B215" s="82"/>
      <c r="D215" s="83" t="s">
        <v>71</v>
      </c>
      <c r="E215" s="92" t="s">
        <v>1155</v>
      </c>
      <c r="F215" s="92" t="s">
        <v>1156</v>
      </c>
      <c r="J215" s="93">
        <f>BK215</f>
        <v>0</v>
      </c>
      <c r="L215" s="82"/>
      <c r="M215" s="86"/>
      <c r="N215" s="87"/>
      <c r="O215" s="87"/>
      <c r="P215" s="88">
        <f>SUM(P216:P220)</f>
        <v>0</v>
      </c>
      <c r="Q215" s="87"/>
      <c r="R215" s="88">
        <f>SUM(R216:R220)</f>
        <v>9.7699999999999995E-2</v>
      </c>
      <c r="S215" s="87"/>
      <c r="T215" s="89">
        <f>SUM(T216:T220)</f>
        <v>0</v>
      </c>
      <c r="AR215" s="83" t="s">
        <v>81</v>
      </c>
      <c r="AT215" s="90" t="s">
        <v>71</v>
      </c>
      <c r="AU215" s="90" t="s">
        <v>79</v>
      </c>
      <c r="AY215" s="83" t="s">
        <v>217</v>
      </c>
      <c r="BK215" s="91">
        <f>SUM(BK216:BK220)</f>
        <v>0</v>
      </c>
    </row>
    <row r="216" spans="1:65" s="17" customFormat="1" ht="16.5" customHeight="1">
      <c r="A216" s="14"/>
      <c r="B216" s="15"/>
      <c r="C216" s="94">
        <f>C213+1</f>
        <v>43</v>
      </c>
      <c r="D216" s="94" t="s">
        <v>219</v>
      </c>
      <c r="E216" s="95" t="s">
        <v>3039</v>
      </c>
      <c r="F216" s="96" t="s">
        <v>3040</v>
      </c>
      <c r="G216" s="97" t="s">
        <v>286</v>
      </c>
      <c r="H216" s="98">
        <v>27.004000000000001</v>
      </c>
      <c r="I216" s="1"/>
      <c r="J216" s="99">
        <f>ROUND(I216*H216,2)</f>
        <v>0</v>
      </c>
      <c r="K216" s="96" t="s">
        <v>223</v>
      </c>
      <c r="L216" s="15"/>
      <c r="M216" s="100" t="s">
        <v>0</v>
      </c>
      <c r="N216" s="101" t="s">
        <v>37</v>
      </c>
      <c r="O216" s="102"/>
      <c r="P216" s="103">
        <f>O216*H216</f>
        <v>0</v>
      </c>
      <c r="Q216" s="103">
        <v>3.5000000000000001E-3</v>
      </c>
      <c r="R216" s="103">
        <f>Q216*H216</f>
        <v>9.4514000000000001E-2</v>
      </c>
      <c r="S216" s="103">
        <v>0</v>
      </c>
      <c r="T216" s="104">
        <f>S216*H216</f>
        <v>0</v>
      </c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R216" s="105" t="s">
        <v>293</v>
      </c>
      <c r="AT216" s="105" t="s">
        <v>219</v>
      </c>
      <c r="AU216" s="105" t="s">
        <v>81</v>
      </c>
      <c r="AY216" s="6" t="s">
        <v>217</v>
      </c>
      <c r="BE216" s="106">
        <f>IF(N216="základní",J216,0)</f>
        <v>0</v>
      </c>
      <c r="BF216" s="106">
        <f>IF(N216="snížená",J216,0)</f>
        <v>0</v>
      </c>
      <c r="BG216" s="106">
        <f>IF(N216="zákl. přenesená",J216,0)</f>
        <v>0</v>
      </c>
      <c r="BH216" s="106">
        <f>IF(N216="sníž. přenesená",J216,0)</f>
        <v>0</v>
      </c>
      <c r="BI216" s="106">
        <f>IF(N216="nulová",J216,0)</f>
        <v>0</v>
      </c>
      <c r="BJ216" s="6" t="s">
        <v>79</v>
      </c>
      <c r="BK216" s="106">
        <f>ROUND(I216*H216,2)</f>
        <v>0</v>
      </c>
      <c r="BL216" s="6" t="s">
        <v>293</v>
      </c>
      <c r="BM216" s="105" t="s">
        <v>3041</v>
      </c>
    </row>
    <row r="217" spans="1:65" s="132" customFormat="1">
      <c r="B217" s="133"/>
      <c r="D217" s="113" t="s">
        <v>226</v>
      </c>
      <c r="E217" s="134" t="s">
        <v>0</v>
      </c>
      <c r="F217" s="135" t="s">
        <v>3042</v>
      </c>
      <c r="H217" s="136">
        <v>27.004000000000001</v>
      </c>
      <c r="L217" s="133"/>
      <c r="M217" s="137"/>
      <c r="N217" s="138"/>
      <c r="O217" s="138"/>
      <c r="P217" s="138"/>
      <c r="Q217" s="138"/>
      <c r="R217" s="138"/>
      <c r="S217" s="138"/>
      <c r="T217" s="139"/>
      <c r="AT217" s="134" t="s">
        <v>226</v>
      </c>
      <c r="AU217" s="134" t="s">
        <v>81</v>
      </c>
      <c r="AV217" s="132" t="s">
        <v>81</v>
      </c>
      <c r="AW217" s="132" t="s">
        <v>28</v>
      </c>
      <c r="AX217" s="132" t="s">
        <v>79</v>
      </c>
      <c r="AY217" s="134" t="s">
        <v>217</v>
      </c>
    </row>
    <row r="218" spans="1:65" s="17" customFormat="1" ht="16.5" customHeight="1">
      <c r="A218" s="14"/>
      <c r="B218" s="15"/>
      <c r="C218" s="94">
        <f>C216+1</f>
        <v>44</v>
      </c>
      <c r="D218" s="94" t="s">
        <v>219</v>
      </c>
      <c r="E218" s="95" t="s">
        <v>3043</v>
      </c>
      <c r="F218" s="96" t="s">
        <v>3044</v>
      </c>
      <c r="G218" s="97" t="s">
        <v>286</v>
      </c>
      <c r="H218" s="98">
        <v>27.004000000000001</v>
      </c>
      <c r="I218" s="1"/>
      <c r="J218" s="99">
        <f>ROUND(I218*H218,2)</f>
        <v>0</v>
      </c>
      <c r="K218" s="96" t="s">
        <v>223</v>
      </c>
      <c r="L218" s="15"/>
      <c r="M218" s="100" t="s">
        <v>0</v>
      </c>
      <c r="N218" s="101" t="s">
        <v>37</v>
      </c>
      <c r="O218" s="102"/>
      <c r="P218" s="103">
        <f>O218*H218</f>
        <v>0</v>
      </c>
      <c r="Q218" s="103">
        <v>0</v>
      </c>
      <c r="R218" s="103">
        <f>Q218*H218</f>
        <v>0</v>
      </c>
      <c r="S218" s="103">
        <v>0</v>
      </c>
      <c r="T218" s="104">
        <f>S218*H218</f>
        <v>0</v>
      </c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R218" s="105" t="s">
        <v>293</v>
      </c>
      <c r="AT218" s="105" t="s">
        <v>219</v>
      </c>
      <c r="AU218" s="105" t="s">
        <v>81</v>
      </c>
      <c r="AY218" s="6" t="s">
        <v>217</v>
      </c>
      <c r="BE218" s="106">
        <f>IF(N218="základní",J218,0)</f>
        <v>0</v>
      </c>
      <c r="BF218" s="106">
        <f>IF(N218="snížená",J218,0)</f>
        <v>0</v>
      </c>
      <c r="BG218" s="106">
        <f>IF(N218="zákl. přenesená",J218,0)</f>
        <v>0</v>
      </c>
      <c r="BH218" s="106">
        <f>IF(N218="sníž. přenesená",J218,0)</f>
        <v>0</v>
      </c>
      <c r="BI218" s="106">
        <f>IF(N218="nulová",J218,0)</f>
        <v>0</v>
      </c>
      <c r="BJ218" s="6" t="s">
        <v>79</v>
      </c>
      <c r="BK218" s="106">
        <f>ROUND(I218*H218,2)</f>
        <v>0</v>
      </c>
      <c r="BL218" s="6" t="s">
        <v>293</v>
      </c>
      <c r="BM218" s="105" t="s">
        <v>3045</v>
      </c>
    </row>
    <row r="219" spans="1:65" s="17" customFormat="1" ht="16.5" customHeight="1">
      <c r="A219" s="14"/>
      <c r="B219" s="15"/>
      <c r="C219" s="148">
        <f>C218+1</f>
        <v>45</v>
      </c>
      <c r="D219" s="148" t="s">
        <v>245</v>
      </c>
      <c r="E219" s="149" t="s">
        <v>3046</v>
      </c>
      <c r="F219" s="150" t="s">
        <v>3047</v>
      </c>
      <c r="G219" s="151" t="s">
        <v>1230</v>
      </c>
      <c r="H219" s="152">
        <v>3.1859999999999999</v>
      </c>
      <c r="I219" s="2"/>
      <c r="J219" s="153">
        <f>ROUND(I219*H219,2)</f>
        <v>0</v>
      </c>
      <c r="K219" s="150" t="s">
        <v>223</v>
      </c>
      <c r="L219" s="154"/>
      <c r="M219" s="155" t="s">
        <v>0</v>
      </c>
      <c r="N219" s="156" t="s">
        <v>37</v>
      </c>
      <c r="O219" s="102"/>
      <c r="P219" s="103">
        <f>O219*H219</f>
        <v>0</v>
      </c>
      <c r="Q219" s="103">
        <v>1E-3</v>
      </c>
      <c r="R219" s="103">
        <f>Q219*H219</f>
        <v>3.186E-3</v>
      </c>
      <c r="S219" s="103">
        <v>0</v>
      </c>
      <c r="T219" s="104">
        <f>S219*H219</f>
        <v>0</v>
      </c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R219" s="105" t="s">
        <v>364</v>
      </c>
      <c r="AT219" s="105" t="s">
        <v>245</v>
      </c>
      <c r="AU219" s="105" t="s">
        <v>81</v>
      </c>
      <c r="AY219" s="6" t="s">
        <v>217</v>
      </c>
      <c r="BE219" s="106">
        <f>IF(N219="základní",J219,0)</f>
        <v>0</v>
      </c>
      <c r="BF219" s="106">
        <f>IF(N219="snížená",J219,0)</f>
        <v>0</v>
      </c>
      <c r="BG219" s="106">
        <f>IF(N219="zákl. přenesená",J219,0)</f>
        <v>0</v>
      </c>
      <c r="BH219" s="106">
        <f>IF(N219="sníž. přenesená",J219,0)</f>
        <v>0</v>
      </c>
      <c r="BI219" s="106">
        <f>IF(N219="nulová",J219,0)</f>
        <v>0</v>
      </c>
      <c r="BJ219" s="6" t="s">
        <v>79</v>
      </c>
      <c r="BK219" s="106">
        <f>ROUND(I219*H219,2)</f>
        <v>0</v>
      </c>
      <c r="BL219" s="6" t="s">
        <v>293</v>
      </c>
      <c r="BM219" s="105" t="s">
        <v>3048</v>
      </c>
    </row>
    <row r="220" spans="1:65" s="132" customFormat="1">
      <c r="B220" s="133"/>
      <c r="D220" s="113" t="s">
        <v>226</v>
      </c>
      <c r="F220" s="135" t="s">
        <v>3049</v>
      </c>
      <c r="H220" s="136">
        <v>3.1859999999999999</v>
      </c>
      <c r="L220" s="133"/>
      <c r="M220" s="137"/>
      <c r="N220" s="138"/>
      <c r="O220" s="138"/>
      <c r="P220" s="138"/>
      <c r="Q220" s="138"/>
      <c r="R220" s="138"/>
      <c r="S220" s="138"/>
      <c r="T220" s="139"/>
      <c r="AT220" s="134" t="s">
        <v>226</v>
      </c>
      <c r="AU220" s="134" t="s">
        <v>81</v>
      </c>
      <c r="AV220" s="132" t="s">
        <v>81</v>
      </c>
      <c r="AW220" s="132" t="s">
        <v>2</v>
      </c>
      <c r="AX220" s="132" t="s">
        <v>79</v>
      </c>
      <c r="AY220" s="134" t="s">
        <v>217</v>
      </c>
    </row>
    <row r="221" spans="1:65" s="81" customFormat="1" ht="22.9" customHeight="1">
      <c r="B221" s="82"/>
      <c r="D221" s="83" t="s">
        <v>71</v>
      </c>
      <c r="E221" s="92" t="s">
        <v>3050</v>
      </c>
      <c r="F221" s="92" t="s">
        <v>3051</v>
      </c>
      <c r="J221" s="93">
        <f>BK221</f>
        <v>0</v>
      </c>
      <c r="L221" s="82"/>
      <c r="M221" s="86"/>
      <c r="N221" s="87"/>
      <c r="O221" s="87"/>
      <c r="P221" s="88">
        <f>SUM(P222:P223)</f>
        <v>0</v>
      </c>
      <c r="Q221" s="87"/>
      <c r="R221" s="88">
        <f>SUM(R222:R223)</f>
        <v>0</v>
      </c>
      <c r="S221" s="87"/>
      <c r="T221" s="89">
        <f>SUM(T222:T223)</f>
        <v>4.5999999999999999E-2</v>
      </c>
      <c r="AR221" s="83" t="s">
        <v>81</v>
      </c>
      <c r="AT221" s="90" t="s">
        <v>71</v>
      </c>
      <c r="AU221" s="90" t="s">
        <v>79</v>
      </c>
      <c r="AY221" s="83" t="s">
        <v>217</v>
      </c>
      <c r="BK221" s="91">
        <f>SUM(BK222:BK223)</f>
        <v>0</v>
      </c>
    </row>
    <row r="222" spans="1:65" s="17" customFormat="1" ht="16.5" customHeight="1">
      <c r="A222" s="14"/>
      <c r="B222" s="15"/>
      <c r="C222" s="94">
        <f>C219+1</f>
        <v>46</v>
      </c>
      <c r="D222" s="94" t="s">
        <v>219</v>
      </c>
      <c r="E222" s="95" t="s">
        <v>3052</v>
      </c>
      <c r="F222" s="96" t="s">
        <v>3053</v>
      </c>
      <c r="G222" s="97" t="s">
        <v>458</v>
      </c>
      <c r="H222" s="98">
        <v>2</v>
      </c>
      <c r="I222" s="1"/>
      <c r="J222" s="99">
        <f>ROUND(I222*H222,2)</f>
        <v>0</v>
      </c>
      <c r="K222" s="96" t="s">
        <v>223</v>
      </c>
      <c r="L222" s="15"/>
      <c r="M222" s="100" t="s">
        <v>0</v>
      </c>
      <c r="N222" s="101" t="s">
        <v>37</v>
      </c>
      <c r="O222" s="102"/>
      <c r="P222" s="103">
        <f>O222*H222</f>
        <v>0</v>
      </c>
      <c r="Q222" s="103">
        <v>0</v>
      </c>
      <c r="R222" s="103">
        <f>Q222*H222</f>
        <v>0</v>
      </c>
      <c r="S222" s="103">
        <v>0</v>
      </c>
      <c r="T222" s="104">
        <f>S222*H222</f>
        <v>0</v>
      </c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R222" s="105" t="s">
        <v>293</v>
      </c>
      <c r="AT222" s="105" t="s">
        <v>219</v>
      </c>
      <c r="AU222" s="105" t="s">
        <v>81</v>
      </c>
      <c r="AY222" s="6" t="s">
        <v>217</v>
      </c>
      <c r="BE222" s="106">
        <f>IF(N222="základní",J222,0)</f>
        <v>0</v>
      </c>
      <c r="BF222" s="106">
        <f>IF(N222="snížená",J222,0)</f>
        <v>0</v>
      </c>
      <c r="BG222" s="106">
        <f>IF(N222="zákl. přenesená",J222,0)</f>
        <v>0</v>
      </c>
      <c r="BH222" s="106">
        <f>IF(N222="sníž. přenesená",J222,0)</f>
        <v>0</v>
      </c>
      <c r="BI222" s="106">
        <f>IF(N222="nulová",J222,0)</f>
        <v>0</v>
      </c>
      <c r="BJ222" s="6" t="s">
        <v>79</v>
      </c>
      <c r="BK222" s="106">
        <f>ROUND(I222*H222,2)</f>
        <v>0</v>
      </c>
      <c r="BL222" s="6" t="s">
        <v>293</v>
      </c>
      <c r="BM222" s="105" t="s">
        <v>3054</v>
      </c>
    </row>
    <row r="223" spans="1:65" s="17" customFormat="1" ht="16.5" customHeight="1">
      <c r="A223" s="14"/>
      <c r="B223" s="15"/>
      <c r="C223" s="94">
        <f>C222+1</f>
        <v>47</v>
      </c>
      <c r="D223" s="94" t="s">
        <v>219</v>
      </c>
      <c r="E223" s="95" t="s">
        <v>3055</v>
      </c>
      <c r="F223" s="96" t="s">
        <v>3056</v>
      </c>
      <c r="G223" s="97" t="s">
        <v>458</v>
      </c>
      <c r="H223" s="98">
        <v>2</v>
      </c>
      <c r="I223" s="1"/>
      <c r="J223" s="99">
        <f>ROUND(I223*H223,2)</f>
        <v>0</v>
      </c>
      <c r="K223" s="96" t="s">
        <v>223</v>
      </c>
      <c r="L223" s="15"/>
      <c r="M223" s="100" t="s">
        <v>0</v>
      </c>
      <c r="N223" s="101" t="s">
        <v>37</v>
      </c>
      <c r="O223" s="102"/>
      <c r="P223" s="103">
        <f>O223*H223</f>
        <v>0</v>
      </c>
      <c r="Q223" s="103">
        <v>0</v>
      </c>
      <c r="R223" s="103">
        <f>Q223*H223</f>
        <v>0</v>
      </c>
      <c r="S223" s="103">
        <v>2.3E-2</v>
      </c>
      <c r="T223" s="104">
        <f>S223*H223</f>
        <v>4.5999999999999999E-2</v>
      </c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R223" s="105" t="s">
        <v>293</v>
      </c>
      <c r="AT223" s="105" t="s">
        <v>219</v>
      </c>
      <c r="AU223" s="105" t="s">
        <v>81</v>
      </c>
      <c r="AY223" s="6" t="s">
        <v>217</v>
      </c>
      <c r="BE223" s="106">
        <f>IF(N223="základní",J223,0)</f>
        <v>0</v>
      </c>
      <c r="BF223" s="106">
        <f>IF(N223="snížená",J223,0)</f>
        <v>0</v>
      </c>
      <c r="BG223" s="106">
        <f>IF(N223="zákl. přenesená",J223,0)</f>
        <v>0</v>
      </c>
      <c r="BH223" s="106">
        <f>IF(N223="sníž. přenesená",J223,0)</f>
        <v>0</v>
      </c>
      <c r="BI223" s="106">
        <f>IF(N223="nulová",J223,0)</f>
        <v>0</v>
      </c>
      <c r="BJ223" s="6" t="s">
        <v>79</v>
      </c>
      <c r="BK223" s="106">
        <f>ROUND(I223*H223,2)</f>
        <v>0</v>
      </c>
      <c r="BL223" s="6" t="s">
        <v>293</v>
      </c>
      <c r="BM223" s="105" t="s">
        <v>3057</v>
      </c>
    </row>
    <row r="224" spans="1:65" s="81" customFormat="1" ht="22.9" customHeight="1">
      <c r="B224" s="82"/>
      <c r="D224" s="83" t="s">
        <v>71</v>
      </c>
      <c r="E224" s="92" t="s">
        <v>1947</v>
      </c>
      <c r="F224" s="92" t="s">
        <v>1948</v>
      </c>
      <c r="J224" s="93">
        <f>BK224</f>
        <v>0</v>
      </c>
      <c r="L224" s="82"/>
      <c r="M224" s="86"/>
      <c r="N224" s="87"/>
      <c r="O224" s="87"/>
      <c r="P224" s="88">
        <f>SUM(P225:P228)</f>
        <v>0</v>
      </c>
      <c r="Q224" s="87"/>
      <c r="R224" s="88">
        <f>SUM(R225:R228)</f>
        <v>4.0999999999999995E-3</v>
      </c>
      <c r="S224" s="87"/>
      <c r="T224" s="89">
        <f>SUM(T225:T228)</f>
        <v>0</v>
      </c>
      <c r="AR224" s="83" t="s">
        <v>81</v>
      </c>
      <c r="AT224" s="90" t="s">
        <v>71</v>
      </c>
      <c r="AU224" s="90" t="s">
        <v>79</v>
      </c>
      <c r="AY224" s="83" t="s">
        <v>217</v>
      </c>
      <c r="BK224" s="91">
        <f>SUM(BK225:BK228)</f>
        <v>0</v>
      </c>
    </row>
    <row r="225" spans="1:65" s="17" customFormat="1" ht="16.5" customHeight="1">
      <c r="A225" s="14"/>
      <c r="B225" s="15"/>
      <c r="C225" s="94">
        <f>C223+1</f>
        <v>48</v>
      </c>
      <c r="D225" s="94" t="s">
        <v>219</v>
      </c>
      <c r="E225" s="95" t="s">
        <v>3058</v>
      </c>
      <c r="F225" s="96" t="s">
        <v>3059</v>
      </c>
      <c r="G225" s="97" t="s">
        <v>458</v>
      </c>
      <c r="H225" s="98">
        <v>2</v>
      </c>
      <c r="I225" s="1"/>
      <c r="J225" s="99">
        <f>ROUND(I225*H225,2)</f>
        <v>0</v>
      </c>
      <c r="K225" s="96" t="s">
        <v>223</v>
      </c>
      <c r="L225" s="15"/>
      <c r="M225" s="100" t="s">
        <v>0</v>
      </c>
      <c r="N225" s="101" t="s">
        <v>37</v>
      </c>
      <c r="O225" s="102"/>
      <c r="P225" s="103">
        <f>O225*H225</f>
        <v>0</v>
      </c>
      <c r="Q225" s="103">
        <v>0</v>
      </c>
      <c r="R225" s="103">
        <f>Q225*H225</f>
        <v>0</v>
      </c>
      <c r="S225" s="103">
        <v>0</v>
      </c>
      <c r="T225" s="104">
        <f>S225*H225</f>
        <v>0</v>
      </c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R225" s="105" t="s">
        <v>293</v>
      </c>
      <c r="AT225" s="105" t="s">
        <v>219</v>
      </c>
      <c r="AU225" s="105" t="s">
        <v>81</v>
      </c>
      <c r="AY225" s="6" t="s">
        <v>217</v>
      </c>
      <c r="BE225" s="106">
        <f>IF(N225="základní",J225,0)</f>
        <v>0</v>
      </c>
      <c r="BF225" s="106">
        <f>IF(N225="snížená",J225,0)</f>
        <v>0</v>
      </c>
      <c r="BG225" s="106">
        <f>IF(N225="zákl. přenesená",J225,0)</f>
        <v>0</v>
      </c>
      <c r="BH225" s="106">
        <f>IF(N225="sníž. přenesená",J225,0)</f>
        <v>0</v>
      </c>
      <c r="BI225" s="106">
        <f>IF(N225="nulová",J225,0)</f>
        <v>0</v>
      </c>
      <c r="BJ225" s="6" t="s">
        <v>79</v>
      </c>
      <c r="BK225" s="106">
        <f>ROUND(I225*H225,2)</f>
        <v>0</v>
      </c>
      <c r="BL225" s="6" t="s">
        <v>293</v>
      </c>
      <c r="BM225" s="105" t="s">
        <v>3060</v>
      </c>
    </row>
    <row r="226" spans="1:65" s="17" customFormat="1" ht="16.5" customHeight="1">
      <c r="A226" s="14"/>
      <c r="B226" s="15"/>
      <c r="C226" s="148">
        <f>C225+1</f>
        <v>49</v>
      </c>
      <c r="D226" s="148" t="s">
        <v>245</v>
      </c>
      <c r="E226" s="149" t="s">
        <v>3061</v>
      </c>
      <c r="F226" s="150" t="s">
        <v>3062</v>
      </c>
      <c r="G226" s="151" t="s">
        <v>458</v>
      </c>
      <c r="H226" s="152">
        <v>2</v>
      </c>
      <c r="I226" s="2"/>
      <c r="J226" s="153">
        <f>ROUND(I226*H226,2)</f>
        <v>0</v>
      </c>
      <c r="K226" s="150" t="s">
        <v>223</v>
      </c>
      <c r="L226" s="154"/>
      <c r="M226" s="155" t="s">
        <v>0</v>
      </c>
      <c r="N226" s="156" t="s">
        <v>37</v>
      </c>
      <c r="O226" s="102"/>
      <c r="P226" s="103">
        <f>O226*H226</f>
        <v>0</v>
      </c>
      <c r="Q226" s="103">
        <v>8.4999999999999995E-4</v>
      </c>
      <c r="R226" s="103">
        <f>Q226*H226</f>
        <v>1.6999999999999999E-3</v>
      </c>
      <c r="S226" s="103">
        <v>0</v>
      </c>
      <c r="T226" s="104">
        <f>S226*H226</f>
        <v>0</v>
      </c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R226" s="105" t="s">
        <v>364</v>
      </c>
      <c r="AT226" s="105" t="s">
        <v>245</v>
      </c>
      <c r="AU226" s="105" t="s">
        <v>81</v>
      </c>
      <c r="AY226" s="6" t="s">
        <v>217</v>
      </c>
      <c r="BE226" s="106">
        <f>IF(N226="základní",J226,0)</f>
        <v>0</v>
      </c>
      <c r="BF226" s="106">
        <f>IF(N226="snížená",J226,0)</f>
        <v>0</v>
      </c>
      <c r="BG226" s="106">
        <f>IF(N226="zákl. přenesená",J226,0)</f>
        <v>0</v>
      </c>
      <c r="BH226" s="106">
        <f>IF(N226="sníž. přenesená",J226,0)</f>
        <v>0</v>
      </c>
      <c r="BI226" s="106">
        <f>IF(N226="nulová",J226,0)</f>
        <v>0</v>
      </c>
      <c r="BJ226" s="6" t="s">
        <v>79</v>
      </c>
      <c r="BK226" s="106">
        <f>ROUND(I226*H226,2)</f>
        <v>0</v>
      </c>
      <c r="BL226" s="6" t="s">
        <v>293</v>
      </c>
      <c r="BM226" s="105" t="s">
        <v>3063</v>
      </c>
    </row>
    <row r="227" spans="1:65" s="17" customFormat="1" ht="16.5" customHeight="1">
      <c r="A227" s="14"/>
      <c r="B227" s="15"/>
      <c r="C227" s="94">
        <f>C226+1</f>
        <v>50</v>
      </c>
      <c r="D227" s="94" t="s">
        <v>219</v>
      </c>
      <c r="E227" s="95" t="s">
        <v>3064</v>
      </c>
      <c r="F227" s="96" t="s">
        <v>3065</v>
      </c>
      <c r="G227" s="97" t="s">
        <v>458</v>
      </c>
      <c r="H227" s="98">
        <v>2</v>
      </c>
      <c r="I227" s="1"/>
      <c r="J227" s="99">
        <f>ROUND(I227*H227,2)</f>
        <v>0</v>
      </c>
      <c r="K227" s="96" t="s">
        <v>223</v>
      </c>
      <c r="L227" s="15"/>
      <c r="M227" s="100" t="s">
        <v>0</v>
      </c>
      <c r="N227" s="101" t="s">
        <v>37</v>
      </c>
      <c r="O227" s="102"/>
      <c r="P227" s="103">
        <f>O227*H227</f>
        <v>0</v>
      </c>
      <c r="Q227" s="103">
        <v>0</v>
      </c>
      <c r="R227" s="103">
        <f>Q227*H227</f>
        <v>0</v>
      </c>
      <c r="S227" s="103">
        <v>0</v>
      </c>
      <c r="T227" s="104">
        <f>S227*H227</f>
        <v>0</v>
      </c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R227" s="105" t="s">
        <v>293</v>
      </c>
      <c r="AT227" s="105" t="s">
        <v>219</v>
      </c>
      <c r="AU227" s="105" t="s">
        <v>81</v>
      </c>
      <c r="AY227" s="6" t="s">
        <v>217</v>
      </c>
      <c r="BE227" s="106">
        <f>IF(N227="základní",J227,0)</f>
        <v>0</v>
      </c>
      <c r="BF227" s="106">
        <f>IF(N227="snížená",J227,0)</f>
        <v>0</v>
      </c>
      <c r="BG227" s="106">
        <f>IF(N227="zákl. přenesená",J227,0)</f>
        <v>0</v>
      </c>
      <c r="BH227" s="106">
        <f>IF(N227="sníž. přenesená",J227,0)</f>
        <v>0</v>
      </c>
      <c r="BI227" s="106">
        <f>IF(N227="nulová",J227,0)</f>
        <v>0</v>
      </c>
      <c r="BJ227" s="6" t="s">
        <v>79</v>
      </c>
      <c r="BK227" s="106">
        <f>ROUND(I227*H227,2)</f>
        <v>0</v>
      </c>
      <c r="BL227" s="6" t="s">
        <v>293</v>
      </c>
      <c r="BM227" s="105" t="s">
        <v>3066</v>
      </c>
    </row>
    <row r="228" spans="1:65" s="17" customFormat="1" ht="16.5" customHeight="1">
      <c r="A228" s="14"/>
      <c r="B228" s="15"/>
      <c r="C228" s="148">
        <f>C227+1</f>
        <v>51</v>
      </c>
      <c r="D228" s="148" t="s">
        <v>245</v>
      </c>
      <c r="E228" s="149" t="s">
        <v>3067</v>
      </c>
      <c r="F228" s="150" t="s">
        <v>3068</v>
      </c>
      <c r="G228" s="151" t="s">
        <v>458</v>
      </c>
      <c r="H228" s="152">
        <v>2</v>
      </c>
      <c r="I228" s="2"/>
      <c r="J228" s="153">
        <f>ROUND(I228*H228,2)</f>
        <v>0</v>
      </c>
      <c r="K228" s="150" t="s">
        <v>223</v>
      </c>
      <c r="L228" s="154"/>
      <c r="M228" s="155" t="s">
        <v>0</v>
      </c>
      <c r="N228" s="156" t="s">
        <v>37</v>
      </c>
      <c r="O228" s="102"/>
      <c r="P228" s="103">
        <f>O228*H228</f>
        <v>0</v>
      </c>
      <c r="Q228" s="103">
        <v>1.1999999999999999E-3</v>
      </c>
      <c r="R228" s="103">
        <f>Q228*H228</f>
        <v>2.3999999999999998E-3</v>
      </c>
      <c r="S228" s="103">
        <v>0</v>
      </c>
      <c r="T228" s="104">
        <f>S228*H228</f>
        <v>0</v>
      </c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R228" s="105" t="s">
        <v>364</v>
      </c>
      <c r="AT228" s="105" t="s">
        <v>245</v>
      </c>
      <c r="AU228" s="105" t="s">
        <v>81</v>
      </c>
      <c r="AY228" s="6" t="s">
        <v>217</v>
      </c>
      <c r="BE228" s="106">
        <f>IF(N228="základní",J228,0)</f>
        <v>0</v>
      </c>
      <c r="BF228" s="106">
        <f>IF(N228="snížená",J228,0)</f>
        <v>0</v>
      </c>
      <c r="BG228" s="106">
        <f>IF(N228="zákl. přenesená",J228,0)</f>
        <v>0</v>
      </c>
      <c r="BH228" s="106">
        <f>IF(N228="sníž. přenesená",J228,0)</f>
        <v>0</v>
      </c>
      <c r="BI228" s="106">
        <f>IF(N228="nulová",J228,0)</f>
        <v>0</v>
      </c>
      <c r="BJ228" s="6" t="s">
        <v>79</v>
      </c>
      <c r="BK228" s="106">
        <f>ROUND(I228*H228,2)</f>
        <v>0</v>
      </c>
      <c r="BL228" s="6" t="s">
        <v>293</v>
      </c>
      <c r="BM228" s="105" t="s">
        <v>3069</v>
      </c>
    </row>
    <row r="229" spans="1:65" s="81" customFormat="1" ht="25.9" customHeight="1">
      <c r="B229" s="82"/>
      <c r="D229" s="83" t="s">
        <v>71</v>
      </c>
      <c r="E229" s="84" t="s">
        <v>2355</v>
      </c>
      <c r="F229" s="84" t="s">
        <v>2356</v>
      </c>
      <c r="J229" s="85">
        <f>BK229</f>
        <v>0</v>
      </c>
      <c r="L229" s="82"/>
      <c r="M229" s="86"/>
      <c r="N229" s="87"/>
      <c r="O229" s="87"/>
      <c r="P229" s="88">
        <f>SUM(P230:P233)</f>
        <v>0</v>
      </c>
      <c r="Q229" s="87"/>
      <c r="R229" s="88">
        <f>SUM(R230:R233)</f>
        <v>0</v>
      </c>
      <c r="S229" s="87"/>
      <c r="T229" s="89">
        <f>SUM(T230:T233)</f>
        <v>0</v>
      </c>
      <c r="AR229" s="83" t="s">
        <v>224</v>
      </c>
      <c r="AT229" s="90" t="s">
        <v>71</v>
      </c>
      <c r="AU229" s="90" t="s">
        <v>72</v>
      </c>
      <c r="AY229" s="83" t="s">
        <v>217</v>
      </c>
      <c r="BK229" s="91">
        <f>SUM(BK230:BK233)</f>
        <v>0</v>
      </c>
    </row>
    <row r="230" spans="1:65" s="17" customFormat="1" ht="16.5" customHeight="1">
      <c r="A230" s="14"/>
      <c r="B230" s="15"/>
      <c r="C230" s="94">
        <f>C228+1</f>
        <v>52</v>
      </c>
      <c r="D230" s="94" t="s">
        <v>219</v>
      </c>
      <c r="E230" s="95" t="s">
        <v>3070</v>
      </c>
      <c r="F230" s="96" t="s">
        <v>3071</v>
      </c>
      <c r="G230" s="97" t="s">
        <v>2359</v>
      </c>
      <c r="H230" s="98">
        <v>16</v>
      </c>
      <c r="I230" s="1"/>
      <c r="J230" s="99">
        <f>ROUND(I230*H230,2)</f>
        <v>0</v>
      </c>
      <c r="K230" s="96" t="s">
        <v>223</v>
      </c>
      <c r="L230" s="15"/>
      <c r="M230" s="100" t="s">
        <v>0</v>
      </c>
      <c r="N230" s="101" t="s">
        <v>37</v>
      </c>
      <c r="O230" s="102"/>
      <c r="P230" s="103">
        <f>O230*H230</f>
        <v>0</v>
      </c>
      <c r="Q230" s="103">
        <v>0</v>
      </c>
      <c r="R230" s="103">
        <f>Q230*H230</f>
        <v>0</v>
      </c>
      <c r="S230" s="103">
        <v>0</v>
      </c>
      <c r="T230" s="104">
        <f>S230*H230</f>
        <v>0</v>
      </c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R230" s="105" t="s">
        <v>2360</v>
      </c>
      <c r="AT230" s="105" t="s">
        <v>219</v>
      </c>
      <c r="AU230" s="105" t="s">
        <v>79</v>
      </c>
      <c r="AY230" s="6" t="s">
        <v>217</v>
      </c>
      <c r="BE230" s="106">
        <f>IF(N230="základní",J230,0)</f>
        <v>0</v>
      </c>
      <c r="BF230" s="106">
        <f>IF(N230="snížená",J230,0)</f>
        <v>0</v>
      </c>
      <c r="BG230" s="106">
        <f>IF(N230="zákl. přenesená",J230,0)</f>
        <v>0</v>
      </c>
      <c r="BH230" s="106">
        <f>IF(N230="sníž. přenesená",J230,0)</f>
        <v>0</v>
      </c>
      <c r="BI230" s="106">
        <f>IF(N230="nulová",J230,0)</f>
        <v>0</v>
      </c>
      <c r="BJ230" s="6" t="s">
        <v>79</v>
      </c>
      <c r="BK230" s="106">
        <f>ROUND(I230*H230,2)</f>
        <v>0</v>
      </c>
      <c r="BL230" s="6" t="s">
        <v>2360</v>
      </c>
      <c r="BM230" s="105" t="s">
        <v>3072</v>
      </c>
    </row>
    <row r="231" spans="1:65" s="132" customFormat="1">
      <c r="B231" s="133"/>
      <c r="D231" s="113" t="s">
        <v>226</v>
      </c>
      <c r="E231" s="134" t="s">
        <v>0</v>
      </c>
      <c r="F231" s="135" t="s">
        <v>3073</v>
      </c>
      <c r="H231" s="136">
        <v>16</v>
      </c>
      <c r="L231" s="133"/>
      <c r="M231" s="137"/>
      <c r="N231" s="138"/>
      <c r="O231" s="138"/>
      <c r="P231" s="138"/>
      <c r="Q231" s="138"/>
      <c r="R231" s="138"/>
      <c r="S231" s="138"/>
      <c r="T231" s="139"/>
      <c r="AT231" s="134" t="s">
        <v>226</v>
      </c>
      <c r="AU231" s="134" t="s">
        <v>79</v>
      </c>
      <c r="AV231" s="132" t="s">
        <v>81</v>
      </c>
      <c r="AW231" s="132" t="s">
        <v>28</v>
      </c>
      <c r="AX231" s="132" t="s">
        <v>79</v>
      </c>
      <c r="AY231" s="134" t="s">
        <v>217</v>
      </c>
    </row>
    <row r="232" spans="1:65" s="17" customFormat="1" ht="16.5" customHeight="1">
      <c r="A232" s="14"/>
      <c r="B232" s="15"/>
      <c r="C232" s="94">
        <f>C230+1</f>
        <v>53</v>
      </c>
      <c r="D232" s="94" t="s">
        <v>219</v>
      </c>
      <c r="E232" s="95" t="s">
        <v>3074</v>
      </c>
      <c r="F232" s="96" t="s">
        <v>3075</v>
      </c>
      <c r="G232" s="97" t="s">
        <v>2359</v>
      </c>
      <c r="H232" s="98">
        <v>16</v>
      </c>
      <c r="I232" s="1"/>
      <c r="J232" s="99">
        <f>ROUND(I232*H232,2)</f>
        <v>0</v>
      </c>
      <c r="K232" s="96" t="s">
        <v>223</v>
      </c>
      <c r="L232" s="15"/>
      <c r="M232" s="100" t="s">
        <v>0</v>
      </c>
      <c r="N232" s="101" t="s">
        <v>37</v>
      </c>
      <c r="O232" s="102"/>
      <c r="P232" s="103">
        <f>O232*H232</f>
        <v>0</v>
      </c>
      <c r="Q232" s="103">
        <v>0</v>
      </c>
      <c r="R232" s="103">
        <f>Q232*H232</f>
        <v>0</v>
      </c>
      <c r="S232" s="103">
        <v>0</v>
      </c>
      <c r="T232" s="104">
        <f>S232*H232</f>
        <v>0</v>
      </c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R232" s="105" t="s">
        <v>2360</v>
      </c>
      <c r="AT232" s="105" t="s">
        <v>219</v>
      </c>
      <c r="AU232" s="105" t="s">
        <v>79</v>
      </c>
      <c r="AY232" s="6" t="s">
        <v>217</v>
      </c>
      <c r="BE232" s="106">
        <f>IF(N232="základní",J232,0)</f>
        <v>0</v>
      </c>
      <c r="BF232" s="106">
        <f>IF(N232="snížená",J232,0)</f>
        <v>0</v>
      </c>
      <c r="BG232" s="106">
        <f>IF(N232="zákl. přenesená",J232,0)</f>
        <v>0</v>
      </c>
      <c r="BH232" s="106">
        <f>IF(N232="sníž. přenesená",J232,0)</f>
        <v>0</v>
      </c>
      <c r="BI232" s="106">
        <f>IF(N232="nulová",J232,0)</f>
        <v>0</v>
      </c>
      <c r="BJ232" s="6" t="s">
        <v>79</v>
      </c>
      <c r="BK232" s="106">
        <f>ROUND(I232*H232,2)</f>
        <v>0</v>
      </c>
      <c r="BL232" s="6" t="s">
        <v>2360</v>
      </c>
      <c r="BM232" s="105" t="s">
        <v>3076</v>
      </c>
    </row>
    <row r="233" spans="1:65" s="132" customFormat="1">
      <c r="B233" s="133"/>
      <c r="D233" s="113" t="s">
        <v>226</v>
      </c>
      <c r="E233" s="134" t="s">
        <v>0</v>
      </c>
      <c r="F233" s="135" t="s">
        <v>3077</v>
      </c>
      <c r="H233" s="136">
        <v>16</v>
      </c>
      <c r="L233" s="133"/>
      <c r="M233" s="157"/>
      <c r="N233" s="158"/>
      <c r="O233" s="158"/>
      <c r="P233" s="158"/>
      <c r="Q233" s="158"/>
      <c r="R233" s="158"/>
      <c r="S233" s="158"/>
      <c r="T233" s="159"/>
      <c r="AT233" s="134" t="s">
        <v>226</v>
      </c>
      <c r="AU233" s="134" t="s">
        <v>79</v>
      </c>
      <c r="AV233" s="132" t="s">
        <v>81</v>
      </c>
      <c r="AW233" s="132" t="s">
        <v>28</v>
      </c>
      <c r="AX233" s="132" t="s">
        <v>79</v>
      </c>
      <c r="AY233" s="134" t="s">
        <v>217</v>
      </c>
    </row>
    <row r="234" spans="1:65" s="17" customFormat="1" ht="6.95" customHeight="1">
      <c r="A234" s="14"/>
      <c r="B234" s="46"/>
      <c r="C234" s="47"/>
      <c r="D234" s="47"/>
      <c r="E234" s="47"/>
      <c r="F234" s="47"/>
      <c r="G234" s="47"/>
      <c r="H234" s="47"/>
      <c r="I234" s="47"/>
      <c r="J234" s="47"/>
      <c r="K234" s="47"/>
      <c r="L234" s="15"/>
      <c r="M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</row>
  </sheetData>
  <sheetProtection algorithmName="SHA-512" hashValue="5O5CDWbggT0iB4inwOSirBzUxh1ci8/t9gwgPwzDxbO5aTByy2EH21iwaZ6nkFW/zzrpO2rElCrFyap/Sk+Pkw==" saltValue="Mpb61MKyG8l60LC5J3jHEA==" spinCount="100000" sheet="1" objects="1" scenarios="1"/>
  <autoFilter ref="C128:K233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23"/>
  <sheetViews>
    <sheetView showGridLines="0" workbookViewId="0">
      <selection activeCell="F11" sqref="F11"/>
    </sheetView>
  </sheetViews>
  <sheetFormatPr defaultRowHeight="11.25"/>
  <cols>
    <col min="1" max="1" width="8.33203125" style="243" customWidth="1"/>
    <col min="2" max="2" width="1.1640625" style="243" customWidth="1"/>
    <col min="3" max="3" width="4.1640625" style="243" customWidth="1"/>
    <col min="4" max="4" width="4.33203125" style="243" customWidth="1"/>
    <col min="5" max="5" width="17.1640625" style="243" customWidth="1"/>
    <col min="6" max="6" width="100.83203125" style="243" customWidth="1"/>
    <col min="7" max="7" width="7.5" style="243" customWidth="1"/>
    <col min="8" max="8" width="14" style="243" customWidth="1"/>
    <col min="9" max="9" width="15.83203125" style="243" customWidth="1"/>
    <col min="10" max="11" width="22.33203125" style="243" customWidth="1"/>
    <col min="12" max="12" width="9.33203125" style="243" customWidth="1"/>
    <col min="13" max="13" width="10.83203125" style="243" hidden="1" customWidth="1"/>
    <col min="14" max="14" width="9.33203125" style="243" hidden="1"/>
    <col min="15" max="20" width="14.1640625" style="243" hidden="1" customWidth="1"/>
    <col min="21" max="21" width="16.33203125" style="243" hidden="1" customWidth="1"/>
    <col min="22" max="22" width="12.33203125" style="243" customWidth="1"/>
    <col min="23" max="23" width="16.33203125" style="243" customWidth="1"/>
    <col min="24" max="24" width="12.33203125" style="243" customWidth="1"/>
    <col min="25" max="25" width="15" style="243" customWidth="1"/>
    <col min="26" max="26" width="11" style="243" customWidth="1"/>
    <col min="27" max="27" width="15" style="243" customWidth="1"/>
    <col min="28" max="28" width="16.33203125" style="243" customWidth="1"/>
    <col min="29" max="29" width="11" style="243" customWidth="1"/>
    <col min="30" max="30" width="15" style="243" customWidth="1"/>
    <col min="31" max="31" width="16.33203125" style="243" customWidth="1"/>
    <col min="32" max="43" width="9.33203125" style="243"/>
    <col min="44" max="65" width="9.33203125" style="243" hidden="1"/>
    <col min="66" max="16384" width="9.33203125" style="243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117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25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s="17" customFormat="1" ht="12" customHeight="1">
      <c r="A8" s="251"/>
      <c r="B8" s="15"/>
      <c r="C8" s="251"/>
      <c r="D8" s="252" t="s">
        <v>162</v>
      </c>
      <c r="E8" s="251"/>
      <c r="F8" s="251"/>
      <c r="G8" s="251"/>
      <c r="H8" s="251"/>
      <c r="I8" s="251"/>
      <c r="J8" s="251"/>
      <c r="K8" s="251"/>
      <c r="L8" s="16"/>
      <c r="S8" s="251"/>
      <c r="T8" s="251"/>
      <c r="U8" s="251"/>
      <c r="V8" s="251"/>
      <c r="W8" s="251"/>
      <c r="X8" s="251"/>
      <c r="Y8" s="251"/>
      <c r="Z8" s="251"/>
      <c r="AA8" s="251"/>
      <c r="AB8" s="251"/>
      <c r="AC8" s="251"/>
      <c r="AD8" s="251"/>
      <c r="AE8" s="251"/>
    </row>
    <row r="9" spans="1:46" s="17" customFormat="1" ht="16.5" customHeight="1">
      <c r="A9" s="251"/>
      <c r="B9" s="15"/>
      <c r="C9" s="251"/>
      <c r="D9" s="251"/>
      <c r="E9" s="315" t="s">
        <v>3078</v>
      </c>
      <c r="F9" s="320"/>
      <c r="G9" s="320"/>
      <c r="H9" s="320"/>
      <c r="I9" s="251"/>
      <c r="J9" s="251"/>
      <c r="K9" s="251"/>
      <c r="L9" s="16"/>
      <c r="S9" s="251"/>
      <c r="T9" s="251"/>
      <c r="U9" s="251"/>
      <c r="V9" s="251"/>
      <c r="W9" s="251"/>
      <c r="X9" s="251"/>
      <c r="Y9" s="251"/>
      <c r="Z9" s="251"/>
      <c r="AA9" s="251"/>
      <c r="AB9" s="251"/>
      <c r="AC9" s="251"/>
      <c r="AD9" s="251"/>
      <c r="AE9" s="251"/>
    </row>
    <row r="10" spans="1:46" s="17" customFormat="1">
      <c r="A10" s="251"/>
      <c r="B10" s="15"/>
      <c r="C10" s="251"/>
      <c r="D10" s="251"/>
      <c r="E10" s="251"/>
      <c r="F10" s="251"/>
      <c r="G10" s="251"/>
      <c r="H10" s="251"/>
      <c r="I10" s="251"/>
      <c r="J10" s="251"/>
      <c r="K10" s="251"/>
      <c r="L10" s="16"/>
      <c r="S10" s="251"/>
      <c r="T10" s="251"/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51"/>
    </row>
    <row r="11" spans="1:46" s="17" customFormat="1" ht="12" customHeight="1">
      <c r="A11" s="251"/>
      <c r="B11" s="15"/>
      <c r="C11" s="251"/>
      <c r="D11" s="252" t="s">
        <v>16</v>
      </c>
      <c r="E11" s="251"/>
      <c r="F11" s="244" t="s">
        <v>0</v>
      </c>
      <c r="G11" s="251"/>
      <c r="H11" s="251"/>
      <c r="I11" s="252" t="s">
        <v>17</v>
      </c>
      <c r="J11" s="244" t="s">
        <v>0</v>
      </c>
      <c r="K11" s="251"/>
      <c r="L11" s="16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</row>
    <row r="12" spans="1:46" s="17" customFormat="1" ht="12" customHeight="1">
      <c r="A12" s="251"/>
      <c r="B12" s="15"/>
      <c r="C12" s="251"/>
      <c r="D12" s="252" t="s">
        <v>18</v>
      </c>
      <c r="E12" s="251"/>
      <c r="F12" s="244" t="s">
        <v>19</v>
      </c>
      <c r="G12" s="251"/>
      <c r="H12" s="251"/>
      <c r="I12" s="252" t="s">
        <v>20</v>
      </c>
      <c r="J12" s="248">
        <f>'Rekapitulace stavby'!AN8</f>
        <v>0</v>
      </c>
      <c r="K12" s="251"/>
      <c r="L12" s="16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1"/>
    </row>
    <row r="13" spans="1:46" s="17" customFormat="1" ht="10.9" customHeight="1">
      <c r="A13" s="251"/>
      <c r="B13" s="15"/>
      <c r="C13" s="251"/>
      <c r="D13" s="251"/>
      <c r="E13" s="251"/>
      <c r="F13" s="251"/>
      <c r="G13" s="251"/>
      <c r="H13" s="251"/>
      <c r="I13" s="251"/>
      <c r="J13" s="251"/>
      <c r="K13" s="251"/>
      <c r="L13" s="16"/>
      <c r="S13" s="251"/>
      <c r="T13" s="251"/>
      <c r="U13" s="251"/>
      <c r="V13" s="251"/>
      <c r="W13" s="251"/>
      <c r="X13" s="251"/>
      <c r="Y13" s="251"/>
      <c r="Z13" s="251"/>
      <c r="AA13" s="251"/>
      <c r="AB13" s="251"/>
      <c r="AC13" s="251"/>
      <c r="AD13" s="251"/>
      <c r="AE13" s="251"/>
    </row>
    <row r="14" spans="1:46" s="17" customFormat="1" ht="12" customHeight="1">
      <c r="A14" s="251"/>
      <c r="B14" s="15"/>
      <c r="C14" s="251"/>
      <c r="D14" s="252" t="s">
        <v>21</v>
      </c>
      <c r="E14" s="251"/>
      <c r="F14" s="251"/>
      <c r="G14" s="251"/>
      <c r="H14" s="251"/>
      <c r="I14" s="252" t="s">
        <v>22</v>
      </c>
      <c r="J14" s="244">
        <v>63703</v>
      </c>
      <c r="K14" s="251"/>
      <c r="L14" s="16"/>
      <c r="S14" s="251"/>
      <c r="T14" s="251"/>
      <c r="U14" s="251"/>
      <c r="V14" s="251"/>
      <c r="W14" s="251"/>
      <c r="X14" s="251"/>
      <c r="Y14" s="251"/>
      <c r="Z14" s="251"/>
      <c r="AA14" s="251"/>
      <c r="AB14" s="251"/>
      <c r="AC14" s="251"/>
      <c r="AD14" s="251"/>
      <c r="AE14" s="251"/>
    </row>
    <row r="15" spans="1:46" s="17" customFormat="1" ht="18" customHeight="1">
      <c r="A15" s="251"/>
      <c r="B15" s="15"/>
      <c r="C15" s="251"/>
      <c r="D15" s="251"/>
      <c r="E15" s="244" t="s">
        <v>23</v>
      </c>
      <c r="F15" s="251"/>
      <c r="G15" s="251"/>
      <c r="H15" s="251"/>
      <c r="I15" s="252" t="s">
        <v>24</v>
      </c>
      <c r="J15" s="244" t="s">
        <v>5515</v>
      </c>
      <c r="K15" s="251"/>
      <c r="L15" s="16"/>
      <c r="S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251"/>
    </row>
    <row r="16" spans="1:46" s="17" customFormat="1" ht="6.95" customHeight="1">
      <c r="A16" s="251"/>
      <c r="B16" s="15"/>
      <c r="C16" s="251"/>
      <c r="D16" s="251"/>
      <c r="E16" s="251"/>
      <c r="F16" s="251"/>
      <c r="G16" s="251"/>
      <c r="H16" s="251"/>
      <c r="I16" s="251"/>
      <c r="J16" s="251"/>
      <c r="K16" s="251"/>
      <c r="L16" s="16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</row>
    <row r="17" spans="1:31" s="17" customFormat="1" ht="12" customHeight="1">
      <c r="A17" s="251"/>
      <c r="B17" s="15"/>
      <c r="C17" s="251"/>
      <c r="D17" s="252" t="s">
        <v>25</v>
      </c>
      <c r="E17" s="125"/>
      <c r="F17" s="125"/>
      <c r="G17" s="125"/>
      <c r="H17" s="125"/>
      <c r="I17" s="126" t="s">
        <v>22</v>
      </c>
      <c r="J17" s="253">
        <f>'Rekapitulace stavby'!AN13</f>
        <v>0</v>
      </c>
      <c r="K17" s="251"/>
      <c r="L17" s="16"/>
      <c r="S17" s="251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</row>
    <row r="18" spans="1:31" s="17" customFormat="1" ht="18" customHeight="1">
      <c r="A18" s="251"/>
      <c r="B18" s="15"/>
      <c r="C18" s="251"/>
      <c r="D18" s="251"/>
      <c r="E18" s="324">
        <f>'Rekapitulace stavby'!E14</f>
        <v>0</v>
      </c>
      <c r="F18" s="324"/>
      <c r="G18" s="324"/>
      <c r="H18" s="324"/>
      <c r="I18" s="126" t="s">
        <v>24</v>
      </c>
      <c r="J18" s="253">
        <f>'Rekapitulace stavby'!AN14</f>
        <v>0</v>
      </c>
      <c r="K18" s="251"/>
      <c r="L18" s="16"/>
      <c r="S18" s="251"/>
      <c r="T18" s="251"/>
      <c r="U18" s="251"/>
      <c r="V18" s="251"/>
      <c r="W18" s="251"/>
      <c r="X18" s="251"/>
      <c r="Y18" s="251"/>
      <c r="Z18" s="251"/>
      <c r="AA18" s="251"/>
      <c r="AB18" s="251"/>
      <c r="AC18" s="251"/>
      <c r="AD18" s="251"/>
      <c r="AE18" s="251"/>
    </row>
    <row r="19" spans="1:31" s="17" customFormat="1" ht="6.95" customHeight="1">
      <c r="A19" s="251"/>
      <c r="B19" s="15"/>
      <c r="C19" s="251"/>
      <c r="D19" s="251"/>
      <c r="E19" s="251"/>
      <c r="F19" s="251"/>
      <c r="G19" s="251"/>
      <c r="H19" s="251"/>
      <c r="I19" s="251"/>
      <c r="J19" s="251"/>
      <c r="K19" s="251"/>
      <c r="L19" s="16"/>
      <c r="S19" s="251"/>
      <c r="T19" s="251"/>
      <c r="U19" s="251"/>
      <c r="V19" s="251"/>
      <c r="W19" s="251"/>
      <c r="X19" s="251"/>
      <c r="Y19" s="251"/>
      <c r="Z19" s="251"/>
      <c r="AA19" s="251"/>
      <c r="AB19" s="251"/>
      <c r="AC19" s="251"/>
      <c r="AD19" s="251"/>
      <c r="AE19" s="251"/>
    </row>
    <row r="20" spans="1:31" s="17" customFormat="1" ht="12" customHeight="1">
      <c r="A20" s="251"/>
      <c r="B20" s="15"/>
      <c r="C20" s="251"/>
      <c r="D20" s="252" t="s">
        <v>26</v>
      </c>
      <c r="E20" s="251"/>
      <c r="F20" s="251"/>
      <c r="G20" s="251"/>
      <c r="H20" s="251"/>
      <c r="I20" s="252" t="s">
        <v>22</v>
      </c>
      <c r="J20" s="244">
        <v>25091905</v>
      </c>
      <c r="K20" s="251"/>
      <c r="L20" s="16"/>
      <c r="S20" s="251"/>
      <c r="T20" s="251"/>
      <c r="U20" s="251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</row>
    <row r="21" spans="1:31" s="17" customFormat="1" ht="18" customHeight="1">
      <c r="A21" s="251"/>
      <c r="B21" s="15"/>
      <c r="C21" s="251"/>
      <c r="D21" s="251"/>
      <c r="E21" s="244" t="s">
        <v>27</v>
      </c>
      <c r="F21" s="251"/>
      <c r="G21" s="251"/>
      <c r="H21" s="251"/>
      <c r="I21" s="252" t="s">
        <v>24</v>
      </c>
      <c r="J21" s="244" t="s">
        <v>5514</v>
      </c>
      <c r="K21" s="251"/>
      <c r="L21" s="16"/>
      <c r="S21" s="251"/>
      <c r="T21" s="251"/>
      <c r="U21" s="251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</row>
    <row r="22" spans="1:31" s="17" customFormat="1" ht="6.95" customHeight="1">
      <c r="A22" s="251"/>
      <c r="B22" s="15"/>
      <c r="C22" s="251"/>
      <c r="D22" s="251"/>
      <c r="E22" s="251"/>
      <c r="F22" s="251"/>
      <c r="G22" s="251"/>
      <c r="H22" s="251"/>
      <c r="I22" s="251"/>
      <c r="J22" s="251"/>
      <c r="K22" s="251"/>
      <c r="L22" s="16"/>
      <c r="S22" s="251"/>
      <c r="T22" s="251"/>
      <c r="U22" s="251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</row>
    <row r="23" spans="1:31" s="17" customFormat="1" ht="12" customHeight="1">
      <c r="A23" s="251"/>
      <c r="B23" s="15"/>
      <c r="C23" s="251"/>
      <c r="D23" s="252" t="s">
        <v>29</v>
      </c>
      <c r="E23" s="251"/>
      <c r="F23" s="251"/>
      <c r="G23" s="251"/>
      <c r="H23" s="251"/>
      <c r="I23" s="252" t="s">
        <v>22</v>
      </c>
      <c r="J23" s="244" t="str">
        <f>IF('Rekapitulace stavby'!AN19="","",'Rekapitulace stavby'!AN19)</f>
        <v/>
      </c>
      <c r="K23" s="251"/>
      <c r="L23" s="16"/>
      <c r="S23" s="251"/>
      <c r="T23" s="251"/>
      <c r="U23" s="251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</row>
    <row r="24" spans="1:31" s="17" customFormat="1" ht="18" customHeight="1">
      <c r="A24" s="251"/>
      <c r="B24" s="15"/>
      <c r="C24" s="251"/>
      <c r="D24" s="251"/>
      <c r="E24" s="244" t="str">
        <f>IF('Rekapitulace stavby'!E20="","",'Rekapitulace stavby'!E20)</f>
        <v xml:space="preserve"> </v>
      </c>
      <c r="F24" s="251"/>
      <c r="G24" s="251"/>
      <c r="H24" s="251"/>
      <c r="I24" s="252" t="s">
        <v>24</v>
      </c>
      <c r="J24" s="244" t="str">
        <f>IF('Rekapitulace stavby'!AN20="","",'Rekapitulace stavby'!AN20)</f>
        <v/>
      </c>
      <c r="K24" s="251"/>
      <c r="L24" s="16"/>
      <c r="S24" s="251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</row>
    <row r="25" spans="1:31" s="17" customFormat="1" ht="6.95" customHeight="1">
      <c r="A25" s="251"/>
      <c r="B25" s="15"/>
      <c r="C25" s="251"/>
      <c r="D25" s="251"/>
      <c r="E25" s="251"/>
      <c r="F25" s="251"/>
      <c r="G25" s="251"/>
      <c r="H25" s="251"/>
      <c r="I25" s="251"/>
      <c r="J25" s="251"/>
      <c r="K25" s="251"/>
      <c r="L25" s="16"/>
      <c r="S25" s="251"/>
      <c r="T25" s="251"/>
      <c r="U25" s="251"/>
      <c r="V25" s="251"/>
      <c r="W25" s="251"/>
      <c r="X25" s="251"/>
      <c r="Y25" s="251"/>
      <c r="Z25" s="251"/>
      <c r="AA25" s="251"/>
      <c r="AB25" s="251"/>
      <c r="AC25" s="251"/>
      <c r="AD25" s="251"/>
      <c r="AE25" s="251"/>
    </row>
    <row r="26" spans="1:31" s="17" customFormat="1" ht="12" customHeight="1">
      <c r="A26" s="251"/>
      <c r="B26" s="15"/>
      <c r="C26" s="251"/>
      <c r="D26" s="252" t="s">
        <v>31</v>
      </c>
      <c r="E26" s="251"/>
      <c r="F26" s="251"/>
      <c r="G26" s="251"/>
      <c r="H26" s="251"/>
      <c r="I26" s="251"/>
      <c r="J26" s="251"/>
      <c r="K26" s="251"/>
      <c r="L26" s="16"/>
      <c r="S26" s="25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</row>
    <row r="27" spans="1:31" s="24" customFormat="1" ht="16.5" customHeight="1">
      <c r="A27" s="21"/>
      <c r="B27" s="22"/>
      <c r="C27" s="21"/>
      <c r="D27" s="21"/>
      <c r="E27" s="289" t="s">
        <v>0</v>
      </c>
      <c r="F27" s="289"/>
      <c r="G27" s="289"/>
      <c r="H27" s="289"/>
      <c r="I27" s="21"/>
      <c r="J27" s="21"/>
      <c r="K27" s="21"/>
      <c r="L27" s="23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1:31" s="17" customFormat="1" ht="6.95" customHeight="1">
      <c r="A28" s="251"/>
      <c r="B28" s="15"/>
      <c r="C28" s="251"/>
      <c r="D28" s="251"/>
      <c r="E28" s="251"/>
      <c r="F28" s="251"/>
      <c r="G28" s="251"/>
      <c r="H28" s="251"/>
      <c r="I28" s="251"/>
      <c r="J28" s="251"/>
      <c r="K28" s="251"/>
      <c r="L28" s="16"/>
      <c r="S28" s="251"/>
      <c r="T28" s="251"/>
      <c r="U28" s="251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</row>
    <row r="29" spans="1:31" s="17" customFormat="1" ht="6.95" customHeight="1">
      <c r="A29" s="251"/>
      <c r="B29" s="15"/>
      <c r="C29" s="251"/>
      <c r="D29" s="25"/>
      <c r="E29" s="25"/>
      <c r="F29" s="25"/>
      <c r="G29" s="25"/>
      <c r="H29" s="25"/>
      <c r="I29" s="25"/>
      <c r="J29" s="25"/>
      <c r="K29" s="25"/>
      <c r="L29" s="16"/>
      <c r="S29" s="251"/>
      <c r="T29" s="251"/>
      <c r="U29" s="251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</row>
    <row r="30" spans="1:31" s="17" customFormat="1" ht="25.35" customHeight="1">
      <c r="A30" s="251"/>
      <c r="B30" s="15"/>
      <c r="C30" s="251"/>
      <c r="D30" s="26" t="s">
        <v>32</v>
      </c>
      <c r="E30" s="251"/>
      <c r="F30" s="251"/>
      <c r="G30" s="251"/>
      <c r="H30" s="251"/>
      <c r="I30" s="251"/>
      <c r="J30" s="250">
        <f>ROUND(J123, 2)</f>
        <v>0</v>
      </c>
      <c r="K30" s="251"/>
      <c r="L30" s="16"/>
      <c r="S30" s="251"/>
      <c r="T30" s="251"/>
      <c r="U30" s="251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</row>
    <row r="31" spans="1:31" s="17" customFormat="1" ht="6.95" customHeight="1">
      <c r="A31" s="251"/>
      <c r="B31" s="15"/>
      <c r="C31" s="251"/>
      <c r="D31" s="25"/>
      <c r="E31" s="25"/>
      <c r="F31" s="25"/>
      <c r="G31" s="25"/>
      <c r="H31" s="25"/>
      <c r="I31" s="25"/>
      <c r="J31" s="25"/>
      <c r="K31" s="25"/>
      <c r="L31" s="16"/>
      <c r="S31" s="251"/>
      <c r="T31" s="251"/>
      <c r="U31" s="251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</row>
    <row r="32" spans="1:31" s="17" customFormat="1" ht="14.45" customHeight="1">
      <c r="A32" s="251"/>
      <c r="B32" s="15"/>
      <c r="C32" s="251"/>
      <c r="D32" s="251"/>
      <c r="E32" s="251"/>
      <c r="F32" s="247" t="s">
        <v>34</v>
      </c>
      <c r="G32" s="251"/>
      <c r="H32" s="251"/>
      <c r="I32" s="247" t="s">
        <v>33</v>
      </c>
      <c r="J32" s="247" t="s">
        <v>35</v>
      </c>
      <c r="K32" s="251"/>
      <c r="L32" s="16"/>
      <c r="S32" s="251"/>
      <c r="T32" s="251"/>
      <c r="U32" s="251"/>
      <c r="V32" s="251"/>
      <c r="W32" s="251"/>
      <c r="X32" s="251"/>
      <c r="Y32" s="251"/>
      <c r="Z32" s="251"/>
      <c r="AA32" s="251"/>
      <c r="AB32" s="251"/>
      <c r="AC32" s="251"/>
      <c r="AD32" s="251"/>
      <c r="AE32" s="251"/>
    </row>
    <row r="33" spans="1:31" s="17" customFormat="1" ht="14.45" customHeight="1">
      <c r="A33" s="251"/>
      <c r="B33" s="15"/>
      <c r="C33" s="251"/>
      <c r="D33" s="29" t="s">
        <v>36</v>
      </c>
      <c r="E33" s="252" t="s">
        <v>37</v>
      </c>
      <c r="F33" s="30">
        <f>ROUND((SUM(BE123:BE222)),  2)</f>
        <v>0</v>
      </c>
      <c r="G33" s="251"/>
      <c r="H33" s="251"/>
      <c r="I33" s="31">
        <v>0.21</v>
      </c>
      <c r="J33" s="30">
        <f>ROUND(((SUM(BE123:BE222))*I33),  2)</f>
        <v>0</v>
      </c>
      <c r="K33" s="251"/>
      <c r="L33" s="16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</row>
    <row r="34" spans="1:31" s="17" customFormat="1" ht="14.45" customHeight="1">
      <c r="A34" s="251"/>
      <c r="B34" s="15"/>
      <c r="C34" s="251"/>
      <c r="D34" s="251"/>
      <c r="E34" s="252" t="s">
        <v>38</v>
      </c>
      <c r="F34" s="30">
        <f>ROUND((SUM(BF123:BF222)),  2)</f>
        <v>0</v>
      </c>
      <c r="G34" s="251"/>
      <c r="H34" s="251"/>
      <c r="I34" s="31">
        <v>0.15</v>
      </c>
      <c r="J34" s="30">
        <f>ROUND(((SUM(BF123:BF222))*I34),  2)</f>
        <v>0</v>
      </c>
      <c r="K34" s="251"/>
      <c r="L34" s="16"/>
      <c r="S34" s="251"/>
      <c r="T34" s="251"/>
      <c r="U34" s="251"/>
      <c r="V34" s="251"/>
      <c r="W34" s="251"/>
      <c r="X34" s="251"/>
      <c r="Y34" s="251"/>
      <c r="Z34" s="251"/>
      <c r="AA34" s="251"/>
      <c r="AB34" s="251"/>
      <c r="AC34" s="251"/>
      <c r="AD34" s="251"/>
      <c r="AE34" s="251"/>
    </row>
    <row r="35" spans="1:31" s="17" customFormat="1" ht="14.45" hidden="1" customHeight="1">
      <c r="A35" s="251"/>
      <c r="B35" s="15"/>
      <c r="C35" s="251"/>
      <c r="D35" s="251"/>
      <c r="E35" s="252" t="s">
        <v>39</v>
      </c>
      <c r="F35" s="30">
        <f>ROUND((SUM(BG123:BG222)),  2)</f>
        <v>0</v>
      </c>
      <c r="G35" s="251"/>
      <c r="H35" s="251"/>
      <c r="I35" s="31">
        <v>0.21</v>
      </c>
      <c r="J35" s="30">
        <f>0</f>
        <v>0</v>
      </c>
      <c r="K35" s="251"/>
      <c r="L35" s="16"/>
      <c r="S35" s="251"/>
      <c r="T35" s="251"/>
      <c r="U35" s="251"/>
      <c r="V35" s="251"/>
      <c r="W35" s="251"/>
      <c r="X35" s="251"/>
      <c r="Y35" s="251"/>
      <c r="Z35" s="251"/>
      <c r="AA35" s="251"/>
      <c r="AB35" s="251"/>
      <c r="AC35" s="251"/>
      <c r="AD35" s="251"/>
      <c r="AE35" s="251"/>
    </row>
    <row r="36" spans="1:31" s="17" customFormat="1" ht="14.45" hidden="1" customHeight="1">
      <c r="A36" s="251"/>
      <c r="B36" s="15"/>
      <c r="C36" s="251"/>
      <c r="D36" s="251"/>
      <c r="E36" s="252" t="s">
        <v>40</v>
      </c>
      <c r="F36" s="30">
        <f>ROUND((SUM(BH123:BH222)),  2)</f>
        <v>0</v>
      </c>
      <c r="G36" s="251"/>
      <c r="H36" s="251"/>
      <c r="I36" s="31">
        <v>0.15</v>
      </c>
      <c r="J36" s="30">
        <f>0</f>
        <v>0</v>
      </c>
      <c r="K36" s="251"/>
      <c r="L36" s="16"/>
      <c r="S36" s="251"/>
      <c r="T36" s="251"/>
      <c r="U36" s="251"/>
      <c r="V36" s="251"/>
      <c r="W36" s="251"/>
      <c r="X36" s="251"/>
      <c r="Y36" s="251"/>
      <c r="Z36" s="251"/>
      <c r="AA36" s="251"/>
      <c r="AB36" s="251"/>
      <c r="AC36" s="251"/>
      <c r="AD36" s="251"/>
      <c r="AE36" s="251"/>
    </row>
    <row r="37" spans="1:31" s="17" customFormat="1" ht="14.45" hidden="1" customHeight="1">
      <c r="A37" s="251"/>
      <c r="B37" s="15"/>
      <c r="C37" s="251"/>
      <c r="D37" s="251"/>
      <c r="E37" s="252" t="s">
        <v>41</v>
      </c>
      <c r="F37" s="30">
        <f>ROUND((SUM(BI123:BI222)),  2)</f>
        <v>0</v>
      </c>
      <c r="G37" s="251"/>
      <c r="H37" s="251"/>
      <c r="I37" s="31">
        <v>0</v>
      </c>
      <c r="J37" s="30">
        <f>0</f>
        <v>0</v>
      </c>
      <c r="K37" s="251"/>
      <c r="L37" s="16"/>
      <c r="S37" s="251"/>
      <c r="T37" s="251"/>
      <c r="U37" s="251"/>
      <c r="V37" s="251"/>
      <c r="W37" s="251"/>
      <c r="X37" s="251"/>
      <c r="Y37" s="251"/>
      <c r="Z37" s="251"/>
      <c r="AA37" s="251"/>
      <c r="AB37" s="251"/>
      <c r="AC37" s="251"/>
      <c r="AD37" s="251"/>
      <c r="AE37" s="251"/>
    </row>
    <row r="38" spans="1:31" s="17" customFormat="1" ht="6.95" customHeight="1">
      <c r="A38" s="251"/>
      <c r="B38" s="15"/>
      <c r="C38" s="251"/>
      <c r="D38" s="251"/>
      <c r="E38" s="251"/>
      <c r="F38" s="251"/>
      <c r="G38" s="251"/>
      <c r="H38" s="251"/>
      <c r="I38" s="251"/>
      <c r="J38" s="251"/>
      <c r="K38" s="251"/>
      <c r="L38" s="16"/>
      <c r="S38" s="251"/>
      <c r="T38" s="251"/>
      <c r="U38" s="251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</row>
    <row r="39" spans="1:31" s="17" customFormat="1" ht="25.35" customHeight="1">
      <c r="A39" s="251"/>
      <c r="B39" s="15"/>
      <c r="C39" s="32"/>
      <c r="D39" s="33" t="s">
        <v>42</v>
      </c>
      <c r="E39" s="34"/>
      <c r="F39" s="34"/>
      <c r="G39" s="35" t="s">
        <v>43</v>
      </c>
      <c r="H39" s="36" t="s">
        <v>44</v>
      </c>
      <c r="I39" s="34"/>
      <c r="J39" s="37">
        <f>SUM(J30:J37)</f>
        <v>0</v>
      </c>
      <c r="K39" s="38"/>
      <c r="L39" s="16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251"/>
      <c r="AE39" s="251"/>
    </row>
    <row r="40" spans="1:31" s="17" customFormat="1" ht="14.45" customHeight="1">
      <c r="A40" s="251"/>
      <c r="B40" s="15"/>
      <c r="C40" s="251"/>
      <c r="D40" s="251"/>
      <c r="E40" s="251"/>
      <c r="F40" s="251"/>
      <c r="G40" s="251"/>
      <c r="H40" s="251"/>
      <c r="I40" s="251"/>
      <c r="J40" s="251"/>
      <c r="K40" s="251"/>
      <c r="L40" s="16"/>
      <c r="S40" s="251"/>
      <c r="T40" s="251"/>
      <c r="U40" s="251"/>
      <c r="V40" s="251"/>
      <c r="W40" s="251"/>
      <c r="X40" s="251"/>
      <c r="Y40" s="251"/>
      <c r="Z40" s="251"/>
      <c r="AA40" s="251"/>
      <c r="AB40" s="251"/>
      <c r="AC40" s="251"/>
      <c r="AD40" s="251"/>
      <c r="AE40" s="251"/>
    </row>
    <row r="41" spans="1:31" ht="14.45" customHeight="1">
      <c r="B41" s="9"/>
      <c r="L41" s="9"/>
    </row>
    <row r="42" spans="1:31" ht="14.45" customHeight="1">
      <c r="B42" s="9"/>
      <c r="L42" s="9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251"/>
      <c r="B61" s="15"/>
      <c r="C61" s="251"/>
      <c r="D61" s="41" t="s">
        <v>47</v>
      </c>
      <c r="E61" s="246"/>
      <c r="F61" s="43" t="s">
        <v>48</v>
      </c>
      <c r="G61" s="41" t="s">
        <v>47</v>
      </c>
      <c r="H61" s="246"/>
      <c r="I61" s="246"/>
      <c r="J61" s="44" t="s">
        <v>48</v>
      </c>
      <c r="K61" s="246"/>
      <c r="L61" s="16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251"/>
      <c r="B65" s="15"/>
      <c r="C65" s="251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251"/>
      <c r="T65" s="251"/>
      <c r="U65" s="251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251"/>
      <c r="B76" s="15"/>
      <c r="C76" s="251"/>
      <c r="D76" s="41" t="s">
        <v>47</v>
      </c>
      <c r="E76" s="246"/>
      <c r="F76" s="43" t="s">
        <v>48</v>
      </c>
      <c r="G76" s="41" t="s">
        <v>47</v>
      </c>
      <c r="H76" s="246"/>
      <c r="I76" s="246"/>
      <c r="J76" s="44" t="s">
        <v>48</v>
      </c>
      <c r="K76" s="246"/>
      <c r="L76" s="16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</row>
    <row r="77" spans="1:31" s="17" customFormat="1" ht="14.45" customHeight="1">
      <c r="A77" s="25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251"/>
      <c r="T77" s="251"/>
      <c r="U77" s="251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</row>
    <row r="81" spans="1:47" s="17" customFormat="1" ht="6.95" customHeight="1">
      <c r="A81" s="25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251"/>
      <c r="T81" s="251"/>
      <c r="U81" s="251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</row>
    <row r="82" spans="1:47" s="17" customFormat="1" ht="24.95" customHeight="1">
      <c r="A82" s="251"/>
      <c r="B82" s="15"/>
      <c r="C82" s="10" t="s">
        <v>164</v>
      </c>
      <c r="D82" s="251"/>
      <c r="E82" s="251"/>
      <c r="F82" s="251"/>
      <c r="G82" s="251"/>
      <c r="H82" s="251"/>
      <c r="I82" s="251"/>
      <c r="J82" s="251"/>
      <c r="K82" s="251"/>
      <c r="L82" s="16"/>
      <c r="S82" s="251"/>
      <c r="T82" s="251"/>
      <c r="U82" s="251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</row>
    <row r="83" spans="1:47" s="17" customFormat="1" ht="6.95" customHeight="1">
      <c r="A83" s="251"/>
      <c r="B83" s="15"/>
      <c r="C83" s="251"/>
      <c r="D83" s="251"/>
      <c r="E83" s="251"/>
      <c r="F83" s="251"/>
      <c r="G83" s="251"/>
      <c r="H83" s="251"/>
      <c r="I83" s="251"/>
      <c r="J83" s="251"/>
      <c r="K83" s="251"/>
      <c r="L83" s="16"/>
      <c r="S83" s="251"/>
      <c r="T83" s="251"/>
      <c r="U83" s="251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</row>
    <row r="84" spans="1:47" s="17" customFormat="1" ht="12" customHeight="1">
      <c r="A84" s="251"/>
      <c r="B84" s="15"/>
      <c r="C84" s="252" t="s">
        <v>14</v>
      </c>
      <c r="D84" s="251"/>
      <c r="E84" s="251"/>
      <c r="F84" s="251"/>
      <c r="G84" s="251"/>
      <c r="H84" s="251"/>
      <c r="I84" s="251"/>
      <c r="J84" s="251"/>
      <c r="K84" s="251"/>
      <c r="L84" s="16"/>
      <c r="S84" s="251"/>
      <c r="T84" s="251"/>
      <c r="U84" s="251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</row>
    <row r="85" spans="1:47" s="17" customFormat="1" ht="16.5" customHeight="1">
      <c r="A85" s="251"/>
      <c r="B85" s="15"/>
      <c r="C85" s="251"/>
      <c r="D85" s="251"/>
      <c r="E85" s="321" t="str">
        <f>E7</f>
        <v>MŠ Tychonova - celková rekonstrukce</v>
      </c>
      <c r="F85" s="322"/>
      <c r="G85" s="322"/>
      <c r="H85" s="322"/>
      <c r="I85" s="251"/>
      <c r="J85" s="251"/>
      <c r="K85" s="251"/>
      <c r="L85" s="16"/>
      <c r="S85" s="251"/>
      <c r="T85" s="251"/>
      <c r="U85" s="251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</row>
    <row r="86" spans="1:47" s="17" customFormat="1" ht="12" customHeight="1">
      <c r="A86" s="251"/>
      <c r="B86" s="15"/>
      <c r="C86" s="252" t="s">
        <v>162</v>
      </c>
      <c r="D86" s="251"/>
      <c r="E86" s="251"/>
      <c r="F86" s="251"/>
      <c r="G86" s="251"/>
      <c r="H86" s="251"/>
      <c r="I86" s="251"/>
      <c r="J86" s="251"/>
      <c r="K86" s="251"/>
      <c r="L86" s="16"/>
      <c r="S86" s="251"/>
      <c r="T86" s="251"/>
      <c r="U86" s="251"/>
      <c r="V86" s="251"/>
      <c r="W86" s="251"/>
      <c r="X86" s="251"/>
      <c r="Y86" s="251"/>
      <c r="Z86" s="251"/>
      <c r="AA86" s="251"/>
      <c r="AB86" s="251"/>
      <c r="AC86" s="251"/>
      <c r="AD86" s="251"/>
      <c r="AE86" s="251"/>
    </row>
    <row r="87" spans="1:47" s="17" customFormat="1" ht="16.5" customHeight="1">
      <c r="A87" s="251"/>
      <c r="B87" s="15"/>
      <c r="C87" s="251"/>
      <c r="D87" s="251"/>
      <c r="E87" s="315" t="str">
        <f>E9</f>
        <v>SO 101 - Zpevněné plochy, hřiště</v>
      </c>
      <c r="F87" s="320"/>
      <c r="G87" s="320"/>
      <c r="H87" s="320"/>
      <c r="I87" s="251"/>
      <c r="J87" s="251"/>
      <c r="K87" s="251"/>
      <c r="L87" s="16"/>
      <c r="S87" s="251"/>
      <c r="T87" s="251"/>
      <c r="U87" s="251"/>
      <c r="V87" s="251"/>
      <c r="W87" s="251"/>
      <c r="X87" s="251"/>
      <c r="Y87" s="251"/>
      <c r="Z87" s="251"/>
      <c r="AA87" s="251"/>
      <c r="AB87" s="251"/>
      <c r="AC87" s="251"/>
      <c r="AD87" s="251"/>
      <c r="AE87" s="251"/>
    </row>
    <row r="88" spans="1:47" s="17" customFormat="1" ht="6.95" customHeight="1">
      <c r="A88" s="251"/>
      <c r="B88" s="15"/>
      <c r="C88" s="251"/>
      <c r="D88" s="251"/>
      <c r="E88" s="251"/>
      <c r="F88" s="251"/>
      <c r="G88" s="251"/>
      <c r="H88" s="251"/>
      <c r="I88" s="251"/>
      <c r="J88" s="251"/>
      <c r="K88" s="251"/>
      <c r="L88" s="16"/>
      <c r="S88" s="251"/>
      <c r="T88" s="251"/>
      <c r="U88" s="251"/>
      <c r="V88" s="251"/>
      <c r="W88" s="251"/>
      <c r="X88" s="251"/>
      <c r="Y88" s="251"/>
      <c r="Z88" s="251"/>
      <c r="AA88" s="251"/>
      <c r="AB88" s="251"/>
      <c r="AC88" s="251"/>
      <c r="AD88" s="251"/>
      <c r="AE88" s="251"/>
    </row>
    <row r="89" spans="1:47" s="17" customFormat="1" ht="12" customHeight="1">
      <c r="A89" s="251"/>
      <c r="B89" s="15"/>
      <c r="C89" s="252" t="s">
        <v>18</v>
      </c>
      <c r="D89" s="251"/>
      <c r="E89" s="251"/>
      <c r="F89" s="244" t="str">
        <f>F12</f>
        <v>Praha 6 - Hradčany</v>
      </c>
      <c r="G89" s="251"/>
      <c r="H89" s="251"/>
      <c r="I89" s="252" t="s">
        <v>20</v>
      </c>
      <c r="J89" s="248">
        <f>IF(J12="","",J12)</f>
        <v>0</v>
      </c>
      <c r="K89" s="251"/>
      <c r="L89" s="16"/>
      <c r="S89" s="251"/>
      <c r="T89" s="251"/>
      <c r="U89" s="251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</row>
    <row r="90" spans="1:47" s="17" customFormat="1" ht="6.95" customHeight="1">
      <c r="A90" s="251"/>
      <c r="B90" s="15"/>
      <c r="C90" s="251"/>
      <c r="D90" s="251"/>
      <c r="E90" s="251"/>
      <c r="F90" s="251"/>
      <c r="G90" s="251"/>
      <c r="H90" s="251"/>
      <c r="I90" s="251"/>
      <c r="J90" s="251"/>
      <c r="K90" s="251"/>
      <c r="L90" s="16"/>
      <c r="S90" s="251"/>
      <c r="T90" s="251"/>
      <c r="U90" s="251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</row>
    <row r="91" spans="1:47" s="17" customFormat="1" ht="15.2" customHeight="1">
      <c r="A91" s="251"/>
      <c r="B91" s="15"/>
      <c r="C91" s="252" t="s">
        <v>21</v>
      </c>
      <c r="D91" s="251"/>
      <c r="E91" s="251"/>
      <c r="F91" s="244" t="str">
        <f>E15</f>
        <v>Městská část Praha 6</v>
      </c>
      <c r="G91" s="251"/>
      <c r="H91" s="251"/>
      <c r="I91" s="252" t="s">
        <v>26</v>
      </c>
      <c r="J91" s="245" t="str">
        <f>E21</f>
        <v>BOMART spol. s r.o.</v>
      </c>
      <c r="K91" s="251"/>
      <c r="L91" s="16"/>
      <c r="S91" s="251"/>
      <c r="T91" s="251"/>
      <c r="U91" s="251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</row>
    <row r="92" spans="1:47" s="17" customFormat="1" ht="15.2" customHeight="1">
      <c r="A92" s="251"/>
      <c r="B92" s="15"/>
      <c r="C92" s="252" t="s">
        <v>25</v>
      </c>
      <c r="D92" s="251"/>
      <c r="E92" s="251"/>
      <c r="F92" s="244">
        <f>IF(E18="","",E18)</f>
        <v>0</v>
      </c>
      <c r="G92" s="251"/>
      <c r="H92" s="251"/>
      <c r="I92" s="252" t="s">
        <v>29</v>
      </c>
      <c r="J92" s="245" t="str">
        <f>E24</f>
        <v xml:space="preserve"> </v>
      </c>
      <c r="K92" s="251"/>
      <c r="L92" s="16"/>
      <c r="S92" s="251"/>
      <c r="T92" s="251"/>
      <c r="U92" s="251"/>
      <c r="V92" s="251"/>
      <c r="W92" s="251"/>
      <c r="X92" s="251"/>
      <c r="Y92" s="251"/>
      <c r="Z92" s="251"/>
      <c r="AA92" s="251"/>
      <c r="AB92" s="251"/>
      <c r="AC92" s="251"/>
      <c r="AD92" s="251"/>
      <c r="AE92" s="251"/>
    </row>
    <row r="93" spans="1:47" s="17" customFormat="1" ht="10.35" customHeight="1">
      <c r="A93" s="251"/>
      <c r="B93" s="15"/>
      <c r="C93" s="251"/>
      <c r="D93" s="251"/>
      <c r="E93" s="251"/>
      <c r="F93" s="251"/>
      <c r="G93" s="251"/>
      <c r="H93" s="251"/>
      <c r="I93" s="251"/>
      <c r="J93" s="251"/>
      <c r="K93" s="251"/>
      <c r="L93" s="16"/>
      <c r="S93" s="251"/>
      <c r="T93" s="251"/>
      <c r="U93" s="251"/>
      <c r="V93" s="251"/>
      <c r="W93" s="251"/>
      <c r="X93" s="251"/>
      <c r="Y93" s="251"/>
      <c r="Z93" s="251"/>
      <c r="AA93" s="251"/>
      <c r="AB93" s="251"/>
      <c r="AC93" s="251"/>
      <c r="AD93" s="251"/>
      <c r="AE93" s="251"/>
    </row>
    <row r="94" spans="1:47" s="17" customFormat="1" ht="29.25" customHeight="1">
      <c r="A94" s="251"/>
      <c r="B94" s="15"/>
      <c r="C94" s="51" t="s">
        <v>165</v>
      </c>
      <c r="D94" s="32"/>
      <c r="E94" s="32"/>
      <c r="F94" s="32"/>
      <c r="G94" s="32"/>
      <c r="H94" s="32"/>
      <c r="I94" s="32"/>
      <c r="J94" s="52" t="s">
        <v>166</v>
      </c>
      <c r="K94" s="32"/>
      <c r="L94" s="16"/>
      <c r="S94" s="251"/>
      <c r="T94" s="251"/>
      <c r="U94" s="251"/>
      <c r="V94" s="251"/>
      <c r="W94" s="251"/>
      <c r="X94" s="251"/>
      <c r="Y94" s="251"/>
      <c r="Z94" s="251"/>
      <c r="AA94" s="251"/>
      <c r="AB94" s="251"/>
      <c r="AC94" s="251"/>
      <c r="AD94" s="251"/>
      <c r="AE94" s="251"/>
    </row>
    <row r="95" spans="1:47" s="17" customFormat="1" ht="10.35" customHeight="1">
      <c r="A95" s="251"/>
      <c r="B95" s="15"/>
      <c r="C95" s="251"/>
      <c r="D95" s="251"/>
      <c r="E95" s="251"/>
      <c r="F95" s="251"/>
      <c r="G95" s="251"/>
      <c r="H95" s="251"/>
      <c r="I95" s="251"/>
      <c r="J95" s="251"/>
      <c r="K95" s="251"/>
      <c r="L95" s="16"/>
      <c r="S95" s="251"/>
      <c r="T95" s="251"/>
      <c r="U95" s="251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</row>
    <row r="96" spans="1:47" s="17" customFormat="1" ht="22.9" customHeight="1">
      <c r="A96" s="251"/>
      <c r="B96" s="15"/>
      <c r="C96" s="53" t="s">
        <v>167</v>
      </c>
      <c r="D96" s="251"/>
      <c r="E96" s="251"/>
      <c r="F96" s="251"/>
      <c r="G96" s="251"/>
      <c r="H96" s="251"/>
      <c r="I96" s="251"/>
      <c r="J96" s="250">
        <f>J123</f>
        <v>0</v>
      </c>
      <c r="K96" s="251"/>
      <c r="L96" s="16"/>
      <c r="S96" s="251"/>
      <c r="T96" s="251"/>
      <c r="U96" s="251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U96" s="6" t="s">
        <v>168</v>
      </c>
    </row>
    <row r="97" spans="1:31" s="54" customFormat="1" ht="24.95" customHeight="1">
      <c r="B97" s="55"/>
      <c r="D97" s="56" t="s">
        <v>169</v>
      </c>
      <c r="E97" s="57"/>
      <c r="F97" s="57"/>
      <c r="G97" s="57"/>
      <c r="H97" s="57"/>
      <c r="I97" s="57"/>
      <c r="J97" s="58">
        <f>J124</f>
        <v>0</v>
      </c>
      <c r="L97" s="55"/>
    </row>
    <row r="98" spans="1:31" s="249" customFormat="1" ht="19.899999999999999" customHeight="1">
      <c r="B98" s="60"/>
      <c r="D98" s="61" t="s">
        <v>170</v>
      </c>
      <c r="E98" s="62"/>
      <c r="F98" s="62"/>
      <c r="G98" s="62"/>
      <c r="H98" s="62"/>
      <c r="I98" s="62"/>
      <c r="J98" s="63">
        <f>J125</f>
        <v>0</v>
      </c>
      <c r="L98" s="60"/>
    </row>
    <row r="99" spans="1:31" s="249" customFormat="1" ht="19.899999999999999" customHeight="1">
      <c r="B99" s="60"/>
      <c r="D99" s="61" t="s">
        <v>173</v>
      </c>
      <c r="E99" s="62"/>
      <c r="F99" s="62"/>
      <c r="G99" s="62"/>
      <c r="H99" s="62"/>
      <c r="I99" s="62"/>
      <c r="J99" s="63">
        <f>J172</f>
        <v>0</v>
      </c>
      <c r="L99" s="60"/>
    </row>
    <row r="100" spans="1:31" s="249" customFormat="1" ht="19.899999999999999" customHeight="1">
      <c r="B100" s="60"/>
      <c r="D100" s="61" t="s">
        <v>176</v>
      </c>
      <c r="E100" s="62"/>
      <c r="F100" s="62"/>
      <c r="G100" s="62"/>
      <c r="H100" s="62"/>
      <c r="I100" s="62"/>
      <c r="J100" s="63">
        <f>J205</f>
        <v>0</v>
      </c>
      <c r="L100" s="60"/>
    </row>
    <row r="101" spans="1:31" s="249" customFormat="1" ht="19.899999999999999" customHeight="1">
      <c r="B101" s="60"/>
      <c r="D101" s="61" t="s">
        <v>177</v>
      </c>
      <c r="E101" s="62"/>
      <c r="F101" s="62"/>
      <c r="G101" s="62"/>
      <c r="H101" s="62"/>
      <c r="I101" s="62"/>
      <c r="J101" s="63">
        <f>J212</f>
        <v>0</v>
      </c>
      <c r="L101" s="60"/>
    </row>
    <row r="102" spans="1:31" s="249" customFormat="1" ht="19.899999999999999" customHeight="1">
      <c r="B102" s="60"/>
      <c r="D102" s="61" t="s">
        <v>178</v>
      </c>
      <c r="E102" s="62"/>
      <c r="F102" s="62"/>
      <c r="G102" s="62"/>
      <c r="H102" s="62"/>
      <c r="I102" s="62"/>
      <c r="J102" s="63">
        <f>J218</f>
        <v>0</v>
      </c>
      <c r="L102" s="60"/>
    </row>
    <row r="103" spans="1:31" s="54" customFormat="1" ht="24.95" customHeight="1">
      <c r="B103" s="55"/>
      <c r="D103" s="56" t="s">
        <v>199</v>
      </c>
      <c r="E103" s="57"/>
      <c r="F103" s="57"/>
      <c r="G103" s="57"/>
      <c r="H103" s="57"/>
      <c r="I103" s="57"/>
      <c r="J103" s="58">
        <f>J220</f>
        <v>0</v>
      </c>
      <c r="L103" s="55"/>
    </row>
    <row r="104" spans="1:31" s="17" customFormat="1" ht="21.75" customHeight="1">
      <c r="A104" s="251"/>
      <c r="B104" s="15"/>
      <c r="C104" s="251"/>
      <c r="D104" s="251"/>
      <c r="E104" s="251"/>
      <c r="F104" s="251"/>
      <c r="G104" s="251"/>
      <c r="H104" s="251"/>
      <c r="I104" s="251"/>
      <c r="J104" s="251"/>
      <c r="K104" s="251"/>
      <c r="L104" s="16"/>
      <c r="S104" s="251"/>
      <c r="T104" s="251"/>
      <c r="U104" s="251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51"/>
    </row>
    <row r="105" spans="1:31" s="17" customFormat="1" ht="6.95" customHeight="1">
      <c r="A105" s="251"/>
      <c r="B105" s="46"/>
      <c r="C105" s="47"/>
      <c r="D105" s="47"/>
      <c r="E105" s="47"/>
      <c r="F105" s="47"/>
      <c r="G105" s="47"/>
      <c r="H105" s="47"/>
      <c r="I105" s="47"/>
      <c r="J105" s="47"/>
      <c r="K105" s="47"/>
      <c r="L105" s="16"/>
      <c r="S105" s="251"/>
      <c r="T105" s="251"/>
      <c r="U105" s="251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51"/>
    </row>
    <row r="109" spans="1:31" s="17" customFormat="1" ht="6.95" customHeight="1">
      <c r="A109" s="251"/>
      <c r="B109" s="48"/>
      <c r="C109" s="49"/>
      <c r="D109" s="49"/>
      <c r="E109" s="49"/>
      <c r="F109" s="49"/>
      <c r="G109" s="49"/>
      <c r="H109" s="49"/>
      <c r="I109" s="49"/>
      <c r="J109" s="49"/>
      <c r="K109" s="49"/>
      <c r="L109" s="16"/>
      <c r="S109" s="251"/>
      <c r="T109" s="251"/>
      <c r="U109" s="251"/>
      <c r="V109" s="251"/>
      <c r="W109" s="251"/>
      <c r="X109" s="251"/>
      <c r="Y109" s="251"/>
      <c r="Z109" s="251"/>
      <c r="AA109" s="251"/>
      <c r="AB109" s="251"/>
      <c r="AC109" s="251"/>
      <c r="AD109" s="251"/>
      <c r="AE109" s="251"/>
    </row>
    <row r="110" spans="1:31" s="17" customFormat="1" ht="24.95" customHeight="1">
      <c r="A110" s="251"/>
      <c r="B110" s="15"/>
      <c r="C110" s="10" t="s">
        <v>202</v>
      </c>
      <c r="D110" s="251"/>
      <c r="E110" s="251"/>
      <c r="F110" s="251"/>
      <c r="G110" s="251"/>
      <c r="H110" s="251"/>
      <c r="I110" s="251"/>
      <c r="J110" s="251"/>
      <c r="K110" s="251"/>
      <c r="L110" s="16"/>
      <c r="S110" s="251"/>
      <c r="T110" s="251"/>
      <c r="U110" s="251"/>
      <c r="V110" s="251"/>
      <c r="W110" s="251"/>
      <c r="X110" s="251"/>
      <c r="Y110" s="251"/>
      <c r="Z110" s="251"/>
      <c r="AA110" s="251"/>
      <c r="AB110" s="251"/>
      <c r="AC110" s="251"/>
      <c r="AD110" s="251"/>
      <c r="AE110" s="251"/>
    </row>
    <row r="111" spans="1:31" s="17" customFormat="1" ht="6.95" customHeight="1">
      <c r="A111" s="251"/>
      <c r="B111" s="15"/>
      <c r="C111" s="251"/>
      <c r="D111" s="251"/>
      <c r="E111" s="251"/>
      <c r="F111" s="251"/>
      <c r="G111" s="251"/>
      <c r="H111" s="251"/>
      <c r="I111" s="251"/>
      <c r="J111" s="251"/>
      <c r="K111" s="251"/>
      <c r="L111" s="16"/>
      <c r="S111" s="251"/>
      <c r="T111" s="251"/>
      <c r="U111" s="251"/>
      <c r="V111" s="251"/>
      <c r="W111" s="251"/>
      <c r="X111" s="251"/>
      <c r="Y111" s="251"/>
      <c r="Z111" s="251"/>
      <c r="AA111" s="251"/>
      <c r="AB111" s="251"/>
      <c r="AC111" s="251"/>
      <c r="AD111" s="251"/>
      <c r="AE111" s="251"/>
    </row>
    <row r="112" spans="1:31" s="17" customFormat="1" ht="12" customHeight="1">
      <c r="A112" s="251"/>
      <c r="B112" s="15"/>
      <c r="C112" s="252" t="s">
        <v>14</v>
      </c>
      <c r="D112" s="251"/>
      <c r="E112" s="251"/>
      <c r="F112" s="251"/>
      <c r="G112" s="251"/>
      <c r="H112" s="251"/>
      <c r="I112" s="251"/>
      <c r="J112" s="251"/>
      <c r="K112" s="251"/>
      <c r="L112" s="16"/>
      <c r="S112" s="251"/>
      <c r="T112" s="251"/>
      <c r="U112" s="251"/>
      <c r="V112" s="251"/>
      <c r="W112" s="251"/>
      <c r="X112" s="251"/>
      <c r="Y112" s="251"/>
      <c r="Z112" s="251"/>
      <c r="AA112" s="251"/>
      <c r="AB112" s="251"/>
      <c r="AC112" s="251"/>
      <c r="AD112" s="251"/>
      <c r="AE112" s="251"/>
    </row>
    <row r="113" spans="1:65" s="17" customFormat="1" ht="16.5" customHeight="1">
      <c r="A113" s="251"/>
      <c r="B113" s="15"/>
      <c r="C113" s="251"/>
      <c r="D113" s="251"/>
      <c r="E113" s="321" t="str">
        <f>E7</f>
        <v>MŠ Tychonova - celková rekonstrukce</v>
      </c>
      <c r="F113" s="322"/>
      <c r="G113" s="322"/>
      <c r="H113" s="322"/>
      <c r="I113" s="251"/>
      <c r="J113" s="251"/>
      <c r="K113" s="251"/>
      <c r="L113" s="16"/>
      <c r="S113" s="251"/>
      <c r="T113" s="251"/>
      <c r="U113" s="251"/>
      <c r="V113" s="251"/>
      <c r="W113" s="251"/>
      <c r="X113" s="251"/>
      <c r="Y113" s="251"/>
      <c r="Z113" s="251"/>
      <c r="AA113" s="251"/>
      <c r="AB113" s="251"/>
      <c r="AC113" s="251"/>
      <c r="AD113" s="251"/>
      <c r="AE113" s="251"/>
    </row>
    <row r="114" spans="1:65" s="17" customFormat="1" ht="12" customHeight="1">
      <c r="A114" s="251"/>
      <c r="B114" s="15"/>
      <c r="C114" s="252" t="s">
        <v>162</v>
      </c>
      <c r="D114" s="251"/>
      <c r="E114" s="251"/>
      <c r="F114" s="251"/>
      <c r="G114" s="251"/>
      <c r="H114" s="251"/>
      <c r="I114" s="251"/>
      <c r="J114" s="251"/>
      <c r="K114" s="251"/>
      <c r="L114" s="16"/>
      <c r="S114" s="251"/>
      <c r="T114" s="251"/>
      <c r="U114" s="251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</row>
    <row r="115" spans="1:65" s="17" customFormat="1" ht="16.5" customHeight="1">
      <c r="A115" s="251"/>
      <c r="B115" s="15"/>
      <c r="C115" s="251"/>
      <c r="D115" s="251"/>
      <c r="E115" s="315" t="str">
        <f>E9</f>
        <v>SO 101 - Zpevněné plochy, hřiště</v>
      </c>
      <c r="F115" s="320"/>
      <c r="G115" s="320"/>
      <c r="H115" s="320"/>
      <c r="I115" s="251"/>
      <c r="J115" s="251"/>
      <c r="K115" s="251"/>
      <c r="L115" s="16"/>
      <c r="S115" s="251"/>
      <c r="T115" s="251"/>
      <c r="U115" s="251"/>
      <c r="V115" s="251"/>
      <c r="W115" s="251"/>
      <c r="X115" s="251"/>
      <c r="Y115" s="251"/>
      <c r="Z115" s="251"/>
      <c r="AA115" s="251"/>
      <c r="AB115" s="251"/>
      <c r="AC115" s="251"/>
      <c r="AD115" s="251"/>
      <c r="AE115" s="251"/>
    </row>
    <row r="116" spans="1:65" s="17" customFormat="1" ht="6.95" customHeight="1">
      <c r="A116" s="251"/>
      <c r="B116" s="15"/>
      <c r="C116" s="251"/>
      <c r="D116" s="251"/>
      <c r="E116" s="251"/>
      <c r="F116" s="251"/>
      <c r="G116" s="251"/>
      <c r="H116" s="251"/>
      <c r="I116" s="251"/>
      <c r="J116" s="251"/>
      <c r="K116" s="251"/>
      <c r="L116" s="16"/>
      <c r="S116" s="251"/>
      <c r="T116" s="251"/>
      <c r="U116" s="251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</row>
    <row r="117" spans="1:65" s="17" customFormat="1" ht="12" customHeight="1">
      <c r="A117" s="251"/>
      <c r="B117" s="15"/>
      <c r="C117" s="252" t="s">
        <v>18</v>
      </c>
      <c r="D117" s="251"/>
      <c r="E117" s="251"/>
      <c r="F117" s="244" t="str">
        <f>F12</f>
        <v>Praha 6 - Hradčany</v>
      </c>
      <c r="G117" s="251"/>
      <c r="H117" s="251"/>
      <c r="I117" s="252" t="s">
        <v>20</v>
      </c>
      <c r="J117" s="248">
        <f>IF(J12="","",J12)</f>
        <v>0</v>
      </c>
      <c r="K117" s="251"/>
      <c r="L117" s="16"/>
      <c r="S117" s="251"/>
      <c r="T117" s="251"/>
      <c r="U117" s="251"/>
      <c r="V117" s="251"/>
      <c r="W117" s="251"/>
      <c r="X117" s="251"/>
      <c r="Y117" s="251"/>
      <c r="Z117" s="251"/>
      <c r="AA117" s="251"/>
      <c r="AB117" s="251"/>
      <c r="AC117" s="251"/>
      <c r="AD117" s="251"/>
      <c r="AE117" s="251"/>
    </row>
    <row r="118" spans="1:65" s="17" customFormat="1" ht="6.95" customHeight="1">
      <c r="A118" s="251"/>
      <c r="B118" s="15"/>
      <c r="C118" s="251"/>
      <c r="D118" s="251"/>
      <c r="E118" s="251"/>
      <c r="F118" s="251"/>
      <c r="G118" s="251"/>
      <c r="H118" s="251"/>
      <c r="I118" s="251"/>
      <c r="J118" s="251"/>
      <c r="K118" s="251"/>
      <c r="L118" s="16"/>
      <c r="S118" s="251"/>
      <c r="T118" s="251"/>
      <c r="U118" s="251"/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1"/>
    </row>
    <row r="119" spans="1:65" s="17" customFormat="1" ht="15.2" customHeight="1">
      <c r="A119" s="251"/>
      <c r="B119" s="15"/>
      <c r="C119" s="252" t="s">
        <v>21</v>
      </c>
      <c r="D119" s="251"/>
      <c r="E119" s="251"/>
      <c r="F119" s="244" t="str">
        <f>E15</f>
        <v>Městská část Praha 6</v>
      </c>
      <c r="G119" s="251"/>
      <c r="H119" s="251"/>
      <c r="I119" s="252" t="s">
        <v>26</v>
      </c>
      <c r="J119" s="245" t="str">
        <f>E21</f>
        <v>BOMART spol. s r.o.</v>
      </c>
      <c r="K119" s="251"/>
      <c r="L119" s="16"/>
      <c r="S119" s="251"/>
      <c r="T119" s="251"/>
      <c r="U119" s="251"/>
      <c r="V119" s="251"/>
      <c r="W119" s="251"/>
      <c r="X119" s="251"/>
      <c r="Y119" s="251"/>
      <c r="Z119" s="251"/>
      <c r="AA119" s="251"/>
      <c r="AB119" s="251"/>
      <c r="AC119" s="251"/>
      <c r="AD119" s="251"/>
      <c r="AE119" s="251"/>
    </row>
    <row r="120" spans="1:65" s="17" customFormat="1" ht="15.2" customHeight="1">
      <c r="A120" s="251"/>
      <c r="B120" s="15"/>
      <c r="C120" s="252" t="s">
        <v>25</v>
      </c>
      <c r="D120" s="251"/>
      <c r="E120" s="251"/>
      <c r="F120" s="244">
        <f>IF(E18="","",E18)</f>
        <v>0</v>
      </c>
      <c r="G120" s="251"/>
      <c r="H120" s="251"/>
      <c r="I120" s="252" t="s">
        <v>29</v>
      </c>
      <c r="J120" s="245" t="str">
        <f>E24</f>
        <v xml:space="preserve"> </v>
      </c>
      <c r="K120" s="251"/>
      <c r="L120" s="16"/>
      <c r="S120" s="251"/>
      <c r="T120" s="251"/>
      <c r="U120" s="251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</row>
    <row r="121" spans="1:65" s="17" customFormat="1" ht="10.35" customHeight="1">
      <c r="A121" s="251"/>
      <c r="B121" s="15"/>
      <c r="C121" s="251"/>
      <c r="D121" s="251"/>
      <c r="E121" s="251"/>
      <c r="F121" s="251"/>
      <c r="G121" s="251"/>
      <c r="H121" s="251"/>
      <c r="I121" s="251"/>
      <c r="J121" s="251"/>
      <c r="K121" s="251"/>
      <c r="L121" s="16"/>
      <c r="S121" s="251"/>
      <c r="T121" s="251"/>
      <c r="U121" s="251"/>
      <c r="V121" s="251"/>
      <c r="W121" s="251"/>
      <c r="X121" s="251"/>
      <c r="Y121" s="251"/>
      <c r="Z121" s="251"/>
      <c r="AA121" s="251"/>
      <c r="AB121" s="251"/>
      <c r="AC121" s="251"/>
      <c r="AD121" s="251"/>
      <c r="AE121" s="251"/>
    </row>
    <row r="122" spans="1:65" s="73" customFormat="1" ht="29.25" customHeight="1">
      <c r="A122" s="64"/>
      <c r="B122" s="65"/>
      <c r="C122" s="66" t="s">
        <v>203</v>
      </c>
      <c r="D122" s="67" t="s">
        <v>57</v>
      </c>
      <c r="E122" s="67" t="s">
        <v>53</v>
      </c>
      <c r="F122" s="67" t="s">
        <v>54</v>
      </c>
      <c r="G122" s="67" t="s">
        <v>204</v>
      </c>
      <c r="H122" s="67" t="s">
        <v>205</v>
      </c>
      <c r="I122" s="67" t="s">
        <v>206</v>
      </c>
      <c r="J122" s="67" t="s">
        <v>166</v>
      </c>
      <c r="K122" s="68" t="s">
        <v>207</v>
      </c>
      <c r="L122" s="69"/>
      <c r="M122" s="70" t="s">
        <v>0</v>
      </c>
      <c r="N122" s="71" t="s">
        <v>36</v>
      </c>
      <c r="O122" s="71" t="s">
        <v>208</v>
      </c>
      <c r="P122" s="71" t="s">
        <v>209</v>
      </c>
      <c r="Q122" s="71" t="s">
        <v>210</v>
      </c>
      <c r="R122" s="71" t="s">
        <v>211</v>
      </c>
      <c r="S122" s="71" t="s">
        <v>212</v>
      </c>
      <c r="T122" s="72" t="s">
        <v>213</v>
      </c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</row>
    <row r="123" spans="1:65" s="17" customFormat="1" ht="22.9" customHeight="1">
      <c r="A123" s="251"/>
      <c r="B123" s="15"/>
      <c r="C123" s="74" t="s">
        <v>214</v>
      </c>
      <c r="D123" s="251"/>
      <c r="E123" s="251"/>
      <c r="F123" s="251"/>
      <c r="G123" s="251"/>
      <c r="H123" s="251"/>
      <c r="I123" s="251"/>
      <c r="J123" s="75">
        <f>BK123</f>
        <v>0</v>
      </c>
      <c r="K123" s="251"/>
      <c r="L123" s="15"/>
      <c r="M123" s="76"/>
      <c r="N123" s="77"/>
      <c r="O123" s="25"/>
      <c r="P123" s="78">
        <f>P124+P220</f>
        <v>0</v>
      </c>
      <c r="Q123" s="25"/>
      <c r="R123" s="78">
        <f>R124+R220</f>
        <v>119.97926082000001</v>
      </c>
      <c r="S123" s="25"/>
      <c r="T123" s="79">
        <f>T124+T220</f>
        <v>26.137729999999998</v>
      </c>
      <c r="U123" s="251"/>
      <c r="V123" s="251"/>
      <c r="W123" s="251"/>
      <c r="X123" s="251"/>
      <c r="Y123" s="251"/>
      <c r="Z123" s="251"/>
      <c r="AA123" s="251"/>
      <c r="AB123" s="251"/>
      <c r="AC123" s="251"/>
      <c r="AD123" s="251"/>
      <c r="AE123" s="251"/>
      <c r="AT123" s="6" t="s">
        <v>71</v>
      </c>
      <c r="AU123" s="6" t="s">
        <v>168</v>
      </c>
      <c r="BK123" s="80">
        <f>BK124+BK220</f>
        <v>0</v>
      </c>
    </row>
    <row r="124" spans="1:65" s="81" customFormat="1" ht="25.9" customHeight="1">
      <c r="B124" s="82"/>
      <c r="D124" s="83" t="s">
        <v>71</v>
      </c>
      <c r="E124" s="84" t="s">
        <v>215</v>
      </c>
      <c r="F124" s="84" t="s">
        <v>216</v>
      </c>
      <c r="J124" s="85">
        <f>BK124</f>
        <v>0</v>
      </c>
      <c r="L124" s="82"/>
      <c r="M124" s="86"/>
      <c r="N124" s="87"/>
      <c r="O124" s="87"/>
      <c r="P124" s="88">
        <f>P125+P172+P205+P212+P218</f>
        <v>0</v>
      </c>
      <c r="Q124" s="87"/>
      <c r="R124" s="88">
        <f>R125+R172+R205+R212+R218</f>
        <v>119.97926082000001</v>
      </c>
      <c r="S124" s="87"/>
      <c r="T124" s="89">
        <f>T125+T172+T205+T212+T218</f>
        <v>26.137729999999998</v>
      </c>
      <c r="AR124" s="83" t="s">
        <v>79</v>
      </c>
      <c r="AT124" s="90" t="s">
        <v>71</v>
      </c>
      <c r="AU124" s="90" t="s">
        <v>72</v>
      </c>
      <c r="AY124" s="83" t="s">
        <v>217</v>
      </c>
      <c r="BK124" s="91">
        <f>BK125+BK172+BK205+BK212+BK218</f>
        <v>0</v>
      </c>
    </row>
    <row r="125" spans="1:65" s="81" customFormat="1" ht="22.9" customHeight="1">
      <c r="B125" s="82"/>
      <c r="D125" s="83" t="s">
        <v>71</v>
      </c>
      <c r="E125" s="92" t="s">
        <v>79</v>
      </c>
      <c r="F125" s="92" t="s">
        <v>218</v>
      </c>
      <c r="J125" s="93">
        <f>BK125</f>
        <v>0</v>
      </c>
      <c r="L125" s="82"/>
      <c r="M125" s="86"/>
      <c r="N125" s="87"/>
      <c r="O125" s="87"/>
      <c r="P125" s="88">
        <f>SUM(P126:P171)</f>
        <v>0</v>
      </c>
      <c r="Q125" s="87"/>
      <c r="R125" s="88">
        <f>SUM(R126:R171)</f>
        <v>18.434690000000003</v>
      </c>
      <c r="S125" s="87"/>
      <c r="T125" s="89">
        <f>SUM(T126:T171)</f>
        <v>26.137729999999998</v>
      </c>
      <c r="AR125" s="83" t="s">
        <v>79</v>
      </c>
      <c r="AT125" s="90" t="s">
        <v>71</v>
      </c>
      <c r="AU125" s="90" t="s">
        <v>79</v>
      </c>
      <c r="AY125" s="83" t="s">
        <v>217</v>
      </c>
      <c r="BK125" s="91">
        <f>SUM(BK126:BK171)</f>
        <v>0</v>
      </c>
    </row>
    <row r="126" spans="1:65" s="17" customFormat="1" ht="21.75" customHeight="1">
      <c r="A126" s="251"/>
      <c r="B126" s="15"/>
      <c r="C126" s="94" t="s">
        <v>79</v>
      </c>
      <c r="D126" s="94" t="s">
        <v>219</v>
      </c>
      <c r="E126" s="95" t="s">
        <v>3079</v>
      </c>
      <c r="F126" s="96" t="s">
        <v>3080</v>
      </c>
      <c r="G126" s="97" t="s">
        <v>286</v>
      </c>
      <c r="H126" s="98">
        <v>19.678999999999998</v>
      </c>
      <c r="I126" s="1"/>
      <c r="J126" s="99">
        <f>ROUND(I126*H126,2)</f>
        <v>0</v>
      </c>
      <c r="K126" s="96" t="s">
        <v>223</v>
      </c>
      <c r="L126" s="15"/>
      <c r="M126" s="100" t="s">
        <v>0</v>
      </c>
      <c r="N126" s="101" t="s">
        <v>37</v>
      </c>
      <c r="O126" s="102"/>
      <c r="P126" s="103">
        <f>O126*H126</f>
        <v>0</v>
      </c>
      <c r="Q126" s="103">
        <v>0</v>
      </c>
      <c r="R126" s="103">
        <f>Q126*H126</f>
        <v>0</v>
      </c>
      <c r="S126" s="103">
        <v>0</v>
      </c>
      <c r="T126" s="104">
        <f>S126*H126</f>
        <v>0</v>
      </c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1"/>
      <c r="AE126" s="251"/>
      <c r="AR126" s="105" t="s">
        <v>224</v>
      </c>
      <c r="AT126" s="105" t="s">
        <v>219</v>
      </c>
      <c r="AU126" s="105" t="s">
        <v>81</v>
      </c>
      <c r="AY126" s="6" t="s">
        <v>217</v>
      </c>
      <c r="BE126" s="106">
        <f>IF(N126="základní",J126,0)</f>
        <v>0</v>
      </c>
      <c r="BF126" s="106">
        <f>IF(N126="snížená",J126,0)</f>
        <v>0</v>
      </c>
      <c r="BG126" s="106">
        <f>IF(N126="zákl. přenesená",J126,0)</f>
        <v>0</v>
      </c>
      <c r="BH126" s="106">
        <f>IF(N126="sníž. přenesená",J126,0)</f>
        <v>0</v>
      </c>
      <c r="BI126" s="106">
        <f>IF(N126="nulová",J126,0)</f>
        <v>0</v>
      </c>
      <c r="BJ126" s="6" t="s">
        <v>79</v>
      </c>
      <c r="BK126" s="106">
        <f>ROUND(I126*H126,2)</f>
        <v>0</v>
      </c>
      <c r="BL126" s="6" t="s">
        <v>224</v>
      </c>
      <c r="BM126" s="105" t="s">
        <v>3081</v>
      </c>
    </row>
    <row r="127" spans="1:65" s="132" customFormat="1">
      <c r="B127" s="133"/>
      <c r="D127" s="113" t="s">
        <v>226</v>
      </c>
      <c r="E127" s="134" t="s">
        <v>0</v>
      </c>
      <c r="F127" s="135" t="s">
        <v>3082</v>
      </c>
      <c r="H127" s="136">
        <v>19.678999999999998</v>
      </c>
      <c r="L127" s="133"/>
      <c r="M127" s="137"/>
      <c r="N127" s="138"/>
      <c r="O127" s="138"/>
      <c r="P127" s="138"/>
      <c r="Q127" s="138"/>
      <c r="R127" s="138"/>
      <c r="S127" s="138"/>
      <c r="T127" s="139"/>
      <c r="AT127" s="134" t="s">
        <v>226</v>
      </c>
      <c r="AU127" s="134" t="s">
        <v>81</v>
      </c>
      <c r="AV127" s="132" t="s">
        <v>81</v>
      </c>
      <c r="AW127" s="132" t="s">
        <v>28</v>
      </c>
      <c r="AX127" s="132" t="s">
        <v>79</v>
      </c>
      <c r="AY127" s="134" t="s">
        <v>217</v>
      </c>
    </row>
    <row r="128" spans="1:65" s="17" customFormat="1" ht="16.5" customHeight="1">
      <c r="A128" s="251"/>
      <c r="B128" s="15"/>
      <c r="C128" s="94" t="s">
        <v>81</v>
      </c>
      <c r="D128" s="94" t="s">
        <v>219</v>
      </c>
      <c r="E128" s="95" t="s">
        <v>3083</v>
      </c>
      <c r="F128" s="96" t="s">
        <v>3084</v>
      </c>
      <c r="G128" s="97" t="s">
        <v>458</v>
      </c>
      <c r="H128" s="98">
        <v>1</v>
      </c>
      <c r="I128" s="1"/>
      <c r="J128" s="99">
        <f>ROUND(I128*H128,2)</f>
        <v>0</v>
      </c>
      <c r="K128" s="96" t="s">
        <v>223</v>
      </c>
      <c r="L128" s="15"/>
      <c r="M128" s="100" t="s">
        <v>0</v>
      </c>
      <c r="N128" s="101" t="s">
        <v>37</v>
      </c>
      <c r="O128" s="102"/>
      <c r="P128" s="103">
        <f>O128*H128</f>
        <v>0</v>
      </c>
      <c r="Q128" s="103">
        <v>0</v>
      </c>
      <c r="R128" s="103">
        <f>Q128*H128</f>
        <v>0</v>
      </c>
      <c r="S128" s="103">
        <v>0</v>
      </c>
      <c r="T128" s="104">
        <f>S128*H128</f>
        <v>0</v>
      </c>
      <c r="U128" s="251"/>
      <c r="V128" s="251"/>
      <c r="W128" s="251"/>
      <c r="X128" s="251"/>
      <c r="Y128" s="251"/>
      <c r="Z128" s="251"/>
      <c r="AA128" s="251"/>
      <c r="AB128" s="251"/>
      <c r="AC128" s="251"/>
      <c r="AD128" s="251"/>
      <c r="AE128" s="251"/>
      <c r="AR128" s="105" t="s">
        <v>224</v>
      </c>
      <c r="AT128" s="105" t="s">
        <v>219</v>
      </c>
      <c r="AU128" s="105" t="s">
        <v>81</v>
      </c>
      <c r="AY128" s="6" t="s">
        <v>217</v>
      </c>
      <c r="BE128" s="106">
        <f>IF(N128="základní",J128,0)</f>
        <v>0</v>
      </c>
      <c r="BF128" s="106">
        <f>IF(N128="snížená",J128,0)</f>
        <v>0</v>
      </c>
      <c r="BG128" s="106">
        <f>IF(N128="zákl. přenesená",J128,0)</f>
        <v>0</v>
      </c>
      <c r="BH128" s="106">
        <f>IF(N128="sníž. přenesená",J128,0)</f>
        <v>0</v>
      </c>
      <c r="BI128" s="106">
        <f>IF(N128="nulová",J128,0)</f>
        <v>0</v>
      </c>
      <c r="BJ128" s="6" t="s">
        <v>79</v>
      </c>
      <c r="BK128" s="106">
        <f>ROUND(I128*H128,2)</f>
        <v>0</v>
      </c>
      <c r="BL128" s="6" t="s">
        <v>224</v>
      </c>
      <c r="BM128" s="105" t="s">
        <v>3085</v>
      </c>
    </row>
    <row r="129" spans="1:65" s="17" customFormat="1" ht="16.5" customHeight="1">
      <c r="A129" s="251"/>
      <c r="B129" s="15"/>
      <c r="C129" s="94">
        <v>3</v>
      </c>
      <c r="D129" s="94" t="s">
        <v>219</v>
      </c>
      <c r="E129" s="95" t="s">
        <v>3086</v>
      </c>
      <c r="F129" s="96" t="s">
        <v>3087</v>
      </c>
      <c r="G129" s="97" t="s">
        <v>458</v>
      </c>
      <c r="H129" s="98">
        <v>100</v>
      </c>
      <c r="I129" s="1"/>
      <c r="J129" s="99">
        <f>ROUND(I129*H129,2)</f>
        <v>0</v>
      </c>
      <c r="K129" s="96" t="s">
        <v>223</v>
      </c>
      <c r="L129" s="15"/>
      <c r="M129" s="100" t="s">
        <v>0</v>
      </c>
      <c r="N129" s="101" t="s">
        <v>37</v>
      </c>
      <c r="O129" s="102"/>
      <c r="P129" s="103">
        <f>O129*H129</f>
        <v>0</v>
      </c>
      <c r="Q129" s="103">
        <v>0</v>
      </c>
      <c r="R129" s="103">
        <f>Q129*H129</f>
        <v>0</v>
      </c>
      <c r="S129" s="103">
        <v>0</v>
      </c>
      <c r="T129" s="104">
        <f>S129*H129</f>
        <v>0</v>
      </c>
      <c r="U129" s="251"/>
      <c r="V129" s="251"/>
      <c r="W129" s="251"/>
      <c r="X129" s="251"/>
      <c r="Y129" s="251"/>
      <c r="Z129" s="251"/>
      <c r="AA129" s="251"/>
      <c r="AB129" s="251"/>
      <c r="AC129" s="251"/>
      <c r="AD129" s="251"/>
      <c r="AE129" s="251"/>
      <c r="AR129" s="105" t="s">
        <v>224</v>
      </c>
      <c r="AT129" s="105" t="s">
        <v>219</v>
      </c>
      <c r="AU129" s="105" t="s">
        <v>81</v>
      </c>
      <c r="AY129" s="6" t="s">
        <v>217</v>
      </c>
      <c r="BE129" s="106">
        <f>IF(N129="základní",J129,0)</f>
        <v>0</v>
      </c>
      <c r="BF129" s="106">
        <f>IF(N129="snížená",J129,0)</f>
        <v>0</v>
      </c>
      <c r="BG129" s="106">
        <f>IF(N129="zákl. přenesená",J129,0)</f>
        <v>0</v>
      </c>
      <c r="BH129" s="106">
        <f>IF(N129="sníž. přenesená",J129,0)</f>
        <v>0</v>
      </c>
      <c r="BI129" s="106">
        <f>IF(N129="nulová",J129,0)</f>
        <v>0</v>
      </c>
      <c r="BJ129" s="6" t="s">
        <v>79</v>
      </c>
      <c r="BK129" s="106">
        <f>ROUND(I129*H129,2)</f>
        <v>0</v>
      </c>
      <c r="BL129" s="6" t="s">
        <v>224</v>
      </c>
      <c r="BM129" s="105" t="s">
        <v>3088</v>
      </c>
    </row>
    <row r="130" spans="1:65" s="17" customFormat="1" ht="16.5" customHeight="1">
      <c r="A130" s="251"/>
      <c r="B130" s="15"/>
      <c r="C130" s="94">
        <v>4</v>
      </c>
      <c r="D130" s="94" t="s">
        <v>219</v>
      </c>
      <c r="E130" s="95" t="s">
        <v>3089</v>
      </c>
      <c r="F130" s="96" t="s">
        <v>3090</v>
      </c>
      <c r="G130" s="97" t="s">
        <v>458</v>
      </c>
      <c r="H130" s="98">
        <v>1</v>
      </c>
      <c r="I130" s="1"/>
      <c r="J130" s="99">
        <f>ROUND(I130*H130,2)</f>
        <v>0</v>
      </c>
      <c r="K130" s="96" t="s">
        <v>223</v>
      </c>
      <c r="L130" s="15"/>
      <c r="M130" s="100" t="s">
        <v>0</v>
      </c>
      <c r="N130" s="101" t="s">
        <v>37</v>
      </c>
      <c r="O130" s="102"/>
      <c r="P130" s="103">
        <f>O130*H130</f>
        <v>0</v>
      </c>
      <c r="Q130" s="103">
        <v>0</v>
      </c>
      <c r="R130" s="103">
        <f>Q130*H130</f>
        <v>0</v>
      </c>
      <c r="S130" s="103">
        <v>0</v>
      </c>
      <c r="T130" s="104">
        <f>S130*H130</f>
        <v>0</v>
      </c>
      <c r="U130" s="251"/>
      <c r="V130" s="251"/>
      <c r="W130" s="251"/>
      <c r="X130" s="251"/>
      <c r="Y130" s="251"/>
      <c r="Z130" s="251"/>
      <c r="AA130" s="251"/>
      <c r="AB130" s="251"/>
      <c r="AC130" s="251"/>
      <c r="AD130" s="251"/>
      <c r="AE130" s="251"/>
      <c r="AR130" s="105" t="s">
        <v>224</v>
      </c>
      <c r="AT130" s="105" t="s">
        <v>219</v>
      </c>
      <c r="AU130" s="105" t="s">
        <v>81</v>
      </c>
      <c r="AY130" s="6" t="s">
        <v>217</v>
      </c>
      <c r="BE130" s="106">
        <f>IF(N130="základní",J130,0)</f>
        <v>0</v>
      </c>
      <c r="BF130" s="106">
        <f>IF(N130="snížená",J130,0)</f>
        <v>0</v>
      </c>
      <c r="BG130" s="106">
        <f>IF(N130="zákl. přenesená",J130,0)</f>
        <v>0</v>
      </c>
      <c r="BH130" s="106">
        <f>IF(N130="sníž. přenesená",J130,0)</f>
        <v>0</v>
      </c>
      <c r="BI130" s="106">
        <f>IF(N130="nulová",J130,0)</f>
        <v>0</v>
      </c>
      <c r="BJ130" s="6" t="s">
        <v>79</v>
      </c>
      <c r="BK130" s="106">
        <f>ROUND(I130*H130,2)</f>
        <v>0</v>
      </c>
      <c r="BL130" s="6" t="s">
        <v>224</v>
      </c>
      <c r="BM130" s="105" t="s">
        <v>3091</v>
      </c>
    </row>
    <row r="131" spans="1:65" s="17" customFormat="1" ht="16.5" customHeight="1">
      <c r="A131" s="251"/>
      <c r="B131" s="15"/>
      <c r="C131" s="94">
        <v>5</v>
      </c>
      <c r="D131" s="94" t="s">
        <v>219</v>
      </c>
      <c r="E131" s="95" t="s">
        <v>3092</v>
      </c>
      <c r="F131" s="96" t="s">
        <v>3093</v>
      </c>
      <c r="G131" s="97" t="s">
        <v>458</v>
      </c>
      <c r="H131" s="98">
        <v>3</v>
      </c>
      <c r="I131" s="1"/>
      <c r="J131" s="99">
        <f>ROUND(I131*H131,2)</f>
        <v>0</v>
      </c>
      <c r="K131" s="96" t="s">
        <v>223</v>
      </c>
      <c r="L131" s="15"/>
      <c r="M131" s="100" t="s">
        <v>0</v>
      </c>
      <c r="N131" s="101" t="s">
        <v>37</v>
      </c>
      <c r="O131" s="102"/>
      <c r="P131" s="103">
        <f>O131*H131</f>
        <v>0</v>
      </c>
      <c r="Q131" s="103">
        <v>0</v>
      </c>
      <c r="R131" s="103">
        <f>Q131*H131</f>
        <v>0</v>
      </c>
      <c r="S131" s="103">
        <v>0</v>
      </c>
      <c r="T131" s="104">
        <f>S131*H131</f>
        <v>0</v>
      </c>
      <c r="U131" s="251"/>
      <c r="V131" s="251"/>
      <c r="W131" s="251"/>
      <c r="X131" s="251"/>
      <c r="Y131" s="251"/>
      <c r="Z131" s="251"/>
      <c r="AA131" s="251"/>
      <c r="AB131" s="251"/>
      <c r="AC131" s="251"/>
      <c r="AD131" s="251"/>
      <c r="AE131" s="251"/>
      <c r="AR131" s="105" t="s">
        <v>224</v>
      </c>
      <c r="AT131" s="105" t="s">
        <v>219</v>
      </c>
      <c r="AU131" s="105" t="s">
        <v>81</v>
      </c>
      <c r="AY131" s="6" t="s">
        <v>217</v>
      </c>
      <c r="BE131" s="106">
        <f>IF(N131="základní",J131,0)</f>
        <v>0</v>
      </c>
      <c r="BF131" s="106">
        <f>IF(N131="snížená",J131,0)</f>
        <v>0</v>
      </c>
      <c r="BG131" s="106">
        <f>IF(N131="zákl. přenesená",J131,0)</f>
        <v>0</v>
      </c>
      <c r="BH131" s="106">
        <f>IF(N131="sníž. přenesená",J131,0)</f>
        <v>0</v>
      </c>
      <c r="BI131" s="106">
        <f>IF(N131="nulová",J131,0)</f>
        <v>0</v>
      </c>
      <c r="BJ131" s="6" t="s">
        <v>79</v>
      </c>
      <c r="BK131" s="106">
        <f>ROUND(I131*H131,2)</f>
        <v>0</v>
      </c>
      <c r="BL131" s="6" t="s">
        <v>224</v>
      </c>
      <c r="BM131" s="105" t="s">
        <v>3094</v>
      </c>
    </row>
    <row r="132" spans="1:65" s="17" customFormat="1" ht="16.5" customHeight="1">
      <c r="A132" s="251"/>
      <c r="B132" s="15"/>
      <c r="C132" s="94">
        <v>6</v>
      </c>
      <c r="D132" s="94" t="s">
        <v>219</v>
      </c>
      <c r="E132" s="95" t="s">
        <v>3095</v>
      </c>
      <c r="F132" s="96" t="s">
        <v>3096</v>
      </c>
      <c r="G132" s="97" t="s">
        <v>286</v>
      </c>
      <c r="H132" s="98">
        <v>27.2</v>
      </c>
      <c r="I132" s="1"/>
      <c r="J132" s="99">
        <f>ROUND(I132*H132,2)</f>
        <v>0</v>
      </c>
      <c r="K132" s="96" t="s">
        <v>223</v>
      </c>
      <c r="L132" s="15"/>
      <c r="M132" s="100" t="s">
        <v>0</v>
      </c>
      <c r="N132" s="101" t="s">
        <v>37</v>
      </c>
      <c r="O132" s="102"/>
      <c r="P132" s="103">
        <f>O132*H132</f>
        <v>0</v>
      </c>
      <c r="Q132" s="103">
        <v>0</v>
      </c>
      <c r="R132" s="103">
        <f>Q132*H132</f>
        <v>0</v>
      </c>
      <c r="S132" s="103">
        <v>0.26</v>
      </c>
      <c r="T132" s="104">
        <f>S132*H132</f>
        <v>7.0720000000000001</v>
      </c>
      <c r="U132" s="251"/>
      <c r="V132" s="251"/>
      <c r="W132" s="251"/>
      <c r="X132" s="251"/>
      <c r="Y132" s="251"/>
      <c r="Z132" s="251"/>
      <c r="AA132" s="251"/>
      <c r="AB132" s="251"/>
      <c r="AC132" s="251"/>
      <c r="AD132" s="251"/>
      <c r="AE132" s="251"/>
      <c r="AR132" s="105" t="s">
        <v>224</v>
      </c>
      <c r="AT132" s="105" t="s">
        <v>219</v>
      </c>
      <c r="AU132" s="105" t="s">
        <v>81</v>
      </c>
      <c r="AY132" s="6" t="s">
        <v>217</v>
      </c>
      <c r="BE132" s="106">
        <f>IF(N132="základní",J132,0)</f>
        <v>0</v>
      </c>
      <c r="BF132" s="106">
        <f>IF(N132="snížená",J132,0)</f>
        <v>0</v>
      </c>
      <c r="BG132" s="106">
        <f>IF(N132="zákl. přenesená",J132,0)</f>
        <v>0</v>
      </c>
      <c r="BH132" s="106">
        <f>IF(N132="sníž. přenesená",J132,0)</f>
        <v>0</v>
      </c>
      <c r="BI132" s="106">
        <f>IF(N132="nulová",J132,0)</f>
        <v>0</v>
      </c>
      <c r="BJ132" s="6" t="s">
        <v>79</v>
      </c>
      <c r="BK132" s="106">
        <f>ROUND(I132*H132,2)</f>
        <v>0</v>
      </c>
      <c r="BL132" s="6" t="s">
        <v>224</v>
      </c>
      <c r="BM132" s="105" t="s">
        <v>3097</v>
      </c>
    </row>
    <row r="133" spans="1:65" s="132" customFormat="1">
      <c r="B133" s="133"/>
      <c r="D133" s="113" t="s">
        <v>226</v>
      </c>
      <c r="E133" s="134" t="s">
        <v>0</v>
      </c>
      <c r="F133" s="135" t="s">
        <v>3098</v>
      </c>
      <c r="H133" s="136">
        <v>27.2</v>
      </c>
      <c r="L133" s="133"/>
      <c r="M133" s="137"/>
      <c r="N133" s="138"/>
      <c r="O133" s="138"/>
      <c r="P133" s="138"/>
      <c r="Q133" s="138"/>
      <c r="R133" s="138"/>
      <c r="S133" s="138"/>
      <c r="T133" s="139"/>
      <c r="AT133" s="134" t="s">
        <v>226</v>
      </c>
      <c r="AU133" s="134" t="s">
        <v>81</v>
      </c>
      <c r="AV133" s="132" t="s">
        <v>81</v>
      </c>
      <c r="AW133" s="132" t="s">
        <v>28</v>
      </c>
      <c r="AX133" s="132" t="s">
        <v>79</v>
      </c>
      <c r="AY133" s="134" t="s">
        <v>217</v>
      </c>
    </row>
    <row r="134" spans="1:65" s="17" customFormat="1" ht="16.5" customHeight="1">
      <c r="A134" s="251"/>
      <c r="B134" s="15"/>
      <c r="C134" s="94">
        <v>7</v>
      </c>
      <c r="D134" s="94" t="s">
        <v>219</v>
      </c>
      <c r="E134" s="95" t="s">
        <v>3099</v>
      </c>
      <c r="F134" s="96" t="s">
        <v>3100</v>
      </c>
      <c r="G134" s="97" t="s">
        <v>286</v>
      </c>
      <c r="H134" s="98">
        <v>56.793999999999997</v>
      </c>
      <c r="I134" s="1"/>
      <c r="J134" s="99">
        <f>ROUND(I134*H134,2)</f>
        <v>0</v>
      </c>
      <c r="K134" s="96" t="s">
        <v>223</v>
      </c>
      <c r="L134" s="15"/>
      <c r="M134" s="100" t="s">
        <v>0</v>
      </c>
      <c r="N134" s="101" t="s">
        <v>37</v>
      </c>
      <c r="O134" s="102"/>
      <c r="P134" s="103">
        <f>O134*H134</f>
        <v>0</v>
      </c>
      <c r="Q134" s="103">
        <v>0</v>
      </c>
      <c r="R134" s="103">
        <f>Q134*H134</f>
        <v>0</v>
      </c>
      <c r="S134" s="103">
        <v>4.4999999999999998E-2</v>
      </c>
      <c r="T134" s="104">
        <f>S134*H134</f>
        <v>2.5557299999999996</v>
      </c>
      <c r="U134" s="251"/>
      <c r="V134" s="251"/>
      <c r="W134" s="251"/>
      <c r="X134" s="251"/>
      <c r="Y134" s="251"/>
      <c r="Z134" s="251"/>
      <c r="AA134" s="251"/>
      <c r="AB134" s="251"/>
      <c r="AC134" s="251"/>
      <c r="AD134" s="251"/>
      <c r="AE134" s="251"/>
      <c r="AR134" s="105" t="s">
        <v>224</v>
      </c>
      <c r="AT134" s="105" t="s">
        <v>219</v>
      </c>
      <c r="AU134" s="105" t="s">
        <v>81</v>
      </c>
      <c r="AY134" s="6" t="s">
        <v>217</v>
      </c>
      <c r="BE134" s="106">
        <f>IF(N134="základní",J134,0)</f>
        <v>0</v>
      </c>
      <c r="BF134" s="106">
        <f>IF(N134="snížená",J134,0)</f>
        <v>0</v>
      </c>
      <c r="BG134" s="106">
        <f>IF(N134="zákl. přenesená",J134,0)</f>
        <v>0</v>
      </c>
      <c r="BH134" s="106">
        <f>IF(N134="sníž. přenesená",J134,0)</f>
        <v>0</v>
      </c>
      <c r="BI134" s="106">
        <f>IF(N134="nulová",J134,0)</f>
        <v>0</v>
      </c>
      <c r="BJ134" s="6" t="s">
        <v>79</v>
      </c>
      <c r="BK134" s="106">
        <f>ROUND(I134*H134,2)</f>
        <v>0</v>
      </c>
      <c r="BL134" s="6" t="s">
        <v>224</v>
      </c>
      <c r="BM134" s="105" t="s">
        <v>3101</v>
      </c>
    </row>
    <row r="135" spans="1:65" s="132" customFormat="1">
      <c r="B135" s="133"/>
      <c r="D135" s="113" t="s">
        <v>226</v>
      </c>
      <c r="E135" s="134" t="s">
        <v>0</v>
      </c>
      <c r="F135" s="135" t="s">
        <v>3102</v>
      </c>
      <c r="H135" s="136">
        <v>56.793999999999997</v>
      </c>
      <c r="L135" s="133"/>
      <c r="M135" s="137"/>
      <c r="N135" s="138"/>
      <c r="O135" s="138"/>
      <c r="P135" s="138"/>
      <c r="Q135" s="138"/>
      <c r="R135" s="138"/>
      <c r="S135" s="138"/>
      <c r="T135" s="139"/>
      <c r="AT135" s="134" t="s">
        <v>226</v>
      </c>
      <c r="AU135" s="134" t="s">
        <v>81</v>
      </c>
      <c r="AV135" s="132" t="s">
        <v>81</v>
      </c>
      <c r="AW135" s="132" t="s">
        <v>28</v>
      </c>
      <c r="AX135" s="132" t="s">
        <v>79</v>
      </c>
      <c r="AY135" s="134" t="s">
        <v>217</v>
      </c>
    </row>
    <row r="136" spans="1:65" s="17" customFormat="1" ht="16.5" customHeight="1">
      <c r="A136" s="251"/>
      <c r="B136" s="15"/>
      <c r="C136" s="94">
        <v>8</v>
      </c>
      <c r="D136" s="94" t="s">
        <v>219</v>
      </c>
      <c r="E136" s="95" t="s">
        <v>3103</v>
      </c>
      <c r="F136" s="96" t="s">
        <v>3104</v>
      </c>
      <c r="G136" s="97" t="s">
        <v>286</v>
      </c>
      <c r="H136" s="98">
        <v>30</v>
      </c>
      <c r="I136" s="1"/>
      <c r="J136" s="99">
        <f>ROUND(I136*H136,2)</f>
        <v>0</v>
      </c>
      <c r="K136" s="96" t="s">
        <v>223</v>
      </c>
      <c r="L136" s="15"/>
      <c r="M136" s="100" t="s">
        <v>0</v>
      </c>
      <c r="N136" s="101" t="s">
        <v>37</v>
      </c>
      <c r="O136" s="102"/>
      <c r="P136" s="103">
        <f>O136*H136</f>
        <v>0</v>
      </c>
      <c r="Q136" s="103">
        <v>0</v>
      </c>
      <c r="R136" s="103">
        <f>Q136*H136</f>
        <v>0</v>
      </c>
      <c r="S136" s="103">
        <v>9.8000000000000004E-2</v>
      </c>
      <c r="T136" s="104">
        <f>S136*H136</f>
        <v>2.94</v>
      </c>
      <c r="U136" s="251"/>
      <c r="V136" s="251"/>
      <c r="W136" s="251"/>
      <c r="X136" s="251"/>
      <c r="Y136" s="251"/>
      <c r="Z136" s="251"/>
      <c r="AA136" s="251"/>
      <c r="AB136" s="251"/>
      <c r="AC136" s="251"/>
      <c r="AD136" s="251"/>
      <c r="AE136" s="251"/>
      <c r="AR136" s="105" t="s">
        <v>224</v>
      </c>
      <c r="AT136" s="105" t="s">
        <v>219</v>
      </c>
      <c r="AU136" s="105" t="s">
        <v>81</v>
      </c>
      <c r="AY136" s="6" t="s">
        <v>217</v>
      </c>
      <c r="BE136" s="106">
        <f>IF(N136="základní",J136,0)</f>
        <v>0</v>
      </c>
      <c r="BF136" s="106">
        <f>IF(N136="snížená",J136,0)</f>
        <v>0</v>
      </c>
      <c r="BG136" s="106">
        <f>IF(N136="zákl. přenesená",J136,0)</f>
        <v>0</v>
      </c>
      <c r="BH136" s="106">
        <f>IF(N136="sníž. přenesená",J136,0)</f>
        <v>0</v>
      </c>
      <c r="BI136" s="106">
        <f>IF(N136="nulová",J136,0)</f>
        <v>0</v>
      </c>
      <c r="BJ136" s="6" t="s">
        <v>79</v>
      </c>
      <c r="BK136" s="106">
        <f>ROUND(I136*H136,2)</f>
        <v>0</v>
      </c>
      <c r="BL136" s="6" t="s">
        <v>224</v>
      </c>
      <c r="BM136" s="105" t="s">
        <v>3105</v>
      </c>
    </row>
    <row r="137" spans="1:65" s="132" customFormat="1">
      <c r="B137" s="133"/>
      <c r="D137" s="113" t="s">
        <v>226</v>
      </c>
      <c r="E137" s="134" t="s">
        <v>0</v>
      </c>
      <c r="F137" s="135" t="s">
        <v>3106</v>
      </c>
      <c r="H137" s="136">
        <v>30</v>
      </c>
      <c r="L137" s="133"/>
      <c r="M137" s="137"/>
      <c r="N137" s="138"/>
      <c r="O137" s="138"/>
      <c r="P137" s="138"/>
      <c r="Q137" s="138"/>
      <c r="R137" s="138"/>
      <c r="S137" s="138"/>
      <c r="T137" s="139"/>
      <c r="AT137" s="134" t="s">
        <v>226</v>
      </c>
      <c r="AU137" s="134" t="s">
        <v>81</v>
      </c>
      <c r="AV137" s="132" t="s">
        <v>81</v>
      </c>
      <c r="AW137" s="132" t="s">
        <v>28</v>
      </c>
      <c r="AX137" s="132" t="s">
        <v>79</v>
      </c>
      <c r="AY137" s="134" t="s">
        <v>217</v>
      </c>
    </row>
    <row r="138" spans="1:65" s="17" customFormat="1" ht="16.5" customHeight="1">
      <c r="A138" s="251"/>
      <c r="B138" s="15"/>
      <c r="C138" s="94">
        <v>9</v>
      </c>
      <c r="D138" s="94" t="s">
        <v>219</v>
      </c>
      <c r="E138" s="95" t="s">
        <v>3107</v>
      </c>
      <c r="F138" s="96" t="s">
        <v>3108</v>
      </c>
      <c r="G138" s="97" t="s">
        <v>257</v>
      </c>
      <c r="H138" s="98">
        <v>59</v>
      </c>
      <c r="I138" s="1"/>
      <c r="J138" s="99">
        <f>ROUND(I138*H138,2)</f>
        <v>0</v>
      </c>
      <c r="K138" s="96" t="s">
        <v>223</v>
      </c>
      <c r="L138" s="15"/>
      <c r="M138" s="100" t="s">
        <v>0</v>
      </c>
      <c r="N138" s="101" t="s">
        <v>37</v>
      </c>
      <c r="O138" s="102"/>
      <c r="P138" s="103">
        <f>O138*H138</f>
        <v>0</v>
      </c>
      <c r="Q138" s="103">
        <v>0</v>
      </c>
      <c r="R138" s="103">
        <f>Q138*H138</f>
        <v>0</v>
      </c>
      <c r="S138" s="103">
        <v>0.23</v>
      </c>
      <c r="T138" s="104">
        <f>S138*H138</f>
        <v>13.57</v>
      </c>
      <c r="U138" s="251"/>
      <c r="V138" s="251"/>
      <c r="W138" s="251"/>
      <c r="X138" s="251"/>
      <c r="Y138" s="251"/>
      <c r="Z138" s="251"/>
      <c r="AA138" s="251"/>
      <c r="AB138" s="251"/>
      <c r="AC138" s="251"/>
      <c r="AD138" s="251"/>
      <c r="AE138" s="251"/>
      <c r="AR138" s="105" t="s">
        <v>224</v>
      </c>
      <c r="AT138" s="105" t="s">
        <v>219</v>
      </c>
      <c r="AU138" s="105" t="s">
        <v>81</v>
      </c>
      <c r="AY138" s="6" t="s">
        <v>217</v>
      </c>
      <c r="BE138" s="106">
        <f>IF(N138="základní",J138,0)</f>
        <v>0</v>
      </c>
      <c r="BF138" s="106">
        <f>IF(N138="snížená",J138,0)</f>
        <v>0</v>
      </c>
      <c r="BG138" s="106">
        <f>IF(N138="zákl. přenesená",J138,0)</f>
        <v>0</v>
      </c>
      <c r="BH138" s="106">
        <f>IF(N138="sníž. přenesená",J138,0)</f>
        <v>0</v>
      </c>
      <c r="BI138" s="106">
        <f>IF(N138="nulová",J138,0)</f>
        <v>0</v>
      </c>
      <c r="BJ138" s="6" t="s">
        <v>79</v>
      </c>
      <c r="BK138" s="106">
        <f>ROUND(I138*H138,2)</f>
        <v>0</v>
      </c>
      <c r="BL138" s="6" t="s">
        <v>224</v>
      </c>
      <c r="BM138" s="105" t="s">
        <v>3109</v>
      </c>
    </row>
    <row r="139" spans="1:65" s="132" customFormat="1">
      <c r="B139" s="133"/>
      <c r="D139" s="113" t="s">
        <v>226</v>
      </c>
      <c r="E139" s="134" t="s">
        <v>0</v>
      </c>
      <c r="F139" s="135" t="s">
        <v>3110</v>
      </c>
      <c r="H139" s="136">
        <v>59</v>
      </c>
      <c r="L139" s="133"/>
      <c r="M139" s="137"/>
      <c r="N139" s="138"/>
      <c r="O139" s="138"/>
      <c r="P139" s="138"/>
      <c r="Q139" s="138"/>
      <c r="R139" s="138"/>
      <c r="S139" s="138"/>
      <c r="T139" s="139"/>
      <c r="AT139" s="134" t="s">
        <v>226</v>
      </c>
      <c r="AU139" s="134" t="s">
        <v>81</v>
      </c>
      <c r="AV139" s="132" t="s">
        <v>81</v>
      </c>
      <c r="AW139" s="132" t="s">
        <v>28</v>
      </c>
      <c r="AX139" s="132" t="s">
        <v>79</v>
      </c>
      <c r="AY139" s="134" t="s">
        <v>217</v>
      </c>
    </row>
    <row r="140" spans="1:65" s="17" customFormat="1" ht="16.5" customHeight="1">
      <c r="A140" s="251"/>
      <c r="B140" s="15"/>
      <c r="C140" s="94">
        <v>10</v>
      </c>
      <c r="D140" s="94" t="s">
        <v>219</v>
      </c>
      <c r="E140" s="95" t="s">
        <v>3111</v>
      </c>
      <c r="F140" s="96" t="s">
        <v>3112</v>
      </c>
      <c r="G140" s="97" t="s">
        <v>458</v>
      </c>
      <c r="H140" s="98">
        <v>1</v>
      </c>
      <c r="I140" s="1"/>
      <c r="J140" s="99">
        <f>ROUND(I140*H140,2)</f>
        <v>0</v>
      </c>
      <c r="K140" s="96" t="s">
        <v>223</v>
      </c>
      <c r="L140" s="15"/>
      <c r="M140" s="100" t="s">
        <v>0</v>
      </c>
      <c r="N140" s="101" t="s">
        <v>37</v>
      </c>
      <c r="O140" s="102"/>
      <c r="P140" s="103">
        <f>O140*H140</f>
        <v>0</v>
      </c>
      <c r="Q140" s="103">
        <v>0</v>
      </c>
      <c r="R140" s="103">
        <f>Q140*H140</f>
        <v>0</v>
      </c>
      <c r="S140" s="103">
        <v>0</v>
      </c>
      <c r="T140" s="104">
        <f>S140*H140</f>
        <v>0</v>
      </c>
      <c r="U140" s="251"/>
      <c r="V140" s="251"/>
      <c r="W140" s="251"/>
      <c r="X140" s="251"/>
      <c r="Y140" s="251"/>
      <c r="Z140" s="251"/>
      <c r="AA140" s="251"/>
      <c r="AB140" s="251"/>
      <c r="AC140" s="251"/>
      <c r="AD140" s="251"/>
      <c r="AE140" s="251"/>
      <c r="AR140" s="105" t="s">
        <v>224</v>
      </c>
      <c r="AT140" s="105" t="s">
        <v>219</v>
      </c>
      <c r="AU140" s="105" t="s">
        <v>81</v>
      </c>
      <c r="AY140" s="6" t="s">
        <v>217</v>
      </c>
      <c r="BE140" s="106">
        <f>IF(N140="základní",J140,0)</f>
        <v>0</v>
      </c>
      <c r="BF140" s="106">
        <f>IF(N140="snížená",J140,0)</f>
        <v>0</v>
      </c>
      <c r="BG140" s="106">
        <f>IF(N140="zákl. přenesená",J140,0)</f>
        <v>0</v>
      </c>
      <c r="BH140" s="106">
        <f>IF(N140="sníž. přenesená",J140,0)</f>
        <v>0</v>
      </c>
      <c r="BI140" s="106">
        <f>IF(N140="nulová",J140,0)</f>
        <v>0</v>
      </c>
      <c r="BJ140" s="6" t="s">
        <v>79</v>
      </c>
      <c r="BK140" s="106">
        <f>ROUND(I140*H140,2)</f>
        <v>0</v>
      </c>
      <c r="BL140" s="6" t="s">
        <v>224</v>
      </c>
      <c r="BM140" s="105" t="s">
        <v>3113</v>
      </c>
    </row>
    <row r="141" spans="1:65" s="17" customFormat="1" ht="16.5" customHeight="1">
      <c r="A141" s="251"/>
      <c r="B141" s="15"/>
      <c r="C141" s="94">
        <v>11</v>
      </c>
      <c r="D141" s="94" t="s">
        <v>219</v>
      </c>
      <c r="E141" s="95" t="s">
        <v>3114</v>
      </c>
      <c r="F141" s="96" t="s">
        <v>3115</v>
      </c>
      <c r="G141" s="97" t="s">
        <v>286</v>
      </c>
      <c r="H141" s="98">
        <v>19.678999999999998</v>
      </c>
      <c r="I141" s="1"/>
      <c r="J141" s="99">
        <f>ROUND(I141*H141,2)</f>
        <v>0</v>
      </c>
      <c r="K141" s="96" t="s">
        <v>223</v>
      </c>
      <c r="L141" s="15"/>
      <c r="M141" s="100" t="s">
        <v>0</v>
      </c>
      <c r="N141" s="101" t="s">
        <v>37</v>
      </c>
      <c r="O141" s="102"/>
      <c r="P141" s="103">
        <f>O141*H141</f>
        <v>0</v>
      </c>
      <c r="Q141" s="103">
        <v>0</v>
      </c>
      <c r="R141" s="103">
        <f>Q141*H141</f>
        <v>0</v>
      </c>
      <c r="S141" s="103">
        <v>0</v>
      </c>
      <c r="T141" s="104">
        <f>S141*H141</f>
        <v>0</v>
      </c>
      <c r="U141" s="251"/>
      <c r="V141" s="251"/>
      <c r="W141" s="251"/>
      <c r="X141" s="251"/>
      <c r="Y141" s="251"/>
      <c r="Z141" s="251"/>
      <c r="AA141" s="251"/>
      <c r="AB141" s="251"/>
      <c r="AC141" s="251"/>
      <c r="AD141" s="251"/>
      <c r="AE141" s="251"/>
      <c r="AR141" s="105" t="s">
        <v>224</v>
      </c>
      <c r="AT141" s="105" t="s">
        <v>219</v>
      </c>
      <c r="AU141" s="105" t="s">
        <v>81</v>
      </c>
      <c r="AY141" s="6" t="s">
        <v>217</v>
      </c>
      <c r="BE141" s="106">
        <f>IF(N141="základní",J141,0)</f>
        <v>0</v>
      </c>
      <c r="BF141" s="106">
        <f>IF(N141="snížená",J141,0)</f>
        <v>0</v>
      </c>
      <c r="BG141" s="106">
        <f>IF(N141="zákl. přenesená",J141,0)</f>
        <v>0</v>
      </c>
      <c r="BH141" s="106">
        <f>IF(N141="sníž. přenesená",J141,0)</f>
        <v>0</v>
      </c>
      <c r="BI141" s="106">
        <f>IF(N141="nulová",J141,0)</f>
        <v>0</v>
      </c>
      <c r="BJ141" s="6" t="s">
        <v>79</v>
      </c>
      <c r="BK141" s="106">
        <f>ROUND(I141*H141,2)</f>
        <v>0</v>
      </c>
      <c r="BL141" s="6" t="s">
        <v>224</v>
      </c>
      <c r="BM141" s="105" t="s">
        <v>3116</v>
      </c>
    </row>
    <row r="142" spans="1:65" s="132" customFormat="1">
      <c r="B142" s="133"/>
      <c r="D142" s="113" t="s">
        <v>226</v>
      </c>
      <c r="E142" s="134" t="s">
        <v>0</v>
      </c>
      <c r="F142" s="135" t="s">
        <v>3082</v>
      </c>
      <c r="H142" s="136">
        <v>19.678999999999998</v>
      </c>
      <c r="L142" s="133"/>
      <c r="M142" s="137"/>
      <c r="N142" s="138"/>
      <c r="O142" s="138"/>
      <c r="P142" s="138"/>
      <c r="Q142" s="138"/>
      <c r="R142" s="138"/>
      <c r="S142" s="138"/>
      <c r="T142" s="139"/>
      <c r="AT142" s="134" t="s">
        <v>226</v>
      </c>
      <c r="AU142" s="134" t="s">
        <v>81</v>
      </c>
      <c r="AV142" s="132" t="s">
        <v>81</v>
      </c>
      <c r="AW142" s="132" t="s">
        <v>28</v>
      </c>
      <c r="AX142" s="132" t="s">
        <v>79</v>
      </c>
      <c r="AY142" s="134" t="s">
        <v>217</v>
      </c>
    </row>
    <row r="143" spans="1:65" s="17" customFormat="1" ht="16.5" customHeight="1">
      <c r="A143" s="251"/>
      <c r="B143" s="15"/>
      <c r="C143" s="94">
        <v>12</v>
      </c>
      <c r="D143" s="94" t="s">
        <v>219</v>
      </c>
      <c r="E143" s="95" t="s">
        <v>3117</v>
      </c>
      <c r="F143" s="96" t="s">
        <v>3118</v>
      </c>
      <c r="G143" s="97" t="s">
        <v>458</v>
      </c>
      <c r="H143" s="98">
        <v>19</v>
      </c>
      <c r="I143" s="1"/>
      <c r="J143" s="99">
        <f>ROUND(I143*H143,2)</f>
        <v>0</v>
      </c>
      <c r="K143" s="96" t="s">
        <v>223</v>
      </c>
      <c r="L143" s="15"/>
      <c r="M143" s="100" t="s">
        <v>0</v>
      </c>
      <c r="N143" s="101" t="s">
        <v>37</v>
      </c>
      <c r="O143" s="102"/>
      <c r="P143" s="103">
        <f>O143*H143</f>
        <v>0</v>
      </c>
      <c r="Q143" s="103">
        <v>0</v>
      </c>
      <c r="R143" s="103">
        <f>Q143*H143</f>
        <v>0</v>
      </c>
      <c r="S143" s="103">
        <v>0</v>
      </c>
      <c r="T143" s="104">
        <f>S143*H143</f>
        <v>0</v>
      </c>
      <c r="U143" s="251"/>
      <c r="V143" s="251"/>
      <c r="W143" s="251"/>
      <c r="X143" s="251"/>
      <c r="Y143" s="251"/>
      <c r="Z143" s="251"/>
      <c r="AA143" s="251"/>
      <c r="AB143" s="251"/>
      <c r="AC143" s="251"/>
      <c r="AD143" s="251"/>
      <c r="AE143" s="251"/>
      <c r="AR143" s="105" t="s">
        <v>224</v>
      </c>
      <c r="AT143" s="105" t="s">
        <v>219</v>
      </c>
      <c r="AU143" s="105" t="s">
        <v>81</v>
      </c>
      <c r="AY143" s="6" t="s">
        <v>217</v>
      </c>
      <c r="BE143" s="106">
        <f>IF(N143="základní",J143,0)</f>
        <v>0</v>
      </c>
      <c r="BF143" s="106">
        <f>IF(N143="snížená",J143,0)</f>
        <v>0</v>
      </c>
      <c r="BG143" s="106">
        <f>IF(N143="zákl. přenesená",J143,0)</f>
        <v>0</v>
      </c>
      <c r="BH143" s="106">
        <f>IF(N143="sníž. přenesená",J143,0)</f>
        <v>0</v>
      </c>
      <c r="BI143" s="106">
        <f>IF(N143="nulová",J143,0)</f>
        <v>0</v>
      </c>
      <c r="BJ143" s="6" t="s">
        <v>79</v>
      </c>
      <c r="BK143" s="106">
        <f>ROUND(I143*H143,2)</f>
        <v>0</v>
      </c>
      <c r="BL143" s="6" t="s">
        <v>224</v>
      </c>
      <c r="BM143" s="105" t="s">
        <v>3119</v>
      </c>
    </row>
    <row r="144" spans="1:65" s="132" customFormat="1">
      <c r="B144" s="133"/>
      <c r="D144" s="113" t="s">
        <v>226</v>
      </c>
      <c r="F144" s="135" t="s">
        <v>3120</v>
      </c>
      <c r="H144" s="136">
        <v>19</v>
      </c>
      <c r="L144" s="133"/>
      <c r="M144" s="137"/>
      <c r="N144" s="138"/>
      <c r="O144" s="138"/>
      <c r="P144" s="138"/>
      <c r="Q144" s="138"/>
      <c r="R144" s="138"/>
      <c r="S144" s="138"/>
      <c r="T144" s="139"/>
      <c r="AT144" s="134" t="s">
        <v>226</v>
      </c>
      <c r="AU144" s="134" t="s">
        <v>81</v>
      </c>
      <c r="AV144" s="132" t="s">
        <v>81</v>
      </c>
      <c r="AW144" s="132" t="s">
        <v>2</v>
      </c>
      <c r="AX144" s="132" t="s">
        <v>79</v>
      </c>
      <c r="AY144" s="134" t="s">
        <v>217</v>
      </c>
    </row>
    <row r="145" spans="1:65" s="17" customFormat="1" ht="16.5" customHeight="1">
      <c r="A145" s="251"/>
      <c r="B145" s="15"/>
      <c r="C145" s="94">
        <v>13</v>
      </c>
      <c r="D145" s="94" t="s">
        <v>219</v>
      </c>
      <c r="E145" s="95" t="s">
        <v>289</v>
      </c>
      <c r="F145" s="96" t="s">
        <v>290</v>
      </c>
      <c r="G145" s="97" t="s">
        <v>222</v>
      </c>
      <c r="H145" s="98">
        <v>5.4</v>
      </c>
      <c r="I145" s="1"/>
      <c r="J145" s="99">
        <f>ROUND(I145*H145,2)</f>
        <v>0</v>
      </c>
      <c r="K145" s="96" t="s">
        <v>223</v>
      </c>
      <c r="L145" s="15"/>
      <c r="M145" s="100" t="s">
        <v>0</v>
      </c>
      <c r="N145" s="101" t="s">
        <v>37</v>
      </c>
      <c r="O145" s="102"/>
      <c r="P145" s="103">
        <f>O145*H145</f>
        <v>0</v>
      </c>
      <c r="Q145" s="103">
        <v>0</v>
      </c>
      <c r="R145" s="103">
        <f>Q145*H145</f>
        <v>0</v>
      </c>
      <c r="S145" s="103">
        <v>0</v>
      </c>
      <c r="T145" s="104">
        <f>S145*H145</f>
        <v>0</v>
      </c>
      <c r="U145" s="251"/>
      <c r="V145" s="251"/>
      <c r="W145" s="251"/>
      <c r="X145" s="251"/>
      <c r="Y145" s="251"/>
      <c r="Z145" s="251"/>
      <c r="AA145" s="251"/>
      <c r="AB145" s="251"/>
      <c r="AC145" s="251"/>
      <c r="AD145" s="251"/>
      <c r="AE145" s="251"/>
      <c r="AR145" s="105" t="s">
        <v>224</v>
      </c>
      <c r="AT145" s="105" t="s">
        <v>219</v>
      </c>
      <c r="AU145" s="105" t="s">
        <v>81</v>
      </c>
      <c r="AY145" s="6" t="s">
        <v>217</v>
      </c>
      <c r="BE145" s="106">
        <f>IF(N145="základní",J145,0)</f>
        <v>0</v>
      </c>
      <c r="BF145" s="106">
        <f>IF(N145="snížená",J145,0)</f>
        <v>0</v>
      </c>
      <c r="BG145" s="106">
        <f>IF(N145="zákl. přenesená",J145,0)</f>
        <v>0</v>
      </c>
      <c r="BH145" s="106">
        <f>IF(N145="sníž. přenesená",J145,0)</f>
        <v>0</v>
      </c>
      <c r="BI145" s="106">
        <f>IF(N145="nulová",J145,0)</f>
        <v>0</v>
      </c>
      <c r="BJ145" s="6" t="s">
        <v>79</v>
      </c>
      <c r="BK145" s="106">
        <f>ROUND(I145*H145,2)</f>
        <v>0</v>
      </c>
      <c r="BL145" s="6" t="s">
        <v>224</v>
      </c>
      <c r="BM145" s="105" t="s">
        <v>3121</v>
      </c>
    </row>
    <row r="146" spans="1:65" s="132" customFormat="1">
      <c r="B146" s="133"/>
      <c r="D146" s="113" t="s">
        <v>226</v>
      </c>
      <c r="E146" s="134" t="s">
        <v>0</v>
      </c>
      <c r="F146" s="135" t="s">
        <v>3122</v>
      </c>
      <c r="H146" s="136">
        <v>5.4</v>
      </c>
      <c r="L146" s="133"/>
      <c r="M146" s="137"/>
      <c r="N146" s="138"/>
      <c r="O146" s="138"/>
      <c r="P146" s="138"/>
      <c r="Q146" s="138"/>
      <c r="R146" s="138"/>
      <c r="S146" s="138"/>
      <c r="T146" s="139"/>
      <c r="AT146" s="134" t="s">
        <v>226</v>
      </c>
      <c r="AU146" s="134" t="s">
        <v>81</v>
      </c>
      <c r="AV146" s="132" t="s">
        <v>81</v>
      </c>
      <c r="AW146" s="132" t="s">
        <v>28</v>
      </c>
      <c r="AX146" s="132" t="s">
        <v>79</v>
      </c>
      <c r="AY146" s="134" t="s">
        <v>217</v>
      </c>
    </row>
    <row r="147" spans="1:65" s="17" customFormat="1" ht="24">
      <c r="A147" s="251"/>
      <c r="B147" s="15"/>
      <c r="C147" s="94">
        <v>14</v>
      </c>
      <c r="D147" s="94" t="s">
        <v>219</v>
      </c>
      <c r="E147" s="95" t="s">
        <v>294</v>
      </c>
      <c r="F147" s="96" t="s">
        <v>295</v>
      </c>
      <c r="G147" s="97" t="s">
        <v>222</v>
      </c>
      <c r="H147" s="98">
        <v>54</v>
      </c>
      <c r="I147" s="1"/>
      <c r="J147" s="99">
        <f>ROUND(I147*H147,2)</f>
        <v>0</v>
      </c>
      <c r="K147" s="96" t="s">
        <v>223</v>
      </c>
      <c r="L147" s="15"/>
      <c r="M147" s="100" t="s">
        <v>0</v>
      </c>
      <c r="N147" s="101" t="s">
        <v>37</v>
      </c>
      <c r="O147" s="102"/>
      <c r="P147" s="103">
        <f>O147*H147</f>
        <v>0</v>
      </c>
      <c r="Q147" s="103">
        <v>0</v>
      </c>
      <c r="R147" s="103">
        <f>Q147*H147</f>
        <v>0</v>
      </c>
      <c r="S147" s="103">
        <v>0</v>
      </c>
      <c r="T147" s="104">
        <f>S147*H147</f>
        <v>0</v>
      </c>
      <c r="U147" s="251"/>
      <c r="V147" s="251"/>
      <c r="W147" s="251"/>
      <c r="X147" s="251"/>
      <c r="Y147" s="251"/>
      <c r="Z147" s="251"/>
      <c r="AA147" s="251"/>
      <c r="AB147" s="251"/>
      <c r="AC147" s="251"/>
      <c r="AD147" s="251"/>
      <c r="AE147" s="251"/>
      <c r="AR147" s="105" t="s">
        <v>224</v>
      </c>
      <c r="AT147" s="105" t="s">
        <v>219</v>
      </c>
      <c r="AU147" s="105" t="s">
        <v>81</v>
      </c>
      <c r="AY147" s="6" t="s">
        <v>217</v>
      </c>
      <c r="BE147" s="106">
        <f>IF(N147="základní",J147,0)</f>
        <v>0</v>
      </c>
      <c r="BF147" s="106">
        <f>IF(N147="snížená",J147,0)</f>
        <v>0</v>
      </c>
      <c r="BG147" s="106">
        <f>IF(N147="zákl. přenesená",J147,0)</f>
        <v>0</v>
      </c>
      <c r="BH147" s="106">
        <f>IF(N147="sníž. přenesená",J147,0)</f>
        <v>0</v>
      </c>
      <c r="BI147" s="106">
        <f>IF(N147="nulová",J147,0)</f>
        <v>0</v>
      </c>
      <c r="BJ147" s="6" t="s">
        <v>79</v>
      </c>
      <c r="BK147" s="106">
        <f>ROUND(I147*H147,2)</f>
        <v>0</v>
      </c>
      <c r="BL147" s="6" t="s">
        <v>224</v>
      </c>
      <c r="BM147" s="105" t="s">
        <v>3123</v>
      </c>
    </row>
    <row r="148" spans="1:65" s="132" customFormat="1">
      <c r="B148" s="133"/>
      <c r="D148" s="113" t="s">
        <v>226</v>
      </c>
      <c r="F148" s="135" t="s">
        <v>3124</v>
      </c>
      <c r="H148" s="136">
        <v>54</v>
      </c>
      <c r="L148" s="133"/>
      <c r="M148" s="137"/>
      <c r="N148" s="138"/>
      <c r="O148" s="138"/>
      <c r="P148" s="138"/>
      <c r="Q148" s="138"/>
      <c r="R148" s="138"/>
      <c r="S148" s="138"/>
      <c r="T148" s="139"/>
      <c r="AT148" s="134" t="s">
        <v>226</v>
      </c>
      <c r="AU148" s="134" t="s">
        <v>81</v>
      </c>
      <c r="AV148" s="132" t="s">
        <v>81</v>
      </c>
      <c r="AW148" s="132" t="s">
        <v>2</v>
      </c>
      <c r="AX148" s="132" t="s">
        <v>79</v>
      </c>
      <c r="AY148" s="134" t="s">
        <v>217</v>
      </c>
    </row>
    <row r="149" spans="1:65" s="17" customFormat="1" ht="16.5" customHeight="1">
      <c r="A149" s="251"/>
      <c r="B149" s="15"/>
      <c r="C149" s="94">
        <v>15</v>
      </c>
      <c r="D149" s="94" t="s">
        <v>219</v>
      </c>
      <c r="E149" s="95" t="s">
        <v>297</v>
      </c>
      <c r="F149" s="96" t="s">
        <v>298</v>
      </c>
      <c r="G149" s="97" t="s">
        <v>263</v>
      </c>
      <c r="H149" s="98">
        <v>9.7200000000000006</v>
      </c>
      <c r="I149" s="1"/>
      <c r="J149" s="99">
        <f>ROUND(I149*H149,2)</f>
        <v>0</v>
      </c>
      <c r="K149" s="96" t="s">
        <v>223</v>
      </c>
      <c r="L149" s="15"/>
      <c r="M149" s="100" t="s">
        <v>0</v>
      </c>
      <c r="N149" s="101" t="s">
        <v>37</v>
      </c>
      <c r="O149" s="102"/>
      <c r="P149" s="103">
        <f>O149*H149</f>
        <v>0</v>
      </c>
      <c r="Q149" s="103">
        <v>0</v>
      </c>
      <c r="R149" s="103">
        <f>Q149*H149</f>
        <v>0</v>
      </c>
      <c r="S149" s="103">
        <v>0</v>
      </c>
      <c r="T149" s="104">
        <f>S149*H149</f>
        <v>0</v>
      </c>
      <c r="U149" s="251"/>
      <c r="V149" s="251"/>
      <c r="W149" s="251"/>
      <c r="X149" s="251"/>
      <c r="Y149" s="251"/>
      <c r="Z149" s="251"/>
      <c r="AA149" s="251"/>
      <c r="AB149" s="251"/>
      <c r="AC149" s="251"/>
      <c r="AD149" s="251"/>
      <c r="AE149" s="251"/>
      <c r="AR149" s="105" t="s">
        <v>224</v>
      </c>
      <c r="AT149" s="105" t="s">
        <v>219</v>
      </c>
      <c r="AU149" s="105" t="s">
        <v>81</v>
      </c>
      <c r="AY149" s="6" t="s">
        <v>217</v>
      </c>
      <c r="BE149" s="106">
        <f>IF(N149="základní",J149,0)</f>
        <v>0</v>
      </c>
      <c r="BF149" s="106">
        <f>IF(N149="snížená",J149,0)</f>
        <v>0</v>
      </c>
      <c r="BG149" s="106">
        <f>IF(N149="zákl. přenesená",J149,0)</f>
        <v>0</v>
      </c>
      <c r="BH149" s="106">
        <f>IF(N149="sníž. přenesená",J149,0)</f>
        <v>0</v>
      </c>
      <c r="BI149" s="106">
        <f>IF(N149="nulová",J149,0)</f>
        <v>0</v>
      </c>
      <c r="BJ149" s="6" t="s">
        <v>79</v>
      </c>
      <c r="BK149" s="106">
        <f>ROUND(I149*H149,2)</f>
        <v>0</v>
      </c>
      <c r="BL149" s="6" t="s">
        <v>224</v>
      </c>
      <c r="BM149" s="105" t="s">
        <v>3125</v>
      </c>
    </row>
    <row r="150" spans="1:65" s="132" customFormat="1">
      <c r="B150" s="133"/>
      <c r="D150" s="113" t="s">
        <v>226</v>
      </c>
      <c r="F150" s="135" t="s">
        <v>3126</v>
      </c>
      <c r="H150" s="136">
        <v>9.7200000000000006</v>
      </c>
      <c r="L150" s="133"/>
      <c r="M150" s="137"/>
      <c r="N150" s="138"/>
      <c r="O150" s="138"/>
      <c r="P150" s="138"/>
      <c r="Q150" s="138"/>
      <c r="R150" s="138"/>
      <c r="S150" s="138"/>
      <c r="T150" s="139"/>
      <c r="AT150" s="134" t="s">
        <v>226</v>
      </c>
      <c r="AU150" s="134" t="s">
        <v>81</v>
      </c>
      <c r="AV150" s="132" t="s">
        <v>81</v>
      </c>
      <c r="AW150" s="132" t="s">
        <v>2</v>
      </c>
      <c r="AX150" s="132" t="s">
        <v>79</v>
      </c>
      <c r="AY150" s="134" t="s">
        <v>217</v>
      </c>
    </row>
    <row r="151" spans="1:65" s="17" customFormat="1" ht="16.5" customHeight="1">
      <c r="A151" s="251"/>
      <c r="B151" s="15"/>
      <c r="C151" s="94">
        <v>16</v>
      </c>
      <c r="D151" s="94" t="s">
        <v>219</v>
      </c>
      <c r="E151" s="95" t="s">
        <v>300</v>
      </c>
      <c r="F151" s="96" t="s">
        <v>301</v>
      </c>
      <c r="G151" s="97" t="s">
        <v>222</v>
      </c>
      <c r="H151" s="98">
        <v>5.4</v>
      </c>
      <c r="I151" s="1"/>
      <c r="J151" s="99">
        <f>ROUND(I151*H151,2)</f>
        <v>0</v>
      </c>
      <c r="K151" s="96" t="s">
        <v>223</v>
      </c>
      <c r="L151" s="15"/>
      <c r="M151" s="100" t="s">
        <v>0</v>
      </c>
      <c r="N151" s="101" t="s">
        <v>37</v>
      </c>
      <c r="O151" s="102"/>
      <c r="P151" s="103">
        <f>O151*H151</f>
        <v>0</v>
      </c>
      <c r="Q151" s="103">
        <v>0</v>
      </c>
      <c r="R151" s="103">
        <f>Q151*H151</f>
        <v>0</v>
      </c>
      <c r="S151" s="103">
        <v>0</v>
      </c>
      <c r="T151" s="104">
        <f>S151*H151</f>
        <v>0</v>
      </c>
      <c r="U151" s="251"/>
      <c r="V151" s="251"/>
      <c r="W151" s="251"/>
      <c r="X151" s="251"/>
      <c r="Y151" s="251"/>
      <c r="Z151" s="251"/>
      <c r="AA151" s="251"/>
      <c r="AB151" s="251"/>
      <c r="AC151" s="251"/>
      <c r="AD151" s="251"/>
      <c r="AE151" s="251"/>
      <c r="AR151" s="105" t="s">
        <v>224</v>
      </c>
      <c r="AT151" s="105" t="s">
        <v>219</v>
      </c>
      <c r="AU151" s="105" t="s">
        <v>81</v>
      </c>
      <c r="AY151" s="6" t="s">
        <v>217</v>
      </c>
      <c r="BE151" s="106">
        <f>IF(N151="základní",J151,0)</f>
        <v>0</v>
      </c>
      <c r="BF151" s="106">
        <f>IF(N151="snížená",J151,0)</f>
        <v>0</v>
      </c>
      <c r="BG151" s="106">
        <f>IF(N151="zákl. přenesená",J151,0)</f>
        <v>0</v>
      </c>
      <c r="BH151" s="106">
        <f>IF(N151="sníž. přenesená",J151,0)</f>
        <v>0</v>
      </c>
      <c r="BI151" s="106">
        <f>IF(N151="nulová",J151,0)</f>
        <v>0</v>
      </c>
      <c r="BJ151" s="6" t="s">
        <v>79</v>
      </c>
      <c r="BK151" s="106">
        <f>ROUND(I151*H151,2)</f>
        <v>0</v>
      </c>
      <c r="BL151" s="6" t="s">
        <v>224</v>
      </c>
      <c r="BM151" s="105" t="s">
        <v>3127</v>
      </c>
    </row>
    <row r="152" spans="1:65" s="17" customFormat="1" ht="16.5" customHeight="1">
      <c r="A152" s="251"/>
      <c r="B152" s="15"/>
      <c r="C152" s="94">
        <v>17</v>
      </c>
      <c r="D152" s="94" t="s">
        <v>219</v>
      </c>
      <c r="E152" s="95" t="s">
        <v>3128</v>
      </c>
      <c r="F152" s="96" t="s">
        <v>3129</v>
      </c>
      <c r="G152" s="97" t="s">
        <v>286</v>
      </c>
      <c r="H152" s="98">
        <v>113</v>
      </c>
      <c r="I152" s="1"/>
      <c r="J152" s="99">
        <f>ROUND(I152*H152,2)</f>
        <v>0</v>
      </c>
      <c r="K152" s="96" t="s">
        <v>223</v>
      </c>
      <c r="L152" s="15"/>
      <c r="M152" s="100" t="s">
        <v>0</v>
      </c>
      <c r="N152" s="101" t="s">
        <v>37</v>
      </c>
      <c r="O152" s="102"/>
      <c r="P152" s="103">
        <f>O152*H152</f>
        <v>0</v>
      </c>
      <c r="Q152" s="103">
        <v>8.0000000000000007E-5</v>
      </c>
      <c r="R152" s="103">
        <f>Q152*H152</f>
        <v>9.0400000000000012E-3</v>
      </c>
      <c r="S152" s="103">
        <v>0</v>
      </c>
      <c r="T152" s="104">
        <f>S152*H152</f>
        <v>0</v>
      </c>
      <c r="U152" s="251"/>
      <c r="V152" s="251"/>
      <c r="W152" s="251"/>
      <c r="X152" s="251"/>
      <c r="Y152" s="251"/>
      <c r="Z152" s="251"/>
      <c r="AA152" s="251"/>
      <c r="AB152" s="251"/>
      <c r="AC152" s="251"/>
      <c r="AD152" s="251"/>
      <c r="AE152" s="251"/>
      <c r="AR152" s="105" t="s">
        <v>224</v>
      </c>
      <c r="AT152" s="105" t="s">
        <v>219</v>
      </c>
      <c r="AU152" s="105" t="s">
        <v>81</v>
      </c>
      <c r="AY152" s="6" t="s">
        <v>217</v>
      </c>
      <c r="BE152" s="106">
        <f>IF(N152="základní",J152,0)</f>
        <v>0</v>
      </c>
      <c r="BF152" s="106">
        <f>IF(N152="snížená",J152,0)</f>
        <v>0</v>
      </c>
      <c r="BG152" s="106">
        <f>IF(N152="zákl. přenesená",J152,0)</f>
        <v>0</v>
      </c>
      <c r="BH152" s="106">
        <f>IF(N152="sníž. přenesená",J152,0)</f>
        <v>0</v>
      </c>
      <c r="BI152" s="106">
        <f>IF(N152="nulová",J152,0)</f>
        <v>0</v>
      </c>
      <c r="BJ152" s="6" t="s">
        <v>79</v>
      </c>
      <c r="BK152" s="106">
        <f>ROUND(I152*H152,2)</f>
        <v>0</v>
      </c>
      <c r="BL152" s="6" t="s">
        <v>224</v>
      </c>
      <c r="BM152" s="105" t="s">
        <v>3130</v>
      </c>
    </row>
    <row r="153" spans="1:65" s="17" customFormat="1" ht="16.5" customHeight="1">
      <c r="A153" s="251"/>
      <c r="B153" s="15"/>
      <c r="C153" s="148">
        <v>18</v>
      </c>
      <c r="D153" s="148" t="s">
        <v>245</v>
      </c>
      <c r="E153" s="149" t="s">
        <v>3131</v>
      </c>
      <c r="F153" s="150" t="s">
        <v>3132</v>
      </c>
      <c r="G153" s="151" t="s">
        <v>286</v>
      </c>
      <c r="H153" s="152">
        <v>118.65</v>
      </c>
      <c r="I153" s="2"/>
      <c r="J153" s="153">
        <f>ROUND(I153*H153,2)</f>
        <v>0</v>
      </c>
      <c r="K153" s="150" t="s">
        <v>0</v>
      </c>
      <c r="L153" s="154"/>
      <c r="M153" s="155" t="s">
        <v>0</v>
      </c>
      <c r="N153" s="156" t="s">
        <v>37</v>
      </c>
      <c r="O153" s="102"/>
      <c r="P153" s="103">
        <f>O153*H153</f>
        <v>0</v>
      </c>
      <c r="Q153" s="103">
        <v>2.1000000000000001E-2</v>
      </c>
      <c r="R153" s="103">
        <f>Q153*H153</f>
        <v>2.4916500000000004</v>
      </c>
      <c r="S153" s="103">
        <v>0</v>
      </c>
      <c r="T153" s="104">
        <f>S153*H153</f>
        <v>0</v>
      </c>
      <c r="U153" s="251"/>
      <c r="V153" s="251"/>
      <c r="W153" s="251"/>
      <c r="X153" s="251"/>
      <c r="Y153" s="251"/>
      <c r="Z153" s="251"/>
      <c r="AA153" s="251"/>
      <c r="AB153" s="251"/>
      <c r="AC153" s="251"/>
      <c r="AD153" s="251"/>
      <c r="AE153" s="251"/>
      <c r="AR153" s="105" t="s">
        <v>248</v>
      </c>
      <c r="AT153" s="105" t="s">
        <v>245</v>
      </c>
      <c r="AU153" s="105" t="s">
        <v>81</v>
      </c>
      <c r="AY153" s="6" t="s">
        <v>217</v>
      </c>
      <c r="BE153" s="106">
        <f>IF(N153="základní",J153,0)</f>
        <v>0</v>
      </c>
      <c r="BF153" s="106">
        <f>IF(N153="snížená",J153,0)</f>
        <v>0</v>
      </c>
      <c r="BG153" s="106">
        <f>IF(N153="zákl. přenesená",J153,0)</f>
        <v>0</v>
      </c>
      <c r="BH153" s="106">
        <f>IF(N153="sníž. přenesená",J153,0)</f>
        <v>0</v>
      </c>
      <c r="BI153" s="106">
        <f>IF(N153="nulová",J153,0)</f>
        <v>0</v>
      </c>
      <c r="BJ153" s="6" t="s">
        <v>79</v>
      </c>
      <c r="BK153" s="106">
        <f>ROUND(I153*H153,2)</f>
        <v>0</v>
      </c>
      <c r="BL153" s="6" t="s">
        <v>224</v>
      </c>
      <c r="BM153" s="105" t="s">
        <v>3133</v>
      </c>
    </row>
    <row r="154" spans="1:65" s="132" customFormat="1">
      <c r="B154" s="133"/>
      <c r="D154" s="113" t="s">
        <v>226</v>
      </c>
      <c r="F154" s="135" t="s">
        <v>3134</v>
      </c>
      <c r="H154" s="136">
        <v>118.65</v>
      </c>
      <c r="L154" s="133"/>
      <c r="M154" s="137"/>
      <c r="N154" s="138"/>
      <c r="O154" s="138"/>
      <c r="P154" s="138"/>
      <c r="Q154" s="138"/>
      <c r="R154" s="138"/>
      <c r="S154" s="138"/>
      <c r="T154" s="139"/>
      <c r="AT154" s="134" t="s">
        <v>226</v>
      </c>
      <c r="AU154" s="134" t="s">
        <v>81</v>
      </c>
      <c r="AV154" s="132" t="s">
        <v>81</v>
      </c>
      <c r="AW154" s="132" t="s">
        <v>2</v>
      </c>
      <c r="AX154" s="132" t="s">
        <v>79</v>
      </c>
      <c r="AY154" s="134" t="s">
        <v>217</v>
      </c>
    </row>
    <row r="155" spans="1:65" s="17" customFormat="1" ht="21.75" customHeight="1">
      <c r="A155" s="251"/>
      <c r="B155" s="15"/>
      <c r="C155" s="94">
        <v>19</v>
      </c>
      <c r="D155" s="94" t="s">
        <v>219</v>
      </c>
      <c r="E155" s="95" t="s">
        <v>3135</v>
      </c>
      <c r="F155" s="96" t="s">
        <v>3136</v>
      </c>
      <c r="G155" s="97" t="s">
        <v>458</v>
      </c>
      <c r="H155" s="98">
        <v>1</v>
      </c>
      <c r="I155" s="1"/>
      <c r="J155" s="99">
        <f>ROUND(I155*H155,2)</f>
        <v>0</v>
      </c>
      <c r="K155" s="96" t="s">
        <v>223</v>
      </c>
      <c r="L155" s="15"/>
      <c r="M155" s="100" t="s">
        <v>0</v>
      </c>
      <c r="N155" s="101" t="s">
        <v>37</v>
      </c>
      <c r="O155" s="102"/>
      <c r="P155" s="103">
        <f>O155*H155</f>
        <v>0</v>
      </c>
      <c r="Q155" s="103">
        <v>0</v>
      </c>
      <c r="R155" s="103">
        <f>Q155*H155</f>
        <v>0</v>
      </c>
      <c r="S155" s="103">
        <v>0</v>
      </c>
      <c r="T155" s="104">
        <f>S155*H155</f>
        <v>0</v>
      </c>
      <c r="U155" s="251"/>
      <c r="V155" s="251"/>
      <c r="W155" s="251"/>
      <c r="X155" s="251"/>
      <c r="Y155" s="251"/>
      <c r="Z155" s="251"/>
      <c r="AA155" s="251"/>
      <c r="AB155" s="251"/>
      <c r="AC155" s="251"/>
      <c r="AD155" s="251"/>
      <c r="AE155" s="251"/>
      <c r="AR155" s="105" t="s">
        <v>224</v>
      </c>
      <c r="AT155" s="105" t="s">
        <v>219</v>
      </c>
      <c r="AU155" s="105" t="s">
        <v>81</v>
      </c>
      <c r="AY155" s="6" t="s">
        <v>217</v>
      </c>
      <c r="BE155" s="106">
        <f>IF(N155="základní",J155,0)</f>
        <v>0</v>
      </c>
      <c r="BF155" s="106">
        <f>IF(N155="snížená",J155,0)</f>
        <v>0</v>
      </c>
      <c r="BG155" s="106">
        <f>IF(N155="zákl. přenesená",J155,0)</f>
        <v>0</v>
      </c>
      <c r="BH155" s="106">
        <f>IF(N155="sníž. přenesená",J155,0)</f>
        <v>0</v>
      </c>
      <c r="BI155" s="106">
        <f>IF(N155="nulová",J155,0)</f>
        <v>0</v>
      </c>
      <c r="BJ155" s="6" t="s">
        <v>79</v>
      </c>
      <c r="BK155" s="106">
        <f>ROUND(I155*H155,2)</f>
        <v>0</v>
      </c>
      <c r="BL155" s="6" t="s">
        <v>224</v>
      </c>
      <c r="BM155" s="105" t="s">
        <v>3137</v>
      </c>
    </row>
    <row r="156" spans="1:65" s="17" customFormat="1" ht="16.5" customHeight="1">
      <c r="A156" s="251"/>
      <c r="B156" s="15"/>
      <c r="C156" s="148">
        <v>20</v>
      </c>
      <c r="D156" s="148" t="s">
        <v>245</v>
      </c>
      <c r="E156" s="149" t="s">
        <v>3138</v>
      </c>
      <c r="F156" s="150" t="s">
        <v>3139</v>
      </c>
      <c r="G156" s="151" t="s">
        <v>222</v>
      </c>
      <c r="H156" s="152">
        <v>0.4</v>
      </c>
      <c r="I156" s="2"/>
      <c r="J156" s="153">
        <f>ROUND(I156*H156,2)</f>
        <v>0</v>
      </c>
      <c r="K156" s="150" t="s">
        <v>223</v>
      </c>
      <c r="L156" s="154"/>
      <c r="M156" s="155" t="s">
        <v>0</v>
      </c>
      <c r="N156" s="156" t="s">
        <v>37</v>
      </c>
      <c r="O156" s="102"/>
      <c r="P156" s="103">
        <f>O156*H156</f>
        <v>0</v>
      </c>
      <c r="Q156" s="103">
        <v>0.21</v>
      </c>
      <c r="R156" s="103">
        <f>Q156*H156</f>
        <v>8.4000000000000005E-2</v>
      </c>
      <c r="S156" s="103">
        <v>0</v>
      </c>
      <c r="T156" s="104">
        <f>S156*H156</f>
        <v>0</v>
      </c>
      <c r="U156" s="251"/>
      <c r="V156" s="251"/>
      <c r="W156" s="251"/>
      <c r="X156" s="251"/>
      <c r="Y156" s="251"/>
      <c r="Z156" s="251"/>
      <c r="AA156" s="251"/>
      <c r="AB156" s="251"/>
      <c r="AC156" s="251"/>
      <c r="AD156" s="251"/>
      <c r="AE156" s="251"/>
      <c r="AR156" s="105" t="s">
        <v>248</v>
      </c>
      <c r="AT156" s="105" t="s">
        <v>245</v>
      </c>
      <c r="AU156" s="105" t="s">
        <v>81</v>
      </c>
      <c r="AY156" s="6" t="s">
        <v>217</v>
      </c>
      <c r="BE156" s="106">
        <f>IF(N156="základní",J156,0)</f>
        <v>0</v>
      </c>
      <c r="BF156" s="106">
        <f>IF(N156="snížená",J156,0)</f>
        <v>0</v>
      </c>
      <c r="BG156" s="106">
        <f>IF(N156="zákl. přenesená",J156,0)</f>
        <v>0</v>
      </c>
      <c r="BH156" s="106">
        <f>IF(N156="sníž. přenesená",J156,0)</f>
        <v>0</v>
      </c>
      <c r="BI156" s="106">
        <f>IF(N156="nulová",J156,0)</f>
        <v>0</v>
      </c>
      <c r="BJ156" s="6" t="s">
        <v>79</v>
      </c>
      <c r="BK156" s="106">
        <f>ROUND(I156*H156,2)</f>
        <v>0</v>
      </c>
      <c r="BL156" s="6" t="s">
        <v>224</v>
      </c>
      <c r="BM156" s="105" t="s">
        <v>3140</v>
      </c>
    </row>
    <row r="157" spans="1:65" s="132" customFormat="1">
      <c r="B157" s="133"/>
      <c r="D157" s="113" t="s">
        <v>226</v>
      </c>
      <c r="F157" s="135" t="s">
        <v>3141</v>
      </c>
      <c r="H157" s="136">
        <v>0.4</v>
      </c>
      <c r="L157" s="133"/>
      <c r="M157" s="137"/>
      <c r="N157" s="138"/>
      <c r="O157" s="138"/>
      <c r="P157" s="138"/>
      <c r="Q157" s="138"/>
      <c r="R157" s="138"/>
      <c r="S157" s="138"/>
      <c r="T157" s="139"/>
      <c r="AT157" s="134" t="s">
        <v>226</v>
      </c>
      <c r="AU157" s="134" t="s">
        <v>81</v>
      </c>
      <c r="AV157" s="132" t="s">
        <v>81</v>
      </c>
      <c r="AW157" s="132" t="s">
        <v>2</v>
      </c>
      <c r="AX157" s="132" t="s">
        <v>79</v>
      </c>
      <c r="AY157" s="134" t="s">
        <v>217</v>
      </c>
    </row>
    <row r="158" spans="1:65" s="17" customFormat="1" ht="21.75" customHeight="1">
      <c r="A158" s="251"/>
      <c r="B158" s="15"/>
      <c r="C158" s="94">
        <v>21</v>
      </c>
      <c r="D158" s="94" t="s">
        <v>219</v>
      </c>
      <c r="E158" s="95" t="s">
        <v>3142</v>
      </c>
      <c r="F158" s="96" t="s">
        <v>3143</v>
      </c>
      <c r="G158" s="97" t="s">
        <v>257</v>
      </c>
      <c r="H158" s="98">
        <v>43.5</v>
      </c>
      <c r="I158" s="1"/>
      <c r="J158" s="99">
        <f>ROUND(I158*H158,2)</f>
        <v>0</v>
      </c>
      <c r="K158" s="96" t="s">
        <v>223</v>
      </c>
      <c r="L158" s="15"/>
      <c r="M158" s="100" t="s">
        <v>0</v>
      </c>
      <c r="N158" s="101" t="s">
        <v>37</v>
      </c>
      <c r="O158" s="102"/>
      <c r="P158" s="103">
        <f>O158*H158</f>
        <v>0</v>
      </c>
      <c r="Q158" s="103">
        <v>0</v>
      </c>
      <c r="R158" s="103">
        <f>Q158*H158</f>
        <v>0</v>
      </c>
      <c r="S158" s="103">
        <v>0</v>
      </c>
      <c r="T158" s="104">
        <f>S158*H158</f>
        <v>0</v>
      </c>
      <c r="U158" s="251"/>
      <c r="V158" s="251"/>
      <c r="W158" s="251"/>
      <c r="X158" s="251"/>
      <c r="Y158" s="251"/>
      <c r="Z158" s="251"/>
      <c r="AA158" s="251"/>
      <c r="AB158" s="251"/>
      <c r="AC158" s="251"/>
      <c r="AD158" s="251"/>
      <c r="AE158" s="251"/>
      <c r="AR158" s="105" t="s">
        <v>224</v>
      </c>
      <c r="AT158" s="105" t="s">
        <v>219</v>
      </c>
      <c r="AU158" s="105" t="s">
        <v>81</v>
      </c>
      <c r="AY158" s="6" t="s">
        <v>217</v>
      </c>
      <c r="BE158" s="106">
        <f>IF(N158="základní",J158,0)</f>
        <v>0</v>
      </c>
      <c r="BF158" s="106">
        <f>IF(N158="snížená",J158,0)</f>
        <v>0</v>
      </c>
      <c r="BG158" s="106">
        <f>IF(N158="zákl. přenesená",J158,0)</f>
        <v>0</v>
      </c>
      <c r="BH158" s="106">
        <f>IF(N158="sníž. přenesená",J158,0)</f>
        <v>0</v>
      </c>
      <c r="BI158" s="106">
        <f>IF(N158="nulová",J158,0)</f>
        <v>0</v>
      </c>
      <c r="BJ158" s="6" t="s">
        <v>79</v>
      </c>
      <c r="BK158" s="106">
        <f>ROUND(I158*H158,2)</f>
        <v>0</v>
      </c>
      <c r="BL158" s="6" t="s">
        <v>224</v>
      </c>
      <c r="BM158" s="105" t="s">
        <v>3144</v>
      </c>
    </row>
    <row r="159" spans="1:65" s="132" customFormat="1">
      <c r="B159" s="133"/>
      <c r="D159" s="113" t="s">
        <v>226</v>
      </c>
      <c r="E159" s="134" t="s">
        <v>0</v>
      </c>
      <c r="F159" s="135" t="s">
        <v>3145</v>
      </c>
      <c r="H159" s="136">
        <v>43.5</v>
      </c>
      <c r="L159" s="133"/>
      <c r="M159" s="137"/>
      <c r="N159" s="138"/>
      <c r="O159" s="138"/>
      <c r="P159" s="138"/>
      <c r="Q159" s="138"/>
      <c r="R159" s="138"/>
      <c r="S159" s="138"/>
      <c r="T159" s="139"/>
      <c r="AT159" s="134" t="s">
        <v>226</v>
      </c>
      <c r="AU159" s="134" t="s">
        <v>81</v>
      </c>
      <c r="AV159" s="132" t="s">
        <v>81</v>
      </c>
      <c r="AW159" s="132" t="s">
        <v>28</v>
      </c>
      <c r="AX159" s="132" t="s">
        <v>79</v>
      </c>
      <c r="AY159" s="134" t="s">
        <v>217</v>
      </c>
    </row>
    <row r="160" spans="1:65" s="17" customFormat="1" ht="16.5" customHeight="1">
      <c r="A160" s="251"/>
      <c r="B160" s="15"/>
      <c r="C160" s="148">
        <v>22</v>
      </c>
      <c r="D160" s="148" t="s">
        <v>245</v>
      </c>
      <c r="E160" s="149" t="s">
        <v>3146</v>
      </c>
      <c r="F160" s="150" t="s">
        <v>3147</v>
      </c>
      <c r="G160" s="151" t="s">
        <v>263</v>
      </c>
      <c r="H160" s="152">
        <v>13.05</v>
      </c>
      <c r="I160" s="2"/>
      <c r="J160" s="153">
        <f>ROUND(I160*H160,2)</f>
        <v>0</v>
      </c>
      <c r="K160" s="150" t="s">
        <v>223</v>
      </c>
      <c r="L160" s="154"/>
      <c r="M160" s="155" t="s">
        <v>0</v>
      </c>
      <c r="N160" s="156" t="s">
        <v>37</v>
      </c>
      <c r="O160" s="102"/>
      <c r="P160" s="103">
        <f>O160*H160</f>
        <v>0</v>
      </c>
      <c r="Q160" s="103">
        <v>1</v>
      </c>
      <c r="R160" s="103">
        <f>Q160*H160</f>
        <v>13.05</v>
      </c>
      <c r="S160" s="103">
        <v>0</v>
      </c>
      <c r="T160" s="104">
        <f>S160*H160</f>
        <v>0</v>
      </c>
      <c r="U160" s="251"/>
      <c r="V160" s="251"/>
      <c r="W160" s="251"/>
      <c r="X160" s="251"/>
      <c r="Y160" s="251"/>
      <c r="Z160" s="251"/>
      <c r="AA160" s="251"/>
      <c r="AB160" s="251"/>
      <c r="AC160" s="251"/>
      <c r="AD160" s="251"/>
      <c r="AE160" s="251"/>
      <c r="AR160" s="105" t="s">
        <v>248</v>
      </c>
      <c r="AT160" s="105" t="s">
        <v>245</v>
      </c>
      <c r="AU160" s="105" t="s">
        <v>81</v>
      </c>
      <c r="AY160" s="6" t="s">
        <v>217</v>
      </c>
      <c r="BE160" s="106">
        <f>IF(N160="základní",J160,0)</f>
        <v>0</v>
      </c>
      <c r="BF160" s="106">
        <f>IF(N160="snížená",J160,0)</f>
        <v>0</v>
      </c>
      <c r="BG160" s="106">
        <f>IF(N160="zákl. přenesená",J160,0)</f>
        <v>0</v>
      </c>
      <c r="BH160" s="106">
        <f>IF(N160="sníž. přenesená",J160,0)</f>
        <v>0</v>
      </c>
      <c r="BI160" s="106">
        <f>IF(N160="nulová",J160,0)</f>
        <v>0</v>
      </c>
      <c r="BJ160" s="6" t="s">
        <v>79</v>
      </c>
      <c r="BK160" s="106">
        <f>ROUND(I160*H160,2)</f>
        <v>0</v>
      </c>
      <c r="BL160" s="6" t="s">
        <v>224</v>
      </c>
      <c r="BM160" s="105" t="s">
        <v>3148</v>
      </c>
    </row>
    <row r="161" spans="1:65" s="132" customFormat="1">
      <c r="B161" s="133"/>
      <c r="D161" s="113" t="s">
        <v>226</v>
      </c>
      <c r="F161" s="135" t="s">
        <v>3149</v>
      </c>
      <c r="H161" s="136">
        <v>13.05</v>
      </c>
      <c r="L161" s="133"/>
      <c r="M161" s="137"/>
      <c r="N161" s="138"/>
      <c r="O161" s="138"/>
      <c r="P161" s="138"/>
      <c r="Q161" s="138"/>
      <c r="R161" s="138"/>
      <c r="S161" s="138"/>
      <c r="T161" s="139"/>
      <c r="AT161" s="134" t="s">
        <v>226</v>
      </c>
      <c r="AU161" s="134" t="s">
        <v>81</v>
      </c>
      <c r="AV161" s="132" t="s">
        <v>81</v>
      </c>
      <c r="AW161" s="132" t="s">
        <v>2</v>
      </c>
      <c r="AX161" s="132" t="s">
        <v>79</v>
      </c>
      <c r="AY161" s="134" t="s">
        <v>217</v>
      </c>
    </row>
    <row r="162" spans="1:65" s="17" customFormat="1" ht="21.75" customHeight="1">
      <c r="A162" s="251"/>
      <c r="B162" s="15"/>
      <c r="C162" s="94">
        <v>23</v>
      </c>
      <c r="D162" s="94" t="s">
        <v>219</v>
      </c>
      <c r="E162" s="95" t="s">
        <v>3150</v>
      </c>
      <c r="F162" s="96" t="s">
        <v>3151</v>
      </c>
      <c r="G162" s="97" t="s">
        <v>458</v>
      </c>
      <c r="H162" s="98">
        <v>20</v>
      </c>
      <c r="I162" s="1"/>
      <c r="J162" s="99">
        <f>ROUND(I162*H162,2)</f>
        <v>0</v>
      </c>
      <c r="K162" s="96" t="s">
        <v>223</v>
      </c>
      <c r="L162" s="15"/>
      <c r="M162" s="100" t="s">
        <v>0</v>
      </c>
      <c r="N162" s="101" t="s">
        <v>37</v>
      </c>
      <c r="O162" s="102"/>
      <c r="P162" s="103">
        <f>O162*H162</f>
        <v>0</v>
      </c>
      <c r="Q162" s="103">
        <v>0</v>
      </c>
      <c r="R162" s="103">
        <f>Q162*H162</f>
        <v>0</v>
      </c>
      <c r="S162" s="103">
        <v>0</v>
      </c>
      <c r="T162" s="104">
        <f>S162*H162</f>
        <v>0</v>
      </c>
      <c r="U162" s="251"/>
      <c r="V162" s="251"/>
      <c r="W162" s="251"/>
      <c r="X162" s="251"/>
      <c r="Y162" s="251"/>
      <c r="Z162" s="251"/>
      <c r="AA162" s="251"/>
      <c r="AB162" s="251"/>
      <c r="AC162" s="251"/>
      <c r="AD162" s="251"/>
      <c r="AE162" s="251"/>
      <c r="AR162" s="105" t="s">
        <v>224</v>
      </c>
      <c r="AT162" s="105" t="s">
        <v>219</v>
      </c>
      <c r="AU162" s="105" t="s">
        <v>81</v>
      </c>
      <c r="AY162" s="6" t="s">
        <v>217</v>
      </c>
      <c r="BE162" s="106">
        <f>IF(N162="základní",J162,0)</f>
        <v>0</v>
      </c>
      <c r="BF162" s="106">
        <f>IF(N162="snížená",J162,0)</f>
        <v>0</v>
      </c>
      <c r="BG162" s="106">
        <f>IF(N162="zákl. přenesená",J162,0)</f>
        <v>0</v>
      </c>
      <c r="BH162" s="106">
        <f>IF(N162="sníž. přenesená",J162,0)</f>
        <v>0</v>
      </c>
      <c r="BI162" s="106">
        <f>IF(N162="nulová",J162,0)</f>
        <v>0</v>
      </c>
      <c r="BJ162" s="6" t="s">
        <v>79</v>
      </c>
      <c r="BK162" s="106">
        <f>ROUND(I162*H162,2)</f>
        <v>0</v>
      </c>
      <c r="BL162" s="6" t="s">
        <v>224</v>
      </c>
      <c r="BM162" s="105" t="s">
        <v>3152</v>
      </c>
    </row>
    <row r="163" spans="1:65" s="17" customFormat="1" ht="16.5" customHeight="1">
      <c r="A163" s="251"/>
      <c r="B163" s="15"/>
      <c r="C163" s="94">
        <v>24</v>
      </c>
      <c r="D163" s="94" t="s">
        <v>219</v>
      </c>
      <c r="E163" s="95" t="s">
        <v>3153</v>
      </c>
      <c r="F163" s="96" t="s">
        <v>3154</v>
      </c>
      <c r="G163" s="97" t="s">
        <v>458</v>
      </c>
      <c r="H163" s="98">
        <v>261</v>
      </c>
      <c r="I163" s="1"/>
      <c r="J163" s="99">
        <f>ROUND(I163*H163,2)</f>
        <v>0</v>
      </c>
      <c r="K163" s="96" t="s">
        <v>223</v>
      </c>
      <c r="L163" s="15"/>
      <c r="M163" s="100" t="s">
        <v>0</v>
      </c>
      <c r="N163" s="101" t="s">
        <v>37</v>
      </c>
      <c r="O163" s="102"/>
      <c r="P163" s="103">
        <f>O163*H163</f>
        <v>0</v>
      </c>
      <c r="Q163" s="103">
        <v>0</v>
      </c>
      <c r="R163" s="103">
        <f>Q163*H163</f>
        <v>0</v>
      </c>
      <c r="S163" s="103">
        <v>0</v>
      </c>
      <c r="T163" s="104">
        <f>S163*H163</f>
        <v>0</v>
      </c>
      <c r="U163" s="251"/>
      <c r="V163" s="251"/>
      <c r="W163" s="251"/>
      <c r="X163" s="251"/>
      <c r="Y163" s="251"/>
      <c r="Z163" s="251"/>
      <c r="AA163" s="251"/>
      <c r="AB163" s="251"/>
      <c r="AC163" s="251"/>
      <c r="AD163" s="251"/>
      <c r="AE163" s="251"/>
      <c r="AR163" s="105" t="s">
        <v>224</v>
      </c>
      <c r="AT163" s="105" t="s">
        <v>219</v>
      </c>
      <c r="AU163" s="105" t="s">
        <v>81</v>
      </c>
      <c r="AY163" s="6" t="s">
        <v>217</v>
      </c>
      <c r="BE163" s="106">
        <f>IF(N163="základní",J163,0)</f>
        <v>0</v>
      </c>
      <c r="BF163" s="106">
        <f>IF(N163="snížená",J163,0)</f>
        <v>0</v>
      </c>
      <c r="BG163" s="106">
        <f>IF(N163="zákl. přenesená",J163,0)</f>
        <v>0</v>
      </c>
      <c r="BH163" s="106">
        <f>IF(N163="sníž. přenesená",J163,0)</f>
        <v>0</v>
      </c>
      <c r="BI163" s="106">
        <f>IF(N163="nulová",J163,0)</f>
        <v>0</v>
      </c>
      <c r="BJ163" s="6" t="s">
        <v>79</v>
      </c>
      <c r="BK163" s="106">
        <f>ROUND(I163*H163,2)</f>
        <v>0</v>
      </c>
      <c r="BL163" s="6" t="s">
        <v>224</v>
      </c>
      <c r="BM163" s="105" t="s">
        <v>3155</v>
      </c>
    </row>
    <row r="164" spans="1:65" s="132" customFormat="1">
      <c r="B164" s="133"/>
      <c r="D164" s="113" t="s">
        <v>226</v>
      </c>
      <c r="E164" s="134" t="s">
        <v>0</v>
      </c>
      <c r="F164" s="135" t="s">
        <v>3156</v>
      </c>
      <c r="H164" s="136">
        <v>261</v>
      </c>
      <c r="L164" s="133"/>
      <c r="M164" s="137"/>
      <c r="N164" s="138"/>
      <c r="O164" s="138"/>
      <c r="P164" s="138"/>
      <c r="Q164" s="138"/>
      <c r="R164" s="138"/>
      <c r="S164" s="138"/>
      <c r="T164" s="139"/>
      <c r="AT164" s="134" t="s">
        <v>226</v>
      </c>
      <c r="AU164" s="134" t="s">
        <v>81</v>
      </c>
      <c r="AV164" s="132" t="s">
        <v>81</v>
      </c>
      <c r="AW164" s="132" t="s">
        <v>28</v>
      </c>
      <c r="AX164" s="132" t="s">
        <v>79</v>
      </c>
      <c r="AY164" s="134" t="s">
        <v>217</v>
      </c>
    </row>
    <row r="165" spans="1:65" s="17" customFormat="1" ht="16.5" customHeight="1">
      <c r="A165" s="251"/>
      <c r="B165" s="15"/>
      <c r="C165" s="148">
        <v>25</v>
      </c>
      <c r="D165" s="148" t="s">
        <v>245</v>
      </c>
      <c r="E165" s="149" t="s">
        <v>3157</v>
      </c>
      <c r="F165" s="150" t="s">
        <v>3158</v>
      </c>
      <c r="G165" s="151" t="s">
        <v>458</v>
      </c>
      <c r="H165" s="152">
        <v>261</v>
      </c>
      <c r="I165" s="2"/>
      <c r="J165" s="153">
        <f t="shared" ref="J165:J171" si="0">ROUND(I165*H165,2)</f>
        <v>0</v>
      </c>
      <c r="K165" s="150" t="s">
        <v>223</v>
      </c>
      <c r="L165" s="154"/>
      <c r="M165" s="155" t="s">
        <v>0</v>
      </c>
      <c r="N165" s="156" t="s">
        <v>37</v>
      </c>
      <c r="O165" s="102"/>
      <c r="P165" s="103">
        <f t="shared" ref="P165:P171" si="1">O165*H165</f>
        <v>0</v>
      </c>
      <c r="Q165" s="103">
        <v>0.01</v>
      </c>
      <c r="R165" s="103">
        <f t="shared" ref="R165:R171" si="2">Q165*H165</f>
        <v>2.61</v>
      </c>
      <c r="S165" s="103">
        <v>0</v>
      </c>
      <c r="T165" s="104">
        <f t="shared" ref="T165:T171" si="3">S165*H165</f>
        <v>0</v>
      </c>
      <c r="U165" s="251"/>
      <c r="V165" s="251"/>
      <c r="W165" s="251"/>
      <c r="X165" s="251"/>
      <c r="Y165" s="251"/>
      <c r="Z165" s="251"/>
      <c r="AA165" s="251"/>
      <c r="AB165" s="251"/>
      <c r="AC165" s="251"/>
      <c r="AD165" s="251"/>
      <c r="AE165" s="251"/>
      <c r="AR165" s="105" t="s">
        <v>248</v>
      </c>
      <c r="AT165" s="105" t="s">
        <v>245</v>
      </c>
      <c r="AU165" s="105" t="s">
        <v>81</v>
      </c>
      <c r="AY165" s="6" t="s">
        <v>217</v>
      </c>
      <c r="BE165" s="106">
        <f t="shared" ref="BE165:BE171" si="4">IF(N165="základní",J165,0)</f>
        <v>0</v>
      </c>
      <c r="BF165" s="106">
        <f t="shared" ref="BF165:BF171" si="5">IF(N165="snížená",J165,0)</f>
        <v>0</v>
      </c>
      <c r="BG165" s="106">
        <f t="shared" ref="BG165:BG171" si="6">IF(N165="zákl. přenesená",J165,0)</f>
        <v>0</v>
      </c>
      <c r="BH165" s="106">
        <f t="shared" ref="BH165:BH171" si="7">IF(N165="sníž. přenesená",J165,0)</f>
        <v>0</v>
      </c>
      <c r="BI165" s="106">
        <f t="shared" ref="BI165:BI171" si="8">IF(N165="nulová",J165,0)</f>
        <v>0</v>
      </c>
      <c r="BJ165" s="6" t="s">
        <v>79</v>
      </c>
      <c r="BK165" s="106">
        <f t="shared" ref="BK165:BK171" si="9">ROUND(I165*H165,2)</f>
        <v>0</v>
      </c>
      <c r="BL165" s="6" t="s">
        <v>224</v>
      </c>
      <c r="BM165" s="105" t="s">
        <v>3159</v>
      </c>
    </row>
    <row r="166" spans="1:65" s="17" customFormat="1" ht="16.5" customHeight="1">
      <c r="A166" s="251"/>
      <c r="B166" s="15"/>
      <c r="C166" s="94">
        <v>26</v>
      </c>
      <c r="D166" s="94" t="s">
        <v>219</v>
      </c>
      <c r="E166" s="95" t="s">
        <v>3160</v>
      </c>
      <c r="F166" s="96" t="s">
        <v>3161</v>
      </c>
      <c r="G166" s="97" t="s">
        <v>458</v>
      </c>
      <c r="H166" s="98">
        <v>20</v>
      </c>
      <c r="I166" s="1"/>
      <c r="J166" s="99">
        <f t="shared" si="0"/>
        <v>0</v>
      </c>
      <c r="K166" s="96" t="s">
        <v>223</v>
      </c>
      <c r="L166" s="15"/>
      <c r="M166" s="100" t="s">
        <v>0</v>
      </c>
      <c r="N166" s="101" t="s">
        <v>37</v>
      </c>
      <c r="O166" s="102"/>
      <c r="P166" s="103">
        <f t="shared" si="1"/>
        <v>0</v>
      </c>
      <c r="Q166" s="103">
        <v>0</v>
      </c>
      <c r="R166" s="103">
        <f t="shared" si="2"/>
        <v>0</v>
      </c>
      <c r="S166" s="103">
        <v>0</v>
      </c>
      <c r="T166" s="104">
        <f t="shared" si="3"/>
        <v>0</v>
      </c>
      <c r="U166" s="251"/>
      <c r="V166" s="251"/>
      <c r="W166" s="251"/>
      <c r="X166" s="251"/>
      <c r="Y166" s="251"/>
      <c r="Z166" s="251"/>
      <c r="AA166" s="251"/>
      <c r="AB166" s="251"/>
      <c r="AC166" s="251"/>
      <c r="AD166" s="251"/>
      <c r="AE166" s="251"/>
      <c r="AR166" s="105" t="s">
        <v>224</v>
      </c>
      <c r="AT166" s="105" t="s">
        <v>219</v>
      </c>
      <c r="AU166" s="105" t="s">
        <v>81</v>
      </c>
      <c r="AY166" s="6" t="s">
        <v>217</v>
      </c>
      <c r="BE166" s="106">
        <f t="shared" si="4"/>
        <v>0</v>
      </c>
      <c r="BF166" s="106">
        <f t="shared" si="5"/>
        <v>0</v>
      </c>
      <c r="BG166" s="106">
        <f t="shared" si="6"/>
        <v>0</v>
      </c>
      <c r="BH166" s="106">
        <f t="shared" si="7"/>
        <v>0</v>
      </c>
      <c r="BI166" s="106">
        <f t="shared" si="8"/>
        <v>0</v>
      </c>
      <c r="BJ166" s="6" t="s">
        <v>79</v>
      </c>
      <c r="BK166" s="106">
        <f t="shared" si="9"/>
        <v>0</v>
      </c>
      <c r="BL166" s="6" t="s">
        <v>224</v>
      </c>
      <c r="BM166" s="105" t="s">
        <v>3162</v>
      </c>
    </row>
    <row r="167" spans="1:65" s="17" customFormat="1" ht="16.5" customHeight="1">
      <c r="A167" s="251"/>
      <c r="B167" s="15"/>
      <c r="C167" s="148">
        <v>27</v>
      </c>
      <c r="D167" s="148" t="s">
        <v>245</v>
      </c>
      <c r="E167" s="149" t="s">
        <v>3163</v>
      </c>
      <c r="F167" s="150" t="s">
        <v>3164</v>
      </c>
      <c r="G167" s="151" t="s">
        <v>458</v>
      </c>
      <c r="H167" s="152">
        <v>20</v>
      </c>
      <c r="I167" s="2"/>
      <c r="J167" s="153">
        <f t="shared" si="0"/>
        <v>0</v>
      </c>
      <c r="K167" s="150" t="s">
        <v>0</v>
      </c>
      <c r="L167" s="154"/>
      <c r="M167" s="155" t="s">
        <v>0</v>
      </c>
      <c r="N167" s="156" t="s">
        <v>37</v>
      </c>
      <c r="O167" s="102"/>
      <c r="P167" s="103">
        <f t="shared" si="1"/>
        <v>0</v>
      </c>
      <c r="Q167" s="103">
        <v>8.9999999999999993E-3</v>
      </c>
      <c r="R167" s="103">
        <f t="shared" si="2"/>
        <v>0.18</v>
      </c>
      <c r="S167" s="103">
        <v>0</v>
      </c>
      <c r="T167" s="104">
        <f t="shared" si="3"/>
        <v>0</v>
      </c>
      <c r="U167" s="251"/>
      <c r="V167" s="251"/>
      <c r="W167" s="251"/>
      <c r="X167" s="251"/>
      <c r="Y167" s="251"/>
      <c r="Z167" s="251"/>
      <c r="AA167" s="251"/>
      <c r="AB167" s="251"/>
      <c r="AC167" s="251"/>
      <c r="AD167" s="251"/>
      <c r="AE167" s="251"/>
      <c r="AR167" s="105" t="s">
        <v>248</v>
      </c>
      <c r="AT167" s="105" t="s">
        <v>245</v>
      </c>
      <c r="AU167" s="105" t="s">
        <v>81</v>
      </c>
      <c r="AY167" s="6" t="s">
        <v>217</v>
      </c>
      <c r="BE167" s="106">
        <f t="shared" si="4"/>
        <v>0</v>
      </c>
      <c r="BF167" s="106">
        <f t="shared" si="5"/>
        <v>0</v>
      </c>
      <c r="BG167" s="106">
        <f t="shared" si="6"/>
        <v>0</v>
      </c>
      <c r="BH167" s="106">
        <f t="shared" si="7"/>
        <v>0</v>
      </c>
      <c r="BI167" s="106">
        <f t="shared" si="8"/>
        <v>0</v>
      </c>
      <c r="BJ167" s="6" t="s">
        <v>79</v>
      </c>
      <c r="BK167" s="106">
        <f t="shared" si="9"/>
        <v>0</v>
      </c>
      <c r="BL167" s="6" t="s">
        <v>224</v>
      </c>
      <c r="BM167" s="105" t="s">
        <v>3165</v>
      </c>
    </row>
    <row r="168" spans="1:65" s="17" customFormat="1" ht="16.5" customHeight="1">
      <c r="A168" s="251"/>
      <c r="B168" s="15"/>
      <c r="C168" s="94">
        <v>28</v>
      </c>
      <c r="D168" s="94" t="s">
        <v>219</v>
      </c>
      <c r="E168" s="95" t="s">
        <v>3166</v>
      </c>
      <c r="F168" s="96" t="s">
        <v>3167</v>
      </c>
      <c r="G168" s="97" t="s">
        <v>458</v>
      </c>
      <c r="H168" s="98">
        <v>1</v>
      </c>
      <c r="I168" s="1"/>
      <c r="J168" s="99">
        <f t="shared" si="0"/>
        <v>0</v>
      </c>
      <c r="K168" s="96" t="s">
        <v>223</v>
      </c>
      <c r="L168" s="15"/>
      <c r="M168" s="100" t="s">
        <v>0</v>
      </c>
      <c r="N168" s="101" t="s">
        <v>37</v>
      </c>
      <c r="O168" s="102"/>
      <c r="P168" s="103">
        <f t="shared" si="1"/>
        <v>0</v>
      </c>
      <c r="Q168" s="103">
        <v>0</v>
      </c>
      <c r="R168" s="103">
        <f t="shared" si="2"/>
        <v>0</v>
      </c>
      <c r="S168" s="103">
        <v>0</v>
      </c>
      <c r="T168" s="104">
        <f t="shared" si="3"/>
        <v>0</v>
      </c>
      <c r="U168" s="251"/>
      <c r="V168" s="251"/>
      <c r="W168" s="251"/>
      <c r="X168" s="251"/>
      <c r="Y168" s="251"/>
      <c r="Z168" s="251"/>
      <c r="AA168" s="251"/>
      <c r="AB168" s="251"/>
      <c r="AC168" s="251"/>
      <c r="AD168" s="251"/>
      <c r="AE168" s="251"/>
      <c r="AR168" s="105" t="s">
        <v>224</v>
      </c>
      <c r="AT168" s="105" t="s">
        <v>219</v>
      </c>
      <c r="AU168" s="105" t="s">
        <v>81</v>
      </c>
      <c r="AY168" s="6" t="s">
        <v>217</v>
      </c>
      <c r="BE168" s="106">
        <f t="shared" si="4"/>
        <v>0</v>
      </c>
      <c r="BF168" s="106">
        <f t="shared" si="5"/>
        <v>0</v>
      </c>
      <c r="BG168" s="106">
        <f t="shared" si="6"/>
        <v>0</v>
      </c>
      <c r="BH168" s="106">
        <f t="shared" si="7"/>
        <v>0</v>
      </c>
      <c r="BI168" s="106">
        <f t="shared" si="8"/>
        <v>0</v>
      </c>
      <c r="BJ168" s="6" t="s">
        <v>79</v>
      </c>
      <c r="BK168" s="106">
        <f t="shared" si="9"/>
        <v>0</v>
      </c>
      <c r="BL168" s="6" t="s">
        <v>224</v>
      </c>
      <c r="BM168" s="105" t="s">
        <v>3168</v>
      </c>
    </row>
    <row r="169" spans="1:65" s="17" customFormat="1" ht="16.5" customHeight="1">
      <c r="A169" s="251"/>
      <c r="B169" s="15"/>
      <c r="C169" s="148">
        <v>29</v>
      </c>
      <c r="D169" s="148" t="s">
        <v>245</v>
      </c>
      <c r="E169" s="149" t="s">
        <v>3169</v>
      </c>
      <c r="F169" s="150" t="s">
        <v>3170</v>
      </c>
      <c r="G169" s="151" t="s">
        <v>458</v>
      </c>
      <c r="H169" s="152">
        <v>1</v>
      </c>
      <c r="I169" s="2"/>
      <c r="J169" s="153">
        <f t="shared" si="0"/>
        <v>0</v>
      </c>
      <c r="K169" s="150" t="s">
        <v>223</v>
      </c>
      <c r="L169" s="154"/>
      <c r="M169" s="155" t="s">
        <v>0</v>
      </c>
      <c r="N169" s="156" t="s">
        <v>37</v>
      </c>
      <c r="O169" s="102"/>
      <c r="P169" s="103">
        <f t="shared" si="1"/>
        <v>0</v>
      </c>
      <c r="Q169" s="103">
        <v>0.01</v>
      </c>
      <c r="R169" s="103">
        <f t="shared" si="2"/>
        <v>0.01</v>
      </c>
      <c r="S169" s="103">
        <v>0</v>
      </c>
      <c r="T169" s="104">
        <f t="shared" si="3"/>
        <v>0</v>
      </c>
      <c r="U169" s="251"/>
      <c r="V169" s="251"/>
      <c r="W169" s="251"/>
      <c r="X169" s="251"/>
      <c r="Y169" s="251"/>
      <c r="Z169" s="251"/>
      <c r="AA169" s="251"/>
      <c r="AB169" s="251"/>
      <c r="AC169" s="251"/>
      <c r="AD169" s="251"/>
      <c r="AE169" s="251"/>
      <c r="AR169" s="105" t="s">
        <v>248</v>
      </c>
      <c r="AT169" s="105" t="s">
        <v>245</v>
      </c>
      <c r="AU169" s="105" t="s">
        <v>81</v>
      </c>
      <c r="AY169" s="6" t="s">
        <v>217</v>
      </c>
      <c r="BE169" s="106">
        <f t="shared" si="4"/>
        <v>0</v>
      </c>
      <c r="BF169" s="106">
        <f t="shared" si="5"/>
        <v>0</v>
      </c>
      <c r="BG169" s="106">
        <f t="shared" si="6"/>
        <v>0</v>
      </c>
      <c r="BH169" s="106">
        <f t="shared" si="7"/>
        <v>0</v>
      </c>
      <c r="BI169" s="106">
        <f t="shared" si="8"/>
        <v>0</v>
      </c>
      <c r="BJ169" s="6" t="s">
        <v>79</v>
      </c>
      <c r="BK169" s="106">
        <f t="shared" si="9"/>
        <v>0</v>
      </c>
      <c r="BL169" s="6" t="s">
        <v>224</v>
      </c>
      <c r="BM169" s="105" t="s">
        <v>3171</v>
      </c>
    </row>
    <row r="170" spans="1:65" s="17" customFormat="1" ht="16.5" customHeight="1">
      <c r="A170" s="251"/>
      <c r="B170" s="15"/>
      <c r="C170" s="94">
        <v>30</v>
      </c>
      <c r="D170" s="94" t="s">
        <v>219</v>
      </c>
      <c r="E170" s="95" t="s">
        <v>3172</v>
      </c>
      <c r="F170" s="96" t="s">
        <v>3173</v>
      </c>
      <c r="G170" s="97" t="s">
        <v>458</v>
      </c>
      <c r="H170" s="98">
        <v>1</v>
      </c>
      <c r="I170" s="1"/>
      <c r="J170" s="99">
        <f t="shared" si="0"/>
        <v>0</v>
      </c>
      <c r="K170" s="96" t="s">
        <v>223</v>
      </c>
      <c r="L170" s="15"/>
      <c r="M170" s="100" t="s">
        <v>0</v>
      </c>
      <c r="N170" s="101" t="s">
        <v>37</v>
      </c>
      <c r="O170" s="102"/>
      <c r="P170" s="103">
        <f t="shared" si="1"/>
        <v>0</v>
      </c>
      <c r="Q170" s="103">
        <v>0</v>
      </c>
      <c r="R170" s="103">
        <f t="shared" si="2"/>
        <v>0</v>
      </c>
      <c r="S170" s="103">
        <v>0</v>
      </c>
      <c r="T170" s="104">
        <f t="shared" si="3"/>
        <v>0</v>
      </c>
      <c r="U170" s="251"/>
      <c r="V170" s="251"/>
      <c r="W170" s="251"/>
      <c r="X170" s="251"/>
      <c r="Y170" s="251"/>
      <c r="Z170" s="251"/>
      <c r="AA170" s="251"/>
      <c r="AB170" s="251"/>
      <c r="AC170" s="251"/>
      <c r="AD170" s="251"/>
      <c r="AE170" s="251"/>
      <c r="AR170" s="105" t="s">
        <v>224</v>
      </c>
      <c r="AT170" s="105" t="s">
        <v>219</v>
      </c>
      <c r="AU170" s="105" t="s">
        <v>81</v>
      </c>
      <c r="AY170" s="6" t="s">
        <v>217</v>
      </c>
      <c r="BE170" s="106">
        <f t="shared" si="4"/>
        <v>0</v>
      </c>
      <c r="BF170" s="106">
        <f t="shared" si="5"/>
        <v>0</v>
      </c>
      <c r="BG170" s="106">
        <f t="shared" si="6"/>
        <v>0</v>
      </c>
      <c r="BH170" s="106">
        <f t="shared" si="7"/>
        <v>0</v>
      </c>
      <c r="BI170" s="106">
        <f t="shared" si="8"/>
        <v>0</v>
      </c>
      <c r="BJ170" s="6" t="s">
        <v>79</v>
      </c>
      <c r="BK170" s="106">
        <f t="shared" si="9"/>
        <v>0</v>
      </c>
      <c r="BL170" s="6" t="s">
        <v>224</v>
      </c>
      <c r="BM170" s="105" t="s">
        <v>3174</v>
      </c>
    </row>
    <row r="171" spans="1:65" s="17" customFormat="1" ht="16.5" customHeight="1">
      <c r="A171" s="251"/>
      <c r="B171" s="15"/>
      <c r="C171" s="94">
        <v>31</v>
      </c>
      <c r="D171" s="94" t="s">
        <v>219</v>
      </c>
      <c r="E171" s="95" t="s">
        <v>3175</v>
      </c>
      <c r="F171" s="96" t="s">
        <v>3176</v>
      </c>
      <c r="G171" s="97" t="s">
        <v>286</v>
      </c>
      <c r="H171" s="98">
        <v>24.79</v>
      </c>
      <c r="I171" s="1"/>
      <c r="J171" s="99">
        <f t="shared" si="0"/>
        <v>0</v>
      </c>
      <c r="K171" s="96" t="s">
        <v>223</v>
      </c>
      <c r="L171" s="15"/>
      <c r="M171" s="100" t="s">
        <v>0</v>
      </c>
      <c r="N171" s="101" t="s">
        <v>37</v>
      </c>
      <c r="O171" s="102"/>
      <c r="P171" s="103">
        <f t="shared" si="1"/>
        <v>0</v>
      </c>
      <c r="Q171" s="103">
        <v>0</v>
      </c>
      <c r="R171" s="103">
        <f t="shared" si="2"/>
        <v>0</v>
      </c>
      <c r="S171" s="103">
        <v>0</v>
      </c>
      <c r="T171" s="104">
        <f t="shared" si="3"/>
        <v>0</v>
      </c>
      <c r="U171" s="251"/>
      <c r="V171" s="251"/>
      <c r="W171" s="251"/>
      <c r="X171" s="251"/>
      <c r="Y171" s="251"/>
      <c r="Z171" s="251"/>
      <c r="AA171" s="251"/>
      <c r="AB171" s="251"/>
      <c r="AC171" s="251"/>
      <c r="AD171" s="251"/>
      <c r="AE171" s="251"/>
      <c r="AR171" s="105" t="s">
        <v>224</v>
      </c>
      <c r="AT171" s="105" t="s">
        <v>219</v>
      </c>
      <c r="AU171" s="105" t="s">
        <v>81</v>
      </c>
      <c r="AY171" s="6" t="s">
        <v>217</v>
      </c>
      <c r="BE171" s="106">
        <f t="shared" si="4"/>
        <v>0</v>
      </c>
      <c r="BF171" s="106">
        <f t="shared" si="5"/>
        <v>0</v>
      </c>
      <c r="BG171" s="106">
        <f t="shared" si="6"/>
        <v>0</v>
      </c>
      <c r="BH171" s="106">
        <f t="shared" si="7"/>
        <v>0</v>
      </c>
      <c r="BI171" s="106">
        <f t="shared" si="8"/>
        <v>0</v>
      </c>
      <c r="BJ171" s="6" t="s">
        <v>79</v>
      </c>
      <c r="BK171" s="106">
        <f t="shared" si="9"/>
        <v>0</v>
      </c>
      <c r="BL171" s="6" t="s">
        <v>224</v>
      </c>
      <c r="BM171" s="105" t="s">
        <v>3177</v>
      </c>
    </row>
    <row r="172" spans="1:65" s="81" customFormat="1" ht="22.9" customHeight="1">
      <c r="B172" s="82"/>
      <c r="D172" s="83" t="s">
        <v>71</v>
      </c>
      <c r="E172" s="92" t="s">
        <v>239</v>
      </c>
      <c r="F172" s="92" t="s">
        <v>551</v>
      </c>
      <c r="J172" s="93">
        <f>BK172</f>
        <v>0</v>
      </c>
      <c r="L172" s="82"/>
      <c r="M172" s="86"/>
      <c r="N172" s="87"/>
      <c r="O172" s="87"/>
      <c r="P172" s="88">
        <f>SUM(P173:P204)</f>
        <v>0</v>
      </c>
      <c r="Q172" s="87"/>
      <c r="R172" s="88">
        <f>SUM(R173:R204)</f>
        <v>92.433610020000003</v>
      </c>
      <c r="S172" s="87"/>
      <c r="T172" s="89">
        <f>SUM(T173:T204)</f>
        <v>0</v>
      </c>
      <c r="AR172" s="83" t="s">
        <v>79</v>
      </c>
      <c r="AT172" s="90" t="s">
        <v>71</v>
      </c>
      <c r="AU172" s="90" t="s">
        <v>79</v>
      </c>
      <c r="AY172" s="83" t="s">
        <v>217</v>
      </c>
      <c r="BK172" s="91">
        <f>SUM(BK173:BK204)</f>
        <v>0</v>
      </c>
    </row>
    <row r="173" spans="1:65" s="17" customFormat="1" ht="16.5" customHeight="1">
      <c r="A173" s="251"/>
      <c r="B173" s="15"/>
      <c r="C173" s="94">
        <v>32</v>
      </c>
      <c r="D173" s="94" t="s">
        <v>219</v>
      </c>
      <c r="E173" s="95" t="s">
        <v>3178</v>
      </c>
      <c r="F173" s="96" t="s">
        <v>3179</v>
      </c>
      <c r="G173" s="97" t="s">
        <v>286</v>
      </c>
      <c r="H173" s="98">
        <v>30</v>
      </c>
      <c r="I173" s="1"/>
      <c r="J173" s="99">
        <f>ROUND(I173*H173,2)</f>
        <v>0</v>
      </c>
      <c r="K173" s="96" t="s">
        <v>223</v>
      </c>
      <c r="L173" s="15"/>
      <c r="M173" s="100" t="s">
        <v>0</v>
      </c>
      <c r="N173" s="101" t="s">
        <v>37</v>
      </c>
      <c r="O173" s="102"/>
      <c r="P173" s="103">
        <f>O173*H173</f>
        <v>0</v>
      </c>
      <c r="Q173" s="103">
        <v>0</v>
      </c>
      <c r="R173" s="103">
        <f>Q173*H173</f>
        <v>0</v>
      </c>
      <c r="S173" s="103">
        <v>0</v>
      </c>
      <c r="T173" s="104">
        <f>S173*H173</f>
        <v>0</v>
      </c>
      <c r="U173" s="251"/>
      <c r="V173" s="251"/>
      <c r="W173" s="251"/>
      <c r="X173" s="251"/>
      <c r="Y173" s="251"/>
      <c r="Z173" s="251"/>
      <c r="AA173" s="251"/>
      <c r="AB173" s="251"/>
      <c r="AC173" s="251"/>
      <c r="AD173" s="251"/>
      <c r="AE173" s="251"/>
      <c r="AR173" s="105" t="s">
        <v>224</v>
      </c>
      <c r="AT173" s="105" t="s">
        <v>219</v>
      </c>
      <c r="AU173" s="105" t="s">
        <v>81</v>
      </c>
      <c r="AY173" s="6" t="s">
        <v>217</v>
      </c>
      <c r="BE173" s="106">
        <f>IF(N173="základní",J173,0)</f>
        <v>0</v>
      </c>
      <c r="BF173" s="106">
        <f>IF(N173="snížená",J173,0)</f>
        <v>0</v>
      </c>
      <c r="BG173" s="106">
        <f>IF(N173="zákl. přenesená",J173,0)</f>
        <v>0</v>
      </c>
      <c r="BH173" s="106">
        <f>IF(N173="sníž. přenesená",J173,0)</f>
        <v>0</v>
      </c>
      <c r="BI173" s="106">
        <f>IF(N173="nulová",J173,0)</f>
        <v>0</v>
      </c>
      <c r="BJ173" s="6" t="s">
        <v>79</v>
      </c>
      <c r="BK173" s="106">
        <f>ROUND(I173*H173,2)</f>
        <v>0</v>
      </c>
      <c r="BL173" s="6" t="s">
        <v>224</v>
      </c>
      <c r="BM173" s="105" t="s">
        <v>3180</v>
      </c>
    </row>
    <row r="174" spans="1:65" s="17" customFormat="1" ht="21.75" customHeight="1">
      <c r="A174" s="251"/>
      <c r="B174" s="15"/>
      <c r="C174" s="94">
        <v>33</v>
      </c>
      <c r="D174" s="94" t="s">
        <v>219</v>
      </c>
      <c r="E174" s="95" t="s">
        <v>3181</v>
      </c>
      <c r="F174" s="96" t="s">
        <v>3182</v>
      </c>
      <c r="G174" s="97" t="s">
        <v>286</v>
      </c>
      <c r="H174" s="98">
        <v>30</v>
      </c>
      <c r="I174" s="1"/>
      <c r="J174" s="99">
        <f>ROUND(I174*H174,2)</f>
        <v>0</v>
      </c>
      <c r="K174" s="96" t="s">
        <v>223</v>
      </c>
      <c r="L174" s="15"/>
      <c r="M174" s="100" t="s">
        <v>0</v>
      </c>
      <c r="N174" s="101" t="s">
        <v>37</v>
      </c>
      <c r="O174" s="102"/>
      <c r="P174" s="103">
        <f>O174*H174</f>
        <v>0</v>
      </c>
      <c r="Q174" s="103">
        <v>0</v>
      </c>
      <c r="R174" s="103">
        <f>Q174*H174</f>
        <v>0</v>
      </c>
      <c r="S174" s="103">
        <v>0</v>
      </c>
      <c r="T174" s="104">
        <f>S174*H174</f>
        <v>0</v>
      </c>
      <c r="U174" s="251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51"/>
      <c r="AR174" s="105" t="s">
        <v>224</v>
      </c>
      <c r="AT174" s="105" t="s">
        <v>219</v>
      </c>
      <c r="AU174" s="105" t="s">
        <v>81</v>
      </c>
      <c r="AY174" s="6" t="s">
        <v>217</v>
      </c>
      <c r="BE174" s="106">
        <f>IF(N174="základní",J174,0)</f>
        <v>0</v>
      </c>
      <c r="BF174" s="106">
        <f>IF(N174="snížená",J174,0)</f>
        <v>0</v>
      </c>
      <c r="BG174" s="106">
        <f>IF(N174="zákl. přenesená",J174,0)</f>
        <v>0</v>
      </c>
      <c r="BH174" s="106">
        <f>IF(N174="sníž. přenesená",J174,0)</f>
        <v>0</v>
      </c>
      <c r="BI174" s="106">
        <f>IF(N174="nulová",J174,0)</f>
        <v>0</v>
      </c>
      <c r="BJ174" s="6" t="s">
        <v>79</v>
      </c>
      <c r="BK174" s="106">
        <f>ROUND(I174*H174,2)</f>
        <v>0</v>
      </c>
      <c r="BL174" s="6" t="s">
        <v>224</v>
      </c>
      <c r="BM174" s="105" t="s">
        <v>3183</v>
      </c>
    </row>
    <row r="175" spans="1:65" s="17" customFormat="1" ht="21.75" customHeight="1">
      <c r="A175" s="251"/>
      <c r="B175" s="15"/>
      <c r="C175" s="263">
        <v>34</v>
      </c>
      <c r="D175" s="263" t="s">
        <v>219</v>
      </c>
      <c r="E175" s="258" t="s">
        <v>6008</v>
      </c>
      <c r="F175" s="259" t="s">
        <v>6009</v>
      </c>
      <c r="G175" s="262" t="s">
        <v>286</v>
      </c>
      <c r="H175" s="242">
        <v>44.19</v>
      </c>
      <c r="I175" s="1"/>
      <c r="J175" s="99">
        <f>ROUND(I175*H175,2)</f>
        <v>0</v>
      </c>
      <c r="K175" s="96" t="s">
        <v>223</v>
      </c>
      <c r="L175" s="15"/>
      <c r="M175" s="100" t="s">
        <v>0</v>
      </c>
      <c r="N175" s="101" t="s">
        <v>37</v>
      </c>
      <c r="O175" s="102"/>
      <c r="P175" s="103">
        <f>O175*H175</f>
        <v>0</v>
      </c>
      <c r="Q175" s="103">
        <v>0</v>
      </c>
      <c r="R175" s="103">
        <f>Q175*H175</f>
        <v>0</v>
      </c>
      <c r="S175" s="103">
        <v>0</v>
      </c>
      <c r="T175" s="104">
        <f>S175*H175</f>
        <v>0</v>
      </c>
      <c r="U175" s="251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51"/>
      <c r="AR175" s="105" t="s">
        <v>224</v>
      </c>
      <c r="AT175" s="105" t="s">
        <v>219</v>
      </c>
      <c r="AU175" s="105" t="s">
        <v>81</v>
      </c>
      <c r="AY175" s="6" t="s">
        <v>217</v>
      </c>
      <c r="BE175" s="106">
        <f>IF(N175="základní",J175,0)</f>
        <v>0</v>
      </c>
      <c r="BF175" s="106">
        <f>IF(N175="snížená",J175,0)</f>
        <v>0</v>
      </c>
      <c r="BG175" s="106">
        <f>IF(N175="zákl. přenesená",J175,0)</f>
        <v>0</v>
      </c>
      <c r="BH175" s="106">
        <f>IF(N175="sníž. přenesená",J175,0)</f>
        <v>0</v>
      </c>
      <c r="BI175" s="106">
        <f>IF(N175="nulová",J175,0)</f>
        <v>0</v>
      </c>
      <c r="BJ175" s="6" t="s">
        <v>79</v>
      </c>
      <c r="BK175" s="106">
        <f>ROUND(I175*H175,2)</f>
        <v>0</v>
      </c>
      <c r="BL175" s="6" t="s">
        <v>224</v>
      </c>
      <c r="BM175" s="105" t="s">
        <v>3183</v>
      </c>
    </row>
    <row r="176" spans="1:65" s="17" customFormat="1" ht="19.5">
      <c r="A176" s="251"/>
      <c r="B176" s="15"/>
      <c r="C176" s="251"/>
      <c r="D176" s="256" t="s">
        <v>745</v>
      </c>
      <c r="E176" s="251"/>
      <c r="F176" s="257" t="s">
        <v>6010</v>
      </c>
      <c r="G176" s="251"/>
      <c r="H176" s="251"/>
      <c r="I176" s="251"/>
      <c r="J176" s="251"/>
      <c r="K176" s="251"/>
      <c r="L176" s="15"/>
      <c r="M176" s="115"/>
      <c r="N176" s="116"/>
      <c r="O176" s="102"/>
      <c r="P176" s="102"/>
      <c r="Q176" s="102"/>
      <c r="R176" s="102"/>
      <c r="S176" s="102"/>
      <c r="T176" s="117"/>
      <c r="U176" s="251"/>
      <c r="V176" s="251"/>
      <c r="W176" s="251"/>
      <c r="X176" s="251"/>
      <c r="Y176" s="251"/>
      <c r="Z176" s="251"/>
      <c r="AA176" s="251"/>
      <c r="AB176" s="251"/>
      <c r="AC176" s="251"/>
      <c r="AD176" s="251"/>
      <c r="AE176" s="251"/>
      <c r="AT176" s="6" t="s">
        <v>745</v>
      </c>
      <c r="AU176" s="6" t="s">
        <v>81</v>
      </c>
    </row>
    <row r="177" spans="1:65" s="132" customFormat="1">
      <c r="B177" s="133"/>
      <c r="D177" s="256" t="s">
        <v>226</v>
      </c>
      <c r="E177" s="264" t="s">
        <v>0</v>
      </c>
      <c r="F177" s="265" t="s">
        <v>6011</v>
      </c>
      <c r="G177" s="266"/>
      <c r="H177" s="267">
        <v>44.19</v>
      </c>
      <c r="L177" s="133"/>
      <c r="M177" s="137"/>
      <c r="N177" s="138"/>
      <c r="O177" s="138"/>
      <c r="P177" s="138"/>
      <c r="Q177" s="138"/>
      <c r="R177" s="138"/>
      <c r="S177" s="138"/>
      <c r="T177" s="139"/>
      <c r="AT177" s="134" t="s">
        <v>226</v>
      </c>
      <c r="AU177" s="134" t="s">
        <v>81</v>
      </c>
      <c r="AV177" s="132" t="s">
        <v>81</v>
      </c>
      <c r="AW177" s="132" t="s">
        <v>2</v>
      </c>
      <c r="AX177" s="132" t="s">
        <v>79</v>
      </c>
      <c r="AY177" s="134" t="s">
        <v>217</v>
      </c>
    </row>
    <row r="178" spans="1:65" s="17" customFormat="1" ht="21.75" customHeight="1">
      <c r="A178" s="251"/>
      <c r="B178" s="15"/>
      <c r="C178" s="263">
        <v>35</v>
      </c>
      <c r="D178" s="263" t="s">
        <v>219</v>
      </c>
      <c r="E178" s="258" t="s">
        <v>6012</v>
      </c>
      <c r="F178" s="259" t="s">
        <v>6013</v>
      </c>
      <c r="G178" s="262" t="s">
        <v>286</v>
      </c>
      <c r="H178" s="242">
        <v>76</v>
      </c>
      <c r="I178" s="1"/>
      <c r="J178" s="99">
        <f>ROUND(I178*H178,2)</f>
        <v>0</v>
      </c>
      <c r="K178" s="96" t="s">
        <v>223</v>
      </c>
      <c r="L178" s="15"/>
      <c r="M178" s="100" t="s">
        <v>0</v>
      </c>
      <c r="N178" s="101" t="s">
        <v>37</v>
      </c>
      <c r="O178" s="102"/>
      <c r="P178" s="103">
        <f>O178*H178</f>
        <v>0</v>
      </c>
      <c r="Q178" s="103">
        <v>0.11216</v>
      </c>
      <c r="R178" s="103">
        <f>Q178*H178</f>
        <v>8.5241600000000002</v>
      </c>
      <c r="S178" s="103">
        <v>0</v>
      </c>
      <c r="T178" s="104">
        <f>S178*H178</f>
        <v>0</v>
      </c>
      <c r="U178" s="251"/>
      <c r="V178" s="251"/>
      <c r="W178" s="251"/>
      <c r="X178" s="251"/>
      <c r="Y178" s="251"/>
      <c r="Z178" s="251"/>
      <c r="AA178" s="251"/>
      <c r="AB178" s="251"/>
      <c r="AC178" s="251"/>
      <c r="AD178" s="251"/>
      <c r="AE178" s="251"/>
      <c r="AR178" s="105" t="s">
        <v>224</v>
      </c>
      <c r="AT178" s="105" t="s">
        <v>219</v>
      </c>
      <c r="AU178" s="105" t="s">
        <v>81</v>
      </c>
      <c r="AY178" s="6" t="s">
        <v>217</v>
      </c>
      <c r="BE178" s="106">
        <f>IF(N178="základní",J178,0)</f>
        <v>0</v>
      </c>
      <c r="BF178" s="106">
        <f>IF(N178="snížená",J178,0)</f>
        <v>0</v>
      </c>
      <c r="BG178" s="106">
        <f>IF(N178="zákl. přenesená",J178,0)</f>
        <v>0</v>
      </c>
      <c r="BH178" s="106">
        <f>IF(N178="sníž. přenesená",J178,0)</f>
        <v>0</v>
      </c>
      <c r="BI178" s="106">
        <f>IF(N178="nulová",J178,0)</f>
        <v>0</v>
      </c>
      <c r="BJ178" s="6" t="s">
        <v>79</v>
      </c>
      <c r="BK178" s="106">
        <f>ROUND(I178*H178,2)</f>
        <v>0</v>
      </c>
      <c r="BL178" s="6" t="s">
        <v>224</v>
      </c>
      <c r="BM178" s="105" t="s">
        <v>3186</v>
      </c>
    </row>
    <row r="179" spans="1:65" s="17" customFormat="1" ht="19.5">
      <c r="A179" s="251"/>
      <c r="B179" s="15"/>
      <c r="C179" s="251"/>
      <c r="D179" s="256" t="s">
        <v>745</v>
      </c>
      <c r="E179" s="251"/>
      <c r="F179" s="257" t="s">
        <v>6014</v>
      </c>
      <c r="G179" s="251"/>
      <c r="H179" s="251"/>
      <c r="I179" s="251"/>
      <c r="J179" s="251"/>
      <c r="K179" s="251"/>
      <c r="L179" s="15"/>
      <c r="M179" s="115"/>
      <c r="N179" s="116"/>
      <c r="O179" s="102"/>
      <c r="P179" s="102"/>
      <c r="Q179" s="102"/>
      <c r="R179" s="102"/>
      <c r="S179" s="102"/>
      <c r="T179" s="117"/>
      <c r="U179" s="251"/>
      <c r="V179" s="251"/>
      <c r="W179" s="251"/>
      <c r="X179" s="251"/>
      <c r="Y179" s="251"/>
      <c r="Z179" s="251"/>
      <c r="AA179" s="251"/>
      <c r="AB179" s="251"/>
      <c r="AC179" s="251"/>
      <c r="AD179" s="251"/>
      <c r="AE179" s="251"/>
      <c r="AT179" s="6" t="s">
        <v>745</v>
      </c>
      <c r="AU179" s="6" t="s">
        <v>81</v>
      </c>
    </row>
    <row r="180" spans="1:65" s="132" customFormat="1">
      <c r="B180" s="133"/>
      <c r="D180" s="256" t="s">
        <v>226</v>
      </c>
      <c r="E180" s="264" t="s">
        <v>0</v>
      </c>
      <c r="F180" s="265" t="s">
        <v>6015</v>
      </c>
      <c r="G180" s="266"/>
      <c r="H180" s="267">
        <v>46</v>
      </c>
      <c r="L180" s="133"/>
      <c r="M180" s="137"/>
      <c r="N180" s="138"/>
      <c r="O180" s="138"/>
      <c r="P180" s="138"/>
      <c r="Q180" s="138"/>
      <c r="R180" s="138"/>
      <c r="S180" s="138"/>
      <c r="T180" s="139"/>
      <c r="AT180" s="134" t="s">
        <v>226</v>
      </c>
      <c r="AU180" s="134" t="s">
        <v>81</v>
      </c>
      <c r="AV180" s="132" t="s">
        <v>81</v>
      </c>
      <c r="AW180" s="132" t="s">
        <v>2</v>
      </c>
      <c r="AX180" s="132" t="s">
        <v>79</v>
      </c>
      <c r="AY180" s="134" t="s">
        <v>217</v>
      </c>
    </row>
    <row r="181" spans="1:65" s="132" customFormat="1">
      <c r="B181" s="133"/>
      <c r="D181" s="256" t="s">
        <v>226</v>
      </c>
      <c r="E181" s="264" t="s">
        <v>0</v>
      </c>
      <c r="F181" s="265" t="s">
        <v>6016</v>
      </c>
      <c r="G181" s="266"/>
      <c r="H181" s="267">
        <v>30</v>
      </c>
      <c r="L181" s="133"/>
      <c r="M181" s="137"/>
      <c r="N181" s="138"/>
      <c r="O181" s="138"/>
      <c r="P181" s="138"/>
      <c r="Q181" s="138"/>
      <c r="R181" s="138"/>
      <c r="S181" s="138"/>
      <c r="T181" s="139"/>
      <c r="AT181" s="134" t="s">
        <v>226</v>
      </c>
      <c r="AU181" s="134" t="s">
        <v>81</v>
      </c>
      <c r="AV181" s="132" t="s">
        <v>81</v>
      </c>
      <c r="AW181" s="132" t="s">
        <v>2</v>
      </c>
      <c r="AX181" s="132" t="s">
        <v>79</v>
      </c>
      <c r="AY181" s="134" t="s">
        <v>217</v>
      </c>
    </row>
    <row r="182" spans="1:65" s="132" customFormat="1">
      <c r="B182" s="133"/>
      <c r="D182" s="256" t="s">
        <v>226</v>
      </c>
      <c r="E182" s="271" t="s">
        <v>0</v>
      </c>
      <c r="F182" s="272" t="s">
        <v>227</v>
      </c>
      <c r="G182" s="273"/>
      <c r="H182" s="274">
        <v>76</v>
      </c>
      <c r="L182" s="133"/>
      <c r="M182" s="137"/>
      <c r="N182" s="138"/>
      <c r="O182" s="138"/>
      <c r="P182" s="138"/>
      <c r="Q182" s="138"/>
      <c r="R182" s="138"/>
      <c r="S182" s="138"/>
      <c r="T182" s="139"/>
      <c r="AT182" s="134" t="s">
        <v>226</v>
      </c>
      <c r="AU182" s="134" t="s">
        <v>81</v>
      </c>
      <c r="AV182" s="132" t="s">
        <v>81</v>
      </c>
      <c r="AW182" s="132" t="s">
        <v>2</v>
      </c>
      <c r="AX182" s="132" t="s">
        <v>79</v>
      </c>
      <c r="AY182" s="134" t="s">
        <v>217</v>
      </c>
    </row>
    <row r="183" spans="1:65" s="17" customFormat="1" ht="21.75" customHeight="1">
      <c r="A183" s="251"/>
      <c r="B183" s="15"/>
      <c r="C183" s="263">
        <v>36</v>
      </c>
      <c r="D183" s="263" t="s">
        <v>219</v>
      </c>
      <c r="E183" s="258" t="s">
        <v>6017</v>
      </c>
      <c r="F183" s="259" t="s">
        <v>6018</v>
      </c>
      <c r="G183" s="262" t="s">
        <v>286</v>
      </c>
      <c r="H183" s="242">
        <v>125.88</v>
      </c>
      <c r="I183" s="1"/>
      <c r="J183" s="99">
        <f>ROUND(I183*H183,2)</f>
        <v>0</v>
      </c>
      <c r="K183" s="96" t="s">
        <v>223</v>
      </c>
      <c r="L183" s="15"/>
      <c r="M183" s="100" t="s">
        <v>0</v>
      </c>
      <c r="N183" s="101" t="s">
        <v>37</v>
      </c>
      <c r="O183" s="102"/>
      <c r="P183" s="103">
        <f>O183*H183</f>
        <v>0</v>
      </c>
      <c r="Q183" s="103">
        <v>0.11216</v>
      </c>
      <c r="R183" s="103">
        <f>Q183*H183</f>
        <v>14.118700799999999</v>
      </c>
      <c r="S183" s="103">
        <v>0</v>
      </c>
      <c r="T183" s="104">
        <f>S183*H183</f>
        <v>0</v>
      </c>
      <c r="U183" s="251"/>
      <c r="V183" s="251"/>
      <c r="W183" s="251"/>
      <c r="X183" s="251"/>
      <c r="Y183" s="251"/>
      <c r="Z183" s="251"/>
      <c r="AA183" s="251"/>
      <c r="AB183" s="251"/>
      <c r="AC183" s="251"/>
      <c r="AD183" s="251"/>
      <c r="AE183" s="251"/>
      <c r="AR183" s="105" t="s">
        <v>224</v>
      </c>
      <c r="AT183" s="105" t="s">
        <v>219</v>
      </c>
      <c r="AU183" s="105" t="s">
        <v>81</v>
      </c>
      <c r="AY183" s="6" t="s">
        <v>217</v>
      </c>
      <c r="BE183" s="106">
        <f>IF(N183="základní",J183,0)</f>
        <v>0</v>
      </c>
      <c r="BF183" s="106">
        <f>IF(N183="snížená",J183,0)</f>
        <v>0</v>
      </c>
      <c r="BG183" s="106">
        <f>IF(N183="zákl. přenesená",J183,0)</f>
        <v>0</v>
      </c>
      <c r="BH183" s="106">
        <f>IF(N183="sníž. přenesená",J183,0)</f>
        <v>0</v>
      </c>
      <c r="BI183" s="106">
        <f>IF(N183="nulová",J183,0)</f>
        <v>0</v>
      </c>
      <c r="BJ183" s="6" t="s">
        <v>79</v>
      </c>
      <c r="BK183" s="106">
        <f>ROUND(I183*H183,2)</f>
        <v>0</v>
      </c>
      <c r="BL183" s="6" t="s">
        <v>224</v>
      </c>
      <c r="BM183" s="105" t="s">
        <v>3186</v>
      </c>
    </row>
    <row r="184" spans="1:65" s="17" customFormat="1" ht="29.25">
      <c r="A184" s="251"/>
      <c r="B184" s="15"/>
      <c r="C184" s="251"/>
      <c r="D184" s="256" t="s">
        <v>745</v>
      </c>
      <c r="E184" s="251"/>
      <c r="F184" s="257" t="s">
        <v>6019</v>
      </c>
      <c r="G184" s="251"/>
      <c r="H184" s="251"/>
      <c r="I184" s="251"/>
      <c r="J184" s="251"/>
      <c r="K184" s="251"/>
      <c r="L184" s="15"/>
      <c r="M184" s="115"/>
      <c r="N184" s="116"/>
      <c r="O184" s="102"/>
      <c r="P184" s="102"/>
      <c r="Q184" s="102"/>
      <c r="R184" s="102"/>
      <c r="S184" s="102"/>
      <c r="T184" s="117"/>
      <c r="U184" s="251"/>
      <c r="V184" s="251"/>
      <c r="W184" s="251"/>
      <c r="X184" s="251"/>
      <c r="Y184" s="251"/>
      <c r="Z184" s="251"/>
      <c r="AA184" s="251"/>
      <c r="AB184" s="251"/>
      <c r="AC184" s="251"/>
      <c r="AD184" s="251"/>
      <c r="AE184" s="251"/>
      <c r="AT184" s="6" t="s">
        <v>745</v>
      </c>
      <c r="AU184" s="6" t="s">
        <v>81</v>
      </c>
    </row>
    <row r="185" spans="1:65" s="132" customFormat="1">
      <c r="B185" s="133"/>
      <c r="D185" s="256" t="s">
        <v>226</v>
      </c>
      <c r="E185" s="264" t="s">
        <v>0</v>
      </c>
      <c r="F185" s="265" t="s">
        <v>6020</v>
      </c>
      <c r="G185" s="266"/>
      <c r="H185" s="267">
        <v>81.69</v>
      </c>
      <c r="L185" s="133"/>
      <c r="M185" s="137"/>
      <c r="N185" s="138"/>
      <c r="O185" s="138"/>
      <c r="P185" s="138"/>
      <c r="Q185" s="138"/>
      <c r="R185" s="138"/>
      <c r="S185" s="138"/>
      <c r="T185" s="139"/>
      <c r="AT185" s="134" t="s">
        <v>226</v>
      </c>
      <c r="AU185" s="134" t="s">
        <v>81</v>
      </c>
      <c r="AV185" s="132" t="s">
        <v>81</v>
      </c>
      <c r="AW185" s="132" t="s">
        <v>2</v>
      </c>
      <c r="AX185" s="132" t="s">
        <v>79</v>
      </c>
      <c r="AY185" s="134" t="s">
        <v>217</v>
      </c>
    </row>
    <row r="186" spans="1:65" s="132" customFormat="1">
      <c r="B186" s="133"/>
      <c r="D186" s="256" t="s">
        <v>226</v>
      </c>
      <c r="E186" s="264" t="s">
        <v>0</v>
      </c>
      <c r="F186" s="265" t="s">
        <v>6011</v>
      </c>
      <c r="G186" s="266"/>
      <c r="H186" s="267">
        <v>44.19</v>
      </c>
      <c r="L186" s="133"/>
      <c r="M186" s="137"/>
      <c r="N186" s="138"/>
      <c r="O186" s="138"/>
      <c r="P186" s="138"/>
      <c r="Q186" s="138"/>
      <c r="R186" s="138"/>
      <c r="S186" s="138"/>
      <c r="T186" s="139"/>
      <c r="AT186" s="134" t="s">
        <v>226</v>
      </c>
      <c r="AU186" s="134" t="s">
        <v>81</v>
      </c>
      <c r="AV186" s="132" t="s">
        <v>81</v>
      </c>
      <c r="AW186" s="132" t="s">
        <v>2</v>
      </c>
      <c r="AX186" s="132" t="s">
        <v>79</v>
      </c>
      <c r="AY186" s="134" t="s">
        <v>217</v>
      </c>
    </row>
    <row r="187" spans="1:65" s="132" customFormat="1">
      <c r="B187" s="133"/>
      <c r="D187" s="256" t="s">
        <v>226</v>
      </c>
      <c r="E187" s="271" t="s">
        <v>0</v>
      </c>
      <c r="F187" s="272" t="s">
        <v>227</v>
      </c>
      <c r="G187" s="273"/>
      <c r="H187" s="274">
        <v>125.88</v>
      </c>
      <c r="L187" s="133"/>
      <c r="M187" s="137"/>
      <c r="N187" s="138"/>
      <c r="O187" s="138"/>
      <c r="P187" s="138"/>
      <c r="Q187" s="138"/>
      <c r="R187" s="138"/>
      <c r="S187" s="138"/>
      <c r="T187" s="139"/>
      <c r="AT187" s="134" t="s">
        <v>226</v>
      </c>
      <c r="AU187" s="134" t="s">
        <v>81</v>
      </c>
      <c r="AV187" s="132" t="s">
        <v>81</v>
      </c>
      <c r="AW187" s="132" t="s">
        <v>2</v>
      </c>
      <c r="AX187" s="132" t="s">
        <v>79</v>
      </c>
      <c r="AY187" s="134" t="s">
        <v>217</v>
      </c>
    </row>
    <row r="188" spans="1:65" s="17" customFormat="1" ht="21.75" customHeight="1">
      <c r="A188" s="251"/>
      <c r="B188" s="15"/>
      <c r="C188" s="263">
        <v>37</v>
      </c>
      <c r="D188" s="263" t="s">
        <v>219</v>
      </c>
      <c r="E188" s="258" t="s">
        <v>6021</v>
      </c>
      <c r="F188" s="259" t="s">
        <v>6022</v>
      </c>
      <c r="G188" s="262" t="s">
        <v>286</v>
      </c>
      <c r="H188" s="242">
        <v>76</v>
      </c>
      <c r="I188" s="1"/>
      <c r="J188" s="99">
        <f>ROUND(I188*H188,2)</f>
        <v>0</v>
      </c>
      <c r="K188" s="96" t="s">
        <v>223</v>
      </c>
      <c r="L188" s="15"/>
      <c r="M188" s="100" t="s">
        <v>0</v>
      </c>
      <c r="N188" s="101" t="s">
        <v>37</v>
      </c>
      <c r="O188" s="102"/>
      <c r="P188" s="103">
        <f>O188*H188</f>
        <v>0</v>
      </c>
      <c r="Q188" s="103">
        <v>0.11216</v>
      </c>
      <c r="R188" s="103">
        <f>Q188*H188</f>
        <v>8.5241600000000002</v>
      </c>
      <c r="S188" s="103">
        <v>0</v>
      </c>
      <c r="T188" s="104">
        <f>S188*H188</f>
        <v>0</v>
      </c>
      <c r="U188" s="251"/>
      <c r="V188" s="251"/>
      <c r="W188" s="251"/>
      <c r="X188" s="251"/>
      <c r="Y188" s="251"/>
      <c r="Z188" s="251"/>
      <c r="AA188" s="251"/>
      <c r="AB188" s="251"/>
      <c r="AC188" s="251"/>
      <c r="AD188" s="251"/>
      <c r="AE188" s="251"/>
      <c r="AR188" s="105" t="s">
        <v>224</v>
      </c>
      <c r="AT188" s="105" t="s">
        <v>219</v>
      </c>
      <c r="AU188" s="105" t="s">
        <v>81</v>
      </c>
      <c r="AY188" s="6" t="s">
        <v>217</v>
      </c>
      <c r="BE188" s="106">
        <f>IF(N188="základní",J188,0)</f>
        <v>0</v>
      </c>
      <c r="BF188" s="106">
        <f>IF(N188="snížená",J188,0)</f>
        <v>0</v>
      </c>
      <c r="BG188" s="106">
        <f>IF(N188="zákl. přenesená",J188,0)</f>
        <v>0</v>
      </c>
      <c r="BH188" s="106">
        <f>IF(N188="sníž. přenesená",J188,0)</f>
        <v>0</v>
      </c>
      <c r="BI188" s="106">
        <f>IF(N188="nulová",J188,0)</f>
        <v>0</v>
      </c>
      <c r="BJ188" s="6" t="s">
        <v>79</v>
      </c>
      <c r="BK188" s="106">
        <f>ROUND(I188*H188,2)</f>
        <v>0</v>
      </c>
      <c r="BL188" s="6" t="s">
        <v>224</v>
      </c>
      <c r="BM188" s="105" t="s">
        <v>3186</v>
      </c>
    </row>
    <row r="189" spans="1:65" s="17" customFormat="1" ht="29.25">
      <c r="A189" s="251"/>
      <c r="B189" s="15"/>
      <c r="C189" s="251"/>
      <c r="D189" s="256" t="s">
        <v>745</v>
      </c>
      <c r="E189" s="251"/>
      <c r="F189" s="257" t="s">
        <v>6023</v>
      </c>
      <c r="G189" s="251"/>
      <c r="H189" s="251"/>
      <c r="I189" s="251"/>
      <c r="J189" s="251"/>
      <c r="K189" s="251"/>
      <c r="L189" s="15"/>
      <c r="M189" s="115"/>
      <c r="N189" s="116"/>
      <c r="O189" s="102"/>
      <c r="P189" s="102"/>
      <c r="Q189" s="102"/>
      <c r="R189" s="102"/>
      <c r="S189" s="102"/>
      <c r="T189" s="117"/>
      <c r="U189" s="251"/>
      <c r="V189" s="251"/>
      <c r="W189" s="251"/>
      <c r="X189" s="251"/>
      <c r="Y189" s="251"/>
      <c r="Z189" s="251"/>
      <c r="AA189" s="251"/>
      <c r="AB189" s="251"/>
      <c r="AC189" s="251"/>
      <c r="AD189" s="251"/>
      <c r="AE189" s="251"/>
      <c r="AT189" s="6" t="s">
        <v>745</v>
      </c>
      <c r="AU189" s="6" t="s">
        <v>81</v>
      </c>
    </row>
    <row r="190" spans="1:65" s="17" customFormat="1" ht="21.75" customHeight="1">
      <c r="A190" s="251"/>
      <c r="B190" s="15"/>
      <c r="C190" s="263">
        <v>38</v>
      </c>
      <c r="D190" s="263" t="s">
        <v>219</v>
      </c>
      <c r="E190" s="258" t="s">
        <v>6024</v>
      </c>
      <c r="F190" s="259" t="s">
        <v>6025</v>
      </c>
      <c r="G190" s="262" t="s">
        <v>286</v>
      </c>
      <c r="H190" s="242">
        <v>30</v>
      </c>
      <c r="I190" s="1"/>
      <c r="J190" s="99">
        <f>ROUND(I190*H190,2)</f>
        <v>0</v>
      </c>
      <c r="K190" s="96" t="s">
        <v>223</v>
      </c>
      <c r="L190" s="15"/>
      <c r="M190" s="100" t="s">
        <v>0</v>
      </c>
      <c r="N190" s="101" t="s">
        <v>37</v>
      </c>
      <c r="O190" s="102"/>
      <c r="P190" s="103">
        <f>O190*H190</f>
        <v>0</v>
      </c>
      <c r="Q190" s="103">
        <v>0.11216</v>
      </c>
      <c r="R190" s="103">
        <f>Q190*H190</f>
        <v>3.3647999999999998</v>
      </c>
      <c r="S190" s="103">
        <v>0</v>
      </c>
      <c r="T190" s="104">
        <f>S190*H190</f>
        <v>0</v>
      </c>
      <c r="U190" s="251"/>
      <c r="V190" s="251"/>
      <c r="W190" s="251"/>
      <c r="X190" s="251"/>
      <c r="Y190" s="251"/>
      <c r="Z190" s="251"/>
      <c r="AA190" s="251"/>
      <c r="AB190" s="251"/>
      <c r="AC190" s="251"/>
      <c r="AD190" s="251"/>
      <c r="AE190" s="251"/>
      <c r="AR190" s="105" t="s">
        <v>224</v>
      </c>
      <c r="AT190" s="105" t="s">
        <v>219</v>
      </c>
      <c r="AU190" s="105" t="s">
        <v>81</v>
      </c>
      <c r="AY190" s="6" t="s">
        <v>217</v>
      </c>
      <c r="BE190" s="106">
        <f>IF(N190="základní",J190,0)</f>
        <v>0</v>
      </c>
      <c r="BF190" s="106">
        <f>IF(N190="snížená",J190,0)</f>
        <v>0</v>
      </c>
      <c r="BG190" s="106">
        <f>IF(N190="zákl. přenesená",J190,0)</f>
        <v>0</v>
      </c>
      <c r="BH190" s="106">
        <f>IF(N190="sníž. přenesená",J190,0)</f>
        <v>0</v>
      </c>
      <c r="BI190" s="106">
        <f>IF(N190="nulová",J190,0)</f>
        <v>0</v>
      </c>
      <c r="BJ190" s="6" t="s">
        <v>79</v>
      </c>
      <c r="BK190" s="106">
        <f>ROUND(I190*H190,2)</f>
        <v>0</v>
      </c>
      <c r="BL190" s="6" t="s">
        <v>224</v>
      </c>
      <c r="BM190" s="105" t="s">
        <v>3186</v>
      </c>
    </row>
    <row r="191" spans="1:65" s="17" customFormat="1" ht="21.75" customHeight="1">
      <c r="A191" s="251"/>
      <c r="B191" s="15"/>
      <c r="C191" s="263">
        <v>39</v>
      </c>
      <c r="D191" s="263" t="s">
        <v>219</v>
      </c>
      <c r="E191" s="258" t="s">
        <v>559</v>
      </c>
      <c r="F191" s="259" t="s">
        <v>560</v>
      </c>
      <c r="G191" s="262" t="s">
        <v>286</v>
      </c>
      <c r="H191" s="242">
        <v>46</v>
      </c>
      <c r="I191" s="1"/>
      <c r="J191" s="99">
        <f>ROUND(I191*H191,2)</f>
        <v>0</v>
      </c>
      <c r="K191" s="96" t="s">
        <v>223</v>
      </c>
      <c r="L191" s="15"/>
      <c r="M191" s="100" t="s">
        <v>0</v>
      </c>
      <c r="N191" s="101" t="s">
        <v>37</v>
      </c>
      <c r="O191" s="102"/>
      <c r="P191" s="103">
        <f>O191*H191</f>
        <v>0</v>
      </c>
      <c r="Q191" s="103">
        <v>0.11216</v>
      </c>
      <c r="R191" s="103">
        <f>Q191*H191</f>
        <v>5.1593599999999995</v>
      </c>
      <c r="S191" s="103">
        <v>0</v>
      </c>
      <c r="T191" s="104">
        <f>S191*H191</f>
        <v>0</v>
      </c>
      <c r="U191" s="251"/>
      <c r="V191" s="251"/>
      <c r="W191" s="251"/>
      <c r="X191" s="251"/>
      <c r="Y191" s="251"/>
      <c r="Z191" s="251"/>
      <c r="AA191" s="251"/>
      <c r="AB191" s="251"/>
      <c r="AC191" s="251"/>
      <c r="AD191" s="251"/>
      <c r="AE191" s="251"/>
      <c r="AR191" s="105" t="s">
        <v>224</v>
      </c>
      <c r="AT191" s="105" t="s">
        <v>219</v>
      </c>
      <c r="AU191" s="105" t="s">
        <v>81</v>
      </c>
      <c r="AY191" s="6" t="s">
        <v>217</v>
      </c>
      <c r="BE191" s="106">
        <f>IF(N191="základní",J191,0)</f>
        <v>0</v>
      </c>
      <c r="BF191" s="106">
        <f>IF(N191="snížená",J191,0)</f>
        <v>0</v>
      </c>
      <c r="BG191" s="106">
        <f>IF(N191="zákl. přenesená",J191,0)</f>
        <v>0</v>
      </c>
      <c r="BH191" s="106">
        <f>IF(N191="sníž. přenesená",J191,0)</f>
        <v>0</v>
      </c>
      <c r="BI191" s="106">
        <f>IF(N191="nulová",J191,0)</f>
        <v>0</v>
      </c>
      <c r="BJ191" s="6" t="s">
        <v>79</v>
      </c>
      <c r="BK191" s="106">
        <f>ROUND(I191*H191,2)</f>
        <v>0</v>
      </c>
      <c r="BL191" s="6" t="s">
        <v>224</v>
      </c>
      <c r="BM191" s="105" t="s">
        <v>3186</v>
      </c>
    </row>
    <row r="192" spans="1:65" s="132" customFormat="1">
      <c r="B192" s="133"/>
      <c r="D192" s="256" t="s">
        <v>226</v>
      </c>
      <c r="E192" s="264" t="s">
        <v>0</v>
      </c>
      <c r="F192" s="265" t="s">
        <v>6015</v>
      </c>
      <c r="G192" s="266"/>
      <c r="H192" s="267">
        <v>46</v>
      </c>
      <c r="L192" s="133"/>
      <c r="M192" s="137"/>
      <c r="N192" s="138"/>
      <c r="O192" s="138"/>
      <c r="P192" s="138"/>
      <c r="Q192" s="138"/>
      <c r="R192" s="138"/>
      <c r="S192" s="138"/>
      <c r="T192" s="139"/>
      <c r="AT192" s="134" t="s">
        <v>226</v>
      </c>
      <c r="AU192" s="134" t="s">
        <v>81</v>
      </c>
      <c r="AV192" s="132" t="s">
        <v>81</v>
      </c>
      <c r="AW192" s="132" t="s">
        <v>2</v>
      </c>
      <c r="AX192" s="132" t="s">
        <v>79</v>
      </c>
      <c r="AY192" s="134" t="s">
        <v>217</v>
      </c>
    </row>
    <row r="193" spans="1:65" s="17" customFormat="1" ht="21.75" customHeight="1">
      <c r="A193" s="251"/>
      <c r="B193" s="15"/>
      <c r="C193" s="263">
        <v>40</v>
      </c>
      <c r="D193" s="263" t="s">
        <v>219</v>
      </c>
      <c r="E193" s="258" t="s">
        <v>6026</v>
      </c>
      <c r="F193" s="259" t="s">
        <v>6027</v>
      </c>
      <c r="G193" s="262" t="s">
        <v>286</v>
      </c>
      <c r="H193" s="242">
        <v>46</v>
      </c>
      <c r="I193" s="1"/>
      <c r="J193" s="99">
        <f>ROUND(I193*H193,2)</f>
        <v>0</v>
      </c>
      <c r="K193" s="96" t="s">
        <v>223</v>
      </c>
      <c r="L193" s="15"/>
      <c r="M193" s="100" t="s">
        <v>0</v>
      </c>
      <c r="N193" s="101" t="s">
        <v>37</v>
      </c>
      <c r="O193" s="102"/>
      <c r="P193" s="103">
        <f>O193*H193</f>
        <v>0</v>
      </c>
      <c r="Q193" s="103">
        <v>0.11216</v>
      </c>
      <c r="R193" s="103">
        <f>Q193*H193</f>
        <v>5.1593599999999995</v>
      </c>
      <c r="S193" s="103">
        <v>0</v>
      </c>
      <c r="T193" s="104">
        <f>S193*H193</f>
        <v>0</v>
      </c>
      <c r="U193" s="251"/>
      <c r="V193" s="251"/>
      <c r="W193" s="251"/>
      <c r="X193" s="251"/>
      <c r="Y193" s="251"/>
      <c r="Z193" s="251"/>
      <c r="AA193" s="251"/>
      <c r="AB193" s="251"/>
      <c r="AC193" s="251"/>
      <c r="AD193" s="251"/>
      <c r="AE193" s="251"/>
      <c r="AR193" s="105" t="s">
        <v>224</v>
      </c>
      <c r="AT193" s="105" t="s">
        <v>219</v>
      </c>
      <c r="AU193" s="105" t="s">
        <v>81</v>
      </c>
      <c r="AY193" s="6" t="s">
        <v>217</v>
      </c>
      <c r="BE193" s="106">
        <f>IF(N193="základní",J193,0)</f>
        <v>0</v>
      </c>
      <c r="BF193" s="106">
        <f>IF(N193="snížená",J193,0)</f>
        <v>0</v>
      </c>
      <c r="BG193" s="106">
        <f>IF(N193="zákl. přenesená",J193,0)</f>
        <v>0</v>
      </c>
      <c r="BH193" s="106">
        <f>IF(N193="sníž. přenesená",J193,0)</f>
        <v>0</v>
      </c>
      <c r="BI193" s="106">
        <f>IF(N193="nulová",J193,0)</f>
        <v>0</v>
      </c>
      <c r="BJ193" s="6" t="s">
        <v>79</v>
      </c>
      <c r="BK193" s="106">
        <f>ROUND(I193*H193,2)</f>
        <v>0</v>
      </c>
      <c r="BL193" s="6" t="s">
        <v>224</v>
      </c>
      <c r="BM193" s="105" t="s">
        <v>3186</v>
      </c>
    </row>
    <row r="194" spans="1:65" s="17" customFormat="1" ht="21.75" customHeight="1">
      <c r="A194" s="251"/>
      <c r="B194" s="15"/>
      <c r="C194" s="263">
        <v>41</v>
      </c>
      <c r="D194" s="263" t="s">
        <v>219</v>
      </c>
      <c r="E194" s="258" t="s">
        <v>6028</v>
      </c>
      <c r="F194" s="259" t="s">
        <v>6029</v>
      </c>
      <c r="G194" s="262" t="s">
        <v>286</v>
      </c>
      <c r="H194" s="242">
        <v>46</v>
      </c>
      <c r="I194" s="1"/>
      <c r="J194" s="99">
        <f>ROUND(I194*H194,2)</f>
        <v>0</v>
      </c>
      <c r="K194" s="96" t="s">
        <v>223</v>
      </c>
      <c r="L194" s="15"/>
      <c r="M194" s="100" t="s">
        <v>0</v>
      </c>
      <c r="N194" s="101" t="s">
        <v>37</v>
      </c>
      <c r="O194" s="102"/>
      <c r="P194" s="103">
        <f>O194*H194</f>
        <v>0</v>
      </c>
      <c r="Q194" s="103">
        <v>0.11216</v>
      </c>
      <c r="R194" s="103">
        <f>Q194*H194</f>
        <v>5.1593599999999995</v>
      </c>
      <c r="S194" s="103">
        <v>0</v>
      </c>
      <c r="T194" s="104">
        <f>S194*H194</f>
        <v>0</v>
      </c>
      <c r="U194" s="251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R194" s="105" t="s">
        <v>224</v>
      </c>
      <c r="AT194" s="105" t="s">
        <v>219</v>
      </c>
      <c r="AU194" s="105" t="s">
        <v>81</v>
      </c>
      <c r="AY194" s="6" t="s">
        <v>217</v>
      </c>
      <c r="BE194" s="106">
        <f>IF(N194="základní",J194,0)</f>
        <v>0</v>
      </c>
      <c r="BF194" s="106">
        <f>IF(N194="snížená",J194,0)</f>
        <v>0</v>
      </c>
      <c r="BG194" s="106">
        <f>IF(N194="zákl. přenesená",J194,0)</f>
        <v>0</v>
      </c>
      <c r="BH194" s="106">
        <f>IF(N194="sníž. přenesená",J194,0)</f>
        <v>0</v>
      </c>
      <c r="BI194" s="106">
        <f>IF(N194="nulová",J194,0)</f>
        <v>0</v>
      </c>
      <c r="BJ194" s="6" t="s">
        <v>79</v>
      </c>
      <c r="BK194" s="106">
        <f>ROUND(I194*H194,2)</f>
        <v>0</v>
      </c>
      <c r="BL194" s="6" t="s">
        <v>224</v>
      </c>
      <c r="BM194" s="105" t="s">
        <v>3186</v>
      </c>
    </row>
    <row r="195" spans="1:65" s="17" customFormat="1" ht="21.75" customHeight="1">
      <c r="A195" s="251"/>
      <c r="B195" s="15"/>
      <c r="C195" s="94">
        <v>42</v>
      </c>
      <c r="D195" s="94" t="s">
        <v>219</v>
      </c>
      <c r="E195" s="95" t="s">
        <v>3184</v>
      </c>
      <c r="F195" s="96" t="s">
        <v>3185</v>
      </c>
      <c r="G195" s="97" t="s">
        <v>286</v>
      </c>
      <c r="H195" s="98">
        <v>103.062</v>
      </c>
      <c r="I195" s="1"/>
      <c r="J195" s="99">
        <f>ROUND(I195*H195,2)</f>
        <v>0</v>
      </c>
      <c r="K195" s="96" t="s">
        <v>223</v>
      </c>
      <c r="L195" s="15"/>
      <c r="M195" s="100" t="s">
        <v>0</v>
      </c>
      <c r="N195" s="101" t="s">
        <v>37</v>
      </c>
      <c r="O195" s="102"/>
      <c r="P195" s="103">
        <f>O195*H195</f>
        <v>0</v>
      </c>
      <c r="Q195" s="103">
        <v>0.11216</v>
      </c>
      <c r="R195" s="103">
        <f>Q195*H195</f>
        <v>11.55943392</v>
      </c>
      <c r="S195" s="103">
        <v>0</v>
      </c>
      <c r="T195" s="104">
        <f>S195*H195</f>
        <v>0</v>
      </c>
      <c r="U195" s="251"/>
      <c r="V195" s="251"/>
      <c r="W195" s="251"/>
      <c r="X195" s="251"/>
      <c r="Y195" s="251"/>
      <c r="Z195" s="251"/>
      <c r="AA195" s="251"/>
      <c r="AB195" s="251"/>
      <c r="AC195" s="251"/>
      <c r="AD195" s="251"/>
      <c r="AE195" s="251"/>
      <c r="AR195" s="105" t="s">
        <v>224</v>
      </c>
      <c r="AT195" s="105" t="s">
        <v>219</v>
      </c>
      <c r="AU195" s="105" t="s">
        <v>81</v>
      </c>
      <c r="AY195" s="6" t="s">
        <v>217</v>
      </c>
      <c r="BE195" s="106">
        <f>IF(N195="základní",J195,0)</f>
        <v>0</v>
      </c>
      <c r="BF195" s="106">
        <f>IF(N195="snížená",J195,0)</f>
        <v>0</v>
      </c>
      <c r="BG195" s="106">
        <f>IF(N195="zákl. přenesená",J195,0)</f>
        <v>0</v>
      </c>
      <c r="BH195" s="106">
        <f>IF(N195="sníž. přenesená",J195,0)</f>
        <v>0</v>
      </c>
      <c r="BI195" s="106">
        <f>IF(N195="nulová",J195,0)</f>
        <v>0</v>
      </c>
      <c r="BJ195" s="6" t="s">
        <v>79</v>
      </c>
      <c r="BK195" s="106">
        <f>ROUND(I195*H195,2)</f>
        <v>0</v>
      </c>
      <c r="BL195" s="6" t="s">
        <v>224</v>
      </c>
      <c r="BM195" s="105" t="s">
        <v>3186</v>
      </c>
    </row>
    <row r="196" spans="1:65" s="132" customFormat="1">
      <c r="B196" s="133"/>
      <c r="D196" s="113" t="s">
        <v>226</v>
      </c>
      <c r="E196" s="134" t="s">
        <v>0</v>
      </c>
      <c r="F196" s="135" t="s">
        <v>3187</v>
      </c>
      <c r="H196" s="136">
        <v>103.062</v>
      </c>
      <c r="L196" s="133"/>
      <c r="M196" s="137"/>
      <c r="N196" s="138"/>
      <c r="O196" s="138"/>
      <c r="P196" s="138"/>
      <c r="Q196" s="138"/>
      <c r="R196" s="138"/>
      <c r="S196" s="138"/>
      <c r="T196" s="139"/>
      <c r="AT196" s="134" t="s">
        <v>226</v>
      </c>
      <c r="AU196" s="134" t="s">
        <v>81</v>
      </c>
      <c r="AV196" s="132" t="s">
        <v>81</v>
      </c>
      <c r="AW196" s="132" t="s">
        <v>28</v>
      </c>
      <c r="AX196" s="132" t="s">
        <v>79</v>
      </c>
      <c r="AY196" s="134" t="s">
        <v>217</v>
      </c>
    </row>
    <row r="197" spans="1:65" s="17" customFormat="1" ht="16.5" customHeight="1">
      <c r="A197" s="251"/>
      <c r="B197" s="15"/>
      <c r="C197" s="94">
        <v>43</v>
      </c>
      <c r="D197" s="94" t="s">
        <v>219</v>
      </c>
      <c r="E197" s="95" t="s">
        <v>3188</v>
      </c>
      <c r="F197" s="96" t="s">
        <v>3189</v>
      </c>
      <c r="G197" s="97" t="s">
        <v>286</v>
      </c>
      <c r="H197" s="98">
        <v>81.69</v>
      </c>
      <c r="I197" s="1"/>
      <c r="J197" s="99">
        <f>ROUND(I197*H197,2)</f>
        <v>0</v>
      </c>
      <c r="K197" s="96" t="s">
        <v>223</v>
      </c>
      <c r="L197" s="15"/>
      <c r="M197" s="100" t="s">
        <v>0</v>
      </c>
      <c r="N197" s="101" t="s">
        <v>37</v>
      </c>
      <c r="O197" s="102"/>
      <c r="P197" s="103">
        <f>O197*H197</f>
        <v>0</v>
      </c>
      <c r="Q197" s="103">
        <v>8.4250000000000005E-2</v>
      </c>
      <c r="R197" s="103">
        <f>Q197*H197</f>
        <v>6.8823825000000003</v>
      </c>
      <c r="S197" s="103">
        <v>0</v>
      </c>
      <c r="T197" s="104">
        <f>S197*H197</f>
        <v>0</v>
      </c>
      <c r="U197" s="251"/>
      <c r="V197" s="251"/>
      <c r="W197" s="251"/>
      <c r="X197" s="251"/>
      <c r="Y197" s="251"/>
      <c r="Z197" s="251"/>
      <c r="AA197" s="251"/>
      <c r="AB197" s="251"/>
      <c r="AC197" s="251"/>
      <c r="AD197" s="251"/>
      <c r="AE197" s="251"/>
      <c r="AR197" s="105" t="s">
        <v>224</v>
      </c>
      <c r="AT197" s="105" t="s">
        <v>219</v>
      </c>
      <c r="AU197" s="105" t="s">
        <v>81</v>
      </c>
      <c r="AY197" s="6" t="s">
        <v>217</v>
      </c>
      <c r="BE197" s="106">
        <f>IF(N197="základní",J197,0)</f>
        <v>0</v>
      </c>
      <c r="BF197" s="106">
        <f>IF(N197="snížená",J197,0)</f>
        <v>0</v>
      </c>
      <c r="BG197" s="106">
        <f>IF(N197="zákl. přenesená",J197,0)</f>
        <v>0</v>
      </c>
      <c r="BH197" s="106">
        <f>IF(N197="sníž. přenesená",J197,0)</f>
        <v>0</v>
      </c>
      <c r="BI197" s="106">
        <f>IF(N197="nulová",J197,0)</f>
        <v>0</v>
      </c>
      <c r="BJ197" s="6" t="s">
        <v>79</v>
      </c>
      <c r="BK197" s="106">
        <f>ROUND(I197*H197,2)</f>
        <v>0</v>
      </c>
      <c r="BL197" s="6" t="s">
        <v>224</v>
      </c>
      <c r="BM197" s="105" t="s">
        <v>3190</v>
      </c>
    </row>
    <row r="198" spans="1:65" s="17" customFormat="1" ht="16.5" customHeight="1">
      <c r="A198" s="251"/>
      <c r="B198" s="15"/>
      <c r="C198" s="148">
        <v>44</v>
      </c>
      <c r="D198" s="148" t="s">
        <v>245</v>
      </c>
      <c r="E198" s="149" t="s">
        <v>3191</v>
      </c>
      <c r="F198" s="150" t="s">
        <v>3192</v>
      </c>
      <c r="G198" s="151" t="s">
        <v>286</v>
      </c>
      <c r="H198" s="152">
        <v>85.775000000000006</v>
      </c>
      <c r="I198" s="2"/>
      <c r="J198" s="153">
        <f>ROUND(I198*H198,2)</f>
        <v>0</v>
      </c>
      <c r="K198" s="150" t="s">
        <v>0</v>
      </c>
      <c r="L198" s="154"/>
      <c r="M198" s="155" t="s">
        <v>0</v>
      </c>
      <c r="N198" s="156" t="s">
        <v>37</v>
      </c>
      <c r="O198" s="102"/>
      <c r="P198" s="103">
        <f>O198*H198</f>
        <v>0</v>
      </c>
      <c r="Q198" s="103">
        <v>0.13100000000000001</v>
      </c>
      <c r="R198" s="103">
        <f>Q198*H198</f>
        <v>11.236525</v>
      </c>
      <c r="S198" s="103">
        <v>0</v>
      </c>
      <c r="T198" s="104">
        <f>S198*H198</f>
        <v>0</v>
      </c>
      <c r="U198" s="251"/>
      <c r="V198" s="251"/>
      <c r="W198" s="251"/>
      <c r="X198" s="251"/>
      <c r="Y198" s="251"/>
      <c r="Z198" s="251"/>
      <c r="AA198" s="251"/>
      <c r="AB198" s="251"/>
      <c r="AC198" s="251"/>
      <c r="AD198" s="251"/>
      <c r="AE198" s="251"/>
      <c r="AR198" s="105" t="s">
        <v>248</v>
      </c>
      <c r="AT198" s="105" t="s">
        <v>245</v>
      </c>
      <c r="AU198" s="105" t="s">
        <v>81</v>
      </c>
      <c r="AY198" s="6" t="s">
        <v>217</v>
      </c>
      <c r="BE198" s="106">
        <f>IF(N198="základní",J198,0)</f>
        <v>0</v>
      </c>
      <c r="BF198" s="106">
        <f>IF(N198="snížená",J198,0)</f>
        <v>0</v>
      </c>
      <c r="BG198" s="106">
        <f>IF(N198="zákl. přenesená",J198,0)</f>
        <v>0</v>
      </c>
      <c r="BH198" s="106">
        <f>IF(N198="sníž. přenesená",J198,0)</f>
        <v>0</v>
      </c>
      <c r="BI198" s="106">
        <f>IF(N198="nulová",J198,0)</f>
        <v>0</v>
      </c>
      <c r="BJ198" s="6" t="s">
        <v>79</v>
      </c>
      <c r="BK198" s="106">
        <f>ROUND(I198*H198,2)</f>
        <v>0</v>
      </c>
      <c r="BL198" s="6" t="s">
        <v>224</v>
      </c>
      <c r="BM198" s="105" t="s">
        <v>3193</v>
      </c>
    </row>
    <row r="199" spans="1:65" s="17" customFormat="1" ht="19.5">
      <c r="A199" s="251"/>
      <c r="B199" s="15"/>
      <c r="C199" s="251"/>
      <c r="D199" s="113" t="s">
        <v>745</v>
      </c>
      <c r="E199" s="251"/>
      <c r="F199" s="114" t="s">
        <v>3194</v>
      </c>
      <c r="G199" s="251"/>
      <c r="H199" s="251"/>
      <c r="I199" s="251"/>
      <c r="J199" s="251"/>
      <c r="K199" s="251"/>
      <c r="L199" s="15"/>
      <c r="M199" s="115"/>
      <c r="N199" s="116"/>
      <c r="O199" s="102"/>
      <c r="P199" s="102"/>
      <c r="Q199" s="102"/>
      <c r="R199" s="102"/>
      <c r="S199" s="102"/>
      <c r="T199" s="117"/>
      <c r="U199" s="251"/>
      <c r="V199" s="251"/>
      <c r="W199" s="251"/>
      <c r="X199" s="251"/>
      <c r="Y199" s="251"/>
      <c r="Z199" s="251"/>
      <c r="AA199" s="251"/>
      <c r="AB199" s="251"/>
      <c r="AC199" s="251"/>
      <c r="AD199" s="251"/>
      <c r="AE199" s="251"/>
      <c r="AT199" s="6" t="s">
        <v>745</v>
      </c>
      <c r="AU199" s="6" t="s">
        <v>81</v>
      </c>
    </row>
    <row r="200" spans="1:65" s="132" customFormat="1">
      <c r="B200" s="133"/>
      <c r="D200" s="113" t="s">
        <v>226</v>
      </c>
      <c r="F200" s="135" t="s">
        <v>3195</v>
      </c>
      <c r="H200" s="136">
        <v>85.775000000000006</v>
      </c>
      <c r="L200" s="133"/>
      <c r="M200" s="137"/>
      <c r="N200" s="138"/>
      <c r="O200" s="138"/>
      <c r="P200" s="138"/>
      <c r="Q200" s="138"/>
      <c r="R200" s="138"/>
      <c r="S200" s="138"/>
      <c r="T200" s="139"/>
      <c r="AT200" s="134" t="s">
        <v>226</v>
      </c>
      <c r="AU200" s="134" t="s">
        <v>81</v>
      </c>
      <c r="AV200" s="132" t="s">
        <v>81</v>
      </c>
      <c r="AW200" s="132" t="s">
        <v>2</v>
      </c>
      <c r="AX200" s="132" t="s">
        <v>79</v>
      </c>
      <c r="AY200" s="134" t="s">
        <v>217</v>
      </c>
    </row>
    <row r="201" spans="1:65" s="17" customFormat="1" ht="16.5" customHeight="1">
      <c r="A201" s="251"/>
      <c r="B201" s="15"/>
      <c r="C201" s="94">
        <v>45</v>
      </c>
      <c r="D201" s="94" t="s">
        <v>219</v>
      </c>
      <c r="E201" s="95" t="s">
        <v>3196</v>
      </c>
      <c r="F201" s="96" t="s">
        <v>3197</v>
      </c>
      <c r="G201" s="97" t="s">
        <v>286</v>
      </c>
      <c r="H201" s="98">
        <v>44.19</v>
      </c>
      <c r="I201" s="1"/>
      <c r="J201" s="99">
        <f>ROUND(I201*H201,2)</f>
        <v>0</v>
      </c>
      <c r="K201" s="96" t="s">
        <v>223</v>
      </c>
      <c r="L201" s="15"/>
      <c r="M201" s="100" t="s">
        <v>0</v>
      </c>
      <c r="N201" s="101" t="s">
        <v>37</v>
      </c>
      <c r="O201" s="102"/>
      <c r="P201" s="103">
        <f>O201*H201</f>
        <v>0</v>
      </c>
      <c r="Q201" s="103">
        <v>0.10362</v>
      </c>
      <c r="R201" s="103">
        <f>Q201*H201</f>
        <v>4.5789678</v>
      </c>
      <c r="S201" s="103">
        <v>0</v>
      </c>
      <c r="T201" s="104">
        <f>S201*H201</f>
        <v>0</v>
      </c>
      <c r="U201" s="251"/>
      <c r="V201" s="251"/>
      <c r="W201" s="251"/>
      <c r="X201" s="251"/>
      <c r="Y201" s="251"/>
      <c r="Z201" s="251"/>
      <c r="AA201" s="251"/>
      <c r="AB201" s="251"/>
      <c r="AC201" s="251"/>
      <c r="AD201" s="251"/>
      <c r="AE201" s="251"/>
      <c r="AR201" s="105" t="s">
        <v>224</v>
      </c>
      <c r="AT201" s="105" t="s">
        <v>219</v>
      </c>
      <c r="AU201" s="105" t="s">
        <v>81</v>
      </c>
      <c r="AY201" s="6" t="s">
        <v>217</v>
      </c>
      <c r="BE201" s="106">
        <f>IF(N201="základní",J201,0)</f>
        <v>0</v>
      </c>
      <c r="BF201" s="106">
        <f>IF(N201="snížená",J201,0)</f>
        <v>0</v>
      </c>
      <c r="BG201" s="106">
        <f>IF(N201="zákl. přenesená",J201,0)</f>
        <v>0</v>
      </c>
      <c r="BH201" s="106">
        <f>IF(N201="sníž. přenesená",J201,0)</f>
        <v>0</v>
      </c>
      <c r="BI201" s="106">
        <f>IF(N201="nulová",J201,0)</f>
        <v>0</v>
      </c>
      <c r="BJ201" s="6" t="s">
        <v>79</v>
      </c>
      <c r="BK201" s="106">
        <f>ROUND(I201*H201,2)</f>
        <v>0</v>
      </c>
      <c r="BL201" s="6" t="s">
        <v>224</v>
      </c>
      <c r="BM201" s="105" t="s">
        <v>3198</v>
      </c>
    </row>
    <row r="202" spans="1:65" s="17" customFormat="1" ht="16.5" customHeight="1">
      <c r="A202" s="251"/>
      <c r="B202" s="15"/>
      <c r="C202" s="148">
        <v>46</v>
      </c>
      <c r="D202" s="148" t="s">
        <v>245</v>
      </c>
      <c r="E202" s="149" t="s">
        <v>3199</v>
      </c>
      <c r="F202" s="150" t="s">
        <v>3200</v>
      </c>
      <c r="G202" s="151" t="s">
        <v>286</v>
      </c>
      <c r="H202" s="152">
        <v>46.4</v>
      </c>
      <c r="I202" s="2"/>
      <c r="J202" s="153">
        <f>ROUND(I202*H202,2)</f>
        <v>0</v>
      </c>
      <c r="K202" s="150" t="s">
        <v>0</v>
      </c>
      <c r="L202" s="154"/>
      <c r="M202" s="155" t="s">
        <v>0</v>
      </c>
      <c r="N202" s="156" t="s">
        <v>37</v>
      </c>
      <c r="O202" s="102"/>
      <c r="P202" s="103">
        <f>O202*H202</f>
        <v>0</v>
      </c>
      <c r="Q202" s="103">
        <v>0.17599999999999999</v>
      </c>
      <c r="R202" s="103">
        <f>Q202*H202</f>
        <v>8.1663999999999994</v>
      </c>
      <c r="S202" s="103">
        <v>0</v>
      </c>
      <c r="T202" s="104">
        <f>S202*H202</f>
        <v>0</v>
      </c>
      <c r="U202" s="251"/>
      <c r="V202" s="251"/>
      <c r="W202" s="251"/>
      <c r="X202" s="251"/>
      <c r="Y202" s="251"/>
      <c r="Z202" s="251"/>
      <c r="AA202" s="251"/>
      <c r="AB202" s="251"/>
      <c r="AC202" s="251"/>
      <c r="AD202" s="251"/>
      <c r="AE202" s="251"/>
      <c r="AR202" s="105" t="s">
        <v>248</v>
      </c>
      <c r="AT202" s="105" t="s">
        <v>245</v>
      </c>
      <c r="AU202" s="105" t="s">
        <v>81</v>
      </c>
      <c r="AY202" s="6" t="s">
        <v>217</v>
      </c>
      <c r="BE202" s="106">
        <f>IF(N202="základní",J202,0)</f>
        <v>0</v>
      </c>
      <c r="BF202" s="106">
        <f>IF(N202="snížená",J202,0)</f>
        <v>0</v>
      </c>
      <c r="BG202" s="106">
        <f>IF(N202="zákl. přenesená",J202,0)</f>
        <v>0</v>
      </c>
      <c r="BH202" s="106">
        <f>IF(N202="sníž. přenesená",J202,0)</f>
        <v>0</v>
      </c>
      <c r="BI202" s="106">
        <f>IF(N202="nulová",J202,0)</f>
        <v>0</v>
      </c>
      <c r="BJ202" s="6" t="s">
        <v>79</v>
      </c>
      <c r="BK202" s="106">
        <f>ROUND(I202*H202,2)</f>
        <v>0</v>
      </c>
      <c r="BL202" s="6" t="s">
        <v>224</v>
      </c>
      <c r="BM202" s="105" t="s">
        <v>3201</v>
      </c>
    </row>
    <row r="203" spans="1:65" s="17" customFormat="1" ht="19.5">
      <c r="A203" s="251"/>
      <c r="B203" s="15"/>
      <c r="C203" s="251"/>
      <c r="D203" s="113" t="s">
        <v>745</v>
      </c>
      <c r="E203" s="251"/>
      <c r="F203" s="114" t="s">
        <v>3194</v>
      </c>
      <c r="G203" s="251"/>
      <c r="H203" s="251"/>
      <c r="I203" s="251"/>
      <c r="J203" s="251"/>
      <c r="K203" s="251"/>
      <c r="L203" s="15"/>
      <c r="M203" s="115"/>
      <c r="N203" s="116"/>
      <c r="O203" s="102"/>
      <c r="P203" s="102"/>
      <c r="Q203" s="102"/>
      <c r="R203" s="102"/>
      <c r="S203" s="102"/>
      <c r="T203" s="117"/>
      <c r="U203" s="251"/>
      <c r="V203" s="251"/>
      <c r="W203" s="251"/>
      <c r="X203" s="251"/>
      <c r="Y203" s="251"/>
      <c r="Z203" s="251"/>
      <c r="AA203" s="251"/>
      <c r="AB203" s="251"/>
      <c r="AC203" s="251"/>
      <c r="AD203" s="251"/>
      <c r="AE203" s="251"/>
      <c r="AT203" s="6" t="s">
        <v>745</v>
      </c>
      <c r="AU203" s="6" t="s">
        <v>81</v>
      </c>
    </row>
    <row r="204" spans="1:65" s="132" customFormat="1">
      <c r="B204" s="133"/>
      <c r="D204" s="113" t="s">
        <v>226</v>
      </c>
      <c r="F204" s="135" t="s">
        <v>3202</v>
      </c>
      <c r="H204" s="136">
        <v>46.4</v>
      </c>
      <c r="L204" s="133"/>
      <c r="M204" s="137"/>
      <c r="N204" s="138"/>
      <c r="O204" s="138"/>
      <c r="P204" s="138"/>
      <c r="Q204" s="138"/>
      <c r="R204" s="138"/>
      <c r="S204" s="138"/>
      <c r="T204" s="139"/>
      <c r="AT204" s="134" t="s">
        <v>226</v>
      </c>
      <c r="AU204" s="134" t="s">
        <v>81</v>
      </c>
      <c r="AV204" s="132" t="s">
        <v>81</v>
      </c>
      <c r="AW204" s="132" t="s">
        <v>2</v>
      </c>
      <c r="AX204" s="132" t="s">
        <v>79</v>
      </c>
      <c r="AY204" s="134" t="s">
        <v>217</v>
      </c>
    </row>
    <row r="205" spans="1:65" s="81" customFormat="1" ht="22.9" customHeight="1">
      <c r="B205" s="82"/>
      <c r="D205" s="83" t="s">
        <v>71</v>
      </c>
      <c r="E205" s="92" t="s">
        <v>260</v>
      </c>
      <c r="F205" s="92" t="s">
        <v>826</v>
      </c>
      <c r="J205" s="93">
        <f>BK205</f>
        <v>0</v>
      </c>
      <c r="L205" s="82"/>
      <c r="M205" s="86"/>
      <c r="N205" s="87"/>
      <c r="O205" s="87"/>
      <c r="P205" s="88">
        <f>SUM(P206:P211)</f>
        <v>0</v>
      </c>
      <c r="Q205" s="87"/>
      <c r="R205" s="88">
        <f>SUM(R206:R211)</f>
        <v>9.1109608000000009</v>
      </c>
      <c r="S205" s="87"/>
      <c r="T205" s="89">
        <f>SUM(T206:T211)</f>
        <v>0</v>
      </c>
      <c r="AR205" s="83" t="s">
        <v>79</v>
      </c>
      <c r="AT205" s="90" t="s">
        <v>71</v>
      </c>
      <c r="AU205" s="90" t="s">
        <v>79</v>
      </c>
      <c r="AY205" s="83" t="s">
        <v>217</v>
      </c>
      <c r="BK205" s="91">
        <f>SUM(BK206:BK211)</f>
        <v>0</v>
      </c>
    </row>
    <row r="206" spans="1:65" s="17" customFormat="1" ht="16.5" customHeight="1">
      <c r="A206" s="251"/>
      <c r="B206" s="15"/>
      <c r="C206" s="94">
        <v>47</v>
      </c>
      <c r="D206" s="94" t="s">
        <v>219</v>
      </c>
      <c r="E206" s="95" t="s">
        <v>3203</v>
      </c>
      <c r="F206" s="96" t="s">
        <v>3204</v>
      </c>
      <c r="G206" s="97" t="s">
        <v>257</v>
      </c>
      <c r="H206" s="98">
        <v>59</v>
      </c>
      <c r="I206" s="1"/>
      <c r="J206" s="99">
        <f>ROUND(I206*H206,2)</f>
        <v>0</v>
      </c>
      <c r="K206" s="96" t="s">
        <v>223</v>
      </c>
      <c r="L206" s="15"/>
      <c r="M206" s="100" t="s">
        <v>0</v>
      </c>
      <c r="N206" s="101" t="s">
        <v>37</v>
      </c>
      <c r="O206" s="102"/>
      <c r="P206" s="103">
        <f>O206*H206</f>
        <v>0</v>
      </c>
      <c r="Q206" s="103">
        <v>0.10095</v>
      </c>
      <c r="R206" s="103">
        <f>Q206*H206</f>
        <v>5.9560500000000003</v>
      </c>
      <c r="S206" s="103">
        <v>0</v>
      </c>
      <c r="T206" s="104">
        <f>S206*H206</f>
        <v>0</v>
      </c>
      <c r="U206" s="251"/>
      <c r="V206" s="251"/>
      <c r="W206" s="251"/>
      <c r="X206" s="251"/>
      <c r="Y206" s="251"/>
      <c r="Z206" s="251"/>
      <c r="AA206" s="251"/>
      <c r="AB206" s="251"/>
      <c r="AC206" s="251"/>
      <c r="AD206" s="251"/>
      <c r="AE206" s="251"/>
      <c r="AR206" s="105" t="s">
        <v>224</v>
      </c>
      <c r="AT206" s="105" t="s">
        <v>219</v>
      </c>
      <c r="AU206" s="105" t="s">
        <v>81</v>
      </c>
      <c r="AY206" s="6" t="s">
        <v>217</v>
      </c>
      <c r="BE206" s="106">
        <f>IF(N206="základní",J206,0)</f>
        <v>0</v>
      </c>
      <c r="BF206" s="106">
        <f>IF(N206="snížená",J206,0)</f>
        <v>0</v>
      </c>
      <c r="BG206" s="106">
        <f>IF(N206="zákl. přenesená",J206,0)</f>
        <v>0</v>
      </c>
      <c r="BH206" s="106">
        <f>IF(N206="sníž. přenesená",J206,0)</f>
        <v>0</v>
      </c>
      <c r="BI206" s="106">
        <f>IF(N206="nulová",J206,0)</f>
        <v>0</v>
      </c>
      <c r="BJ206" s="6" t="s">
        <v>79</v>
      </c>
      <c r="BK206" s="106">
        <f>ROUND(I206*H206,2)</f>
        <v>0</v>
      </c>
      <c r="BL206" s="6" t="s">
        <v>224</v>
      </c>
      <c r="BM206" s="105" t="s">
        <v>3205</v>
      </c>
    </row>
    <row r="207" spans="1:65" s="132" customFormat="1">
      <c r="B207" s="133"/>
      <c r="D207" s="113" t="s">
        <v>226</v>
      </c>
      <c r="E207" s="134" t="s">
        <v>0</v>
      </c>
      <c r="F207" s="135" t="s">
        <v>3110</v>
      </c>
      <c r="H207" s="136">
        <v>59</v>
      </c>
      <c r="L207" s="133"/>
      <c r="M207" s="137"/>
      <c r="N207" s="138"/>
      <c r="O207" s="138"/>
      <c r="P207" s="138"/>
      <c r="Q207" s="138"/>
      <c r="R207" s="138"/>
      <c r="S207" s="138"/>
      <c r="T207" s="139"/>
      <c r="AT207" s="134" t="s">
        <v>226</v>
      </c>
      <c r="AU207" s="134" t="s">
        <v>81</v>
      </c>
      <c r="AV207" s="132" t="s">
        <v>81</v>
      </c>
      <c r="AW207" s="132" t="s">
        <v>28</v>
      </c>
      <c r="AX207" s="132" t="s">
        <v>79</v>
      </c>
      <c r="AY207" s="134" t="s">
        <v>217</v>
      </c>
    </row>
    <row r="208" spans="1:65" s="17" customFormat="1" ht="16.5" customHeight="1">
      <c r="A208" s="251"/>
      <c r="B208" s="15"/>
      <c r="C208" s="148">
        <v>48</v>
      </c>
      <c r="D208" s="148" t="s">
        <v>245</v>
      </c>
      <c r="E208" s="149" t="s">
        <v>3206</v>
      </c>
      <c r="F208" s="150" t="s">
        <v>3207</v>
      </c>
      <c r="G208" s="151" t="s">
        <v>257</v>
      </c>
      <c r="H208" s="152">
        <v>60.77</v>
      </c>
      <c r="I208" s="2"/>
      <c r="J208" s="153">
        <f>ROUND(I208*H208,2)</f>
        <v>0</v>
      </c>
      <c r="K208" s="150" t="s">
        <v>223</v>
      </c>
      <c r="L208" s="154"/>
      <c r="M208" s="155" t="s">
        <v>0</v>
      </c>
      <c r="N208" s="156" t="s">
        <v>37</v>
      </c>
      <c r="O208" s="102"/>
      <c r="P208" s="103">
        <f>O208*H208</f>
        <v>0</v>
      </c>
      <c r="Q208" s="103">
        <v>2.8000000000000001E-2</v>
      </c>
      <c r="R208" s="103">
        <f>Q208*H208</f>
        <v>1.7015600000000002</v>
      </c>
      <c r="S208" s="103">
        <v>0</v>
      </c>
      <c r="T208" s="104">
        <f>S208*H208</f>
        <v>0</v>
      </c>
      <c r="U208" s="251"/>
      <c r="V208" s="251"/>
      <c r="W208" s="251"/>
      <c r="X208" s="251"/>
      <c r="Y208" s="251"/>
      <c r="Z208" s="251"/>
      <c r="AA208" s="251"/>
      <c r="AB208" s="251"/>
      <c r="AC208" s="251"/>
      <c r="AD208" s="251"/>
      <c r="AE208" s="251"/>
      <c r="AR208" s="105" t="s">
        <v>248</v>
      </c>
      <c r="AT208" s="105" t="s">
        <v>245</v>
      </c>
      <c r="AU208" s="105" t="s">
        <v>81</v>
      </c>
      <c r="AY208" s="6" t="s">
        <v>217</v>
      </c>
      <c r="BE208" s="106">
        <f>IF(N208="základní",J208,0)</f>
        <v>0</v>
      </c>
      <c r="BF208" s="106">
        <f>IF(N208="snížená",J208,0)</f>
        <v>0</v>
      </c>
      <c r="BG208" s="106">
        <f>IF(N208="zákl. přenesená",J208,0)</f>
        <v>0</v>
      </c>
      <c r="BH208" s="106">
        <f>IF(N208="sníž. přenesená",J208,0)</f>
        <v>0</v>
      </c>
      <c r="BI208" s="106">
        <f>IF(N208="nulová",J208,0)</f>
        <v>0</v>
      </c>
      <c r="BJ208" s="6" t="s">
        <v>79</v>
      </c>
      <c r="BK208" s="106">
        <f>ROUND(I208*H208,2)</f>
        <v>0</v>
      </c>
      <c r="BL208" s="6" t="s">
        <v>224</v>
      </c>
      <c r="BM208" s="105" t="s">
        <v>3208</v>
      </c>
    </row>
    <row r="209" spans="1:65" s="132" customFormat="1">
      <c r="B209" s="133"/>
      <c r="D209" s="113" t="s">
        <v>226</v>
      </c>
      <c r="F209" s="135" t="s">
        <v>3209</v>
      </c>
      <c r="H209" s="136">
        <v>60.77</v>
      </c>
      <c r="L209" s="133"/>
      <c r="M209" s="137"/>
      <c r="N209" s="138"/>
      <c r="O209" s="138"/>
      <c r="P209" s="138"/>
      <c r="Q209" s="138"/>
      <c r="R209" s="138"/>
      <c r="S209" s="138"/>
      <c r="T209" s="139"/>
      <c r="AT209" s="134" t="s">
        <v>226</v>
      </c>
      <c r="AU209" s="134" t="s">
        <v>81</v>
      </c>
      <c r="AV209" s="132" t="s">
        <v>81</v>
      </c>
      <c r="AW209" s="132" t="s">
        <v>2</v>
      </c>
      <c r="AX209" s="132" t="s">
        <v>79</v>
      </c>
      <c r="AY209" s="134" t="s">
        <v>217</v>
      </c>
    </row>
    <row r="210" spans="1:65" s="17" customFormat="1" ht="16.5" customHeight="1">
      <c r="A210" s="251"/>
      <c r="B210" s="15"/>
      <c r="C210" s="94">
        <v>49</v>
      </c>
      <c r="D210" s="94" t="s">
        <v>219</v>
      </c>
      <c r="E210" s="95" t="s">
        <v>3210</v>
      </c>
      <c r="F210" s="96" t="s">
        <v>3211</v>
      </c>
      <c r="G210" s="97" t="s">
        <v>257</v>
      </c>
      <c r="H210" s="98">
        <v>48.22</v>
      </c>
      <c r="I210" s="1"/>
      <c r="J210" s="99">
        <f>ROUND(I210*H210,2)</f>
        <v>0</v>
      </c>
      <c r="K210" s="96" t="s">
        <v>223</v>
      </c>
      <c r="L210" s="15"/>
      <c r="M210" s="100" t="s">
        <v>0</v>
      </c>
      <c r="N210" s="101" t="s">
        <v>37</v>
      </c>
      <c r="O210" s="102"/>
      <c r="P210" s="103">
        <f>O210*H210</f>
        <v>0</v>
      </c>
      <c r="Q210" s="103">
        <v>3.014E-2</v>
      </c>
      <c r="R210" s="103">
        <f>Q210*H210</f>
        <v>1.4533507999999999</v>
      </c>
      <c r="S210" s="103">
        <v>0</v>
      </c>
      <c r="T210" s="104">
        <f>S210*H210</f>
        <v>0</v>
      </c>
      <c r="U210" s="251"/>
      <c r="V210" s="251"/>
      <c r="W210" s="251"/>
      <c r="X210" s="251"/>
      <c r="Y210" s="251"/>
      <c r="Z210" s="251"/>
      <c r="AA210" s="251"/>
      <c r="AB210" s="251"/>
      <c r="AC210" s="251"/>
      <c r="AD210" s="251"/>
      <c r="AE210" s="251"/>
      <c r="AR210" s="105" t="s">
        <v>224</v>
      </c>
      <c r="AT210" s="105" t="s">
        <v>219</v>
      </c>
      <c r="AU210" s="105" t="s">
        <v>81</v>
      </c>
      <c r="AY210" s="6" t="s">
        <v>217</v>
      </c>
      <c r="BE210" s="106">
        <f>IF(N210="základní",J210,0)</f>
        <v>0</v>
      </c>
      <c r="BF210" s="106">
        <f>IF(N210="snížená",J210,0)</f>
        <v>0</v>
      </c>
      <c r="BG210" s="106">
        <f>IF(N210="zákl. přenesená",J210,0)</f>
        <v>0</v>
      </c>
      <c r="BH210" s="106">
        <f>IF(N210="sníž. přenesená",J210,0)</f>
        <v>0</v>
      </c>
      <c r="BI210" s="106">
        <f>IF(N210="nulová",J210,0)</f>
        <v>0</v>
      </c>
      <c r="BJ210" s="6" t="s">
        <v>79</v>
      </c>
      <c r="BK210" s="106">
        <f>ROUND(I210*H210,2)</f>
        <v>0</v>
      </c>
      <c r="BL210" s="6" t="s">
        <v>224</v>
      </c>
      <c r="BM210" s="105" t="s">
        <v>3212</v>
      </c>
    </row>
    <row r="211" spans="1:65" s="132" customFormat="1">
      <c r="B211" s="133"/>
      <c r="D211" s="113" t="s">
        <v>226</v>
      </c>
      <c r="E211" s="134" t="s">
        <v>0</v>
      </c>
      <c r="F211" s="135" t="s">
        <v>3213</v>
      </c>
      <c r="H211" s="136">
        <v>48.22</v>
      </c>
      <c r="L211" s="133"/>
      <c r="M211" s="137"/>
      <c r="N211" s="138"/>
      <c r="O211" s="138"/>
      <c r="P211" s="138"/>
      <c r="Q211" s="138"/>
      <c r="R211" s="138"/>
      <c r="S211" s="138"/>
      <c r="T211" s="139"/>
      <c r="AT211" s="134" t="s">
        <v>226</v>
      </c>
      <c r="AU211" s="134" t="s">
        <v>81</v>
      </c>
      <c r="AV211" s="132" t="s">
        <v>81</v>
      </c>
      <c r="AW211" s="132" t="s">
        <v>28</v>
      </c>
      <c r="AX211" s="132" t="s">
        <v>79</v>
      </c>
      <c r="AY211" s="134" t="s">
        <v>217</v>
      </c>
    </row>
    <row r="212" spans="1:65" s="81" customFormat="1" ht="22.9" customHeight="1">
      <c r="B212" s="82"/>
      <c r="D212" s="83" t="s">
        <v>71</v>
      </c>
      <c r="E212" s="92" t="s">
        <v>1124</v>
      </c>
      <c r="F212" s="92" t="s">
        <v>1125</v>
      </c>
      <c r="J212" s="93">
        <f>BK212</f>
        <v>0</v>
      </c>
      <c r="L212" s="82"/>
      <c r="M212" s="86"/>
      <c r="N212" s="87"/>
      <c r="O212" s="87"/>
      <c r="P212" s="88">
        <f>SUM(P213:P217)</f>
        <v>0</v>
      </c>
      <c r="Q212" s="87"/>
      <c r="R212" s="88">
        <f>SUM(R213:R217)</f>
        <v>0</v>
      </c>
      <c r="S212" s="87"/>
      <c r="T212" s="89">
        <f>SUM(T213:T217)</f>
        <v>0</v>
      </c>
      <c r="AR212" s="83" t="s">
        <v>79</v>
      </c>
      <c r="AT212" s="90" t="s">
        <v>71</v>
      </c>
      <c r="AU212" s="90" t="s">
        <v>79</v>
      </c>
      <c r="AY212" s="83" t="s">
        <v>217</v>
      </c>
      <c r="BK212" s="91">
        <f>SUM(BK213:BK217)</f>
        <v>0</v>
      </c>
    </row>
    <row r="213" spans="1:65" s="17" customFormat="1" ht="16.5" customHeight="1">
      <c r="A213" s="251"/>
      <c r="B213" s="15"/>
      <c r="C213" s="94">
        <v>50</v>
      </c>
      <c r="D213" s="94" t="s">
        <v>219</v>
      </c>
      <c r="E213" s="95" t="s">
        <v>1127</v>
      </c>
      <c r="F213" s="96" t="s">
        <v>1128</v>
      </c>
      <c r="G213" s="97" t="s">
        <v>263</v>
      </c>
      <c r="H213" s="98">
        <v>26.138000000000002</v>
      </c>
      <c r="I213" s="1"/>
      <c r="J213" s="99">
        <f>ROUND(I213*H213,2)</f>
        <v>0</v>
      </c>
      <c r="K213" s="96" t="s">
        <v>223</v>
      </c>
      <c r="L213" s="15"/>
      <c r="M213" s="100" t="s">
        <v>0</v>
      </c>
      <c r="N213" s="101" t="s">
        <v>37</v>
      </c>
      <c r="O213" s="102"/>
      <c r="P213" s="103">
        <f>O213*H213</f>
        <v>0</v>
      </c>
      <c r="Q213" s="103">
        <v>0</v>
      </c>
      <c r="R213" s="103">
        <f>Q213*H213</f>
        <v>0</v>
      </c>
      <c r="S213" s="103">
        <v>0</v>
      </c>
      <c r="T213" s="104">
        <f>S213*H213</f>
        <v>0</v>
      </c>
      <c r="U213" s="251"/>
      <c r="V213" s="251"/>
      <c r="W213" s="251"/>
      <c r="X213" s="251"/>
      <c r="Y213" s="251"/>
      <c r="Z213" s="251"/>
      <c r="AA213" s="251"/>
      <c r="AB213" s="251"/>
      <c r="AC213" s="251"/>
      <c r="AD213" s="251"/>
      <c r="AE213" s="251"/>
      <c r="AR213" s="105" t="s">
        <v>224</v>
      </c>
      <c r="AT213" s="105" t="s">
        <v>219</v>
      </c>
      <c r="AU213" s="105" t="s">
        <v>81</v>
      </c>
      <c r="AY213" s="6" t="s">
        <v>217</v>
      </c>
      <c r="BE213" s="106">
        <f>IF(N213="základní",J213,0)</f>
        <v>0</v>
      </c>
      <c r="BF213" s="106">
        <f>IF(N213="snížená",J213,0)</f>
        <v>0</v>
      </c>
      <c r="BG213" s="106">
        <f>IF(N213="zákl. přenesená",J213,0)</f>
        <v>0</v>
      </c>
      <c r="BH213" s="106">
        <f>IF(N213="sníž. přenesená",J213,0)</f>
        <v>0</v>
      </c>
      <c r="BI213" s="106">
        <f>IF(N213="nulová",J213,0)</f>
        <v>0</v>
      </c>
      <c r="BJ213" s="6" t="s">
        <v>79</v>
      </c>
      <c r="BK213" s="106">
        <f>ROUND(I213*H213,2)</f>
        <v>0</v>
      </c>
      <c r="BL213" s="6" t="s">
        <v>224</v>
      </c>
      <c r="BM213" s="105" t="s">
        <v>3214</v>
      </c>
    </row>
    <row r="214" spans="1:65" s="17" customFormat="1" ht="16.5" customHeight="1">
      <c r="A214" s="251"/>
      <c r="B214" s="15"/>
      <c r="C214" s="94">
        <v>51</v>
      </c>
      <c r="D214" s="94" t="s">
        <v>219</v>
      </c>
      <c r="E214" s="95" t="s">
        <v>1135</v>
      </c>
      <c r="F214" s="96" t="s">
        <v>1136</v>
      </c>
      <c r="G214" s="97" t="s">
        <v>263</v>
      </c>
      <c r="H214" s="98">
        <v>26.138000000000002</v>
      </c>
      <c r="I214" s="1"/>
      <c r="J214" s="99">
        <f>ROUND(I214*H214,2)</f>
        <v>0</v>
      </c>
      <c r="K214" s="96" t="s">
        <v>223</v>
      </c>
      <c r="L214" s="15"/>
      <c r="M214" s="100" t="s">
        <v>0</v>
      </c>
      <c r="N214" s="101" t="s">
        <v>37</v>
      </c>
      <c r="O214" s="102"/>
      <c r="P214" s="103">
        <f>O214*H214</f>
        <v>0</v>
      </c>
      <c r="Q214" s="103">
        <v>0</v>
      </c>
      <c r="R214" s="103">
        <f>Q214*H214</f>
        <v>0</v>
      </c>
      <c r="S214" s="103">
        <v>0</v>
      </c>
      <c r="T214" s="104">
        <f>S214*H214</f>
        <v>0</v>
      </c>
      <c r="U214" s="251"/>
      <c r="V214" s="251"/>
      <c r="W214" s="251"/>
      <c r="X214" s="251"/>
      <c r="Y214" s="251"/>
      <c r="Z214" s="251"/>
      <c r="AA214" s="251"/>
      <c r="AB214" s="251"/>
      <c r="AC214" s="251"/>
      <c r="AD214" s="251"/>
      <c r="AE214" s="251"/>
      <c r="AR214" s="105" t="s">
        <v>224</v>
      </c>
      <c r="AT214" s="105" t="s">
        <v>219</v>
      </c>
      <c r="AU214" s="105" t="s">
        <v>81</v>
      </c>
      <c r="AY214" s="6" t="s">
        <v>217</v>
      </c>
      <c r="BE214" s="106">
        <f>IF(N214="základní",J214,0)</f>
        <v>0</v>
      </c>
      <c r="BF214" s="106">
        <f>IF(N214="snížená",J214,0)</f>
        <v>0</v>
      </c>
      <c r="BG214" s="106">
        <f>IF(N214="zákl. přenesená",J214,0)</f>
        <v>0</v>
      </c>
      <c r="BH214" s="106">
        <f>IF(N214="sníž. přenesená",J214,0)</f>
        <v>0</v>
      </c>
      <c r="BI214" s="106">
        <f>IF(N214="nulová",J214,0)</f>
        <v>0</v>
      </c>
      <c r="BJ214" s="6" t="s">
        <v>79</v>
      </c>
      <c r="BK214" s="106">
        <f>ROUND(I214*H214,2)</f>
        <v>0</v>
      </c>
      <c r="BL214" s="6" t="s">
        <v>224</v>
      </c>
      <c r="BM214" s="105" t="s">
        <v>3215</v>
      </c>
    </row>
    <row r="215" spans="1:65" s="17" customFormat="1" ht="16.5" customHeight="1">
      <c r="A215" s="251"/>
      <c r="B215" s="15"/>
      <c r="C215" s="94">
        <v>52</v>
      </c>
      <c r="D215" s="94" t="s">
        <v>219</v>
      </c>
      <c r="E215" s="95" t="s">
        <v>1139</v>
      </c>
      <c r="F215" s="96" t="s">
        <v>1140</v>
      </c>
      <c r="G215" s="97" t="s">
        <v>263</v>
      </c>
      <c r="H215" s="98">
        <v>496.62200000000001</v>
      </c>
      <c r="I215" s="1"/>
      <c r="J215" s="99">
        <f>ROUND(I215*H215,2)</f>
        <v>0</v>
      </c>
      <c r="K215" s="96" t="s">
        <v>223</v>
      </c>
      <c r="L215" s="15"/>
      <c r="M215" s="100" t="s">
        <v>0</v>
      </c>
      <c r="N215" s="101" t="s">
        <v>37</v>
      </c>
      <c r="O215" s="102"/>
      <c r="P215" s="103">
        <f>O215*H215</f>
        <v>0</v>
      </c>
      <c r="Q215" s="103">
        <v>0</v>
      </c>
      <c r="R215" s="103">
        <f>Q215*H215</f>
        <v>0</v>
      </c>
      <c r="S215" s="103">
        <v>0</v>
      </c>
      <c r="T215" s="104">
        <f>S215*H215</f>
        <v>0</v>
      </c>
      <c r="U215" s="251"/>
      <c r="V215" s="251"/>
      <c r="W215" s="251"/>
      <c r="X215" s="251"/>
      <c r="Y215" s="251"/>
      <c r="Z215" s="251"/>
      <c r="AA215" s="251"/>
      <c r="AB215" s="251"/>
      <c r="AC215" s="251"/>
      <c r="AD215" s="251"/>
      <c r="AE215" s="251"/>
      <c r="AR215" s="105" t="s">
        <v>224</v>
      </c>
      <c r="AT215" s="105" t="s">
        <v>219</v>
      </c>
      <c r="AU215" s="105" t="s">
        <v>81</v>
      </c>
      <c r="AY215" s="6" t="s">
        <v>217</v>
      </c>
      <c r="BE215" s="106">
        <f>IF(N215="základní",J215,0)</f>
        <v>0</v>
      </c>
      <c r="BF215" s="106">
        <f>IF(N215="snížená",J215,0)</f>
        <v>0</v>
      </c>
      <c r="BG215" s="106">
        <f>IF(N215="zákl. přenesená",J215,0)</f>
        <v>0</v>
      </c>
      <c r="BH215" s="106">
        <f>IF(N215="sníž. přenesená",J215,0)</f>
        <v>0</v>
      </c>
      <c r="BI215" s="106">
        <f>IF(N215="nulová",J215,0)</f>
        <v>0</v>
      </c>
      <c r="BJ215" s="6" t="s">
        <v>79</v>
      </c>
      <c r="BK215" s="106">
        <f>ROUND(I215*H215,2)</f>
        <v>0</v>
      </c>
      <c r="BL215" s="6" t="s">
        <v>224</v>
      </c>
      <c r="BM215" s="105" t="s">
        <v>3216</v>
      </c>
    </row>
    <row r="216" spans="1:65" s="132" customFormat="1">
      <c r="B216" s="133"/>
      <c r="D216" s="113" t="s">
        <v>226</v>
      </c>
      <c r="F216" s="135" t="s">
        <v>3217</v>
      </c>
      <c r="H216" s="136">
        <v>496.62200000000001</v>
      </c>
      <c r="L216" s="133"/>
      <c r="M216" s="137"/>
      <c r="N216" s="138"/>
      <c r="O216" s="138"/>
      <c r="P216" s="138"/>
      <c r="Q216" s="138"/>
      <c r="R216" s="138"/>
      <c r="S216" s="138"/>
      <c r="T216" s="139"/>
      <c r="AT216" s="134" t="s">
        <v>226</v>
      </c>
      <c r="AU216" s="134" t="s">
        <v>81</v>
      </c>
      <c r="AV216" s="132" t="s">
        <v>81</v>
      </c>
      <c r="AW216" s="132" t="s">
        <v>2</v>
      </c>
      <c r="AX216" s="132" t="s">
        <v>79</v>
      </c>
      <c r="AY216" s="134" t="s">
        <v>217</v>
      </c>
    </row>
    <row r="217" spans="1:65" s="17" customFormat="1" ht="24">
      <c r="A217" s="251"/>
      <c r="B217" s="15"/>
      <c r="C217" s="94">
        <v>53</v>
      </c>
      <c r="D217" s="94" t="s">
        <v>219</v>
      </c>
      <c r="E217" s="95" t="s">
        <v>1144</v>
      </c>
      <c r="F217" s="96" t="s">
        <v>1145</v>
      </c>
      <c r="G217" s="97" t="s">
        <v>263</v>
      </c>
      <c r="H217" s="98">
        <v>26.138000000000002</v>
      </c>
      <c r="I217" s="1"/>
      <c r="J217" s="99">
        <f>ROUND(I217*H217,2)</f>
        <v>0</v>
      </c>
      <c r="K217" s="96" t="s">
        <v>223</v>
      </c>
      <c r="L217" s="15"/>
      <c r="M217" s="100" t="s">
        <v>0</v>
      </c>
      <c r="N217" s="101" t="s">
        <v>37</v>
      </c>
      <c r="O217" s="102"/>
      <c r="P217" s="103">
        <f>O217*H217</f>
        <v>0</v>
      </c>
      <c r="Q217" s="103">
        <v>0</v>
      </c>
      <c r="R217" s="103">
        <f>Q217*H217</f>
        <v>0</v>
      </c>
      <c r="S217" s="103">
        <v>0</v>
      </c>
      <c r="T217" s="104">
        <f>S217*H217</f>
        <v>0</v>
      </c>
      <c r="U217" s="251"/>
      <c r="V217" s="251"/>
      <c r="W217" s="251"/>
      <c r="X217" s="251"/>
      <c r="Y217" s="251"/>
      <c r="Z217" s="251"/>
      <c r="AA217" s="251"/>
      <c r="AB217" s="251"/>
      <c r="AC217" s="251"/>
      <c r="AD217" s="251"/>
      <c r="AE217" s="251"/>
      <c r="AR217" s="105" t="s">
        <v>224</v>
      </c>
      <c r="AT217" s="105" t="s">
        <v>219</v>
      </c>
      <c r="AU217" s="105" t="s">
        <v>81</v>
      </c>
      <c r="AY217" s="6" t="s">
        <v>217</v>
      </c>
      <c r="BE217" s="106">
        <f>IF(N217="základní",J217,0)</f>
        <v>0</v>
      </c>
      <c r="BF217" s="106">
        <f>IF(N217="snížená",J217,0)</f>
        <v>0</v>
      </c>
      <c r="BG217" s="106">
        <f>IF(N217="zákl. přenesená",J217,0)</f>
        <v>0</v>
      </c>
      <c r="BH217" s="106">
        <f>IF(N217="sníž. přenesená",J217,0)</f>
        <v>0</v>
      </c>
      <c r="BI217" s="106">
        <f>IF(N217="nulová",J217,0)</f>
        <v>0</v>
      </c>
      <c r="BJ217" s="6" t="s">
        <v>79</v>
      </c>
      <c r="BK217" s="106">
        <f>ROUND(I217*H217,2)</f>
        <v>0</v>
      </c>
      <c r="BL217" s="6" t="s">
        <v>224</v>
      </c>
      <c r="BM217" s="105" t="s">
        <v>3218</v>
      </c>
    </row>
    <row r="218" spans="1:65" s="81" customFormat="1" ht="22.9" customHeight="1">
      <c r="B218" s="82"/>
      <c r="D218" s="83" t="s">
        <v>71</v>
      </c>
      <c r="E218" s="92" t="s">
        <v>1147</v>
      </c>
      <c r="F218" s="92" t="s">
        <v>1148</v>
      </c>
      <c r="J218" s="93">
        <f>BK218</f>
        <v>0</v>
      </c>
      <c r="L218" s="82"/>
      <c r="M218" s="86"/>
      <c r="N218" s="87"/>
      <c r="O218" s="87"/>
      <c r="P218" s="88">
        <f>P219</f>
        <v>0</v>
      </c>
      <c r="Q218" s="87"/>
      <c r="R218" s="88">
        <f>R219</f>
        <v>0</v>
      </c>
      <c r="S218" s="87"/>
      <c r="T218" s="89">
        <f>T219</f>
        <v>0</v>
      </c>
      <c r="AR218" s="83" t="s">
        <v>79</v>
      </c>
      <c r="AT218" s="90" t="s">
        <v>71</v>
      </c>
      <c r="AU218" s="90" t="s">
        <v>79</v>
      </c>
      <c r="AY218" s="83" t="s">
        <v>217</v>
      </c>
      <c r="BK218" s="91">
        <f>BK219</f>
        <v>0</v>
      </c>
    </row>
    <row r="219" spans="1:65" s="17" customFormat="1" ht="16.5" customHeight="1">
      <c r="A219" s="251"/>
      <c r="B219" s="15"/>
      <c r="C219" s="94">
        <v>54</v>
      </c>
      <c r="D219" s="94" t="s">
        <v>219</v>
      </c>
      <c r="E219" s="95" t="s">
        <v>3219</v>
      </c>
      <c r="F219" s="96" t="s">
        <v>3220</v>
      </c>
      <c r="G219" s="97" t="s">
        <v>263</v>
      </c>
      <c r="H219" s="98">
        <v>69.968999999999994</v>
      </c>
      <c r="I219" s="1"/>
      <c r="J219" s="99">
        <f>ROUND(I219*H219,2)</f>
        <v>0</v>
      </c>
      <c r="K219" s="96" t="s">
        <v>223</v>
      </c>
      <c r="L219" s="15"/>
      <c r="M219" s="100" t="s">
        <v>0</v>
      </c>
      <c r="N219" s="101" t="s">
        <v>37</v>
      </c>
      <c r="O219" s="102"/>
      <c r="P219" s="103">
        <f>O219*H219</f>
        <v>0</v>
      </c>
      <c r="Q219" s="103">
        <v>0</v>
      </c>
      <c r="R219" s="103">
        <f>Q219*H219</f>
        <v>0</v>
      </c>
      <c r="S219" s="103">
        <v>0</v>
      </c>
      <c r="T219" s="104">
        <f>S219*H219</f>
        <v>0</v>
      </c>
      <c r="U219" s="251"/>
      <c r="V219" s="251"/>
      <c r="W219" s="251"/>
      <c r="X219" s="251"/>
      <c r="Y219" s="251"/>
      <c r="Z219" s="251"/>
      <c r="AA219" s="251"/>
      <c r="AB219" s="251"/>
      <c r="AC219" s="251"/>
      <c r="AD219" s="251"/>
      <c r="AE219" s="251"/>
      <c r="AR219" s="105" t="s">
        <v>224</v>
      </c>
      <c r="AT219" s="105" t="s">
        <v>219</v>
      </c>
      <c r="AU219" s="105" t="s">
        <v>81</v>
      </c>
      <c r="AY219" s="6" t="s">
        <v>217</v>
      </c>
      <c r="BE219" s="106">
        <f>IF(N219="základní",J219,0)</f>
        <v>0</v>
      </c>
      <c r="BF219" s="106">
        <f>IF(N219="snížená",J219,0)</f>
        <v>0</v>
      </c>
      <c r="BG219" s="106">
        <f>IF(N219="zákl. přenesená",J219,0)</f>
        <v>0</v>
      </c>
      <c r="BH219" s="106">
        <f>IF(N219="sníž. přenesená",J219,0)</f>
        <v>0</v>
      </c>
      <c r="BI219" s="106">
        <f>IF(N219="nulová",J219,0)</f>
        <v>0</v>
      </c>
      <c r="BJ219" s="6" t="s">
        <v>79</v>
      </c>
      <c r="BK219" s="106">
        <f>ROUND(I219*H219,2)</f>
        <v>0</v>
      </c>
      <c r="BL219" s="6" t="s">
        <v>224</v>
      </c>
      <c r="BM219" s="105" t="s">
        <v>3221</v>
      </c>
    </row>
    <row r="220" spans="1:65" s="81" customFormat="1" ht="25.9" customHeight="1">
      <c r="B220" s="82"/>
      <c r="D220" s="83" t="s">
        <v>71</v>
      </c>
      <c r="E220" s="84" t="s">
        <v>2355</v>
      </c>
      <c r="F220" s="84" t="s">
        <v>2356</v>
      </c>
      <c r="J220" s="85">
        <f>BK220</f>
        <v>0</v>
      </c>
      <c r="L220" s="82"/>
      <c r="M220" s="86"/>
      <c r="N220" s="87"/>
      <c r="O220" s="87"/>
      <c r="P220" s="88">
        <f>SUM(P221:P222)</f>
        <v>0</v>
      </c>
      <c r="Q220" s="87"/>
      <c r="R220" s="88">
        <f>SUM(R221:R222)</f>
        <v>0</v>
      </c>
      <c r="S220" s="87"/>
      <c r="T220" s="89">
        <f>SUM(T221:T222)</f>
        <v>0</v>
      </c>
      <c r="AR220" s="83" t="s">
        <v>224</v>
      </c>
      <c r="AT220" s="90" t="s">
        <v>71</v>
      </c>
      <c r="AU220" s="90" t="s">
        <v>72</v>
      </c>
      <c r="AY220" s="83" t="s">
        <v>217</v>
      </c>
      <c r="BK220" s="91">
        <f>SUM(BK221:BK222)</f>
        <v>0</v>
      </c>
    </row>
    <row r="221" spans="1:65" s="17" customFormat="1" ht="16.5" customHeight="1">
      <c r="A221" s="251"/>
      <c r="B221" s="15"/>
      <c r="C221" s="94">
        <v>55</v>
      </c>
      <c r="D221" s="94" t="s">
        <v>219</v>
      </c>
      <c r="E221" s="95" t="s">
        <v>3222</v>
      </c>
      <c r="F221" s="96" t="s">
        <v>3223</v>
      </c>
      <c r="G221" s="97" t="s">
        <v>2359</v>
      </c>
      <c r="H221" s="98">
        <v>20</v>
      </c>
      <c r="I221" s="1"/>
      <c r="J221" s="99">
        <f>ROUND(I221*H221,2)</f>
        <v>0</v>
      </c>
      <c r="K221" s="96" t="s">
        <v>223</v>
      </c>
      <c r="L221" s="15"/>
      <c r="M221" s="100" t="s">
        <v>0</v>
      </c>
      <c r="N221" s="101" t="s">
        <v>37</v>
      </c>
      <c r="O221" s="102"/>
      <c r="P221" s="103">
        <f>O221*H221</f>
        <v>0</v>
      </c>
      <c r="Q221" s="103">
        <v>0</v>
      </c>
      <c r="R221" s="103">
        <f>Q221*H221</f>
        <v>0</v>
      </c>
      <c r="S221" s="103">
        <v>0</v>
      </c>
      <c r="T221" s="104">
        <f>S221*H221</f>
        <v>0</v>
      </c>
      <c r="U221" s="251"/>
      <c r="V221" s="251"/>
      <c r="W221" s="251"/>
      <c r="X221" s="251"/>
      <c r="Y221" s="251"/>
      <c r="Z221" s="251"/>
      <c r="AA221" s="251"/>
      <c r="AB221" s="251"/>
      <c r="AC221" s="251"/>
      <c r="AD221" s="251"/>
      <c r="AE221" s="251"/>
      <c r="AR221" s="105" t="s">
        <v>2360</v>
      </c>
      <c r="AT221" s="105" t="s">
        <v>219</v>
      </c>
      <c r="AU221" s="105" t="s">
        <v>79</v>
      </c>
      <c r="AY221" s="6" t="s">
        <v>217</v>
      </c>
      <c r="BE221" s="106">
        <f>IF(N221="základní",J221,0)</f>
        <v>0</v>
      </c>
      <c r="BF221" s="106">
        <f>IF(N221="snížená",J221,0)</f>
        <v>0</v>
      </c>
      <c r="BG221" s="106">
        <f>IF(N221="zákl. přenesená",J221,0)</f>
        <v>0</v>
      </c>
      <c r="BH221" s="106">
        <f>IF(N221="sníž. přenesená",J221,0)</f>
        <v>0</v>
      </c>
      <c r="BI221" s="106">
        <f>IF(N221="nulová",J221,0)</f>
        <v>0</v>
      </c>
      <c r="BJ221" s="6" t="s">
        <v>79</v>
      </c>
      <c r="BK221" s="106">
        <f>ROUND(I221*H221,2)</f>
        <v>0</v>
      </c>
      <c r="BL221" s="6" t="s">
        <v>2360</v>
      </c>
      <c r="BM221" s="105" t="s">
        <v>3224</v>
      </c>
    </row>
    <row r="222" spans="1:65" s="132" customFormat="1">
      <c r="B222" s="133"/>
      <c r="D222" s="113" t="s">
        <v>226</v>
      </c>
      <c r="E222" s="134" t="s">
        <v>0</v>
      </c>
      <c r="F222" s="135" t="s">
        <v>3225</v>
      </c>
      <c r="H222" s="136">
        <v>20</v>
      </c>
      <c r="L222" s="133"/>
      <c r="M222" s="157"/>
      <c r="N222" s="158"/>
      <c r="O222" s="158"/>
      <c r="P222" s="158"/>
      <c r="Q222" s="158"/>
      <c r="R222" s="158"/>
      <c r="S222" s="158"/>
      <c r="T222" s="159"/>
      <c r="AT222" s="134" t="s">
        <v>226</v>
      </c>
      <c r="AU222" s="134" t="s">
        <v>79</v>
      </c>
      <c r="AV222" s="132" t="s">
        <v>81</v>
      </c>
      <c r="AW222" s="132" t="s">
        <v>28</v>
      </c>
      <c r="AX222" s="132" t="s">
        <v>79</v>
      </c>
      <c r="AY222" s="134" t="s">
        <v>217</v>
      </c>
    </row>
    <row r="223" spans="1:65" s="17" customFormat="1" ht="6.95" customHeight="1">
      <c r="A223" s="251"/>
      <c r="B223" s="46"/>
      <c r="C223" s="47"/>
      <c r="D223" s="47"/>
      <c r="E223" s="47"/>
      <c r="F223" s="47"/>
      <c r="G223" s="47"/>
      <c r="H223" s="47"/>
      <c r="I223" s="47"/>
      <c r="J223" s="47"/>
      <c r="K223" s="47"/>
      <c r="L223" s="15"/>
      <c r="M223" s="251"/>
      <c r="O223" s="251"/>
      <c r="P223" s="251"/>
      <c r="Q223" s="251"/>
      <c r="R223" s="251"/>
      <c r="S223" s="251"/>
      <c r="T223" s="251"/>
      <c r="U223" s="251"/>
      <c r="V223" s="251"/>
      <c r="W223" s="251"/>
      <c r="X223" s="251"/>
      <c r="Y223" s="251"/>
      <c r="Z223" s="251"/>
      <c r="AA223" s="251"/>
      <c r="AB223" s="251"/>
      <c r="AC223" s="251"/>
      <c r="AD223" s="251"/>
      <c r="AE223" s="251"/>
    </row>
  </sheetData>
  <sheetProtection algorithmName="SHA-512" hashValue="f312T8FHXmTcKswlCHaI1bS5+sUWrkwU9gwB980DjeIgCbEnR6Ee77J7SjzmRi48qnejXK6H/EfM8rf9snzy7A==" saltValue="/6wnz8JHgTO4ZFTJ+aMplA==" spinCount="100000" sheet="1" objects="1" scenarios="1"/>
  <autoFilter ref="C122:K222"/>
  <mergeCells count="9">
    <mergeCell ref="E87:H87"/>
    <mergeCell ref="E113:H113"/>
    <mergeCell ref="E115:H115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03"/>
  <sheetViews>
    <sheetView showGridLines="0" workbookViewId="0">
      <selection activeCell="I122" sqref="I122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123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ht="12" customHeight="1">
      <c r="B8" s="9"/>
      <c r="D8" s="12" t="s">
        <v>162</v>
      </c>
      <c r="L8" s="9"/>
    </row>
    <row r="9" spans="1:46" s="17" customFormat="1" ht="16.5" customHeight="1">
      <c r="A9" s="14"/>
      <c r="B9" s="15"/>
      <c r="C9" s="14"/>
      <c r="D9" s="14"/>
      <c r="E9" s="321" t="s">
        <v>3226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 ht="12" customHeight="1">
      <c r="A10" s="14"/>
      <c r="B10" s="15"/>
      <c r="C10" s="14"/>
      <c r="D10" s="12" t="s">
        <v>2388</v>
      </c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6.5" customHeight="1">
      <c r="A11" s="14"/>
      <c r="B11" s="15"/>
      <c r="C11" s="14"/>
      <c r="D11" s="14"/>
      <c r="E11" s="315" t="s">
        <v>3227</v>
      </c>
      <c r="F11" s="320"/>
      <c r="G11" s="320"/>
      <c r="H11" s="320"/>
      <c r="I11" s="14"/>
      <c r="J11" s="14"/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>
      <c r="A12" s="14"/>
      <c r="B12" s="15"/>
      <c r="C12" s="14"/>
      <c r="D12" s="14"/>
      <c r="E12" s="14"/>
      <c r="F12" s="14"/>
      <c r="G12" s="14"/>
      <c r="H12" s="14"/>
      <c r="I12" s="14"/>
      <c r="J12" s="14"/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2" customHeight="1">
      <c r="A13" s="14"/>
      <c r="B13" s="15"/>
      <c r="C13" s="14"/>
      <c r="D13" s="12" t="s">
        <v>16</v>
      </c>
      <c r="E13" s="14"/>
      <c r="F13" s="19" t="s">
        <v>0</v>
      </c>
      <c r="G13" s="14"/>
      <c r="H13" s="14"/>
      <c r="I13" s="12" t="s">
        <v>17</v>
      </c>
      <c r="J13" s="19" t="s">
        <v>0</v>
      </c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18</v>
      </c>
      <c r="E14" s="14"/>
      <c r="F14" s="19" t="s">
        <v>19</v>
      </c>
      <c r="G14" s="14"/>
      <c r="H14" s="14"/>
      <c r="I14" s="12" t="s">
        <v>20</v>
      </c>
      <c r="J14" s="20">
        <f>'Rekapitulace stavby'!AN8</f>
        <v>0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0.9" customHeight="1">
      <c r="A15" s="14"/>
      <c r="B15" s="15"/>
      <c r="C15" s="14"/>
      <c r="D15" s="14"/>
      <c r="E15" s="14"/>
      <c r="F15" s="14"/>
      <c r="G15" s="14"/>
      <c r="H15" s="14"/>
      <c r="I15" s="14"/>
      <c r="J15" s="14"/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12" customHeight="1">
      <c r="A16" s="14"/>
      <c r="B16" s="15"/>
      <c r="C16" s="14"/>
      <c r="D16" s="12" t="s">
        <v>21</v>
      </c>
      <c r="E16" s="14"/>
      <c r="F16" s="14"/>
      <c r="G16" s="14"/>
      <c r="H16" s="14"/>
      <c r="I16" s="12" t="s">
        <v>22</v>
      </c>
      <c r="J16" s="19">
        <v>63703</v>
      </c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8" customHeight="1">
      <c r="A17" s="14"/>
      <c r="B17" s="15"/>
      <c r="C17" s="14"/>
      <c r="D17" s="14"/>
      <c r="E17" s="19" t="s">
        <v>23</v>
      </c>
      <c r="F17" s="14"/>
      <c r="G17" s="14"/>
      <c r="H17" s="14"/>
      <c r="I17" s="12" t="s">
        <v>24</v>
      </c>
      <c r="J17" s="19" t="s">
        <v>5515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6.95" customHeight="1">
      <c r="A18" s="14"/>
      <c r="B18" s="15"/>
      <c r="C18" s="14"/>
      <c r="D18" s="14"/>
      <c r="E18" s="14"/>
      <c r="F18" s="14"/>
      <c r="G18" s="14"/>
      <c r="H18" s="14"/>
      <c r="I18" s="14"/>
      <c r="J18" s="14"/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12" customHeight="1">
      <c r="A19" s="14"/>
      <c r="B19" s="15"/>
      <c r="C19" s="14"/>
      <c r="D19" s="12" t="s">
        <v>25</v>
      </c>
      <c r="E19" s="125"/>
      <c r="F19" s="125"/>
      <c r="G19" s="125"/>
      <c r="H19" s="125"/>
      <c r="I19" s="126" t="s">
        <v>22</v>
      </c>
      <c r="J19" s="123">
        <f>'Rekapitulace stavby'!AN13</f>
        <v>0</v>
      </c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8" customHeight="1">
      <c r="A20" s="14"/>
      <c r="B20" s="15"/>
      <c r="C20" s="14"/>
      <c r="D20" s="14"/>
      <c r="E20" s="324">
        <f>'Rekapitulace stavby'!E14</f>
        <v>0</v>
      </c>
      <c r="F20" s="324"/>
      <c r="G20" s="324"/>
      <c r="H20" s="324"/>
      <c r="I20" s="126" t="s">
        <v>24</v>
      </c>
      <c r="J20" s="123">
        <f>'Rekapitulace stavby'!AN14</f>
        <v>0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6.95" customHeight="1">
      <c r="A21" s="14"/>
      <c r="B21" s="15"/>
      <c r="C21" s="14"/>
      <c r="D21" s="14"/>
      <c r="E21" s="14"/>
      <c r="F21" s="14"/>
      <c r="G21" s="14"/>
      <c r="H21" s="14"/>
      <c r="I21" s="14"/>
      <c r="J21" s="14"/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12" customHeight="1">
      <c r="A22" s="14"/>
      <c r="B22" s="15"/>
      <c r="C22" s="14"/>
      <c r="D22" s="12" t="s">
        <v>26</v>
      </c>
      <c r="E22" s="14"/>
      <c r="F22" s="14"/>
      <c r="G22" s="14"/>
      <c r="H22" s="14"/>
      <c r="I22" s="12" t="s">
        <v>22</v>
      </c>
      <c r="J22" s="19">
        <v>25091905</v>
      </c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8" customHeight="1">
      <c r="A23" s="14"/>
      <c r="B23" s="15"/>
      <c r="C23" s="14"/>
      <c r="D23" s="14"/>
      <c r="E23" s="19" t="s">
        <v>27</v>
      </c>
      <c r="F23" s="14"/>
      <c r="G23" s="14"/>
      <c r="H23" s="14"/>
      <c r="I23" s="12" t="s">
        <v>24</v>
      </c>
      <c r="J23" s="19" t="s">
        <v>5514</v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6.95" customHeight="1">
      <c r="A24" s="14"/>
      <c r="B24" s="15"/>
      <c r="C24" s="14"/>
      <c r="D24" s="14"/>
      <c r="E24" s="14"/>
      <c r="F24" s="14"/>
      <c r="G24" s="14"/>
      <c r="H24" s="14"/>
      <c r="I24" s="14"/>
      <c r="J24" s="14"/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12" customHeight="1">
      <c r="A25" s="14"/>
      <c r="B25" s="15"/>
      <c r="C25" s="14"/>
      <c r="D25" s="12" t="s">
        <v>29</v>
      </c>
      <c r="E25" s="14"/>
      <c r="F25" s="14"/>
      <c r="G25" s="14"/>
      <c r="H25" s="14"/>
      <c r="I25" s="12" t="s">
        <v>22</v>
      </c>
      <c r="J25" s="19" t="str">
        <f>IF('Rekapitulace stavby'!AN19="","",'Rekapitulace stavby'!AN19)</f>
        <v/>
      </c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8" customHeight="1">
      <c r="A26" s="14"/>
      <c r="B26" s="15"/>
      <c r="C26" s="14"/>
      <c r="D26" s="14"/>
      <c r="E26" s="19" t="str">
        <f>IF('Rekapitulace stavby'!E20="","",'Rekapitulace stavby'!E20)</f>
        <v xml:space="preserve"> </v>
      </c>
      <c r="F26" s="14"/>
      <c r="G26" s="14"/>
      <c r="H26" s="14"/>
      <c r="I26" s="12" t="s">
        <v>24</v>
      </c>
      <c r="J26" s="19" t="str">
        <f>IF('Rekapitulace stavby'!AN20="","",'Rekapitulace stavby'!AN20)</f>
        <v/>
      </c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17" customFormat="1" ht="6.95" customHeight="1">
      <c r="A27" s="14"/>
      <c r="B27" s="15"/>
      <c r="C27" s="14"/>
      <c r="D27" s="14"/>
      <c r="E27" s="14"/>
      <c r="F27" s="14"/>
      <c r="G27" s="14"/>
      <c r="H27" s="14"/>
      <c r="I27" s="14"/>
      <c r="J27" s="14"/>
      <c r="K27" s="14"/>
      <c r="L27" s="16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</row>
    <row r="28" spans="1:31" s="17" customFormat="1" ht="12" customHeight="1">
      <c r="A28" s="14"/>
      <c r="B28" s="15"/>
      <c r="C28" s="14"/>
      <c r="D28" s="12" t="s">
        <v>31</v>
      </c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24" customFormat="1" ht="16.5" customHeight="1">
      <c r="A29" s="21"/>
      <c r="B29" s="22"/>
      <c r="C29" s="21"/>
      <c r="D29" s="21"/>
      <c r="E29" s="289" t="s">
        <v>0</v>
      </c>
      <c r="F29" s="289"/>
      <c r="G29" s="289"/>
      <c r="H29" s="289"/>
      <c r="I29" s="21"/>
      <c r="J29" s="21"/>
      <c r="K29" s="21"/>
      <c r="L29" s="23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</row>
    <row r="30" spans="1:31" s="17" customFormat="1" ht="6.95" customHeight="1">
      <c r="A30" s="14"/>
      <c r="B30" s="15"/>
      <c r="C30" s="14"/>
      <c r="D30" s="14"/>
      <c r="E30" s="14"/>
      <c r="F30" s="14"/>
      <c r="G30" s="14"/>
      <c r="H30" s="14"/>
      <c r="I30" s="14"/>
      <c r="J30" s="14"/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25.35" customHeight="1">
      <c r="A32" s="14"/>
      <c r="B32" s="15"/>
      <c r="C32" s="14"/>
      <c r="D32" s="26" t="s">
        <v>32</v>
      </c>
      <c r="E32" s="14"/>
      <c r="F32" s="14"/>
      <c r="G32" s="14"/>
      <c r="H32" s="14"/>
      <c r="I32" s="14"/>
      <c r="J32" s="27">
        <f>ROUND(J121, 2)</f>
        <v>0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6.95" customHeight="1">
      <c r="A33" s="14"/>
      <c r="B33" s="15"/>
      <c r="C33" s="14"/>
      <c r="D33" s="25"/>
      <c r="E33" s="25"/>
      <c r="F33" s="25"/>
      <c r="G33" s="25"/>
      <c r="H33" s="25"/>
      <c r="I33" s="25"/>
      <c r="J33" s="25"/>
      <c r="K33" s="25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4"/>
      <c r="F34" s="28" t="s">
        <v>34</v>
      </c>
      <c r="G34" s="14"/>
      <c r="H34" s="14"/>
      <c r="I34" s="28" t="s">
        <v>33</v>
      </c>
      <c r="J34" s="28" t="s">
        <v>35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customHeight="1">
      <c r="A35" s="14"/>
      <c r="B35" s="15"/>
      <c r="C35" s="14"/>
      <c r="D35" s="29" t="s">
        <v>36</v>
      </c>
      <c r="E35" s="12" t="s">
        <v>37</v>
      </c>
      <c r="F35" s="30">
        <f>ROUND((SUM(BE121:BE202)),  2)</f>
        <v>0</v>
      </c>
      <c r="G35" s="14"/>
      <c r="H35" s="14"/>
      <c r="I35" s="31">
        <v>0.21</v>
      </c>
      <c r="J35" s="30">
        <f>ROUND(((SUM(BE121:BE202))*I35),  2)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customHeight="1">
      <c r="A36" s="14"/>
      <c r="B36" s="15"/>
      <c r="C36" s="14"/>
      <c r="D36" s="14"/>
      <c r="E36" s="12" t="s">
        <v>38</v>
      </c>
      <c r="F36" s="30">
        <f>ROUND((SUM(BF121:BF202)),  2)</f>
        <v>0</v>
      </c>
      <c r="G36" s="14"/>
      <c r="H36" s="14"/>
      <c r="I36" s="31">
        <v>0.15</v>
      </c>
      <c r="J36" s="30">
        <f>ROUND(((SUM(BF121:BF202))*I36),  2)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39</v>
      </c>
      <c r="F37" s="30">
        <f>ROUND((SUM(BG121:BG202)),  2)</f>
        <v>0</v>
      </c>
      <c r="G37" s="14"/>
      <c r="H37" s="14"/>
      <c r="I37" s="31">
        <v>0.21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14.45" hidden="1" customHeight="1">
      <c r="A38" s="14"/>
      <c r="B38" s="15"/>
      <c r="C38" s="14"/>
      <c r="D38" s="14"/>
      <c r="E38" s="12" t="s">
        <v>40</v>
      </c>
      <c r="F38" s="30">
        <f>ROUND((SUM(BH121:BH202)),  2)</f>
        <v>0</v>
      </c>
      <c r="G38" s="14"/>
      <c r="H38" s="14"/>
      <c r="I38" s="31">
        <v>0.15</v>
      </c>
      <c r="J38" s="30">
        <f>0</f>
        <v>0</v>
      </c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14.45" hidden="1" customHeight="1">
      <c r="A39" s="14"/>
      <c r="B39" s="15"/>
      <c r="C39" s="14"/>
      <c r="D39" s="14"/>
      <c r="E39" s="12" t="s">
        <v>41</v>
      </c>
      <c r="F39" s="30">
        <f>ROUND((SUM(BI121:BI202)),  2)</f>
        <v>0</v>
      </c>
      <c r="G39" s="14"/>
      <c r="H39" s="14"/>
      <c r="I39" s="31">
        <v>0</v>
      </c>
      <c r="J39" s="30">
        <f>0</f>
        <v>0</v>
      </c>
      <c r="K39" s="14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6.9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s="17" customFormat="1" ht="25.35" customHeight="1">
      <c r="A41" s="14"/>
      <c r="B41" s="15"/>
      <c r="C41" s="32"/>
      <c r="D41" s="33" t="s">
        <v>42</v>
      </c>
      <c r="E41" s="34"/>
      <c r="F41" s="34"/>
      <c r="G41" s="35" t="s">
        <v>43</v>
      </c>
      <c r="H41" s="36" t="s">
        <v>44</v>
      </c>
      <c r="I41" s="34"/>
      <c r="J41" s="37">
        <f>SUM(J32:J39)</f>
        <v>0</v>
      </c>
      <c r="K41" s="38"/>
      <c r="L41" s="16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</row>
    <row r="42" spans="1:31" s="17" customFormat="1" ht="14.45" customHeight="1">
      <c r="A42" s="14"/>
      <c r="B42" s="15"/>
      <c r="C42" s="14"/>
      <c r="D42" s="14"/>
      <c r="E42" s="14"/>
      <c r="F42" s="14"/>
      <c r="G42" s="14"/>
      <c r="H42" s="14"/>
      <c r="I42" s="14"/>
      <c r="J42" s="14"/>
      <c r="K42" s="14"/>
      <c r="L42" s="16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31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31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31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31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31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31" ht="12" customHeight="1">
      <c r="B86" s="9"/>
      <c r="C86" s="12" t="s">
        <v>162</v>
      </c>
      <c r="L86" s="9"/>
    </row>
    <row r="87" spans="1:31" s="17" customFormat="1" ht="16.5" customHeight="1">
      <c r="A87" s="14"/>
      <c r="B87" s="15"/>
      <c r="C87" s="14"/>
      <c r="D87" s="14"/>
      <c r="E87" s="321" t="s">
        <v>3226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31" s="17" customFormat="1" ht="12" customHeight="1">
      <c r="A88" s="14"/>
      <c r="B88" s="15"/>
      <c r="C88" s="12" t="s">
        <v>2388</v>
      </c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31" s="17" customFormat="1" ht="16.5" customHeight="1">
      <c r="A89" s="14"/>
      <c r="B89" s="15"/>
      <c r="C89" s="14"/>
      <c r="D89" s="14"/>
      <c r="E89" s="315" t="str">
        <f>E11</f>
        <v>01 - Zařizovací předměty</v>
      </c>
      <c r="F89" s="320"/>
      <c r="G89" s="320"/>
      <c r="H89" s="320"/>
      <c r="I89" s="14"/>
      <c r="J89" s="14"/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31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31" s="17" customFormat="1" ht="12" customHeight="1">
      <c r="A91" s="14"/>
      <c r="B91" s="15"/>
      <c r="C91" s="12" t="s">
        <v>18</v>
      </c>
      <c r="D91" s="14"/>
      <c r="E91" s="14"/>
      <c r="F91" s="19" t="str">
        <f>F14</f>
        <v>Praha 6 - Hradčany</v>
      </c>
      <c r="G91" s="14"/>
      <c r="H91" s="14"/>
      <c r="I91" s="12" t="s">
        <v>20</v>
      </c>
      <c r="J91" s="20">
        <f>IF(J14="","",J14)</f>
        <v>0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31" s="17" customFormat="1" ht="6.95" customHeight="1">
      <c r="A92" s="14"/>
      <c r="B92" s="15"/>
      <c r="C92" s="14"/>
      <c r="D92" s="14"/>
      <c r="E92" s="14"/>
      <c r="F92" s="14"/>
      <c r="G92" s="14"/>
      <c r="H92" s="14"/>
      <c r="I92" s="14"/>
      <c r="J92" s="14"/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31" s="17" customFormat="1" ht="15.2" customHeight="1">
      <c r="A93" s="14"/>
      <c r="B93" s="15"/>
      <c r="C93" s="12" t="s">
        <v>21</v>
      </c>
      <c r="D93" s="14"/>
      <c r="E93" s="14"/>
      <c r="F93" s="19" t="str">
        <f>E17</f>
        <v>Městská část Praha 6</v>
      </c>
      <c r="G93" s="14"/>
      <c r="H93" s="14"/>
      <c r="I93" s="12" t="s">
        <v>26</v>
      </c>
      <c r="J93" s="50" t="str">
        <f>E23</f>
        <v>BOMART spol. s r.o.</v>
      </c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31" s="17" customFormat="1" ht="15.2" customHeight="1">
      <c r="A94" s="14"/>
      <c r="B94" s="15"/>
      <c r="C94" s="12" t="s">
        <v>25</v>
      </c>
      <c r="D94" s="14"/>
      <c r="E94" s="14"/>
      <c r="F94" s="19">
        <f>IF(E20="","",E20)</f>
        <v>0</v>
      </c>
      <c r="G94" s="14"/>
      <c r="H94" s="14"/>
      <c r="I94" s="12" t="s">
        <v>29</v>
      </c>
      <c r="J94" s="50" t="str">
        <f>E26</f>
        <v xml:space="preserve"> </v>
      </c>
      <c r="K94" s="14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31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31" s="17" customFormat="1" ht="29.25" customHeight="1">
      <c r="A96" s="14"/>
      <c r="B96" s="15"/>
      <c r="C96" s="51" t="s">
        <v>165</v>
      </c>
      <c r="D96" s="32"/>
      <c r="E96" s="32"/>
      <c r="F96" s="32"/>
      <c r="G96" s="32"/>
      <c r="H96" s="32"/>
      <c r="I96" s="32"/>
      <c r="J96" s="52" t="s">
        <v>166</v>
      </c>
      <c r="K96" s="32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</row>
    <row r="97" spans="1:47" s="17" customFormat="1" ht="10.35" customHeight="1">
      <c r="A97" s="14"/>
      <c r="B97" s="15"/>
      <c r="C97" s="14"/>
      <c r="D97" s="14"/>
      <c r="E97" s="14"/>
      <c r="F97" s="14"/>
      <c r="G97" s="14"/>
      <c r="H97" s="14"/>
      <c r="I97" s="14"/>
      <c r="J97" s="14"/>
      <c r="K97" s="14"/>
      <c r="L97" s="16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</row>
    <row r="98" spans="1:47" s="17" customFormat="1" ht="22.9" customHeight="1">
      <c r="A98" s="14"/>
      <c r="B98" s="15"/>
      <c r="C98" s="53" t="s">
        <v>167</v>
      </c>
      <c r="D98" s="14"/>
      <c r="E98" s="14"/>
      <c r="F98" s="14"/>
      <c r="G98" s="14"/>
      <c r="H98" s="14"/>
      <c r="I98" s="14"/>
      <c r="J98" s="27">
        <f>J121</f>
        <v>0</v>
      </c>
      <c r="K98" s="14"/>
      <c r="L98" s="16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U98" s="6" t="s">
        <v>168</v>
      </c>
    </row>
    <row r="99" spans="1:47" s="54" customFormat="1" ht="24.95" customHeight="1">
      <c r="B99" s="55"/>
      <c r="D99" s="56" t="s">
        <v>3228</v>
      </c>
      <c r="E99" s="57"/>
      <c r="F99" s="57"/>
      <c r="G99" s="57"/>
      <c r="H99" s="57"/>
      <c r="I99" s="57"/>
      <c r="J99" s="58">
        <f>J122</f>
        <v>0</v>
      </c>
      <c r="L99" s="55"/>
    </row>
    <row r="100" spans="1:47" s="17" customFormat="1" ht="21.75" customHeight="1">
      <c r="A100" s="14"/>
      <c r="B100" s="15"/>
      <c r="C100" s="14"/>
      <c r="D100" s="14"/>
      <c r="E100" s="14"/>
      <c r="F100" s="14"/>
      <c r="G100" s="14"/>
      <c r="H100" s="14"/>
      <c r="I100" s="14"/>
      <c r="J100" s="14"/>
      <c r="K100" s="14"/>
      <c r="L100" s="16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</row>
    <row r="101" spans="1:47" s="17" customFormat="1" ht="6.95" customHeight="1">
      <c r="A101" s="14"/>
      <c r="B101" s="46"/>
      <c r="C101" s="47"/>
      <c r="D101" s="47"/>
      <c r="E101" s="47"/>
      <c r="F101" s="47"/>
      <c r="G101" s="47"/>
      <c r="H101" s="47"/>
      <c r="I101" s="47"/>
      <c r="J101" s="47"/>
      <c r="K101" s="47"/>
      <c r="L101" s="16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</row>
    <row r="105" spans="1:47" s="17" customFormat="1" ht="6.95" customHeight="1">
      <c r="A105" s="14"/>
      <c r="B105" s="48"/>
      <c r="C105" s="49"/>
      <c r="D105" s="49"/>
      <c r="E105" s="49"/>
      <c r="F105" s="49"/>
      <c r="G105" s="49"/>
      <c r="H105" s="49"/>
      <c r="I105" s="49"/>
      <c r="J105" s="49"/>
      <c r="K105" s="49"/>
      <c r="L105" s="16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</row>
    <row r="106" spans="1:47" s="17" customFormat="1" ht="24.95" customHeight="1">
      <c r="A106" s="14"/>
      <c r="B106" s="15"/>
      <c r="C106" s="10" t="s">
        <v>202</v>
      </c>
      <c r="D106" s="14"/>
      <c r="E106" s="14"/>
      <c r="F106" s="14"/>
      <c r="G106" s="14"/>
      <c r="H106" s="14"/>
      <c r="I106" s="14"/>
      <c r="J106" s="14"/>
      <c r="K106" s="14"/>
      <c r="L106" s="16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</row>
    <row r="107" spans="1:47" s="17" customFormat="1" ht="6.95" customHeight="1">
      <c r="A107" s="14"/>
      <c r="B107" s="15"/>
      <c r="C107" s="14"/>
      <c r="D107" s="14"/>
      <c r="E107" s="14"/>
      <c r="F107" s="14"/>
      <c r="G107" s="14"/>
      <c r="H107" s="14"/>
      <c r="I107" s="14"/>
      <c r="J107" s="14"/>
      <c r="K107" s="14"/>
      <c r="L107" s="16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</row>
    <row r="108" spans="1:47" s="17" customFormat="1" ht="12" customHeight="1">
      <c r="A108" s="14"/>
      <c r="B108" s="15"/>
      <c r="C108" s="12" t="s">
        <v>14</v>
      </c>
      <c r="D108" s="14"/>
      <c r="E108" s="14"/>
      <c r="F108" s="14"/>
      <c r="G108" s="14"/>
      <c r="H108" s="14"/>
      <c r="I108" s="14"/>
      <c r="J108" s="14"/>
      <c r="K108" s="14"/>
      <c r="L108" s="16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47" s="17" customFormat="1" ht="16.5" customHeight="1">
      <c r="A109" s="14"/>
      <c r="B109" s="15"/>
      <c r="C109" s="14"/>
      <c r="D109" s="14"/>
      <c r="E109" s="321" t="str">
        <f>E7</f>
        <v>MŠ Tychonova - celková rekonstrukce</v>
      </c>
      <c r="F109" s="322"/>
      <c r="G109" s="322"/>
      <c r="H109" s="322"/>
      <c r="I109" s="14"/>
      <c r="J109" s="14"/>
      <c r="K109" s="14"/>
      <c r="L109" s="16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  <row r="110" spans="1:47" ht="12" customHeight="1">
      <c r="B110" s="9"/>
      <c r="C110" s="12" t="s">
        <v>162</v>
      </c>
      <c r="L110" s="9"/>
    </row>
    <row r="111" spans="1:47" s="17" customFormat="1" ht="16.5" customHeight="1">
      <c r="A111" s="14"/>
      <c r="B111" s="15"/>
      <c r="C111" s="14"/>
      <c r="D111" s="14"/>
      <c r="E111" s="321" t="s">
        <v>3226</v>
      </c>
      <c r="F111" s="320"/>
      <c r="G111" s="320"/>
      <c r="H111" s="320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47" s="17" customFormat="1" ht="12" customHeight="1">
      <c r="A112" s="14"/>
      <c r="B112" s="15"/>
      <c r="C112" s="12" t="s">
        <v>2388</v>
      </c>
      <c r="D112" s="14"/>
      <c r="E112" s="14"/>
      <c r="F112" s="14"/>
      <c r="G112" s="14"/>
      <c r="H112" s="14"/>
      <c r="I112" s="14"/>
      <c r="J112" s="14"/>
      <c r="K112" s="14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3" spans="1:65" s="17" customFormat="1" ht="16.5" customHeight="1">
      <c r="A113" s="14"/>
      <c r="B113" s="15"/>
      <c r="C113" s="14"/>
      <c r="D113" s="14"/>
      <c r="E113" s="315" t="str">
        <f>E11</f>
        <v>01 - Zařizovací předměty</v>
      </c>
      <c r="F113" s="320"/>
      <c r="G113" s="320"/>
      <c r="H113" s="320"/>
      <c r="I113" s="14"/>
      <c r="J113" s="14"/>
      <c r="K113" s="14"/>
      <c r="L113" s="16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</row>
    <row r="114" spans="1:65" s="17" customFormat="1" ht="6.95" customHeight="1">
      <c r="A114" s="14"/>
      <c r="B114" s="15"/>
      <c r="C114" s="14"/>
      <c r="D114" s="14"/>
      <c r="E114" s="14"/>
      <c r="F114" s="14"/>
      <c r="G114" s="14"/>
      <c r="H114" s="14"/>
      <c r="I114" s="14"/>
      <c r="J114" s="14"/>
      <c r="K114" s="14"/>
      <c r="L114" s="16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</row>
    <row r="115" spans="1:65" s="17" customFormat="1" ht="12" customHeight="1">
      <c r="A115" s="14"/>
      <c r="B115" s="15"/>
      <c r="C115" s="12" t="s">
        <v>18</v>
      </c>
      <c r="D115" s="14"/>
      <c r="E115" s="14"/>
      <c r="F115" s="19" t="str">
        <f>F14</f>
        <v>Praha 6 - Hradčany</v>
      </c>
      <c r="G115" s="14"/>
      <c r="H115" s="14"/>
      <c r="I115" s="12" t="s">
        <v>20</v>
      </c>
      <c r="J115" s="20">
        <f>IF(J14="","",J14)</f>
        <v>0</v>
      </c>
      <c r="K115" s="14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65" s="17" customFormat="1" ht="6.95" customHeight="1">
      <c r="A116" s="14"/>
      <c r="B116" s="15"/>
      <c r="C116" s="14"/>
      <c r="D116" s="14"/>
      <c r="E116" s="14"/>
      <c r="F116" s="14"/>
      <c r="G116" s="14"/>
      <c r="H116" s="14"/>
      <c r="I116" s="14"/>
      <c r="J116" s="14"/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65" s="17" customFormat="1" ht="15.2" customHeight="1">
      <c r="A117" s="14"/>
      <c r="B117" s="15"/>
      <c r="C117" s="12" t="s">
        <v>21</v>
      </c>
      <c r="D117" s="14"/>
      <c r="E117" s="14"/>
      <c r="F117" s="19" t="str">
        <f>E17</f>
        <v>Městská část Praha 6</v>
      </c>
      <c r="G117" s="14"/>
      <c r="H117" s="14"/>
      <c r="I117" s="12" t="s">
        <v>26</v>
      </c>
      <c r="J117" s="50" t="str">
        <f>E23</f>
        <v>BOMART spol. s r.o.</v>
      </c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65" s="17" customFormat="1" ht="15.2" customHeight="1">
      <c r="A118" s="14"/>
      <c r="B118" s="15"/>
      <c r="C118" s="12" t="s">
        <v>25</v>
      </c>
      <c r="D118" s="14"/>
      <c r="E118" s="14"/>
      <c r="F118" s="19">
        <f>IF(E20="","",E20)</f>
        <v>0</v>
      </c>
      <c r="G118" s="14"/>
      <c r="H118" s="14"/>
      <c r="I118" s="12" t="s">
        <v>29</v>
      </c>
      <c r="J118" s="50" t="str">
        <f>E26</f>
        <v xml:space="preserve"> </v>
      </c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65" s="17" customFormat="1" ht="10.35" customHeight="1">
      <c r="A119" s="14"/>
      <c r="B119" s="15"/>
      <c r="C119" s="14"/>
      <c r="D119" s="14"/>
      <c r="E119" s="14"/>
      <c r="F119" s="14"/>
      <c r="G119" s="14"/>
      <c r="H119" s="14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65" s="73" customFormat="1" ht="29.25" customHeight="1">
      <c r="A120" s="64"/>
      <c r="B120" s="65"/>
      <c r="C120" s="66" t="s">
        <v>203</v>
      </c>
      <c r="D120" s="67" t="s">
        <v>57</v>
      </c>
      <c r="E120" s="67" t="s">
        <v>53</v>
      </c>
      <c r="F120" s="67" t="s">
        <v>54</v>
      </c>
      <c r="G120" s="67" t="s">
        <v>204</v>
      </c>
      <c r="H120" s="67" t="s">
        <v>205</v>
      </c>
      <c r="I120" s="67" t="s">
        <v>206</v>
      </c>
      <c r="J120" s="67" t="s">
        <v>166</v>
      </c>
      <c r="K120" s="68" t="s">
        <v>207</v>
      </c>
      <c r="L120" s="69"/>
      <c r="M120" s="70" t="s">
        <v>0</v>
      </c>
      <c r="N120" s="71" t="s">
        <v>36</v>
      </c>
      <c r="O120" s="71" t="s">
        <v>208</v>
      </c>
      <c r="P120" s="71" t="s">
        <v>209</v>
      </c>
      <c r="Q120" s="71" t="s">
        <v>210</v>
      </c>
      <c r="R120" s="71" t="s">
        <v>211</v>
      </c>
      <c r="S120" s="71" t="s">
        <v>212</v>
      </c>
      <c r="T120" s="72" t="s">
        <v>213</v>
      </c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</row>
    <row r="121" spans="1:65" s="17" customFormat="1" ht="22.9" customHeight="1">
      <c r="A121" s="14"/>
      <c r="B121" s="15"/>
      <c r="C121" s="74" t="s">
        <v>214</v>
      </c>
      <c r="D121" s="14"/>
      <c r="E121" s="14"/>
      <c r="F121" s="14"/>
      <c r="G121" s="14"/>
      <c r="H121" s="14"/>
      <c r="I121" s="14"/>
      <c r="J121" s="75">
        <f>BK121</f>
        <v>0</v>
      </c>
      <c r="K121" s="14"/>
      <c r="L121" s="15"/>
      <c r="M121" s="76"/>
      <c r="N121" s="77"/>
      <c r="O121" s="25"/>
      <c r="P121" s="78">
        <f>P122</f>
        <v>0</v>
      </c>
      <c r="Q121" s="25"/>
      <c r="R121" s="78">
        <f>R122</f>
        <v>0</v>
      </c>
      <c r="S121" s="25"/>
      <c r="T121" s="79">
        <f>T122</f>
        <v>0</v>
      </c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6" t="s">
        <v>71</v>
      </c>
      <c r="AU121" s="6" t="s">
        <v>168</v>
      </c>
      <c r="BK121" s="80">
        <f>BK122</f>
        <v>0</v>
      </c>
    </row>
    <row r="122" spans="1:65" s="81" customFormat="1" ht="25.9" customHeight="1">
      <c r="B122" s="82"/>
      <c r="D122" s="83" t="s">
        <v>71</v>
      </c>
      <c r="E122" s="84" t="s">
        <v>2391</v>
      </c>
      <c r="F122" s="84" t="s">
        <v>3229</v>
      </c>
      <c r="J122" s="85">
        <f>BK122</f>
        <v>0</v>
      </c>
      <c r="L122" s="82"/>
      <c r="M122" s="86"/>
      <c r="N122" s="87"/>
      <c r="O122" s="87"/>
      <c r="P122" s="88">
        <f>SUM(P123:P202)</f>
        <v>0</v>
      </c>
      <c r="Q122" s="87"/>
      <c r="R122" s="88">
        <f>SUM(R123:R202)</f>
        <v>0</v>
      </c>
      <c r="S122" s="87"/>
      <c r="T122" s="89">
        <f>SUM(T123:T202)</f>
        <v>0</v>
      </c>
      <c r="AR122" s="83" t="s">
        <v>79</v>
      </c>
      <c r="AT122" s="90" t="s">
        <v>71</v>
      </c>
      <c r="AU122" s="90" t="s">
        <v>72</v>
      </c>
      <c r="AY122" s="83" t="s">
        <v>217</v>
      </c>
      <c r="BK122" s="91">
        <f>SUM(BK123:BK202)</f>
        <v>0</v>
      </c>
    </row>
    <row r="123" spans="1:65" s="17" customFormat="1" ht="16.5" customHeight="1">
      <c r="A123" s="14"/>
      <c r="B123" s="15"/>
      <c r="C123" s="94">
        <v>1</v>
      </c>
      <c r="D123" s="94" t="s">
        <v>219</v>
      </c>
      <c r="E123" s="95" t="s">
        <v>3230</v>
      </c>
      <c r="F123" s="96" t="s">
        <v>3231</v>
      </c>
      <c r="G123" s="97" t="s">
        <v>2486</v>
      </c>
      <c r="H123" s="98">
        <v>2</v>
      </c>
      <c r="I123" s="1"/>
      <c r="J123" s="99">
        <f t="shared" ref="J123:J154" si="0">ROUND(I123*H123,2)</f>
        <v>0</v>
      </c>
      <c r="K123" s="96" t="s">
        <v>0</v>
      </c>
      <c r="L123" s="15"/>
      <c r="M123" s="100" t="s">
        <v>0</v>
      </c>
      <c r="N123" s="101" t="s">
        <v>37</v>
      </c>
      <c r="O123" s="102"/>
      <c r="P123" s="103">
        <f t="shared" ref="P123:P154" si="1">O123*H123</f>
        <v>0</v>
      </c>
      <c r="Q123" s="103">
        <v>0</v>
      </c>
      <c r="R123" s="103">
        <f t="shared" ref="R123:R154" si="2">Q123*H123</f>
        <v>0</v>
      </c>
      <c r="S123" s="103">
        <v>0</v>
      </c>
      <c r="T123" s="104">
        <f t="shared" ref="T123:T154" si="3">S123*H123</f>
        <v>0</v>
      </c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R123" s="105" t="s">
        <v>224</v>
      </c>
      <c r="AT123" s="105" t="s">
        <v>219</v>
      </c>
      <c r="AU123" s="105" t="s">
        <v>79</v>
      </c>
      <c r="AY123" s="6" t="s">
        <v>217</v>
      </c>
      <c r="BE123" s="106">
        <f t="shared" ref="BE123:BE154" si="4">IF(N123="základní",J123,0)</f>
        <v>0</v>
      </c>
      <c r="BF123" s="106">
        <f t="shared" ref="BF123:BF154" si="5">IF(N123="snížená",J123,0)</f>
        <v>0</v>
      </c>
      <c r="BG123" s="106">
        <f t="shared" ref="BG123:BG154" si="6">IF(N123="zákl. přenesená",J123,0)</f>
        <v>0</v>
      </c>
      <c r="BH123" s="106">
        <f t="shared" ref="BH123:BH154" si="7">IF(N123="sníž. přenesená",J123,0)</f>
        <v>0</v>
      </c>
      <c r="BI123" s="106">
        <f t="shared" ref="BI123:BI154" si="8">IF(N123="nulová",J123,0)</f>
        <v>0</v>
      </c>
      <c r="BJ123" s="6" t="s">
        <v>79</v>
      </c>
      <c r="BK123" s="106">
        <f t="shared" ref="BK123:BK154" si="9">ROUND(I123*H123,2)</f>
        <v>0</v>
      </c>
      <c r="BL123" s="6" t="s">
        <v>224</v>
      </c>
      <c r="BM123" s="105" t="s">
        <v>81</v>
      </c>
    </row>
    <row r="124" spans="1:65" s="17" customFormat="1" ht="16.5" customHeight="1">
      <c r="A124" s="14"/>
      <c r="B124" s="15"/>
      <c r="C124" s="94">
        <f>C123+1</f>
        <v>2</v>
      </c>
      <c r="D124" s="94" t="s">
        <v>219</v>
      </c>
      <c r="E124" s="95" t="s">
        <v>3232</v>
      </c>
      <c r="F124" s="96" t="s">
        <v>3233</v>
      </c>
      <c r="G124" s="97" t="s">
        <v>2486</v>
      </c>
      <c r="H124" s="98">
        <v>2</v>
      </c>
      <c r="I124" s="1"/>
      <c r="J124" s="99">
        <f t="shared" si="0"/>
        <v>0</v>
      </c>
      <c r="K124" s="96" t="s">
        <v>0</v>
      </c>
      <c r="L124" s="15"/>
      <c r="M124" s="100" t="s">
        <v>0</v>
      </c>
      <c r="N124" s="101" t="s">
        <v>37</v>
      </c>
      <c r="O124" s="102"/>
      <c r="P124" s="103">
        <f t="shared" si="1"/>
        <v>0</v>
      </c>
      <c r="Q124" s="103">
        <v>0</v>
      </c>
      <c r="R124" s="103">
        <f t="shared" si="2"/>
        <v>0</v>
      </c>
      <c r="S124" s="103">
        <v>0</v>
      </c>
      <c r="T124" s="104">
        <f t="shared" si="3"/>
        <v>0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R124" s="105" t="s">
        <v>224</v>
      </c>
      <c r="AT124" s="105" t="s">
        <v>219</v>
      </c>
      <c r="AU124" s="105" t="s">
        <v>79</v>
      </c>
      <c r="AY124" s="6" t="s">
        <v>217</v>
      </c>
      <c r="BE124" s="106">
        <f t="shared" si="4"/>
        <v>0</v>
      </c>
      <c r="BF124" s="106">
        <f t="shared" si="5"/>
        <v>0</v>
      </c>
      <c r="BG124" s="106">
        <f t="shared" si="6"/>
        <v>0</v>
      </c>
      <c r="BH124" s="106">
        <f t="shared" si="7"/>
        <v>0</v>
      </c>
      <c r="BI124" s="106">
        <f t="shared" si="8"/>
        <v>0</v>
      </c>
      <c r="BJ124" s="6" t="s">
        <v>79</v>
      </c>
      <c r="BK124" s="106">
        <f t="shared" si="9"/>
        <v>0</v>
      </c>
      <c r="BL124" s="6" t="s">
        <v>224</v>
      </c>
      <c r="BM124" s="105" t="s">
        <v>224</v>
      </c>
    </row>
    <row r="125" spans="1:65" s="17" customFormat="1" ht="16.5" customHeight="1">
      <c r="A125" s="14"/>
      <c r="B125" s="15"/>
      <c r="C125" s="94">
        <f t="shared" ref="C125:C188" si="10">C124+1</f>
        <v>3</v>
      </c>
      <c r="D125" s="94" t="s">
        <v>219</v>
      </c>
      <c r="E125" s="95" t="s">
        <v>3234</v>
      </c>
      <c r="F125" s="96" t="s">
        <v>3235</v>
      </c>
      <c r="G125" s="97" t="s">
        <v>862</v>
      </c>
      <c r="H125" s="98">
        <v>2</v>
      </c>
      <c r="I125" s="1"/>
      <c r="J125" s="99">
        <f t="shared" si="0"/>
        <v>0</v>
      </c>
      <c r="K125" s="96" t="s">
        <v>0</v>
      </c>
      <c r="L125" s="15"/>
      <c r="M125" s="100" t="s">
        <v>0</v>
      </c>
      <c r="N125" s="101" t="s">
        <v>37</v>
      </c>
      <c r="O125" s="102"/>
      <c r="P125" s="103">
        <f t="shared" si="1"/>
        <v>0</v>
      </c>
      <c r="Q125" s="103">
        <v>0</v>
      </c>
      <c r="R125" s="103">
        <f t="shared" si="2"/>
        <v>0</v>
      </c>
      <c r="S125" s="103">
        <v>0</v>
      </c>
      <c r="T125" s="104">
        <f t="shared" si="3"/>
        <v>0</v>
      </c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R125" s="105" t="s">
        <v>224</v>
      </c>
      <c r="AT125" s="105" t="s">
        <v>219</v>
      </c>
      <c r="AU125" s="105" t="s">
        <v>79</v>
      </c>
      <c r="AY125" s="6" t="s">
        <v>217</v>
      </c>
      <c r="BE125" s="106">
        <f t="shared" si="4"/>
        <v>0</v>
      </c>
      <c r="BF125" s="106">
        <f t="shared" si="5"/>
        <v>0</v>
      </c>
      <c r="BG125" s="106">
        <f t="shared" si="6"/>
        <v>0</v>
      </c>
      <c r="BH125" s="106">
        <f t="shared" si="7"/>
        <v>0</v>
      </c>
      <c r="BI125" s="106">
        <f t="shared" si="8"/>
        <v>0</v>
      </c>
      <c r="BJ125" s="6" t="s">
        <v>79</v>
      </c>
      <c r="BK125" s="106">
        <f t="shared" si="9"/>
        <v>0</v>
      </c>
      <c r="BL125" s="6" t="s">
        <v>224</v>
      </c>
      <c r="BM125" s="105" t="s">
        <v>244</v>
      </c>
    </row>
    <row r="126" spans="1:65" s="17" customFormat="1" ht="16.5" customHeight="1">
      <c r="A126" s="14"/>
      <c r="B126" s="15"/>
      <c r="C126" s="94">
        <f t="shared" si="10"/>
        <v>4</v>
      </c>
      <c r="D126" s="94" t="s">
        <v>219</v>
      </c>
      <c r="E126" s="95" t="s">
        <v>3236</v>
      </c>
      <c r="F126" s="96" t="s">
        <v>3237</v>
      </c>
      <c r="G126" s="97" t="s">
        <v>2486</v>
      </c>
      <c r="H126" s="98">
        <v>2</v>
      </c>
      <c r="I126" s="1"/>
      <c r="J126" s="99">
        <f t="shared" si="0"/>
        <v>0</v>
      </c>
      <c r="K126" s="96" t="s">
        <v>0</v>
      </c>
      <c r="L126" s="15"/>
      <c r="M126" s="100" t="s">
        <v>0</v>
      </c>
      <c r="N126" s="101" t="s">
        <v>37</v>
      </c>
      <c r="O126" s="102"/>
      <c r="P126" s="103">
        <f t="shared" si="1"/>
        <v>0</v>
      </c>
      <c r="Q126" s="103">
        <v>0</v>
      </c>
      <c r="R126" s="103">
        <f t="shared" si="2"/>
        <v>0</v>
      </c>
      <c r="S126" s="103">
        <v>0</v>
      </c>
      <c r="T126" s="104">
        <f t="shared" si="3"/>
        <v>0</v>
      </c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R126" s="105" t="s">
        <v>224</v>
      </c>
      <c r="AT126" s="105" t="s">
        <v>219</v>
      </c>
      <c r="AU126" s="105" t="s">
        <v>79</v>
      </c>
      <c r="AY126" s="6" t="s">
        <v>217</v>
      </c>
      <c r="BE126" s="106">
        <f t="shared" si="4"/>
        <v>0</v>
      </c>
      <c r="BF126" s="106">
        <f t="shared" si="5"/>
        <v>0</v>
      </c>
      <c r="BG126" s="106">
        <f t="shared" si="6"/>
        <v>0</v>
      </c>
      <c r="BH126" s="106">
        <f t="shared" si="7"/>
        <v>0</v>
      </c>
      <c r="BI126" s="106">
        <f t="shared" si="8"/>
        <v>0</v>
      </c>
      <c r="BJ126" s="6" t="s">
        <v>79</v>
      </c>
      <c r="BK126" s="106">
        <f t="shared" si="9"/>
        <v>0</v>
      </c>
      <c r="BL126" s="6" t="s">
        <v>224</v>
      </c>
      <c r="BM126" s="105" t="s">
        <v>248</v>
      </c>
    </row>
    <row r="127" spans="1:65" s="17" customFormat="1" ht="16.5" customHeight="1">
      <c r="A127" s="14"/>
      <c r="B127" s="15"/>
      <c r="C127" s="94">
        <f t="shared" si="10"/>
        <v>5</v>
      </c>
      <c r="D127" s="94" t="s">
        <v>219</v>
      </c>
      <c r="E127" s="95" t="s">
        <v>3238</v>
      </c>
      <c r="F127" s="96" t="s">
        <v>3239</v>
      </c>
      <c r="G127" s="97" t="s">
        <v>2486</v>
      </c>
      <c r="H127" s="98">
        <v>2</v>
      </c>
      <c r="I127" s="1"/>
      <c r="J127" s="99">
        <f t="shared" si="0"/>
        <v>0</v>
      </c>
      <c r="K127" s="96" t="s">
        <v>0</v>
      </c>
      <c r="L127" s="15"/>
      <c r="M127" s="100" t="s">
        <v>0</v>
      </c>
      <c r="N127" s="101" t="s">
        <v>37</v>
      </c>
      <c r="O127" s="102"/>
      <c r="P127" s="103">
        <f t="shared" si="1"/>
        <v>0</v>
      </c>
      <c r="Q127" s="103">
        <v>0</v>
      </c>
      <c r="R127" s="103">
        <f t="shared" si="2"/>
        <v>0</v>
      </c>
      <c r="S127" s="103">
        <v>0</v>
      </c>
      <c r="T127" s="104">
        <f t="shared" si="3"/>
        <v>0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R127" s="105" t="s">
        <v>224</v>
      </c>
      <c r="AT127" s="105" t="s">
        <v>219</v>
      </c>
      <c r="AU127" s="105" t="s">
        <v>79</v>
      </c>
      <c r="AY127" s="6" t="s">
        <v>217</v>
      </c>
      <c r="BE127" s="106">
        <f t="shared" si="4"/>
        <v>0</v>
      </c>
      <c r="BF127" s="106">
        <f t="shared" si="5"/>
        <v>0</v>
      </c>
      <c r="BG127" s="106">
        <f t="shared" si="6"/>
        <v>0</v>
      </c>
      <c r="BH127" s="106">
        <f t="shared" si="7"/>
        <v>0</v>
      </c>
      <c r="BI127" s="106">
        <f t="shared" si="8"/>
        <v>0</v>
      </c>
      <c r="BJ127" s="6" t="s">
        <v>79</v>
      </c>
      <c r="BK127" s="106">
        <f t="shared" si="9"/>
        <v>0</v>
      </c>
      <c r="BL127" s="6" t="s">
        <v>224</v>
      </c>
      <c r="BM127" s="105" t="s">
        <v>266</v>
      </c>
    </row>
    <row r="128" spans="1:65" s="17" customFormat="1" ht="16.5" customHeight="1">
      <c r="A128" s="14"/>
      <c r="B128" s="15"/>
      <c r="C128" s="94">
        <f t="shared" si="10"/>
        <v>6</v>
      </c>
      <c r="D128" s="94" t="s">
        <v>219</v>
      </c>
      <c r="E128" s="95" t="s">
        <v>3240</v>
      </c>
      <c r="F128" s="96" t="s">
        <v>3241</v>
      </c>
      <c r="G128" s="97" t="s">
        <v>2486</v>
      </c>
      <c r="H128" s="98">
        <v>2</v>
      </c>
      <c r="I128" s="1"/>
      <c r="J128" s="99">
        <f t="shared" si="0"/>
        <v>0</v>
      </c>
      <c r="K128" s="96" t="s">
        <v>0</v>
      </c>
      <c r="L128" s="15"/>
      <c r="M128" s="100" t="s">
        <v>0</v>
      </c>
      <c r="N128" s="101" t="s">
        <v>37</v>
      </c>
      <c r="O128" s="102"/>
      <c r="P128" s="103">
        <f t="shared" si="1"/>
        <v>0</v>
      </c>
      <c r="Q128" s="103">
        <v>0</v>
      </c>
      <c r="R128" s="103">
        <f t="shared" si="2"/>
        <v>0</v>
      </c>
      <c r="S128" s="103">
        <v>0</v>
      </c>
      <c r="T128" s="104">
        <f t="shared" si="3"/>
        <v>0</v>
      </c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R128" s="105" t="s">
        <v>224</v>
      </c>
      <c r="AT128" s="105" t="s">
        <v>219</v>
      </c>
      <c r="AU128" s="105" t="s">
        <v>79</v>
      </c>
      <c r="AY128" s="6" t="s">
        <v>217</v>
      </c>
      <c r="BE128" s="106">
        <f t="shared" si="4"/>
        <v>0</v>
      </c>
      <c r="BF128" s="106">
        <f t="shared" si="5"/>
        <v>0</v>
      </c>
      <c r="BG128" s="106">
        <f t="shared" si="6"/>
        <v>0</v>
      </c>
      <c r="BH128" s="106">
        <f t="shared" si="7"/>
        <v>0</v>
      </c>
      <c r="BI128" s="106">
        <f t="shared" si="8"/>
        <v>0</v>
      </c>
      <c r="BJ128" s="6" t="s">
        <v>79</v>
      </c>
      <c r="BK128" s="106">
        <f t="shared" si="9"/>
        <v>0</v>
      </c>
      <c r="BL128" s="6" t="s">
        <v>224</v>
      </c>
      <c r="BM128" s="105" t="s">
        <v>275</v>
      </c>
    </row>
    <row r="129" spans="1:65" s="17" customFormat="1" ht="16.5" customHeight="1">
      <c r="A129" s="14"/>
      <c r="B129" s="15"/>
      <c r="C129" s="94">
        <f t="shared" si="10"/>
        <v>7</v>
      </c>
      <c r="D129" s="94" t="s">
        <v>219</v>
      </c>
      <c r="E129" s="95" t="s">
        <v>3242</v>
      </c>
      <c r="F129" s="96" t="s">
        <v>3243</v>
      </c>
      <c r="G129" s="97" t="s">
        <v>2486</v>
      </c>
      <c r="H129" s="98">
        <v>1</v>
      </c>
      <c r="I129" s="1"/>
      <c r="J129" s="99">
        <f t="shared" si="0"/>
        <v>0</v>
      </c>
      <c r="K129" s="96" t="s">
        <v>0</v>
      </c>
      <c r="L129" s="15"/>
      <c r="M129" s="100" t="s">
        <v>0</v>
      </c>
      <c r="N129" s="101" t="s">
        <v>37</v>
      </c>
      <c r="O129" s="102"/>
      <c r="P129" s="103">
        <f t="shared" si="1"/>
        <v>0</v>
      </c>
      <c r="Q129" s="103">
        <v>0</v>
      </c>
      <c r="R129" s="103">
        <f t="shared" si="2"/>
        <v>0</v>
      </c>
      <c r="S129" s="103">
        <v>0</v>
      </c>
      <c r="T129" s="104">
        <f t="shared" si="3"/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R129" s="105" t="s">
        <v>224</v>
      </c>
      <c r="AT129" s="105" t="s">
        <v>219</v>
      </c>
      <c r="AU129" s="105" t="s">
        <v>79</v>
      </c>
      <c r="AY129" s="6" t="s">
        <v>217</v>
      </c>
      <c r="BE129" s="106">
        <f t="shared" si="4"/>
        <v>0</v>
      </c>
      <c r="BF129" s="106">
        <f t="shared" si="5"/>
        <v>0</v>
      </c>
      <c r="BG129" s="106">
        <f t="shared" si="6"/>
        <v>0</v>
      </c>
      <c r="BH129" s="106">
        <f t="shared" si="7"/>
        <v>0</v>
      </c>
      <c r="BI129" s="106">
        <f t="shared" si="8"/>
        <v>0</v>
      </c>
      <c r="BJ129" s="6" t="s">
        <v>79</v>
      </c>
      <c r="BK129" s="106">
        <f t="shared" si="9"/>
        <v>0</v>
      </c>
      <c r="BL129" s="6" t="s">
        <v>224</v>
      </c>
      <c r="BM129" s="105" t="s">
        <v>283</v>
      </c>
    </row>
    <row r="130" spans="1:65" s="17" customFormat="1" ht="16.5" customHeight="1">
      <c r="A130" s="14"/>
      <c r="B130" s="15"/>
      <c r="C130" s="94">
        <f t="shared" si="10"/>
        <v>8</v>
      </c>
      <c r="D130" s="94" t="s">
        <v>219</v>
      </c>
      <c r="E130" s="95" t="s">
        <v>3244</v>
      </c>
      <c r="F130" s="96" t="s">
        <v>3245</v>
      </c>
      <c r="G130" s="97" t="s">
        <v>862</v>
      </c>
      <c r="H130" s="98">
        <v>1</v>
      </c>
      <c r="I130" s="1"/>
      <c r="J130" s="99">
        <f t="shared" si="0"/>
        <v>0</v>
      </c>
      <c r="K130" s="96" t="s">
        <v>0</v>
      </c>
      <c r="L130" s="15"/>
      <c r="M130" s="100" t="s">
        <v>0</v>
      </c>
      <c r="N130" s="101" t="s">
        <v>37</v>
      </c>
      <c r="O130" s="102"/>
      <c r="P130" s="103">
        <f t="shared" si="1"/>
        <v>0</v>
      </c>
      <c r="Q130" s="103">
        <v>0</v>
      </c>
      <c r="R130" s="103">
        <f t="shared" si="2"/>
        <v>0</v>
      </c>
      <c r="S130" s="103">
        <v>0</v>
      </c>
      <c r="T130" s="104">
        <f t="shared" si="3"/>
        <v>0</v>
      </c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R130" s="105" t="s">
        <v>224</v>
      </c>
      <c r="AT130" s="105" t="s">
        <v>219</v>
      </c>
      <c r="AU130" s="105" t="s">
        <v>79</v>
      </c>
      <c r="AY130" s="6" t="s">
        <v>217</v>
      </c>
      <c r="BE130" s="106">
        <f t="shared" si="4"/>
        <v>0</v>
      </c>
      <c r="BF130" s="106">
        <f t="shared" si="5"/>
        <v>0</v>
      </c>
      <c r="BG130" s="106">
        <f t="shared" si="6"/>
        <v>0</v>
      </c>
      <c r="BH130" s="106">
        <f t="shared" si="7"/>
        <v>0</v>
      </c>
      <c r="BI130" s="106">
        <f t="shared" si="8"/>
        <v>0</v>
      </c>
      <c r="BJ130" s="6" t="s">
        <v>79</v>
      </c>
      <c r="BK130" s="106">
        <f t="shared" si="9"/>
        <v>0</v>
      </c>
      <c r="BL130" s="6" t="s">
        <v>224</v>
      </c>
      <c r="BM130" s="105" t="s">
        <v>293</v>
      </c>
    </row>
    <row r="131" spans="1:65" s="17" customFormat="1" ht="16.5" customHeight="1">
      <c r="A131" s="14"/>
      <c r="B131" s="15"/>
      <c r="C131" s="94">
        <f t="shared" si="10"/>
        <v>9</v>
      </c>
      <c r="D131" s="94" t="s">
        <v>219</v>
      </c>
      <c r="E131" s="95" t="s">
        <v>3246</v>
      </c>
      <c r="F131" s="96" t="s">
        <v>3247</v>
      </c>
      <c r="G131" s="97" t="s">
        <v>862</v>
      </c>
      <c r="H131" s="98">
        <v>1</v>
      </c>
      <c r="I131" s="1"/>
      <c r="J131" s="99">
        <f t="shared" si="0"/>
        <v>0</v>
      </c>
      <c r="K131" s="96" t="s">
        <v>0</v>
      </c>
      <c r="L131" s="15"/>
      <c r="M131" s="100" t="s">
        <v>0</v>
      </c>
      <c r="N131" s="101" t="s">
        <v>37</v>
      </c>
      <c r="O131" s="102"/>
      <c r="P131" s="103">
        <f t="shared" si="1"/>
        <v>0</v>
      </c>
      <c r="Q131" s="103">
        <v>0</v>
      </c>
      <c r="R131" s="103">
        <f t="shared" si="2"/>
        <v>0</v>
      </c>
      <c r="S131" s="103">
        <v>0</v>
      </c>
      <c r="T131" s="104">
        <f t="shared" si="3"/>
        <v>0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R131" s="105" t="s">
        <v>224</v>
      </c>
      <c r="AT131" s="105" t="s">
        <v>219</v>
      </c>
      <c r="AU131" s="105" t="s">
        <v>79</v>
      </c>
      <c r="AY131" s="6" t="s">
        <v>217</v>
      </c>
      <c r="BE131" s="106">
        <f t="shared" si="4"/>
        <v>0</v>
      </c>
      <c r="BF131" s="106">
        <f t="shared" si="5"/>
        <v>0</v>
      </c>
      <c r="BG131" s="106">
        <f t="shared" si="6"/>
        <v>0</v>
      </c>
      <c r="BH131" s="106">
        <f t="shared" si="7"/>
        <v>0</v>
      </c>
      <c r="BI131" s="106">
        <f t="shared" si="8"/>
        <v>0</v>
      </c>
      <c r="BJ131" s="6" t="s">
        <v>79</v>
      </c>
      <c r="BK131" s="106">
        <f t="shared" si="9"/>
        <v>0</v>
      </c>
      <c r="BL131" s="6" t="s">
        <v>224</v>
      </c>
      <c r="BM131" s="105" t="s">
        <v>299</v>
      </c>
    </row>
    <row r="132" spans="1:65" s="17" customFormat="1" ht="16.5" customHeight="1">
      <c r="A132" s="14"/>
      <c r="B132" s="15"/>
      <c r="C132" s="94">
        <f t="shared" si="10"/>
        <v>10</v>
      </c>
      <c r="D132" s="94" t="s">
        <v>219</v>
      </c>
      <c r="E132" s="95" t="s">
        <v>3248</v>
      </c>
      <c r="F132" s="96" t="s">
        <v>3249</v>
      </c>
      <c r="G132" s="97" t="s">
        <v>2486</v>
      </c>
      <c r="H132" s="98">
        <v>1</v>
      </c>
      <c r="I132" s="1"/>
      <c r="J132" s="99">
        <f t="shared" si="0"/>
        <v>0</v>
      </c>
      <c r="K132" s="96" t="s">
        <v>0</v>
      </c>
      <c r="L132" s="15"/>
      <c r="M132" s="100" t="s">
        <v>0</v>
      </c>
      <c r="N132" s="101" t="s">
        <v>37</v>
      </c>
      <c r="O132" s="102"/>
      <c r="P132" s="103">
        <f t="shared" si="1"/>
        <v>0</v>
      </c>
      <c r="Q132" s="103">
        <v>0</v>
      </c>
      <c r="R132" s="103">
        <f t="shared" si="2"/>
        <v>0</v>
      </c>
      <c r="S132" s="103">
        <v>0</v>
      </c>
      <c r="T132" s="104">
        <f t="shared" si="3"/>
        <v>0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R132" s="105" t="s">
        <v>224</v>
      </c>
      <c r="AT132" s="105" t="s">
        <v>219</v>
      </c>
      <c r="AU132" s="105" t="s">
        <v>79</v>
      </c>
      <c r="AY132" s="6" t="s">
        <v>217</v>
      </c>
      <c r="BE132" s="106">
        <f t="shared" si="4"/>
        <v>0</v>
      </c>
      <c r="BF132" s="106">
        <f t="shared" si="5"/>
        <v>0</v>
      </c>
      <c r="BG132" s="106">
        <f t="shared" si="6"/>
        <v>0</v>
      </c>
      <c r="BH132" s="106">
        <f t="shared" si="7"/>
        <v>0</v>
      </c>
      <c r="BI132" s="106">
        <f t="shared" si="8"/>
        <v>0</v>
      </c>
      <c r="BJ132" s="6" t="s">
        <v>79</v>
      </c>
      <c r="BK132" s="106">
        <f t="shared" si="9"/>
        <v>0</v>
      </c>
      <c r="BL132" s="6" t="s">
        <v>224</v>
      </c>
      <c r="BM132" s="105" t="s">
        <v>308</v>
      </c>
    </row>
    <row r="133" spans="1:65" s="17" customFormat="1" ht="16.5" customHeight="1">
      <c r="A133" s="14"/>
      <c r="B133" s="15"/>
      <c r="C133" s="94">
        <f t="shared" si="10"/>
        <v>11</v>
      </c>
      <c r="D133" s="94" t="s">
        <v>219</v>
      </c>
      <c r="E133" s="95" t="s">
        <v>3240</v>
      </c>
      <c r="F133" s="96" t="s">
        <v>3241</v>
      </c>
      <c r="G133" s="97" t="s">
        <v>2486</v>
      </c>
      <c r="H133" s="98">
        <v>2</v>
      </c>
      <c r="I133" s="1"/>
      <c r="J133" s="99">
        <f t="shared" si="0"/>
        <v>0</v>
      </c>
      <c r="K133" s="96" t="s">
        <v>0</v>
      </c>
      <c r="L133" s="15"/>
      <c r="M133" s="100" t="s">
        <v>0</v>
      </c>
      <c r="N133" s="101" t="s">
        <v>37</v>
      </c>
      <c r="O133" s="102"/>
      <c r="P133" s="103">
        <f t="shared" si="1"/>
        <v>0</v>
      </c>
      <c r="Q133" s="103">
        <v>0</v>
      </c>
      <c r="R133" s="103">
        <f t="shared" si="2"/>
        <v>0</v>
      </c>
      <c r="S133" s="103">
        <v>0</v>
      </c>
      <c r="T133" s="104">
        <f t="shared" si="3"/>
        <v>0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R133" s="105" t="s">
        <v>224</v>
      </c>
      <c r="AT133" s="105" t="s">
        <v>219</v>
      </c>
      <c r="AU133" s="105" t="s">
        <v>79</v>
      </c>
      <c r="AY133" s="6" t="s">
        <v>217</v>
      </c>
      <c r="BE133" s="106">
        <f t="shared" si="4"/>
        <v>0</v>
      </c>
      <c r="BF133" s="106">
        <f t="shared" si="5"/>
        <v>0</v>
      </c>
      <c r="BG133" s="106">
        <f t="shared" si="6"/>
        <v>0</v>
      </c>
      <c r="BH133" s="106">
        <f t="shared" si="7"/>
        <v>0</v>
      </c>
      <c r="BI133" s="106">
        <f t="shared" si="8"/>
        <v>0</v>
      </c>
      <c r="BJ133" s="6" t="s">
        <v>79</v>
      </c>
      <c r="BK133" s="106">
        <f t="shared" si="9"/>
        <v>0</v>
      </c>
      <c r="BL133" s="6" t="s">
        <v>224</v>
      </c>
      <c r="BM133" s="105" t="s">
        <v>317</v>
      </c>
    </row>
    <row r="134" spans="1:65" s="17" customFormat="1" ht="16.5" customHeight="1">
      <c r="A134" s="14"/>
      <c r="B134" s="15"/>
      <c r="C134" s="94">
        <f t="shared" si="10"/>
        <v>12</v>
      </c>
      <c r="D134" s="94" t="s">
        <v>219</v>
      </c>
      <c r="E134" s="95" t="s">
        <v>3250</v>
      </c>
      <c r="F134" s="96" t="s">
        <v>3251</v>
      </c>
      <c r="G134" s="97" t="s">
        <v>2486</v>
      </c>
      <c r="H134" s="98">
        <v>1</v>
      </c>
      <c r="I134" s="1"/>
      <c r="J134" s="99">
        <f t="shared" si="0"/>
        <v>0</v>
      </c>
      <c r="K134" s="96" t="s">
        <v>0</v>
      </c>
      <c r="L134" s="15"/>
      <c r="M134" s="100" t="s">
        <v>0</v>
      </c>
      <c r="N134" s="101" t="s">
        <v>37</v>
      </c>
      <c r="O134" s="102"/>
      <c r="P134" s="103">
        <f t="shared" si="1"/>
        <v>0</v>
      </c>
      <c r="Q134" s="103">
        <v>0</v>
      </c>
      <c r="R134" s="103">
        <f t="shared" si="2"/>
        <v>0</v>
      </c>
      <c r="S134" s="103">
        <v>0</v>
      </c>
      <c r="T134" s="104">
        <f t="shared" si="3"/>
        <v>0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R134" s="105" t="s">
        <v>224</v>
      </c>
      <c r="AT134" s="105" t="s">
        <v>219</v>
      </c>
      <c r="AU134" s="105" t="s">
        <v>79</v>
      </c>
      <c r="AY134" s="6" t="s">
        <v>217</v>
      </c>
      <c r="BE134" s="106">
        <f t="shared" si="4"/>
        <v>0</v>
      </c>
      <c r="BF134" s="106">
        <f t="shared" si="5"/>
        <v>0</v>
      </c>
      <c r="BG134" s="106">
        <f t="shared" si="6"/>
        <v>0</v>
      </c>
      <c r="BH134" s="106">
        <f t="shared" si="7"/>
        <v>0</v>
      </c>
      <c r="BI134" s="106">
        <f t="shared" si="8"/>
        <v>0</v>
      </c>
      <c r="BJ134" s="6" t="s">
        <v>79</v>
      </c>
      <c r="BK134" s="106">
        <f t="shared" si="9"/>
        <v>0</v>
      </c>
      <c r="BL134" s="6" t="s">
        <v>224</v>
      </c>
      <c r="BM134" s="105" t="s">
        <v>326</v>
      </c>
    </row>
    <row r="135" spans="1:65" s="17" customFormat="1" ht="16.5" customHeight="1">
      <c r="A135" s="14"/>
      <c r="B135" s="15"/>
      <c r="C135" s="94">
        <f t="shared" si="10"/>
        <v>13</v>
      </c>
      <c r="D135" s="94" t="s">
        <v>219</v>
      </c>
      <c r="E135" s="95" t="s">
        <v>3252</v>
      </c>
      <c r="F135" s="96" t="s">
        <v>3253</v>
      </c>
      <c r="G135" s="97" t="s">
        <v>2486</v>
      </c>
      <c r="H135" s="98">
        <v>1</v>
      </c>
      <c r="I135" s="1"/>
      <c r="J135" s="99">
        <f t="shared" si="0"/>
        <v>0</v>
      </c>
      <c r="K135" s="96" t="s">
        <v>0</v>
      </c>
      <c r="L135" s="15"/>
      <c r="M135" s="100" t="s">
        <v>0</v>
      </c>
      <c r="N135" s="101" t="s">
        <v>37</v>
      </c>
      <c r="O135" s="102"/>
      <c r="P135" s="103">
        <f t="shared" si="1"/>
        <v>0</v>
      </c>
      <c r="Q135" s="103">
        <v>0</v>
      </c>
      <c r="R135" s="103">
        <f t="shared" si="2"/>
        <v>0</v>
      </c>
      <c r="S135" s="103">
        <v>0</v>
      </c>
      <c r="T135" s="104">
        <f t="shared" si="3"/>
        <v>0</v>
      </c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R135" s="105" t="s">
        <v>224</v>
      </c>
      <c r="AT135" s="105" t="s">
        <v>219</v>
      </c>
      <c r="AU135" s="105" t="s">
        <v>79</v>
      </c>
      <c r="AY135" s="6" t="s">
        <v>217</v>
      </c>
      <c r="BE135" s="106">
        <f t="shared" si="4"/>
        <v>0</v>
      </c>
      <c r="BF135" s="106">
        <f t="shared" si="5"/>
        <v>0</v>
      </c>
      <c r="BG135" s="106">
        <f t="shared" si="6"/>
        <v>0</v>
      </c>
      <c r="BH135" s="106">
        <f t="shared" si="7"/>
        <v>0</v>
      </c>
      <c r="BI135" s="106">
        <f t="shared" si="8"/>
        <v>0</v>
      </c>
      <c r="BJ135" s="6" t="s">
        <v>79</v>
      </c>
      <c r="BK135" s="106">
        <f t="shared" si="9"/>
        <v>0</v>
      </c>
      <c r="BL135" s="6" t="s">
        <v>224</v>
      </c>
      <c r="BM135" s="105" t="s">
        <v>335</v>
      </c>
    </row>
    <row r="136" spans="1:65" s="17" customFormat="1" ht="16.5" customHeight="1">
      <c r="A136" s="14"/>
      <c r="B136" s="15"/>
      <c r="C136" s="94">
        <f t="shared" si="10"/>
        <v>14</v>
      </c>
      <c r="D136" s="94" t="s">
        <v>219</v>
      </c>
      <c r="E136" s="95" t="s">
        <v>3254</v>
      </c>
      <c r="F136" s="96" t="s">
        <v>3255</v>
      </c>
      <c r="G136" s="97" t="s">
        <v>2486</v>
      </c>
      <c r="H136" s="98">
        <v>1</v>
      </c>
      <c r="I136" s="1"/>
      <c r="J136" s="99">
        <f t="shared" si="0"/>
        <v>0</v>
      </c>
      <c r="K136" s="96" t="s">
        <v>0</v>
      </c>
      <c r="L136" s="15"/>
      <c r="M136" s="100" t="s">
        <v>0</v>
      </c>
      <c r="N136" s="101" t="s">
        <v>37</v>
      </c>
      <c r="O136" s="102"/>
      <c r="P136" s="103">
        <f t="shared" si="1"/>
        <v>0</v>
      </c>
      <c r="Q136" s="103">
        <v>0</v>
      </c>
      <c r="R136" s="103">
        <f t="shared" si="2"/>
        <v>0</v>
      </c>
      <c r="S136" s="103">
        <v>0</v>
      </c>
      <c r="T136" s="104">
        <f t="shared" si="3"/>
        <v>0</v>
      </c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R136" s="105" t="s">
        <v>224</v>
      </c>
      <c r="AT136" s="105" t="s">
        <v>219</v>
      </c>
      <c r="AU136" s="105" t="s">
        <v>79</v>
      </c>
      <c r="AY136" s="6" t="s">
        <v>217</v>
      </c>
      <c r="BE136" s="106">
        <f t="shared" si="4"/>
        <v>0</v>
      </c>
      <c r="BF136" s="106">
        <f t="shared" si="5"/>
        <v>0</v>
      </c>
      <c r="BG136" s="106">
        <f t="shared" si="6"/>
        <v>0</v>
      </c>
      <c r="BH136" s="106">
        <f t="shared" si="7"/>
        <v>0</v>
      </c>
      <c r="BI136" s="106">
        <f t="shared" si="8"/>
        <v>0</v>
      </c>
      <c r="BJ136" s="6" t="s">
        <v>79</v>
      </c>
      <c r="BK136" s="106">
        <f t="shared" si="9"/>
        <v>0</v>
      </c>
      <c r="BL136" s="6" t="s">
        <v>224</v>
      </c>
      <c r="BM136" s="105" t="s">
        <v>343</v>
      </c>
    </row>
    <row r="137" spans="1:65" s="17" customFormat="1" ht="16.5" customHeight="1">
      <c r="A137" s="14"/>
      <c r="B137" s="15"/>
      <c r="C137" s="94">
        <f t="shared" si="10"/>
        <v>15</v>
      </c>
      <c r="D137" s="94" t="s">
        <v>219</v>
      </c>
      <c r="E137" s="95" t="s">
        <v>3256</v>
      </c>
      <c r="F137" s="96" t="s">
        <v>3257</v>
      </c>
      <c r="G137" s="97" t="s">
        <v>2486</v>
      </c>
      <c r="H137" s="98">
        <v>10</v>
      </c>
      <c r="I137" s="1"/>
      <c r="J137" s="99">
        <f t="shared" si="0"/>
        <v>0</v>
      </c>
      <c r="K137" s="96" t="s">
        <v>0</v>
      </c>
      <c r="L137" s="15"/>
      <c r="M137" s="100" t="s">
        <v>0</v>
      </c>
      <c r="N137" s="101" t="s">
        <v>37</v>
      </c>
      <c r="O137" s="102"/>
      <c r="P137" s="103">
        <f t="shared" si="1"/>
        <v>0</v>
      </c>
      <c r="Q137" s="103">
        <v>0</v>
      </c>
      <c r="R137" s="103">
        <f t="shared" si="2"/>
        <v>0</v>
      </c>
      <c r="S137" s="103">
        <v>0</v>
      </c>
      <c r="T137" s="104">
        <f t="shared" si="3"/>
        <v>0</v>
      </c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R137" s="105" t="s">
        <v>224</v>
      </c>
      <c r="AT137" s="105" t="s">
        <v>219</v>
      </c>
      <c r="AU137" s="105" t="s">
        <v>79</v>
      </c>
      <c r="AY137" s="6" t="s">
        <v>217</v>
      </c>
      <c r="BE137" s="106">
        <f t="shared" si="4"/>
        <v>0</v>
      </c>
      <c r="BF137" s="106">
        <f t="shared" si="5"/>
        <v>0</v>
      </c>
      <c r="BG137" s="106">
        <f t="shared" si="6"/>
        <v>0</v>
      </c>
      <c r="BH137" s="106">
        <f t="shared" si="7"/>
        <v>0</v>
      </c>
      <c r="BI137" s="106">
        <f t="shared" si="8"/>
        <v>0</v>
      </c>
      <c r="BJ137" s="6" t="s">
        <v>79</v>
      </c>
      <c r="BK137" s="106">
        <f t="shared" si="9"/>
        <v>0</v>
      </c>
      <c r="BL137" s="6" t="s">
        <v>224</v>
      </c>
      <c r="BM137" s="105" t="s">
        <v>354</v>
      </c>
    </row>
    <row r="138" spans="1:65" s="17" customFormat="1" ht="16.5" customHeight="1">
      <c r="A138" s="14"/>
      <c r="B138" s="15"/>
      <c r="C138" s="94">
        <f t="shared" si="10"/>
        <v>16</v>
      </c>
      <c r="D138" s="94" t="s">
        <v>219</v>
      </c>
      <c r="E138" s="95" t="s">
        <v>3258</v>
      </c>
      <c r="F138" s="96" t="s">
        <v>3259</v>
      </c>
      <c r="G138" s="97" t="s">
        <v>2486</v>
      </c>
      <c r="H138" s="98">
        <v>10</v>
      </c>
      <c r="I138" s="1"/>
      <c r="J138" s="99">
        <f t="shared" si="0"/>
        <v>0</v>
      </c>
      <c r="K138" s="96" t="s">
        <v>0</v>
      </c>
      <c r="L138" s="15"/>
      <c r="M138" s="100" t="s">
        <v>0</v>
      </c>
      <c r="N138" s="101" t="s">
        <v>37</v>
      </c>
      <c r="O138" s="102"/>
      <c r="P138" s="103">
        <f t="shared" si="1"/>
        <v>0</v>
      </c>
      <c r="Q138" s="103">
        <v>0</v>
      </c>
      <c r="R138" s="103">
        <f t="shared" si="2"/>
        <v>0</v>
      </c>
      <c r="S138" s="103">
        <v>0</v>
      </c>
      <c r="T138" s="104">
        <f t="shared" si="3"/>
        <v>0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R138" s="105" t="s">
        <v>224</v>
      </c>
      <c r="AT138" s="105" t="s">
        <v>219</v>
      </c>
      <c r="AU138" s="105" t="s">
        <v>79</v>
      </c>
      <c r="AY138" s="6" t="s">
        <v>217</v>
      </c>
      <c r="BE138" s="106">
        <f t="shared" si="4"/>
        <v>0</v>
      </c>
      <c r="BF138" s="106">
        <f t="shared" si="5"/>
        <v>0</v>
      </c>
      <c r="BG138" s="106">
        <f t="shared" si="6"/>
        <v>0</v>
      </c>
      <c r="BH138" s="106">
        <f t="shared" si="7"/>
        <v>0</v>
      </c>
      <c r="BI138" s="106">
        <f t="shared" si="8"/>
        <v>0</v>
      </c>
      <c r="BJ138" s="6" t="s">
        <v>79</v>
      </c>
      <c r="BK138" s="106">
        <f t="shared" si="9"/>
        <v>0</v>
      </c>
      <c r="BL138" s="6" t="s">
        <v>224</v>
      </c>
      <c r="BM138" s="105" t="s">
        <v>364</v>
      </c>
    </row>
    <row r="139" spans="1:65" s="17" customFormat="1" ht="16.5" customHeight="1">
      <c r="A139" s="14"/>
      <c r="B139" s="15"/>
      <c r="C139" s="94">
        <f t="shared" si="10"/>
        <v>17</v>
      </c>
      <c r="D139" s="94" t="s">
        <v>219</v>
      </c>
      <c r="E139" s="95" t="s">
        <v>3260</v>
      </c>
      <c r="F139" s="96" t="s">
        <v>3261</v>
      </c>
      <c r="G139" s="97" t="s">
        <v>2486</v>
      </c>
      <c r="H139" s="98">
        <v>10</v>
      </c>
      <c r="I139" s="1"/>
      <c r="J139" s="99">
        <f t="shared" si="0"/>
        <v>0</v>
      </c>
      <c r="K139" s="96" t="s">
        <v>0</v>
      </c>
      <c r="L139" s="15"/>
      <c r="M139" s="100" t="s">
        <v>0</v>
      </c>
      <c r="N139" s="101" t="s">
        <v>37</v>
      </c>
      <c r="O139" s="102"/>
      <c r="P139" s="103">
        <f t="shared" si="1"/>
        <v>0</v>
      </c>
      <c r="Q139" s="103">
        <v>0</v>
      </c>
      <c r="R139" s="103">
        <f t="shared" si="2"/>
        <v>0</v>
      </c>
      <c r="S139" s="103">
        <v>0</v>
      </c>
      <c r="T139" s="104">
        <f t="shared" si="3"/>
        <v>0</v>
      </c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R139" s="105" t="s">
        <v>224</v>
      </c>
      <c r="AT139" s="105" t="s">
        <v>219</v>
      </c>
      <c r="AU139" s="105" t="s">
        <v>79</v>
      </c>
      <c r="AY139" s="6" t="s">
        <v>217</v>
      </c>
      <c r="BE139" s="106">
        <f t="shared" si="4"/>
        <v>0</v>
      </c>
      <c r="BF139" s="106">
        <f t="shared" si="5"/>
        <v>0</v>
      </c>
      <c r="BG139" s="106">
        <f t="shared" si="6"/>
        <v>0</v>
      </c>
      <c r="BH139" s="106">
        <f t="shared" si="7"/>
        <v>0</v>
      </c>
      <c r="BI139" s="106">
        <f t="shared" si="8"/>
        <v>0</v>
      </c>
      <c r="BJ139" s="6" t="s">
        <v>79</v>
      </c>
      <c r="BK139" s="106">
        <f t="shared" si="9"/>
        <v>0</v>
      </c>
      <c r="BL139" s="6" t="s">
        <v>224</v>
      </c>
      <c r="BM139" s="105" t="s">
        <v>2409</v>
      </c>
    </row>
    <row r="140" spans="1:65" s="17" customFormat="1" ht="16.5" customHeight="1">
      <c r="A140" s="14"/>
      <c r="B140" s="15"/>
      <c r="C140" s="94">
        <f t="shared" si="10"/>
        <v>18</v>
      </c>
      <c r="D140" s="94" t="s">
        <v>219</v>
      </c>
      <c r="E140" s="95" t="s">
        <v>3262</v>
      </c>
      <c r="F140" s="96" t="s">
        <v>3263</v>
      </c>
      <c r="G140" s="97" t="s">
        <v>2486</v>
      </c>
      <c r="H140" s="98">
        <v>1</v>
      </c>
      <c r="I140" s="1"/>
      <c r="J140" s="99">
        <f t="shared" si="0"/>
        <v>0</v>
      </c>
      <c r="K140" s="96" t="s">
        <v>0</v>
      </c>
      <c r="L140" s="15"/>
      <c r="M140" s="100" t="s">
        <v>0</v>
      </c>
      <c r="N140" s="101" t="s">
        <v>37</v>
      </c>
      <c r="O140" s="102"/>
      <c r="P140" s="103">
        <f t="shared" si="1"/>
        <v>0</v>
      </c>
      <c r="Q140" s="103">
        <v>0</v>
      </c>
      <c r="R140" s="103">
        <f t="shared" si="2"/>
        <v>0</v>
      </c>
      <c r="S140" s="103">
        <v>0</v>
      </c>
      <c r="T140" s="104">
        <f t="shared" si="3"/>
        <v>0</v>
      </c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R140" s="105" t="s">
        <v>224</v>
      </c>
      <c r="AT140" s="105" t="s">
        <v>219</v>
      </c>
      <c r="AU140" s="105" t="s">
        <v>79</v>
      </c>
      <c r="AY140" s="6" t="s">
        <v>217</v>
      </c>
      <c r="BE140" s="106">
        <f t="shared" si="4"/>
        <v>0</v>
      </c>
      <c r="BF140" s="106">
        <f t="shared" si="5"/>
        <v>0</v>
      </c>
      <c r="BG140" s="106">
        <f t="shared" si="6"/>
        <v>0</v>
      </c>
      <c r="BH140" s="106">
        <f t="shared" si="7"/>
        <v>0</v>
      </c>
      <c r="BI140" s="106">
        <f t="shared" si="8"/>
        <v>0</v>
      </c>
      <c r="BJ140" s="6" t="s">
        <v>79</v>
      </c>
      <c r="BK140" s="106">
        <f t="shared" si="9"/>
        <v>0</v>
      </c>
      <c r="BL140" s="6" t="s">
        <v>224</v>
      </c>
      <c r="BM140" s="105" t="s">
        <v>380</v>
      </c>
    </row>
    <row r="141" spans="1:65" s="17" customFormat="1" ht="16.5" customHeight="1">
      <c r="A141" s="14"/>
      <c r="B141" s="15"/>
      <c r="C141" s="94">
        <f t="shared" si="10"/>
        <v>19</v>
      </c>
      <c r="D141" s="94" t="s">
        <v>219</v>
      </c>
      <c r="E141" s="95" t="s">
        <v>3264</v>
      </c>
      <c r="F141" s="96" t="s">
        <v>3265</v>
      </c>
      <c r="G141" s="97" t="s">
        <v>2486</v>
      </c>
      <c r="H141" s="98">
        <v>1</v>
      </c>
      <c r="I141" s="1"/>
      <c r="J141" s="99">
        <f t="shared" si="0"/>
        <v>0</v>
      </c>
      <c r="K141" s="96" t="s">
        <v>0</v>
      </c>
      <c r="L141" s="15"/>
      <c r="M141" s="100" t="s">
        <v>0</v>
      </c>
      <c r="N141" s="101" t="s">
        <v>37</v>
      </c>
      <c r="O141" s="102"/>
      <c r="P141" s="103">
        <f t="shared" si="1"/>
        <v>0</v>
      </c>
      <c r="Q141" s="103">
        <v>0</v>
      </c>
      <c r="R141" s="103">
        <f t="shared" si="2"/>
        <v>0</v>
      </c>
      <c r="S141" s="103">
        <v>0</v>
      </c>
      <c r="T141" s="104">
        <f t="shared" si="3"/>
        <v>0</v>
      </c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R141" s="105" t="s">
        <v>224</v>
      </c>
      <c r="AT141" s="105" t="s">
        <v>219</v>
      </c>
      <c r="AU141" s="105" t="s">
        <v>79</v>
      </c>
      <c r="AY141" s="6" t="s">
        <v>217</v>
      </c>
      <c r="BE141" s="106">
        <f t="shared" si="4"/>
        <v>0</v>
      </c>
      <c r="BF141" s="106">
        <f t="shared" si="5"/>
        <v>0</v>
      </c>
      <c r="BG141" s="106">
        <f t="shared" si="6"/>
        <v>0</v>
      </c>
      <c r="BH141" s="106">
        <f t="shared" si="7"/>
        <v>0</v>
      </c>
      <c r="BI141" s="106">
        <f t="shared" si="8"/>
        <v>0</v>
      </c>
      <c r="BJ141" s="6" t="s">
        <v>79</v>
      </c>
      <c r="BK141" s="106">
        <f t="shared" si="9"/>
        <v>0</v>
      </c>
      <c r="BL141" s="6" t="s">
        <v>224</v>
      </c>
      <c r="BM141" s="105" t="s">
        <v>395</v>
      </c>
    </row>
    <row r="142" spans="1:65" s="17" customFormat="1" ht="16.5" customHeight="1">
      <c r="A142" s="14"/>
      <c r="B142" s="15"/>
      <c r="C142" s="94">
        <f t="shared" si="10"/>
        <v>20</v>
      </c>
      <c r="D142" s="94" t="s">
        <v>219</v>
      </c>
      <c r="E142" s="95" t="s">
        <v>3266</v>
      </c>
      <c r="F142" s="96" t="s">
        <v>3267</v>
      </c>
      <c r="G142" s="97" t="s">
        <v>2486</v>
      </c>
      <c r="H142" s="98">
        <v>1</v>
      </c>
      <c r="I142" s="1"/>
      <c r="J142" s="99">
        <f t="shared" si="0"/>
        <v>0</v>
      </c>
      <c r="K142" s="96" t="s">
        <v>0</v>
      </c>
      <c r="L142" s="15"/>
      <c r="M142" s="100" t="s">
        <v>0</v>
      </c>
      <c r="N142" s="101" t="s">
        <v>37</v>
      </c>
      <c r="O142" s="102"/>
      <c r="P142" s="103">
        <f t="shared" si="1"/>
        <v>0</v>
      </c>
      <c r="Q142" s="103">
        <v>0</v>
      </c>
      <c r="R142" s="103">
        <f t="shared" si="2"/>
        <v>0</v>
      </c>
      <c r="S142" s="103">
        <v>0</v>
      </c>
      <c r="T142" s="104">
        <f t="shared" si="3"/>
        <v>0</v>
      </c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R142" s="105" t="s">
        <v>224</v>
      </c>
      <c r="AT142" s="105" t="s">
        <v>219</v>
      </c>
      <c r="AU142" s="105" t="s">
        <v>79</v>
      </c>
      <c r="AY142" s="6" t="s">
        <v>217</v>
      </c>
      <c r="BE142" s="106">
        <f t="shared" si="4"/>
        <v>0</v>
      </c>
      <c r="BF142" s="106">
        <f t="shared" si="5"/>
        <v>0</v>
      </c>
      <c r="BG142" s="106">
        <f t="shared" si="6"/>
        <v>0</v>
      </c>
      <c r="BH142" s="106">
        <f t="shared" si="7"/>
        <v>0</v>
      </c>
      <c r="BI142" s="106">
        <f t="shared" si="8"/>
        <v>0</v>
      </c>
      <c r="BJ142" s="6" t="s">
        <v>79</v>
      </c>
      <c r="BK142" s="106">
        <f t="shared" si="9"/>
        <v>0</v>
      </c>
      <c r="BL142" s="6" t="s">
        <v>224</v>
      </c>
      <c r="BM142" s="105" t="s">
        <v>2413</v>
      </c>
    </row>
    <row r="143" spans="1:65" s="17" customFormat="1" ht="16.5" customHeight="1">
      <c r="A143" s="14"/>
      <c r="B143" s="15"/>
      <c r="C143" s="94">
        <f t="shared" si="10"/>
        <v>21</v>
      </c>
      <c r="D143" s="94" t="s">
        <v>219</v>
      </c>
      <c r="E143" s="95" t="s">
        <v>3268</v>
      </c>
      <c r="F143" s="96" t="s">
        <v>3269</v>
      </c>
      <c r="G143" s="97" t="s">
        <v>2486</v>
      </c>
      <c r="H143" s="98">
        <v>10</v>
      </c>
      <c r="I143" s="1"/>
      <c r="J143" s="99">
        <f t="shared" si="0"/>
        <v>0</v>
      </c>
      <c r="K143" s="96" t="s">
        <v>0</v>
      </c>
      <c r="L143" s="15"/>
      <c r="M143" s="100" t="s">
        <v>0</v>
      </c>
      <c r="N143" s="101" t="s">
        <v>37</v>
      </c>
      <c r="O143" s="102"/>
      <c r="P143" s="103">
        <f t="shared" si="1"/>
        <v>0</v>
      </c>
      <c r="Q143" s="103">
        <v>0</v>
      </c>
      <c r="R143" s="103">
        <f t="shared" si="2"/>
        <v>0</v>
      </c>
      <c r="S143" s="103">
        <v>0</v>
      </c>
      <c r="T143" s="104">
        <f t="shared" si="3"/>
        <v>0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R143" s="105" t="s">
        <v>224</v>
      </c>
      <c r="AT143" s="105" t="s">
        <v>219</v>
      </c>
      <c r="AU143" s="105" t="s">
        <v>79</v>
      </c>
      <c r="AY143" s="6" t="s">
        <v>217</v>
      </c>
      <c r="BE143" s="106">
        <f t="shared" si="4"/>
        <v>0</v>
      </c>
      <c r="BF143" s="106">
        <f t="shared" si="5"/>
        <v>0</v>
      </c>
      <c r="BG143" s="106">
        <f t="shared" si="6"/>
        <v>0</v>
      </c>
      <c r="BH143" s="106">
        <f t="shared" si="7"/>
        <v>0</v>
      </c>
      <c r="BI143" s="106">
        <f t="shared" si="8"/>
        <v>0</v>
      </c>
      <c r="BJ143" s="6" t="s">
        <v>79</v>
      </c>
      <c r="BK143" s="106">
        <f t="shared" si="9"/>
        <v>0</v>
      </c>
      <c r="BL143" s="6" t="s">
        <v>224</v>
      </c>
      <c r="BM143" s="105" t="s">
        <v>410</v>
      </c>
    </row>
    <row r="144" spans="1:65" s="17" customFormat="1" ht="21.75" customHeight="1">
      <c r="A144" s="14"/>
      <c r="B144" s="15"/>
      <c r="C144" s="94">
        <f t="shared" si="10"/>
        <v>22</v>
      </c>
      <c r="D144" s="94" t="s">
        <v>219</v>
      </c>
      <c r="E144" s="95" t="s">
        <v>3270</v>
      </c>
      <c r="F144" s="96" t="s">
        <v>3271</v>
      </c>
      <c r="G144" s="97" t="s">
        <v>2486</v>
      </c>
      <c r="H144" s="98">
        <v>2</v>
      </c>
      <c r="I144" s="1"/>
      <c r="J144" s="99">
        <f t="shared" si="0"/>
        <v>0</v>
      </c>
      <c r="K144" s="96" t="s">
        <v>0</v>
      </c>
      <c r="L144" s="15"/>
      <c r="M144" s="100" t="s">
        <v>0</v>
      </c>
      <c r="N144" s="101" t="s">
        <v>37</v>
      </c>
      <c r="O144" s="102"/>
      <c r="P144" s="103">
        <f t="shared" si="1"/>
        <v>0</v>
      </c>
      <c r="Q144" s="103">
        <v>0</v>
      </c>
      <c r="R144" s="103">
        <f t="shared" si="2"/>
        <v>0</v>
      </c>
      <c r="S144" s="103">
        <v>0</v>
      </c>
      <c r="T144" s="104">
        <f t="shared" si="3"/>
        <v>0</v>
      </c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R144" s="105" t="s">
        <v>224</v>
      </c>
      <c r="AT144" s="105" t="s">
        <v>219</v>
      </c>
      <c r="AU144" s="105" t="s">
        <v>79</v>
      </c>
      <c r="AY144" s="6" t="s">
        <v>217</v>
      </c>
      <c r="BE144" s="106">
        <f t="shared" si="4"/>
        <v>0</v>
      </c>
      <c r="BF144" s="106">
        <f t="shared" si="5"/>
        <v>0</v>
      </c>
      <c r="BG144" s="106">
        <f t="shared" si="6"/>
        <v>0</v>
      </c>
      <c r="BH144" s="106">
        <f t="shared" si="7"/>
        <v>0</v>
      </c>
      <c r="BI144" s="106">
        <f t="shared" si="8"/>
        <v>0</v>
      </c>
      <c r="BJ144" s="6" t="s">
        <v>79</v>
      </c>
      <c r="BK144" s="106">
        <f t="shared" si="9"/>
        <v>0</v>
      </c>
      <c r="BL144" s="6" t="s">
        <v>224</v>
      </c>
      <c r="BM144" s="105" t="s">
        <v>425</v>
      </c>
    </row>
    <row r="145" spans="1:65" s="17" customFormat="1" ht="16.5" customHeight="1">
      <c r="A145" s="14"/>
      <c r="B145" s="15"/>
      <c r="C145" s="94">
        <f t="shared" si="10"/>
        <v>23</v>
      </c>
      <c r="D145" s="94" t="s">
        <v>219</v>
      </c>
      <c r="E145" s="95" t="s">
        <v>3256</v>
      </c>
      <c r="F145" s="96" t="s">
        <v>3257</v>
      </c>
      <c r="G145" s="97" t="s">
        <v>2486</v>
      </c>
      <c r="H145" s="98">
        <v>2</v>
      </c>
      <c r="I145" s="1"/>
      <c r="J145" s="99">
        <f t="shared" si="0"/>
        <v>0</v>
      </c>
      <c r="K145" s="96" t="s">
        <v>0</v>
      </c>
      <c r="L145" s="15"/>
      <c r="M145" s="100" t="s">
        <v>0</v>
      </c>
      <c r="N145" s="101" t="s">
        <v>37</v>
      </c>
      <c r="O145" s="102"/>
      <c r="P145" s="103">
        <f t="shared" si="1"/>
        <v>0</v>
      </c>
      <c r="Q145" s="103">
        <v>0</v>
      </c>
      <c r="R145" s="103">
        <f t="shared" si="2"/>
        <v>0</v>
      </c>
      <c r="S145" s="103">
        <v>0</v>
      </c>
      <c r="T145" s="104">
        <f t="shared" si="3"/>
        <v>0</v>
      </c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R145" s="105" t="s">
        <v>224</v>
      </c>
      <c r="AT145" s="105" t="s">
        <v>219</v>
      </c>
      <c r="AU145" s="105" t="s">
        <v>79</v>
      </c>
      <c r="AY145" s="6" t="s">
        <v>217</v>
      </c>
      <c r="BE145" s="106">
        <f t="shared" si="4"/>
        <v>0</v>
      </c>
      <c r="BF145" s="106">
        <f t="shared" si="5"/>
        <v>0</v>
      </c>
      <c r="BG145" s="106">
        <f t="shared" si="6"/>
        <v>0</v>
      </c>
      <c r="BH145" s="106">
        <f t="shared" si="7"/>
        <v>0</v>
      </c>
      <c r="BI145" s="106">
        <f t="shared" si="8"/>
        <v>0</v>
      </c>
      <c r="BJ145" s="6" t="s">
        <v>79</v>
      </c>
      <c r="BK145" s="106">
        <f t="shared" si="9"/>
        <v>0</v>
      </c>
      <c r="BL145" s="6" t="s">
        <v>224</v>
      </c>
      <c r="BM145" s="105" t="s">
        <v>435</v>
      </c>
    </row>
    <row r="146" spans="1:65" s="17" customFormat="1" ht="16.5" customHeight="1">
      <c r="A146" s="14"/>
      <c r="B146" s="15"/>
      <c r="C146" s="94">
        <f t="shared" si="10"/>
        <v>24</v>
      </c>
      <c r="D146" s="94" t="s">
        <v>219</v>
      </c>
      <c r="E146" s="95" t="s">
        <v>3258</v>
      </c>
      <c r="F146" s="96" t="s">
        <v>3259</v>
      </c>
      <c r="G146" s="97" t="s">
        <v>2486</v>
      </c>
      <c r="H146" s="98">
        <v>2</v>
      </c>
      <c r="I146" s="1"/>
      <c r="J146" s="99">
        <f t="shared" si="0"/>
        <v>0</v>
      </c>
      <c r="K146" s="96" t="s">
        <v>0</v>
      </c>
      <c r="L146" s="15"/>
      <c r="M146" s="100" t="s">
        <v>0</v>
      </c>
      <c r="N146" s="101" t="s">
        <v>37</v>
      </c>
      <c r="O146" s="102"/>
      <c r="P146" s="103">
        <f t="shared" si="1"/>
        <v>0</v>
      </c>
      <c r="Q146" s="103">
        <v>0</v>
      </c>
      <c r="R146" s="103">
        <f t="shared" si="2"/>
        <v>0</v>
      </c>
      <c r="S146" s="103">
        <v>0</v>
      </c>
      <c r="T146" s="104">
        <f t="shared" si="3"/>
        <v>0</v>
      </c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R146" s="105" t="s">
        <v>224</v>
      </c>
      <c r="AT146" s="105" t="s">
        <v>219</v>
      </c>
      <c r="AU146" s="105" t="s">
        <v>79</v>
      </c>
      <c r="AY146" s="6" t="s">
        <v>217</v>
      </c>
      <c r="BE146" s="106">
        <f t="shared" si="4"/>
        <v>0</v>
      </c>
      <c r="BF146" s="106">
        <f t="shared" si="5"/>
        <v>0</v>
      </c>
      <c r="BG146" s="106">
        <f t="shared" si="6"/>
        <v>0</v>
      </c>
      <c r="BH146" s="106">
        <f t="shared" si="7"/>
        <v>0</v>
      </c>
      <c r="BI146" s="106">
        <f t="shared" si="8"/>
        <v>0</v>
      </c>
      <c r="BJ146" s="6" t="s">
        <v>79</v>
      </c>
      <c r="BK146" s="106">
        <f t="shared" si="9"/>
        <v>0</v>
      </c>
      <c r="BL146" s="6" t="s">
        <v>224</v>
      </c>
      <c r="BM146" s="105" t="s">
        <v>445</v>
      </c>
    </row>
    <row r="147" spans="1:65" s="17" customFormat="1" ht="16.5" customHeight="1">
      <c r="A147" s="14"/>
      <c r="B147" s="15"/>
      <c r="C147" s="94">
        <f t="shared" si="10"/>
        <v>25</v>
      </c>
      <c r="D147" s="94" t="s">
        <v>219</v>
      </c>
      <c r="E147" s="95" t="s">
        <v>3260</v>
      </c>
      <c r="F147" s="96" t="s">
        <v>3261</v>
      </c>
      <c r="G147" s="97" t="s">
        <v>2486</v>
      </c>
      <c r="H147" s="98">
        <v>2</v>
      </c>
      <c r="I147" s="1"/>
      <c r="J147" s="99">
        <f t="shared" si="0"/>
        <v>0</v>
      </c>
      <c r="K147" s="96" t="s">
        <v>0</v>
      </c>
      <c r="L147" s="15"/>
      <c r="M147" s="100" t="s">
        <v>0</v>
      </c>
      <c r="N147" s="101" t="s">
        <v>37</v>
      </c>
      <c r="O147" s="102"/>
      <c r="P147" s="103">
        <f t="shared" si="1"/>
        <v>0</v>
      </c>
      <c r="Q147" s="103">
        <v>0</v>
      </c>
      <c r="R147" s="103">
        <f t="shared" si="2"/>
        <v>0</v>
      </c>
      <c r="S147" s="103">
        <v>0</v>
      </c>
      <c r="T147" s="104">
        <f t="shared" si="3"/>
        <v>0</v>
      </c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R147" s="105" t="s">
        <v>224</v>
      </c>
      <c r="AT147" s="105" t="s">
        <v>219</v>
      </c>
      <c r="AU147" s="105" t="s">
        <v>79</v>
      </c>
      <c r="AY147" s="6" t="s">
        <v>217</v>
      </c>
      <c r="BE147" s="106">
        <f t="shared" si="4"/>
        <v>0</v>
      </c>
      <c r="BF147" s="106">
        <f t="shared" si="5"/>
        <v>0</v>
      </c>
      <c r="BG147" s="106">
        <f t="shared" si="6"/>
        <v>0</v>
      </c>
      <c r="BH147" s="106">
        <f t="shared" si="7"/>
        <v>0</v>
      </c>
      <c r="BI147" s="106">
        <f t="shared" si="8"/>
        <v>0</v>
      </c>
      <c r="BJ147" s="6" t="s">
        <v>79</v>
      </c>
      <c r="BK147" s="106">
        <f t="shared" si="9"/>
        <v>0</v>
      </c>
      <c r="BL147" s="6" t="s">
        <v>224</v>
      </c>
      <c r="BM147" s="105" t="s">
        <v>455</v>
      </c>
    </row>
    <row r="148" spans="1:65" s="17" customFormat="1" ht="16.5" customHeight="1">
      <c r="A148" s="14"/>
      <c r="B148" s="15"/>
      <c r="C148" s="94">
        <f t="shared" si="10"/>
        <v>26</v>
      </c>
      <c r="D148" s="94" t="s">
        <v>219</v>
      </c>
      <c r="E148" s="95" t="s">
        <v>3272</v>
      </c>
      <c r="F148" s="96" t="s">
        <v>3273</v>
      </c>
      <c r="G148" s="97" t="s">
        <v>2486</v>
      </c>
      <c r="H148" s="98">
        <v>2</v>
      </c>
      <c r="I148" s="1"/>
      <c r="J148" s="99">
        <f t="shared" si="0"/>
        <v>0</v>
      </c>
      <c r="K148" s="96" t="s">
        <v>0</v>
      </c>
      <c r="L148" s="15"/>
      <c r="M148" s="100" t="s">
        <v>0</v>
      </c>
      <c r="N148" s="101" t="s">
        <v>37</v>
      </c>
      <c r="O148" s="102"/>
      <c r="P148" s="103">
        <f t="shared" si="1"/>
        <v>0</v>
      </c>
      <c r="Q148" s="103">
        <v>0</v>
      </c>
      <c r="R148" s="103">
        <f t="shared" si="2"/>
        <v>0</v>
      </c>
      <c r="S148" s="103">
        <v>0</v>
      </c>
      <c r="T148" s="104">
        <f t="shared" si="3"/>
        <v>0</v>
      </c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R148" s="105" t="s">
        <v>224</v>
      </c>
      <c r="AT148" s="105" t="s">
        <v>219</v>
      </c>
      <c r="AU148" s="105" t="s">
        <v>79</v>
      </c>
      <c r="AY148" s="6" t="s">
        <v>217</v>
      </c>
      <c r="BE148" s="106">
        <f t="shared" si="4"/>
        <v>0</v>
      </c>
      <c r="BF148" s="106">
        <f t="shared" si="5"/>
        <v>0</v>
      </c>
      <c r="BG148" s="106">
        <f t="shared" si="6"/>
        <v>0</v>
      </c>
      <c r="BH148" s="106">
        <f t="shared" si="7"/>
        <v>0</v>
      </c>
      <c r="BI148" s="106">
        <f t="shared" si="8"/>
        <v>0</v>
      </c>
      <c r="BJ148" s="6" t="s">
        <v>79</v>
      </c>
      <c r="BK148" s="106">
        <f t="shared" si="9"/>
        <v>0</v>
      </c>
      <c r="BL148" s="6" t="s">
        <v>224</v>
      </c>
      <c r="BM148" s="105" t="s">
        <v>464</v>
      </c>
    </row>
    <row r="149" spans="1:65" s="17" customFormat="1" ht="16.5" customHeight="1">
      <c r="A149" s="14"/>
      <c r="B149" s="15"/>
      <c r="C149" s="94">
        <f t="shared" si="10"/>
        <v>27</v>
      </c>
      <c r="D149" s="94" t="s">
        <v>219</v>
      </c>
      <c r="E149" s="95" t="s">
        <v>3268</v>
      </c>
      <c r="F149" s="96" t="s">
        <v>3269</v>
      </c>
      <c r="G149" s="97" t="s">
        <v>2486</v>
      </c>
      <c r="H149" s="98">
        <v>2</v>
      </c>
      <c r="I149" s="1"/>
      <c r="J149" s="99">
        <f t="shared" si="0"/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 t="shared" si="1"/>
        <v>0</v>
      </c>
      <c r="Q149" s="103">
        <v>0</v>
      </c>
      <c r="R149" s="103">
        <f t="shared" si="2"/>
        <v>0</v>
      </c>
      <c r="S149" s="103">
        <v>0</v>
      </c>
      <c r="T149" s="104">
        <f t="shared" si="3"/>
        <v>0</v>
      </c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R149" s="105" t="s">
        <v>224</v>
      </c>
      <c r="AT149" s="105" t="s">
        <v>219</v>
      </c>
      <c r="AU149" s="105" t="s">
        <v>79</v>
      </c>
      <c r="AY149" s="6" t="s">
        <v>217</v>
      </c>
      <c r="BE149" s="106">
        <f t="shared" si="4"/>
        <v>0</v>
      </c>
      <c r="BF149" s="106">
        <f t="shared" si="5"/>
        <v>0</v>
      </c>
      <c r="BG149" s="106">
        <f t="shared" si="6"/>
        <v>0</v>
      </c>
      <c r="BH149" s="106">
        <f t="shared" si="7"/>
        <v>0</v>
      </c>
      <c r="BI149" s="106">
        <f t="shared" si="8"/>
        <v>0</v>
      </c>
      <c r="BJ149" s="6" t="s">
        <v>79</v>
      </c>
      <c r="BK149" s="106">
        <f t="shared" si="9"/>
        <v>0</v>
      </c>
      <c r="BL149" s="6" t="s">
        <v>224</v>
      </c>
      <c r="BM149" s="105" t="s">
        <v>2421</v>
      </c>
    </row>
    <row r="150" spans="1:65" s="17" customFormat="1" ht="21.75" customHeight="1">
      <c r="A150" s="14"/>
      <c r="B150" s="15"/>
      <c r="C150" s="94">
        <f t="shared" si="10"/>
        <v>28</v>
      </c>
      <c r="D150" s="94" t="s">
        <v>219</v>
      </c>
      <c r="E150" s="95" t="s">
        <v>3274</v>
      </c>
      <c r="F150" s="96" t="s">
        <v>3275</v>
      </c>
      <c r="G150" s="97" t="s">
        <v>2486</v>
      </c>
      <c r="H150" s="98">
        <v>2</v>
      </c>
      <c r="I150" s="1"/>
      <c r="J150" s="99">
        <f t="shared" si="0"/>
        <v>0</v>
      </c>
      <c r="K150" s="96" t="s">
        <v>0</v>
      </c>
      <c r="L150" s="15"/>
      <c r="M150" s="100" t="s">
        <v>0</v>
      </c>
      <c r="N150" s="101" t="s">
        <v>37</v>
      </c>
      <c r="O150" s="102"/>
      <c r="P150" s="103">
        <f t="shared" si="1"/>
        <v>0</v>
      </c>
      <c r="Q150" s="103">
        <v>0</v>
      </c>
      <c r="R150" s="103">
        <f t="shared" si="2"/>
        <v>0</v>
      </c>
      <c r="S150" s="103">
        <v>0</v>
      </c>
      <c r="T150" s="104">
        <f t="shared" si="3"/>
        <v>0</v>
      </c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R150" s="105" t="s">
        <v>224</v>
      </c>
      <c r="AT150" s="105" t="s">
        <v>219</v>
      </c>
      <c r="AU150" s="105" t="s">
        <v>79</v>
      </c>
      <c r="AY150" s="6" t="s">
        <v>217</v>
      </c>
      <c r="BE150" s="106">
        <f t="shared" si="4"/>
        <v>0</v>
      </c>
      <c r="BF150" s="106">
        <f t="shared" si="5"/>
        <v>0</v>
      </c>
      <c r="BG150" s="106">
        <f t="shared" si="6"/>
        <v>0</v>
      </c>
      <c r="BH150" s="106">
        <f t="shared" si="7"/>
        <v>0</v>
      </c>
      <c r="BI150" s="106">
        <f t="shared" si="8"/>
        <v>0</v>
      </c>
      <c r="BJ150" s="6" t="s">
        <v>79</v>
      </c>
      <c r="BK150" s="106">
        <f t="shared" si="9"/>
        <v>0</v>
      </c>
      <c r="BL150" s="6" t="s">
        <v>224</v>
      </c>
      <c r="BM150" s="105" t="s">
        <v>2423</v>
      </c>
    </row>
    <row r="151" spans="1:65" s="17" customFormat="1" ht="16.5" customHeight="1">
      <c r="A151" s="14"/>
      <c r="B151" s="15"/>
      <c r="C151" s="94">
        <f t="shared" si="10"/>
        <v>29</v>
      </c>
      <c r="D151" s="94" t="s">
        <v>219</v>
      </c>
      <c r="E151" s="95" t="s">
        <v>3256</v>
      </c>
      <c r="F151" s="96" t="s">
        <v>3257</v>
      </c>
      <c r="G151" s="97" t="s">
        <v>2486</v>
      </c>
      <c r="H151" s="98">
        <v>2</v>
      </c>
      <c r="I151" s="1"/>
      <c r="J151" s="99">
        <f t="shared" si="0"/>
        <v>0</v>
      </c>
      <c r="K151" s="96" t="s">
        <v>0</v>
      </c>
      <c r="L151" s="15"/>
      <c r="M151" s="100" t="s">
        <v>0</v>
      </c>
      <c r="N151" s="101" t="s">
        <v>37</v>
      </c>
      <c r="O151" s="102"/>
      <c r="P151" s="103">
        <f t="shared" si="1"/>
        <v>0</v>
      </c>
      <c r="Q151" s="103">
        <v>0</v>
      </c>
      <c r="R151" s="103">
        <f t="shared" si="2"/>
        <v>0</v>
      </c>
      <c r="S151" s="103">
        <v>0</v>
      </c>
      <c r="T151" s="104">
        <f t="shared" si="3"/>
        <v>0</v>
      </c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R151" s="105" t="s">
        <v>224</v>
      </c>
      <c r="AT151" s="105" t="s">
        <v>219</v>
      </c>
      <c r="AU151" s="105" t="s">
        <v>79</v>
      </c>
      <c r="AY151" s="6" t="s">
        <v>217</v>
      </c>
      <c r="BE151" s="106">
        <f t="shared" si="4"/>
        <v>0</v>
      </c>
      <c r="BF151" s="106">
        <f t="shared" si="5"/>
        <v>0</v>
      </c>
      <c r="BG151" s="106">
        <f t="shared" si="6"/>
        <v>0</v>
      </c>
      <c r="BH151" s="106">
        <f t="shared" si="7"/>
        <v>0</v>
      </c>
      <c r="BI151" s="106">
        <f t="shared" si="8"/>
        <v>0</v>
      </c>
      <c r="BJ151" s="6" t="s">
        <v>79</v>
      </c>
      <c r="BK151" s="106">
        <f t="shared" si="9"/>
        <v>0</v>
      </c>
      <c r="BL151" s="6" t="s">
        <v>224</v>
      </c>
      <c r="BM151" s="105" t="s">
        <v>474</v>
      </c>
    </row>
    <row r="152" spans="1:65" s="17" customFormat="1" ht="16.5" customHeight="1">
      <c r="A152" s="14"/>
      <c r="B152" s="15"/>
      <c r="C152" s="94">
        <f t="shared" si="10"/>
        <v>30</v>
      </c>
      <c r="D152" s="94" t="s">
        <v>219</v>
      </c>
      <c r="E152" s="95" t="s">
        <v>3258</v>
      </c>
      <c r="F152" s="96" t="s">
        <v>3259</v>
      </c>
      <c r="G152" s="97" t="s">
        <v>2486</v>
      </c>
      <c r="H152" s="98">
        <v>2</v>
      </c>
      <c r="I152" s="1"/>
      <c r="J152" s="99">
        <f t="shared" si="0"/>
        <v>0</v>
      </c>
      <c r="K152" s="96" t="s">
        <v>0</v>
      </c>
      <c r="L152" s="15"/>
      <c r="M152" s="100" t="s">
        <v>0</v>
      </c>
      <c r="N152" s="101" t="s">
        <v>37</v>
      </c>
      <c r="O152" s="102"/>
      <c r="P152" s="103">
        <f t="shared" si="1"/>
        <v>0</v>
      </c>
      <c r="Q152" s="103">
        <v>0</v>
      </c>
      <c r="R152" s="103">
        <f t="shared" si="2"/>
        <v>0</v>
      </c>
      <c r="S152" s="103">
        <v>0</v>
      </c>
      <c r="T152" s="104">
        <f t="shared" si="3"/>
        <v>0</v>
      </c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R152" s="105" t="s">
        <v>224</v>
      </c>
      <c r="AT152" s="105" t="s">
        <v>219</v>
      </c>
      <c r="AU152" s="105" t="s">
        <v>79</v>
      </c>
      <c r="AY152" s="6" t="s">
        <v>217</v>
      </c>
      <c r="BE152" s="106">
        <f t="shared" si="4"/>
        <v>0</v>
      </c>
      <c r="BF152" s="106">
        <f t="shared" si="5"/>
        <v>0</v>
      </c>
      <c r="BG152" s="106">
        <f t="shared" si="6"/>
        <v>0</v>
      </c>
      <c r="BH152" s="106">
        <f t="shared" si="7"/>
        <v>0</v>
      </c>
      <c r="BI152" s="106">
        <f t="shared" si="8"/>
        <v>0</v>
      </c>
      <c r="BJ152" s="6" t="s">
        <v>79</v>
      </c>
      <c r="BK152" s="106">
        <f t="shared" si="9"/>
        <v>0</v>
      </c>
      <c r="BL152" s="6" t="s">
        <v>224</v>
      </c>
      <c r="BM152" s="105" t="s">
        <v>484</v>
      </c>
    </row>
    <row r="153" spans="1:65" s="17" customFormat="1" ht="16.5" customHeight="1">
      <c r="A153" s="14"/>
      <c r="B153" s="15"/>
      <c r="C153" s="94">
        <f t="shared" si="10"/>
        <v>31</v>
      </c>
      <c r="D153" s="94" t="s">
        <v>219</v>
      </c>
      <c r="E153" s="95" t="s">
        <v>3260</v>
      </c>
      <c r="F153" s="96" t="s">
        <v>3261</v>
      </c>
      <c r="G153" s="97" t="s">
        <v>2486</v>
      </c>
      <c r="H153" s="98">
        <v>2</v>
      </c>
      <c r="I153" s="1"/>
      <c r="J153" s="99">
        <f t="shared" si="0"/>
        <v>0</v>
      </c>
      <c r="K153" s="96" t="s">
        <v>0</v>
      </c>
      <c r="L153" s="15"/>
      <c r="M153" s="100" t="s">
        <v>0</v>
      </c>
      <c r="N153" s="101" t="s">
        <v>37</v>
      </c>
      <c r="O153" s="102"/>
      <c r="P153" s="103">
        <f t="shared" si="1"/>
        <v>0</v>
      </c>
      <c r="Q153" s="103">
        <v>0</v>
      </c>
      <c r="R153" s="103">
        <f t="shared" si="2"/>
        <v>0</v>
      </c>
      <c r="S153" s="103">
        <v>0</v>
      </c>
      <c r="T153" s="104">
        <f t="shared" si="3"/>
        <v>0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R153" s="105" t="s">
        <v>224</v>
      </c>
      <c r="AT153" s="105" t="s">
        <v>219</v>
      </c>
      <c r="AU153" s="105" t="s">
        <v>79</v>
      </c>
      <c r="AY153" s="6" t="s">
        <v>217</v>
      </c>
      <c r="BE153" s="106">
        <f t="shared" si="4"/>
        <v>0</v>
      </c>
      <c r="BF153" s="106">
        <f t="shared" si="5"/>
        <v>0</v>
      </c>
      <c r="BG153" s="106">
        <f t="shared" si="6"/>
        <v>0</v>
      </c>
      <c r="BH153" s="106">
        <f t="shared" si="7"/>
        <v>0</v>
      </c>
      <c r="BI153" s="106">
        <f t="shared" si="8"/>
        <v>0</v>
      </c>
      <c r="BJ153" s="6" t="s">
        <v>79</v>
      </c>
      <c r="BK153" s="106">
        <f t="shared" si="9"/>
        <v>0</v>
      </c>
      <c r="BL153" s="6" t="s">
        <v>224</v>
      </c>
      <c r="BM153" s="105" t="s">
        <v>494</v>
      </c>
    </row>
    <row r="154" spans="1:65" s="17" customFormat="1" ht="16.5" customHeight="1">
      <c r="A154" s="14"/>
      <c r="B154" s="15"/>
      <c r="C154" s="94">
        <f t="shared" si="10"/>
        <v>32</v>
      </c>
      <c r="D154" s="94" t="s">
        <v>219</v>
      </c>
      <c r="E154" s="95" t="s">
        <v>3272</v>
      </c>
      <c r="F154" s="96" t="s">
        <v>3273</v>
      </c>
      <c r="G154" s="97" t="s">
        <v>2486</v>
      </c>
      <c r="H154" s="98">
        <v>2</v>
      </c>
      <c r="I154" s="1"/>
      <c r="J154" s="99">
        <f t="shared" si="0"/>
        <v>0</v>
      </c>
      <c r="K154" s="96" t="s">
        <v>0</v>
      </c>
      <c r="L154" s="15"/>
      <c r="M154" s="100" t="s">
        <v>0</v>
      </c>
      <c r="N154" s="101" t="s">
        <v>37</v>
      </c>
      <c r="O154" s="102"/>
      <c r="P154" s="103">
        <f t="shared" si="1"/>
        <v>0</v>
      </c>
      <c r="Q154" s="103">
        <v>0</v>
      </c>
      <c r="R154" s="103">
        <f t="shared" si="2"/>
        <v>0</v>
      </c>
      <c r="S154" s="103">
        <v>0</v>
      </c>
      <c r="T154" s="104">
        <f t="shared" si="3"/>
        <v>0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R154" s="105" t="s">
        <v>224</v>
      </c>
      <c r="AT154" s="105" t="s">
        <v>219</v>
      </c>
      <c r="AU154" s="105" t="s">
        <v>79</v>
      </c>
      <c r="AY154" s="6" t="s">
        <v>217</v>
      </c>
      <c r="BE154" s="106">
        <f t="shared" si="4"/>
        <v>0</v>
      </c>
      <c r="BF154" s="106">
        <f t="shared" si="5"/>
        <v>0</v>
      </c>
      <c r="BG154" s="106">
        <f t="shared" si="6"/>
        <v>0</v>
      </c>
      <c r="BH154" s="106">
        <f t="shared" si="7"/>
        <v>0</v>
      </c>
      <c r="BI154" s="106">
        <f t="shared" si="8"/>
        <v>0</v>
      </c>
      <c r="BJ154" s="6" t="s">
        <v>79</v>
      </c>
      <c r="BK154" s="106">
        <f t="shared" si="9"/>
        <v>0</v>
      </c>
      <c r="BL154" s="6" t="s">
        <v>224</v>
      </c>
      <c r="BM154" s="105" t="s">
        <v>507</v>
      </c>
    </row>
    <row r="155" spans="1:65" s="17" customFormat="1" ht="16.5" customHeight="1">
      <c r="A155" s="14"/>
      <c r="B155" s="15"/>
      <c r="C155" s="94">
        <f t="shared" si="10"/>
        <v>33</v>
      </c>
      <c r="D155" s="94" t="s">
        <v>219</v>
      </c>
      <c r="E155" s="95" t="s">
        <v>3268</v>
      </c>
      <c r="F155" s="96" t="s">
        <v>3269</v>
      </c>
      <c r="G155" s="97" t="s">
        <v>2486</v>
      </c>
      <c r="H155" s="98">
        <v>2</v>
      </c>
      <c r="I155" s="1"/>
      <c r="J155" s="99">
        <f t="shared" ref="J155:J186" si="11">ROUND(I155*H155,2)</f>
        <v>0</v>
      </c>
      <c r="K155" s="96" t="s">
        <v>0</v>
      </c>
      <c r="L155" s="15"/>
      <c r="M155" s="100" t="s">
        <v>0</v>
      </c>
      <c r="N155" s="101" t="s">
        <v>37</v>
      </c>
      <c r="O155" s="102"/>
      <c r="P155" s="103">
        <f t="shared" ref="P155:P186" si="12">O155*H155</f>
        <v>0</v>
      </c>
      <c r="Q155" s="103">
        <v>0</v>
      </c>
      <c r="R155" s="103">
        <f t="shared" ref="R155:R186" si="13">Q155*H155</f>
        <v>0</v>
      </c>
      <c r="S155" s="103">
        <v>0</v>
      </c>
      <c r="T155" s="104">
        <f t="shared" ref="T155:T186" si="14">S155*H155</f>
        <v>0</v>
      </c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R155" s="105" t="s">
        <v>224</v>
      </c>
      <c r="AT155" s="105" t="s">
        <v>219</v>
      </c>
      <c r="AU155" s="105" t="s">
        <v>79</v>
      </c>
      <c r="AY155" s="6" t="s">
        <v>217</v>
      </c>
      <c r="BE155" s="106">
        <f t="shared" ref="BE155:BE186" si="15">IF(N155="základní",J155,0)</f>
        <v>0</v>
      </c>
      <c r="BF155" s="106">
        <f t="shared" ref="BF155:BF186" si="16">IF(N155="snížená",J155,0)</f>
        <v>0</v>
      </c>
      <c r="BG155" s="106">
        <f t="shared" ref="BG155:BG186" si="17">IF(N155="zákl. přenesená",J155,0)</f>
        <v>0</v>
      </c>
      <c r="BH155" s="106">
        <f t="shared" ref="BH155:BH186" si="18">IF(N155="sníž. přenesená",J155,0)</f>
        <v>0</v>
      </c>
      <c r="BI155" s="106">
        <f t="shared" ref="BI155:BI186" si="19">IF(N155="nulová",J155,0)</f>
        <v>0</v>
      </c>
      <c r="BJ155" s="6" t="s">
        <v>79</v>
      </c>
      <c r="BK155" s="106">
        <f t="shared" ref="BK155:BK186" si="20">ROUND(I155*H155,2)</f>
        <v>0</v>
      </c>
      <c r="BL155" s="6" t="s">
        <v>224</v>
      </c>
      <c r="BM155" s="105" t="s">
        <v>2429</v>
      </c>
    </row>
    <row r="156" spans="1:65" s="17" customFormat="1" ht="16.5" customHeight="1">
      <c r="A156" s="14"/>
      <c r="B156" s="15"/>
      <c r="C156" s="94">
        <f t="shared" si="10"/>
        <v>34</v>
      </c>
      <c r="D156" s="94" t="s">
        <v>219</v>
      </c>
      <c r="E156" s="95" t="s">
        <v>3276</v>
      </c>
      <c r="F156" s="96" t="s">
        <v>3277</v>
      </c>
      <c r="G156" s="97" t="s">
        <v>2486</v>
      </c>
      <c r="H156" s="98">
        <v>1</v>
      </c>
      <c r="I156" s="1"/>
      <c r="J156" s="99">
        <f t="shared" si="11"/>
        <v>0</v>
      </c>
      <c r="K156" s="96" t="s">
        <v>0</v>
      </c>
      <c r="L156" s="15"/>
      <c r="M156" s="100" t="s">
        <v>0</v>
      </c>
      <c r="N156" s="101" t="s">
        <v>37</v>
      </c>
      <c r="O156" s="102"/>
      <c r="P156" s="103">
        <f t="shared" si="12"/>
        <v>0</v>
      </c>
      <c r="Q156" s="103">
        <v>0</v>
      </c>
      <c r="R156" s="103">
        <f t="shared" si="13"/>
        <v>0</v>
      </c>
      <c r="S156" s="103">
        <v>0</v>
      </c>
      <c r="T156" s="104">
        <f t="shared" si="14"/>
        <v>0</v>
      </c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R156" s="105" t="s">
        <v>224</v>
      </c>
      <c r="AT156" s="105" t="s">
        <v>219</v>
      </c>
      <c r="AU156" s="105" t="s">
        <v>79</v>
      </c>
      <c r="AY156" s="6" t="s">
        <v>217</v>
      </c>
      <c r="BE156" s="106">
        <f t="shared" si="15"/>
        <v>0</v>
      </c>
      <c r="BF156" s="106">
        <f t="shared" si="16"/>
        <v>0</v>
      </c>
      <c r="BG156" s="106">
        <f t="shared" si="17"/>
        <v>0</v>
      </c>
      <c r="BH156" s="106">
        <f t="shared" si="18"/>
        <v>0</v>
      </c>
      <c r="BI156" s="106">
        <f t="shared" si="19"/>
        <v>0</v>
      </c>
      <c r="BJ156" s="6" t="s">
        <v>79</v>
      </c>
      <c r="BK156" s="106">
        <f t="shared" si="20"/>
        <v>0</v>
      </c>
      <c r="BL156" s="6" t="s">
        <v>224</v>
      </c>
      <c r="BM156" s="105" t="s">
        <v>2431</v>
      </c>
    </row>
    <row r="157" spans="1:65" s="17" customFormat="1" ht="16.5" customHeight="1">
      <c r="A157" s="14"/>
      <c r="B157" s="15"/>
      <c r="C157" s="94">
        <f t="shared" si="10"/>
        <v>35</v>
      </c>
      <c r="D157" s="94" t="s">
        <v>219</v>
      </c>
      <c r="E157" s="95" t="s">
        <v>3278</v>
      </c>
      <c r="F157" s="96" t="s">
        <v>3257</v>
      </c>
      <c r="G157" s="97" t="s">
        <v>2486</v>
      </c>
      <c r="H157" s="98">
        <v>1</v>
      </c>
      <c r="I157" s="1"/>
      <c r="J157" s="99">
        <f t="shared" si="11"/>
        <v>0</v>
      </c>
      <c r="K157" s="96" t="s">
        <v>0</v>
      </c>
      <c r="L157" s="15"/>
      <c r="M157" s="100" t="s">
        <v>0</v>
      </c>
      <c r="N157" s="101" t="s">
        <v>37</v>
      </c>
      <c r="O157" s="102"/>
      <c r="P157" s="103">
        <f t="shared" si="12"/>
        <v>0</v>
      </c>
      <c r="Q157" s="103">
        <v>0</v>
      </c>
      <c r="R157" s="103">
        <f t="shared" si="13"/>
        <v>0</v>
      </c>
      <c r="S157" s="103">
        <v>0</v>
      </c>
      <c r="T157" s="104">
        <f t="shared" si="14"/>
        <v>0</v>
      </c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R157" s="105" t="s">
        <v>224</v>
      </c>
      <c r="AT157" s="105" t="s">
        <v>219</v>
      </c>
      <c r="AU157" s="105" t="s">
        <v>79</v>
      </c>
      <c r="AY157" s="6" t="s">
        <v>217</v>
      </c>
      <c r="BE157" s="106">
        <f t="shared" si="15"/>
        <v>0</v>
      </c>
      <c r="BF157" s="106">
        <f t="shared" si="16"/>
        <v>0</v>
      </c>
      <c r="BG157" s="106">
        <f t="shared" si="17"/>
        <v>0</v>
      </c>
      <c r="BH157" s="106">
        <f t="shared" si="18"/>
        <v>0</v>
      </c>
      <c r="BI157" s="106">
        <f t="shared" si="19"/>
        <v>0</v>
      </c>
      <c r="BJ157" s="6" t="s">
        <v>79</v>
      </c>
      <c r="BK157" s="106">
        <f t="shared" si="20"/>
        <v>0</v>
      </c>
      <c r="BL157" s="6" t="s">
        <v>224</v>
      </c>
      <c r="BM157" s="105" t="s">
        <v>516</v>
      </c>
    </row>
    <row r="158" spans="1:65" s="17" customFormat="1" ht="16.5" customHeight="1">
      <c r="A158" s="14"/>
      <c r="B158" s="15"/>
      <c r="C158" s="94">
        <f t="shared" si="10"/>
        <v>36</v>
      </c>
      <c r="D158" s="94" t="s">
        <v>219</v>
      </c>
      <c r="E158" s="95" t="s">
        <v>3258</v>
      </c>
      <c r="F158" s="96" t="s">
        <v>3259</v>
      </c>
      <c r="G158" s="97" t="s">
        <v>2486</v>
      </c>
      <c r="H158" s="98">
        <v>1</v>
      </c>
      <c r="I158" s="1"/>
      <c r="J158" s="99">
        <f t="shared" si="11"/>
        <v>0</v>
      </c>
      <c r="K158" s="96" t="s">
        <v>0</v>
      </c>
      <c r="L158" s="15"/>
      <c r="M158" s="100" t="s">
        <v>0</v>
      </c>
      <c r="N158" s="101" t="s">
        <v>37</v>
      </c>
      <c r="O158" s="102"/>
      <c r="P158" s="103">
        <f t="shared" si="12"/>
        <v>0</v>
      </c>
      <c r="Q158" s="103">
        <v>0</v>
      </c>
      <c r="R158" s="103">
        <f t="shared" si="13"/>
        <v>0</v>
      </c>
      <c r="S158" s="103">
        <v>0</v>
      </c>
      <c r="T158" s="104">
        <f t="shared" si="14"/>
        <v>0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R158" s="105" t="s">
        <v>224</v>
      </c>
      <c r="AT158" s="105" t="s">
        <v>219</v>
      </c>
      <c r="AU158" s="105" t="s">
        <v>79</v>
      </c>
      <c r="AY158" s="6" t="s">
        <v>217</v>
      </c>
      <c r="BE158" s="106">
        <f t="shared" si="15"/>
        <v>0</v>
      </c>
      <c r="BF158" s="106">
        <f t="shared" si="16"/>
        <v>0</v>
      </c>
      <c r="BG158" s="106">
        <f t="shared" si="17"/>
        <v>0</v>
      </c>
      <c r="BH158" s="106">
        <f t="shared" si="18"/>
        <v>0</v>
      </c>
      <c r="BI158" s="106">
        <f t="shared" si="19"/>
        <v>0</v>
      </c>
      <c r="BJ158" s="6" t="s">
        <v>79</v>
      </c>
      <c r="BK158" s="106">
        <f t="shared" si="20"/>
        <v>0</v>
      </c>
      <c r="BL158" s="6" t="s">
        <v>224</v>
      </c>
      <c r="BM158" s="105" t="s">
        <v>527</v>
      </c>
    </row>
    <row r="159" spans="1:65" s="17" customFormat="1" ht="16.5" customHeight="1">
      <c r="A159" s="14"/>
      <c r="B159" s="15"/>
      <c r="C159" s="94">
        <f t="shared" si="10"/>
        <v>37</v>
      </c>
      <c r="D159" s="94" t="s">
        <v>219</v>
      </c>
      <c r="E159" s="95" t="s">
        <v>3279</v>
      </c>
      <c r="F159" s="96" t="s">
        <v>3280</v>
      </c>
      <c r="G159" s="97" t="s">
        <v>2486</v>
      </c>
      <c r="H159" s="98">
        <v>1</v>
      </c>
      <c r="I159" s="1"/>
      <c r="J159" s="99">
        <f t="shared" si="11"/>
        <v>0</v>
      </c>
      <c r="K159" s="96" t="s">
        <v>0</v>
      </c>
      <c r="L159" s="15"/>
      <c r="M159" s="100" t="s">
        <v>0</v>
      </c>
      <c r="N159" s="101" t="s">
        <v>37</v>
      </c>
      <c r="O159" s="102"/>
      <c r="P159" s="103">
        <f t="shared" si="12"/>
        <v>0</v>
      </c>
      <c r="Q159" s="103">
        <v>0</v>
      </c>
      <c r="R159" s="103">
        <f t="shared" si="13"/>
        <v>0</v>
      </c>
      <c r="S159" s="103">
        <v>0</v>
      </c>
      <c r="T159" s="104">
        <f t="shared" si="14"/>
        <v>0</v>
      </c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R159" s="105" t="s">
        <v>224</v>
      </c>
      <c r="AT159" s="105" t="s">
        <v>219</v>
      </c>
      <c r="AU159" s="105" t="s">
        <v>79</v>
      </c>
      <c r="AY159" s="6" t="s">
        <v>217</v>
      </c>
      <c r="BE159" s="106">
        <f t="shared" si="15"/>
        <v>0</v>
      </c>
      <c r="BF159" s="106">
        <f t="shared" si="16"/>
        <v>0</v>
      </c>
      <c r="BG159" s="106">
        <f t="shared" si="17"/>
        <v>0</v>
      </c>
      <c r="BH159" s="106">
        <f t="shared" si="18"/>
        <v>0</v>
      </c>
      <c r="BI159" s="106">
        <f t="shared" si="19"/>
        <v>0</v>
      </c>
      <c r="BJ159" s="6" t="s">
        <v>79</v>
      </c>
      <c r="BK159" s="106">
        <f t="shared" si="20"/>
        <v>0</v>
      </c>
      <c r="BL159" s="6" t="s">
        <v>224</v>
      </c>
      <c r="BM159" s="105" t="s">
        <v>536</v>
      </c>
    </row>
    <row r="160" spans="1:65" s="17" customFormat="1" ht="16.5" customHeight="1">
      <c r="A160" s="14"/>
      <c r="B160" s="15"/>
      <c r="C160" s="94">
        <f t="shared" si="10"/>
        <v>38</v>
      </c>
      <c r="D160" s="94" t="s">
        <v>219</v>
      </c>
      <c r="E160" s="95" t="s">
        <v>3281</v>
      </c>
      <c r="F160" s="96" t="s">
        <v>3282</v>
      </c>
      <c r="G160" s="97" t="s">
        <v>2486</v>
      </c>
      <c r="H160" s="98">
        <v>1</v>
      </c>
      <c r="I160" s="1"/>
      <c r="J160" s="99">
        <f t="shared" si="11"/>
        <v>0</v>
      </c>
      <c r="K160" s="96" t="s">
        <v>0</v>
      </c>
      <c r="L160" s="15"/>
      <c r="M160" s="100" t="s">
        <v>0</v>
      </c>
      <c r="N160" s="101" t="s">
        <v>37</v>
      </c>
      <c r="O160" s="102"/>
      <c r="P160" s="103">
        <f t="shared" si="12"/>
        <v>0</v>
      </c>
      <c r="Q160" s="103">
        <v>0</v>
      </c>
      <c r="R160" s="103">
        <f t="shared" si="13"/>
        <v>0</v>
      </c>
      <c r="S160" s="103">
        <v>0</v>
      </c>
      <c r="T160" s="104">
        <f t="shared" si="14"/>
        <v>0</v>
      </c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R160" s="105" t="s">
        <v>224</v>
      </c>
      <c r="AT160" s="105" t="s">
        <v>219</v>
      </c>
      <c r="AU160" s="105" t="s">
        <v>79</v>
      </c>
      <c r="AY160" s="6" t="s">
        <v>217</v>
      </c>
      <c r="BE160" s="106">
        <f t="shared" si="15"/>
        <v>0</v>
      </c>
      <c r="BF160" s="106">
        <f t="shared" si="16"/>
        <v>0</v>
      </c>
      <c r="BG160" s="106">
        <f t="shared" si="17"/>
        <v>0</v>
      </c>
      <c r="BH160" s="106">
        <f t="shared" si="18"/>
        <v>0</v>
      </c>
      <c r="BI160" s="106">
        <f t="shared" si="19"/>
        <v>0</v>
      </c>
      <c r="BJ160" s="6" t="s">
        <v>79</v>
      </c>
      <c r="BK160" s="106">
        <f t="shared" si="20"/>
        <v>0</v>
      </c>
      <c r="BL160" s="6" t="s">
        <v>224</v>
      </c>
      <c r="BM160" s="105" t="s">
        <v>2478</v>
      </c>
    </row>
    <row r="161" spans="1:65" s="17" customFormat="1" ht="16.5" customHeight="1">
      <c r="A161" s="14"/>
      <c r="B161" s="15"/>
      <c r="C161" s="94">
        <f t="shared" si="10"/>
        <v>39</v>
      </c>
      <c r="D161" s="94" t="s">
        <v>219</v>
      </c>
      <c r="E161" s="95" t="s">
        <v>3268</v>
      </c>
      <c r="F161" s="96" t="s">
        <v>3269</v>
      </c>
      <c r="G161" s="97" t="s">
        <v>2486</v>
      </c>
      <c r="H161" s="98">
        <v>1</v>
      </c>
      <c r="I161" s="1"/>
      <c r="J161" s="99">
        <f t="shared" si="11"/>
        <v>0</v>
      </c>
      <c r="K161" s="96" t="s">
        <v>0</v>
      </c>
      <c r="L161" s="15"/>
      <c r="M161" s="100" t="s">
        <v>0</v>
      </c>
      <c r="N161" s="101" t="s">
        <v>37</v>
      </c>
      <c r="O161" s="102"/>
      <c r="P161" s="103">
        <f t="shared" si="12"/>
        <v>0</v>
      </c>
      <c r="Q161" s="103">
        <v>0</v>
      </c>
      <c r="R161" s="103">
        <f t="shared" si="13"/>
        <v>0</v>
      </c>
      <c r="S161" s="103">
        <v>0</v>
      </c>
      <c r="T161" s="104">
        <f t="shared" si="14"/>
        <v>0</v>
      </c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R161" s="105" t="s">
        <v>224</v>
      </c>
      <c r="AT161" s="105" t="s">
        <v>219</v>
      </c>
      <c r="AU161" s="105" t="s">
        <v>79</v>
      </c>
      <c r="AY161" s="6" t="s">
        <v>217</v>
      </c>
      <c r="BE161" s="106">
        <f t="shared" si="15"/>
        <v>0</v>
      </c>
      <c r="BF161" s="106">
        <f t="shared" si="16"/>
        <v>0</v>
      </c>
      <c r="BG161" s="106">
        <f t="shared" si="17"/>
        <v>0</v>
      </c>
      <c r="BH161" s="106">
        <f t="shared" si="18"/>
        <v>0</v>
      </c>
      <c r="BI161" s="106">
        <f t="shared" si="19"/>
        <v>0</v>
      </c>
      <c r="BJ161" s="6" t="s">
        <v>79</v>
      </c>
      <c r="BK161" s="106">
        <f t="shared" si="20"/>
        <v>0</v>
      </c>
      <c r="BL161" s="6" t="s">
        <v>224</v>
      </c>
      <c r="BM161" s="105" t="s">
        <v>2480</v>
      </c>
    </row>
    <row r="162" spans="1:65" s="17" customFormat="1" ht="16.5" customHeight="1">
      <c r="A162" s="14"/>
      <c r="B162" s="15"/>
      <c r="C162" s="94">
        <f t="shared" si="10"/>
        <v>40</v>
      </c>
      <c r="D162" s="94" t="s">
        <v>219</v>
      </c>
      <c r="E162" s="95" t="s">
        <v>3283</v>
      </c>
      <c r="F162" s="96" t="s">
        <v>3284</v>
      </c>
      <c r="G162" s="97" t="s">
        <v>2486</v>
      </c>
      <c r="H162" s="98">
        <v>1</v>
      </c>
      <c r="I162" s="1"/>
      <c r="J162" s="99">
        <f t="shared" si="11"/>
        <v>0</v>
      </c>
      <c r="K162" s="96" t="s">
        <v>0</v>
      </c>
      <c r="L162" s="15"/>
      <c r="M162" s="100" t="s">
        <v>0</v>
      </c>
      <c r="N162" s="101" t="s">
        <v>37</v>
      </c>
      <c r="O162" s="102"/>
      <c r="P162" s="103">
        <f t="shared" si="12"/>
        <v>0</v>
      </c>
      <c r="Q162" s="103">
        <v>0</v>
      </c>
      <c r="R162" s="103">
        <f t="shared" si="13"/>
        <v>0</v>
      </c>
      <c r="S162" s="103">
        <v>0</v>
      </c>
      <c r="T162" s="104">
        <f t="shared" si="14"/>
        <v>0</v>
      </c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R162" s="105" t="s">
        <v>224</v>
      </c>
      <c r="AT162" s="105" t="s">
        <v>219</v>
      </c>
      <c r="AU162" s="105" t="s">
        <v>79</v>
      </c>
      <c r="AY162" s="6" t="s">
        <v>217</v>
      </c>
      <c r="BE162" s="106">
        <f t="shared" si="15"/>
        <v>0</v>
      </c>
      <c r="BF162" s="106">
        <f t="shared" si="16"/>
        <v>0</v>
      </c>
      <c r="BG162" s="106">
        <f t="shared" si="17"/>
        <v>0</v>
      </c>
      <c r="BH162" s="106">
        <f t="shared" si="18"/>
        <v>0</v>
      </c>
      <c r="BI162" s="106">
        <f t="shared" si="19"/>
        <v>0</v>
      </c>
      <c r="BJ162" s="6" t="s">
        <v>79</v>
      </c>
      <c r="BK162" s="106">
        <f t="shared" si="20"/>
        <v>0</v>
      </c>
      <c r="BL162" s="6" t="s">
        <v>224</v>
      </c>
      <c r="BM162" s="105" t="s">
        <v>2482</v>
      </c>
    </row>
    <row r="163" spans="1:65" s="17" customFormat="1" ht="16.5" customHeight="1">
      <c r="A163" s="14"/>
      <c r="B163" s="15"/>
      <c r="C163" s="94">
        <f t="shared" si="10"/>
        <v>41</v>
      </c>
      <c r="D163" s="94" t="s">
        <v>219</v>
      </c>
      <c r="E163" s="95" t="s">
        <v>3278</v>
      </c>
      <c r="F163" s="96" t="s">
        <v>3257</v>
      </c>
      <c r="G163" s="97" t="s">
        <v>2486</v>
      </c>
      <c r="H163" s="98">
        <v>1</v>
      </c>
      <c r="I163" s="1"/>
      <c r="J163" s="99">
        <f t="shared" si="11"/>
        <v>0</v>
      </c>
      <c r="K163" s="96" t="s">
        <v>0</v>
      </c>
      <c r="L163" s="15"/>
      <c r="M163" s="100" t="s">
        <v>0</v>
      </c>
      <c r="N163" s="101" t="s">
        <v>37</v>
      </c>
      <c r="O163" s="102"/>
      <c r="P163" s="103">
        <f t="shared" si="12"/>
        <v>0</v>
      </c>
      <c r="Q163" s="103">
        <v>0</v>
      </c>
      <c r="R163" s="103">
        <f t="shared" si="13"/>
        <v>0</v>
      </c>
      <c r="S163" s="103">
        <v>0</v>
      </c>
      <c r="T163" s="104">
        <f t="shared" si="14"/>
        <v>0</v>
      </c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R163" s="105" t="s">
        <v>224</v>
      </c>
      <c r="AT163" s="105" t="s">
        <v>219</v>
      </c>
      <c r="AU163" s="105" t="s">
        <v>79</v>
      </c>
      <c r="AY163" s="6" t="s">
        <v>217</v>
      </c>
      <c r="BE163" s="106">
        <f t="shared" si="15"/>
        <v>0</v>
      </c>
      <c r="BF163" s="106">
        <f t="shared" si="16"/>
        <v>0</v>
      </c>
      <c r="BG163" s="106">
        <f t="shared" si="17"/>
        <v>0</v>
      </c>
      <c r="BH163" s="106">
        <f t="shared" si="18"/>
        <v>0</v>
      </c>
      <c r="BI163" s="106">
        <f t="shared" si="19"/>
        <v>0</v>
      </c>
      <c r="BJ163" s="6" t="s">
        <v>79</v>
      </c>
      <c r="BK163" s="106">
        <f t="shared" si="20"/>
        <v>0</v>
      </c>
      <c r="BL163" s="6" t="s">
        <v>224</v>
      </c>
      <c r="BM163" s="105" t="s">
        <v>570</v>
      </c>
    </row>
    <row r="164" spans="1:65" s="17" customFormat="1" ht="16.5" customHeight="1">
      <c r="A164" s="14"/>
      <c r="B164" s="15"/>
      <c r="C164" s="94">
        <f t="shared" si="10"/>
        <v>42</v>
      </c>
      <c r="D164" s="94" t="s">
        <v>219</v>
      </c>
      <c r="E164" s="95" t="s">
        <v>3258</v>
      </c>
      <c r="F164" s="96" t="s">
        <v>3259</v>
      </c>
      <c r="G164" s="97" t="s">
        <v>2486</v>
      </c>
      <c r="H164" s="98">
        <v>1</v>
      </c>
      <c r="I164" s="1"/>
      <c r="J164" s="99">
        <f t="shared" si="11"/>
        <v>0</v>
      </c>
      <c r="K164" s="96" t="s">
        <v>0</v>
      </c>
      <c r="L164" s="15"/>
      <c r="M164" s="100" t="s">
        <v>0</v>
      </c>
      <c r="N164" s="101" t="s">
        <v>37</v>
      </c>
      <c r="O164" s="102"/>
      <c r="P164" s="103">
        <f t="shared" si="12"/>
        <v>0</v>
      </c>
      <c r="Q164" s="103">
        <v>0</v>
      </c>
      <c r="R164" s="103">
        <f t="shared" si="13"/>
        <v>0</v>
      </c>
      <c r="S164" s="103">
        <v>0</v>
      </c>
      <c r="T164" s="104">
        <f t="shared" si="14"/>
        <v>0</v>
      </c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R164" s="105" t="s">
        <v>224</v>
      </c>
      <c r="AT164" s="105" t="s">
        <v>219</v>
      </c>
      <c r="AU164" s="105" t="s">
        <v>79</v>
      </c>
      <c r="AY164" s="6" t="s">
        <v>217</v>
      </c>
      <c r="BE164" s="106">
        <f t="shared" si="15"/>
        <v>0</v>
      </c>
      <c r="BF164" s="106">
        <f t="shared" si="16"/>
        <v>0</v>
      </c>
      <c r="BG164" s="106">
        <f t="shared" si="17"/>
        <v>0</v>
      </c>
      <c r="BH164" s="106">
        <f t="shared" si="18"/>
        <v>0</v>
      </c>
      <c r="BI164" s="106">
        <f t="shared" si="19"/>
        <v>0</v>
      </c>
      <c r="BJ164" s="6" t="s">
        <v>79</v>
      </c>
      <c r="BK164" s="106">
        <f t="shared" si="20"/>
        <v>0</v>
      </c>
      <c r="BL164" s="6" t="s">
        <v>224</v>
      </c>
      <c r="BM164" s="105" t="s">
        <v>583</v>
      </c>
    </row>
    <row r="165" spans="1:65" s="17" customFormat="1" ht="16.5" customHeight="1">
      <c r="A165" s="14"/>
      <c r="B165" s="15"/>
      <c r="C165" s="94">
        <f t="shared" si="10"/>
        <v>43</v>
      </c>
      <c r="D165" s="94" t="s">
        <v>219</v>
      </c>
      <c r="E165" s="95" t="s">
        <v>3279</v>
      </c>
      <c r="F165" s="96" t="s">
        <v>3280</v>
      </c>
      <c r="G165" s="97" t="s">
        <v>2486</v>
      </c>
      <c r="H165" s="98">
        <v>1</v>
      </c>
      <c r="I165" s="1"/>
      <c r="J165" s="99">
        <f t="shared" si="11"/>
        <v>0</v>
      </c>
      <c r="K165" s="96" t="s">
        <v>0</v>
      </c>
      <c r="L165" s="15"/>
      <c r="M165" s="100" t="s">
        <v>0</v>
      </c>
      <c r="N165" s="101" t="s">
        <v>37</v>
      </c>
      <c r="O165" s="102"/>
      <c r="P165" s="103">
        <f t="shared" si="12"/>
        <v>0</v>
      </c>
      <c r="Q165" s="103">
        <v>0</v>
      </c>
      <c r="R165" s="103">
        <f t="shared" si="13"/>
        <v>0</v>
      </c>
      <c r="S165" s="103">
        <v>0</v>
      </c>
      <c r="T165" s="104">
        <f t="shared" si="14"/>
        <v>0</v>
      </c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R165" s="105" t="s">
        <v>224</v>
      </c>
      <c r="AT165" s="105" t="s">
        <v>219</v>
      </c>
      <c r="AU165" s="105" t="s">
        <v>79</v>
      </c>
      <c r="AY165" s="6" t="s">
        <v>217</v>
      </c>
      <c r="BE165" s="106">
        <f t="shared" si="15"/>
        <v>0</v>
      </c>
      <c r="BF165" s="106">
        <f t="shared" si="16"/>
        <v>0</v>
      </c>
      <c r="BG165" s="106">
        <f t="shared" si="17"/>
        <v>0</v>
      </c>
      <c r="BH165" s="106">
        <f t="shared" si="18"/>
        <v>0</v>
      </c>
      <c r="BI165" s="106">
        <f t="shared" si="19"/>
        <v>0</v>
      </c>
      <c r="BJ165" s="6" t="s">
        <v>79</v>
      </c>
      <c r="BK165" s="106">
        <f t="shared" si="20"/>
        <v>0</v>
      </c>
      <c r="BL165" s="6" t="s">
        <v>224</v>
      </c>
      <c r="BM165" s="105" t="s">
        <v>605</v>
      </c>
    </row>
    <row r="166" spans="1:65" s="17" customFormat="1" ht="16.5" customHeight="1">
      <c r="A166" s="14"/>
      <c r="B166" s="15"/>
      <c r="C166" s="94">
        <f t="shared" si="10"/>
        <v>44</v>
      </c>
      <c r="D166" s="94" t="s">
        <v>219</v>
      </c>
      <c r="E166" s="95" t="s">
        <v>3281</v>
      </c>
      <c r="F166" s="96" t="s">
        <v>3282</v>
      </c>
      <c r="G166" s="97" t="s">
        <v>2486</v>
      </c>
      <c r="H166" s="98">
        <v>1</v>
      </c>
      <c r="I166" s="1"/>
      <c r="J166" s="99">
        <f t="shared" si="11"/>
        <v>0</v>
      </c>
      <c r="K166" s="96" t="s">
        <v>0</v>
      </c>
      <c r="L166" s="15"/>
      <c r="M166" s="100" t="s">
        <v>0</v>
      </c>
      <c r="N166" s="101" t="s">
        <v>37</v>
      </c>
      <c r="O166" s="102"/>
      <c r="P166" s="103">
        <f t="shared" si="12"/>
        <v>0</v>
      </c>
      <c r="Q166" s="103">
        <v>0</v>
      </c>
      <c r="R166" s="103">
        <f t="shared" si="13"/>
        <v>0</v>
      </c>
      <c r="S166" s="103">
        <v>0</v>
      </c>
      <c r="T166" s="104">
        <f t="shared" si="14"/>
        <v>0</v>
      </c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R166" s="105" t="s">
        <v>224</v>
      </c>
      <c r="AT166" s="105" t="s">
        <v>219</v>
      </c>
      <c r="AU166" s="105" t="s">
        <v>79</v>
      </c>
      <c r="AY166" s="6" t="s">
        <v>217</v>
      </c>
      <c r="BE166" s="106">
        <f t="shared" si="15"/>
        <v>0</v>
      </c>
      <c r="BF166" s="106">
        <f t="shared" si="16"/>
        <v>0</v>
      </c>
      <c r="BG166" s="106">
        <f t="shared" si="17"/>
        <v>0</v>
      </c>
      <c r="BH166" s="106">
        <f t="shared" si="18"/>
        <v>0</v>
      </c>
      <c r="BI166" s="106">
        <f t="shared" si="19"/>
        <v>0</v>
      </c>
      <c r="BJ166" s="6" t="s">
        <v>79</v>
      </c>
      <c r="BK166" s="106">
        <f t="shared" si="20"/>
        <v>0</v>
      </c>
      <c r="BL166" s="6" t="s">
        <v>224</v>
      </c>
      <c r="BM166" s="105" t="s">
        <v>618</v>
      </c>
    </row>
    <row r="167" spans="1:65" s="17" customFormat="1" ht="16.5" customHeight="1">
      <c r="A167" s="14"/>
      <c r="B167" s="15"/>
      <c r="C167" s="94">
        <f t="shared" si="10"/>
        <v>45</v>
      </c>
      <c r="D167" s="94" t="s">
        <v>219</v>
      </c>
      <c r="E167" s="95" t="s">
        <v>3268</v>
      </c>
      <c r="F167" s="96" t="s">
        <v>3269</v>
      </c>
      <c r="G167" s="97" t="s">
        <v>2486</v>
      </c>
      <c r="H167" s="98">
        <v>1</v>
      </c>
      <c r="I167" s="1"/>
      <c r="J167" s="99">
        <f t="shared" si="11"/>
        <v>0</v>
      </c>
      <c r="K167" s="96" t="s">
        <v>0</v>
      </c>
      <c r="L167" s="15"/>
      <c r="M167" s="100" t="s">
        <v>0</v>
      </c>
      <c r="N167" s="101" t="s">
        <v>37</v>
      </c>
      <c r="O167" s="102"/>
      <c r="P167" s="103">
        <f t="shared" si="12"/>
        <v>0</v>
      </c>
      <c r="Q167" s="103">
        <v>0</v>
      </c>
      <c r="R167" s="103">
        <f t="shared" si="13"/>
        <v>0</v>
      </c>
      <c r="S167" s="103">
        <v>0</v>
      </c>
      <c r="T167" s="104">
        <f t="shared" si="14"/>
        <v>0</v>
      </c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R167" s="105" t="s">
        <v>224</v>
      </c>
      <c r="AT167" s="105" t="s">
        <v>219</v>
      </c>
      <c r="AU167" s="105" t="s">
        <v>79</v>
      </c>
      <c r="AY167" s="6" t="s">
        <v>217</v>
      </c>
      <c r="BE167" s="106">
        <f t="shared" si="15"/>
        <v>0</v>
      </c>
      <c r="BF167" s="106">
        <f t="shared" si="16"/>
        <v>0</v>
      </c>
      <c r="BG167" s="106">
        <f t="shared" si="17"/>
        <v>0</v>
      </c>
      <c r="BH167" s="106">
        <f t="shared" si="18"/>
        <v>0</v>
      </c>
      <c r="BI167" s="106">
        <f t="shared" si="19"/>
        <v>0</v>
      </c>
      <c r="BJ167" s="6" t="s">
        <v>79</v>
      </c>
      <c r="BK167" s="106">
        <f t="shared" si="20"/>
        <v>0</v>
      </c>
      <c r="BL167" s="6" t="s">
        <v>224</v>
      </c>
      <c r="BM167" s="105" t="s">
        <v>631</v>
      </c>
    </row>
    <row r="168" spans="1:65" s="17" customFormat="1" ht="21.75" customHeight="1">
      <c r="A168" s="14"/>
      <c r="B168" s="15"/>
      <c r="C168" s="94">
        <f t="shared" si="10"/>
        <v>46</v>
      </c>
      <c r="D168" s="94" t="s">
        <v>219</v>
      </c>
      <c r="E168" s="95" t="s">
        <v>3285</v>
      </c>
      <c r="F168" s="96" t="s">
        <v>3286</v>
      </c>
      <c r="G168" s="97" t="s">
        <v>2486</v>
      </c>
      <c r="H168" s="98">
        <v>11</v>
      </c>
      <c r="I168" s="1"/>
      <c r="J168" s="99">
        <f t="shared" si="11"/>
        <v>0</v>
      </c>
      <c r="K168" s="96" t="s">
        <v>0</v>
      </c>
      <c r="L168" s="15"/>
      <c r="M168" s="100" t="s">
        <v>0</v>
      </c>
      <c r="N168" s="101" t="s">
        <v>37</v>
      </c>
      <c r="O168" s="102"/>
      <c r="P168" s="103">
        <f t="shared" si="12"/>
        <v>0</v>
      </c>
      <c r="Q168" s="103">
        <v>0</v>
      </c>
      <c r="R168" s="103">
        <f t="shared" si="13"/>
        <v>0</v>
      </c>
      <c r="S168" s="103">
        <v>0</v>
      </c>
      <c r="T168" s="104">
        <f t="shared" si="14"/>
        <v>0</v>
      </c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R168" s="105" t="s">
        <v>224</v>
      </c>
      <c r="AT168" s="105" t="s">
        <v>219</v>
      </c>
      <c r="AU168" s="105" t="s">
        <v>79</v>
      </c>
      <c r="AY168" s="6" t="s">
        <v>217</v>
      </c>
      <c r="BE168" s="106">
        <f t="shared" si="15"/>
        <v>0</v>
      </c>
      <c r="BF168" s="106">
        <f t="shared" si="16"/>
        <v>0</v>
      </c>
      <c r="BG168" s="106">
        <f t="shared" si="17"/>
        <v>0</v>
      </c>
      <c r="BH168" s="106">
        <f t="shared" si="18"/>
        <v>0</v>
      </c>
      <c r="BI168" s="106">
        <f t="shared" si="19"/>
        <v>0</v>
      </c>
      <c r="BJ168" s="6" t="s">
        <v>79</v>
      </c>
      <c r="BK168" s="106">
        <f t="shared" si="20"/>
        <v>0</v>
      </c>
      <c r="BL168" s="6" t="s">
        <v>224</v>
      </c>
      <c r="BM168" s="105" t="s">
        <v>647</v>
      </c>
    </row>
    <row r="169" spans="1:65" s="17" customFormat="1" ht="16.5" customHeight="1">
      <c r="A169" s="14"/>
      <c r="B169" s="15"/>
      <c r="C169" s="94">
        <f t="shared" si="10"/>
        <v>47</v>
      </c>
      <c r="D169" s="94" t="s">
        <v>219</v>
      </c>
      <c r="E169" s="95" t="s">
        <v>3287</v>
      </c>
      <c r="F169" s="96" t="s">
        <v>3288</v>
      </c>
      <c r="G169" s="97" t="s">
        <v>2486</v>
      </c>
      <c r="H169" s="98">
        <v>11</v>
      </c>
      <c r="I169" s="1"/>
      <c r="J169" s="99">
        <f t="shared" si="11"/>
        <v>0</v>
      </c>
      <c r="K169" s="96" t="s">
        <v>0</v>
      </c>
      <c r="L169" s="15"/>
      <c r="M169" s="100" t="s">
        <v>0</v>
      </c>
      <c r="N169" s="101" t="s">
        <v>37</v>
      </c>
      <c r="O169" s="102"/>
      <c r="P169" s="103">
        <f t="shared" si="12"/>
        <v>0</v>
      </c>
      <c r="Q169" s="103">
        <v>0</v>
      </c>
      <c r="R169" s="103">
        <f t="shared" si="13"/>
        <v>0</v>
      </c>
      <c r="S169" s="103">
        <v>0</v>
      </c>
      <c r="T169" s="104">
        <f t="shared" si="14"/>
        <v>0</v>
      </c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R169" s="105" t="s">
        <v>224</v>
      </c>
      <c r="AT169" s="105" t="s">
        <v>219</v>
      </c>
      <c r="AU169" s="105" t="s">
        <v>79</v>
      </c>
      <c r="AY169" s="6" t="s">
        <v>217</v>
      </c>
      <c r="BE169" s="106">
        <f t="shared" si="15"/>
        <v>0</v>
      </c>
      <c r="BF169" s="106">
        <f t="shared" si="16"/>
        <v>0</v>
      </c>
      <c r="BG169" s="106">
        <f t="shared" si="17"/>
        <v>0</v>
      </c>
      <c r="BH169" s="106">
        <f t="shared" si="18"/>
        <v>0</v>
      </c>
      <c r="BI169" s="106">
        <f t="shared" si="19"/>
        <v>0</v>
      </c>
      <c r="BJ169" s="6" t="s">
        <v>79</v>
      </c>
      <c r="BK169" s="106">
        <f t="shared" si="20"/>
        <v>0</v>
      </c>
      <c r="BL169" s="6" t="s">
        <v>224</v>
      </c>
      <c r="BM169" s="105" t="s">
        <v>2491</v>
      </c>
    </row>
    <row r="170" spans="1:65" s="17" customFormat="1" ht="24">
      <c r="A170" s="14"/>
      <c r="B170" s="15"/>
      <c r="C170" s="94">
        <f t="shared" si="10"/>
        <v>48</v>
      </c>
      <c r="D170" s="94" t="s">
        <v>219</v>
      </c>
      <c r="E170" s="95" t="s">
        <v>3289</v>
      </c>
      <c r="F170" s="96" t="s">
        <v>3290</v>
      </c>
      <c r="G170" s="97" t="s">
        <v>2486</v>
      </c>
      <c r="H170" s="98">
        <v>11</v>
      </c>
      <c r="I170" s="1"/>
      <c r="J170" s="99">
        <f t="shared" si="11"/>
        <v>0</v>
      </c>
      <c r="K170" s="96" t="s">
        <v>0</v>
      </c>
      <c r="L170" s="15"/>
      <c r="M170" s="100" t="s">
        <v>0</v>
      </c>
      <c r="N170" s="101" t="s">
        <v>37</v>
      </c>
      <c r="O170" s="102"/>
      <c r="P170" s="103">
        <f t="shared" si="12"/>
        <v>0</v>
      </c>
      <c r="Q170" s="103">
        <v>0</v>
      </c>
      <c r="R170" s="103">
        <f t="shared" si="13"/>
        <v>0</v>
      </c>
      <c r="S170" s="103">
        <v>0</v>
      </c>
      <c r="T170" s="104">
        <f t="shared" si="14"/>
        <v>0</v>
      </c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R170" s="105" t="s">
        <v>224</v>
      </c>
      <c r="AT170" s="105" t="s">
        <v>219</v>
      </c>
      <c r="AU170" s="105" t="s">
        <v>79</v>
      </c>
      <c r="AY170" s="6" t="s">
        <v>217</v>
      </c>
      <c r="BE170" s="106">
        <f t="shared" si="15"/>
        <v>0</v>
      </c>
      <c r="BF170" s="106">
        <f t="shared" si="16"/>
        <v>0</v>
      </c>
      <c r="BG170" s="106">
        <f t="shared" si="17"/>
        <v>0</v>
      </c>
      <c r="BH170" s="106">
        <f t="shared" si="18"/>
        <v>0</v>
      </c>
      <c r="BI170" s="106">
        <f t="shared" si="19"/>
        <v>0</v>
      </c>
      <c r="BJ170" s="6" t="s">
        <v>79</v>
      </c>
      <c r="BK170" s="106">
        <f t="shared" si="20"/>
        <v>0</v>
      </c>
      <c r="BL170" s="6" t="s">
        <v>224</v>
      </c>
      <c r="BM170" s="105" t="s">
        <v>665</v>
      </c>
    </row>
    <row r="171" spans="1:65" s="17" customFormat="1" ht="36">
      <c r="A171" s="14"/>
      <c r="B171" s="15"/>
      <c r="C171" s="94">
        <f t="shared" si="10"/>
        <v>49</v>
      </c>
      <c r="D171" s="94" t="s">
        <v>219</v>
      </c>
      <c r="E171" s="95" t="s">
        <v>3291</v>
      </c>
      <c r="F171" s="96" t="s">
        <v>3292</v>
      </c>
      <c r="G171" s="97" t="s">
        <v>2486</v>
      </c>
      <c r="H171" s="98">
        <v>11</v>
      </c>
      <c r="I171" s="1"/>
      <c r="J171" s="99">
        <f t="shared" si="11"/>
        <v>0</v>
      </c>
      <c r="K171" s="96" t="s">
        <v>0</v>
      </c>
      <c r="L171" s="15"/>
      <c r="M171" s="100" t="s">
        <v>0</v>
      </c>
      <c r="N171" s="101" t="s">
        <v>37</v>
      </c>
      <c r="O171" s="102"/>
      <c r="P171" s="103">
        <f t="shared" si="12"/>
        <v>0</v>
      </c>
      <c r="Q171" s="103">
        <v>0</v>
      </c>
      <c r="R171" s="103">
        <f t="shared" si="13"/>
        <v>0</v>
      </c>
      <c r="S171" s="103">
        <v>0</v>
      </c>
      <c r="T171" s="104">
        <f t="shared" si="14"/>
        <v>0</v>
      </c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R171" s="105" t="s">
        <v>224</v>
      </c>
      <c r="AT171" s="105" t="s">
        <v>219</v>
      </c>
      <c r="AU171" s="105" t="s">
        <v>79</v>
      </c>
      <c r="AY171" s="6" t="s">
        <v>217</v>
      </c>
      <c r="BE171" s="106">
        <f t="shared" si="15"/>
        <v>0</v>
      </c>
      <c r="BF171" s="106">
        <f t="shared" si="16"/>
        <v>0</v>
      </c>
      <c r="BG171" s="106">
        <f t="shared" si="17"/>
        <v>0</v>
      </c>
      <c r="BH171" s="106">
        <f t="shared" si="18"/>
        <v>0</v>
      </c>
      <c r="BI171" s="106">
        <f t="shared" si="19"/>
        <v>0</v>
      </c>
      <c r="BJ171" s="6" t="s">
        <v>79</v>
      </c>
      <c r="BK171" s="106">
        <f t="shared" si="20"/>
        <v>0</v>
      </c>
      <c r="BL171" s="6" t="s">
        <v>224</v>
      </c>
      <c r="BM171" s="105" t="s">
        <v>674</v>
      </c>
    </row>
    <row r="172" spans="1:65" s="17" customFormat="1" ht="16.5" customHeight="1">
      <c r="A172" s="14"/>
      <c r="B172" s="15"/>
      <c r="C172" s="94">
        <f t="shared" si="10"/>
        <v>50</v>
      </c>
      <c r="D172" s="94" t="s">
        <v>219</v>
      </c>
      <c r="E172" s="95" t="s">
        <v>3293</v>
      </c>
      <c r="F172" s="96" t="s">
        <v>3294</v>
      </c>
      <c r="G172" s="97" t="s">
        <v>2486</v>
      </c>
      <c r="H172" s="98">
        <v>11</v>
      </c>
      <c r="I172" s="1"/>
      <c r="J172" s="99">
        <f t="shared" si="11"/>
        <v>0</v>
      </c>
      <c r="K172" s="96" t="s">
        <v>0</v>
      </c>
      <c r="L172" s="15"/>
      <c r="M172" s="100" t="s">
        <v>0</v>
      </c>
      <c r="N172" s="101" t="s">
        <v>37</v>
      </c>
      <c r="O172" s="102"/>
      <c r="P172" s="103">
        <f t="shared" si="12"/>
        <v>0</v>
      </c>
      <c r="Q172" s="103">
        <v>0</v>
      </c>
      <c r="R172" s="103">
        <f t="shared" si="13"/>
        <v>0</v>
      </c>
      <c r="S172" s="103">
        <v>0</v>
      </c>
      <c r="T172" s="104">
        <f t="shared" si="14"/>
        <v>0</v>
      </c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R172" s="105" t="s">
        <v>224</v>
      </c>
      <c r="AT172" s="105" t="s">
        <v>219</v>
      </c>
      <c r="AU172" s="105" t="s">
        <v>79</v>
      </c>
      <c r="AY172" s="6" t="s">
        <v>217</v>
      </c>
      <c r="BE172" s="106">
        <f t="shared" si="15"/>
        <v>0</v>
      </c>
      <c r="BF172" s="106">
        <f t="shared" si="16"/>
        <v>0</v>
      </c>
      <c r="BG172" s="106">
        <f t="shared" si="17"/>
        <v>0</v>
      </c>
      <c r="BH172" s="106">
        <f t="shared" si="18"/>
        <v>0</v>
      </c>
      <c r="BI172" s="106">
        <f t="shared" si="19"/>
        <v>0</v>
      </c>
      <c r="BJ172" s="6" t="s">
        <v>79</v>
      </c>
      <c r="BK172" s="106">
        <f t="shared" si="20"/>
        <v>0</v>
      </c>
      <c r="BL172" s="6" t="s">
        <v>224</v>
      </c>
      <c r="BM172" s="105" t="s">
        <v>688</v>
      </c>
    </row>
    <row r="173" spans="1:65" s="17" customFormat="1" ht="16.5" customHeight="1">
      <c r="A173" s="14"/>
      <c r="B173" s="15"/>
      <c r="C173" s="94">
        <f t="shared" si="10"/>
        <v>51</v>
      </c>
      <c r="D173" s="94" t="s">
        <v>219</v>
      </c>
      <c r="E173" s="95" t="s">
        <v>3295</v>
      </c>
      <c r="F173" s="96" t="s">
        <v>3296</v>
      </c>
      <c r="G173" s="97" t="s">
        <v>2486</v>
      </c>
      <c r="H173" s="98">
        <v>5</v>
      </c>
      <c r="I173" s="1"/>
      <c r="J173" s="99">
        <f t="shared" si="11"/>
        <v>0</v>
      </c>
      <c r="K173" s="96" t="s">
        <v>0</v>
      </c>
      <c r="L173" s="15"/>
      <c r="M173" s="100" t="s">
        <v>0</v>
      </c>
      <c r="N173" s="101" t="s">
        <v>37</v>
      </c>
      <c r="O173" s="102"/>
      <c r="P173" s="103">
        <f t="shared" si="12"/>
        <v>0</v>
      </c>
      <c r="Q173" s="103">
        <v>0</v>
      </c>
      <c r="R173" s="103">
        <f t="shared" si="13"/>
        <v>0</v>
      </c>
      <c r="S173" s="103">
        <v>0</v>
      </c>
      <c r="T173" s="104">
        <f t="shared" si="14"/>
        <v>0</v>
      </c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R173" s="105" t="s">
        <v>224</v>
      </c>
      <c r="AT173" s="105" t="s">
        <v>219</v>
      </c>
      <c r="AU173" s="105" t="s">
        <v>79</v>
      </c>
      <c r="AY173" s="6" t="s">
        <v>217</v>
      </c>
      <c r="BE173" s="106">
        <f t="shared" si="15"/>
        <v>0</v>
      </c>
      <c r="BF173" s="106">
        <f t="shared" si="16"/>
        <v>0</v>
      </c>
      <c r="BG173" s="106">
        <f t="shared" si="17"/>
        <v>0</v>
      </c>
      <c r="BH173" s="106">
        <f t="shared" si="18"/>
        <v>0</v>
      </c>
      <c r="BI173" s="106">
        <f t="shared" si="19"/>
        <v>0</v>
      </c>
      <c r="BJ173" s="6" t="s">
        <v>79</v>
      </c>
      <c r="BK173" s="106">
        <f t="shared" si="20"/>
        <v>0</v>
      </c>
      <c r="BL173" s="6" t="s">
        <v>224</v>
      </c>
      <c r="BM173" s="105" t="s">
        <v>698</v>
      </c>
    </row>
    <row r="174" spans="1:65" s="17" customFormat="1" ht="16.5" customHeight="1">
      <c r="A174" s="14"/>
      <c r="B174" s="15"/>
      <c r="C174" s="94">
        <f t="shared" si="10"/>
        <v>52</v>
      </c>
      <c r="D174" s="94" t="s">
        <v>219</v>
      </c>
      <c r="E174" s="95" t="s">
        <v>3297</v>
      </c>
      <c r="F174" s="96" t="s">
        <v>3298</v>
      </c>
      <c r="G174" s="97" t="s">
        <v>2486</v>
      </c>
      <c r="H174" s="98">
        <v>5</v>
      </c>
      <c r="I174" s="1"/>
      <c r="J174" s="99">
        <f t="shared" si="11"/>
        <v>0</v>
      </c>
      <c r="K174" s="96" t="s">
        <v>0</v>
      </c>
      <c r="L174" s="15"/>
      <c r="M174" s="100" t="s">
        <v>0</v>
      </c>
      <c r="N174" s="101" t="s">
        <v>37</v>
      </c>
      <c r="O174" s="102"/>
      <c r="P174" s="103">
        <f t="shared" si="12"/>
        <v>0</v>
      </c>
      <c r="Q174" s="103">
        <v>0</v>
      </c>
      <c r="R174" s="103">
        <f t="shared" si="13"/>
        <v>0</v>
      </c>
      <c r="S174" s="103">
        <v>0</v>
      </c>
      <c r="T174" s="104">
        <f t="shared" si="14"/>
        <v>0</v>
      </c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R174" s="105" t="s">
        <v>224</v>
      </c>
      <c r="AT174" s="105" t="s">
        <v>219</v>
      </c>
      <c r="AU174" s="105" t="s">
        <v>79</v>
      </c>
      <c r="AY174" s="6" t="s">
        <v>217</v>
      </c>
      <c r="BE174" s="106">
        <f t="shared" si="15"/>
        <v>0</v>
      </c>
      <c r="BF174" s="106">
        <f t="shared" si="16"/>
        <v>0</v>
      </c>
      <c r="BG174" s="106">
        <f t="shared" si="17"/>
        <v>0</v>
      </c>
      <c r="BH174" s="106">
        <f t="shared" si="18"/>
        <v>0</v>
      </c>
      <c r="BI174" s="106">
        <f t="shared" si="19"/>
        <v>0</v>
      </c>
      <c r="BJ174" s="6" t="s">
        <v>79</v>
      </c>
      <c r="BK174" s="106">
        <f t="shared" si="20"/>
        <v>0</v>
      </c>
      <c r="BL174" s="6" t="s">
        <v>224</v>
      </c>
      <c r="BM174" s="105" t="s">
        <v>710</v>
      </c>
    </row>
    <row r="175" spans="1:65" s="17" customFormat="1" ht="21.75" customHeight="1">
      <c r="A175" s="14"/>
      <c r="B175" s="15"/>
      <c r="C175" s="94">
        <f t="shared" si="10"/>
        <v>53</v>
      </c>
      <c r="D175" s="94" t="s">
        <v>219</v>
      </c>
      <c r="E175" s="95" t="s">
        <v>3299</v>
      </c>
      <c r="F175" s="96" t="s">
        <v>3300</v>
      </c>
      <c r="G175" s="97" t="s">
        <v>2486</v>
      </c>
      <c r="H175" s="98">
        <v>5</v>
      </c>
      <c r="I175" s="1"/>
      <c r="J175" s="99">
        <f t="shared" si="11"/>
        <v>0</v>
      </c>
      <c r="K175" s="96" t="s">
        <v>0</v>
      </c>
      <c r="L175" s="15"/>
      <c r="M175" s="100" t="s">
        <v>0</v>
      </c>
      <c r="N175" s="101" t="s">
        <v>37</v>
      </c>
      <c r="O175" s="102"/>
      <c r="P175" s="103">
        <f t="shared" si="12"/>
        <v>0</v>
      </c>
      <c r="Q175" s="103">
        <v>0</v>
      </c>
      <c r="R175" s="103">
        <f t="shared" si="13"/>
        <v>0</v>
      </c>
      <c r="S175" s="103">
        <v>0</v>
      </c>
      <c r="T175" s="104">
        <f t="shared" si="14"/>
        <v>0</v>
      </c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R175" s="105" t="s">
        <v>224</v>
      </c>
      <c r="AT175" s="105" t="s">
        <v>219</v>
      </c>
      <c r="AU175" s="105" t="s">
        <v>79</v>
      </c>
      <c r="AY175" s="6" t="s">
        <v>217</v>
      </c>
      <c r="BE175" s="106">
        <f t="shared" si="15"/>
        <v>0</v>
      </c>
      <c r="BF175" s="106">
        <f t="shared" si="16"/>
        <v>0</v>
      </c>
      <c r="BG175" s="106">
        <f t="shared" si="17"/>
        <v>0</v>
      </c>
      <c r="BH175" s="106">
        <f t="shared" si="18"/>
        <v>0</v>
      </c>
      <c r="BI175" s="106">
        <f t="shared" si="19"/>
        <v>0</v>
      </c>
      <c r="BJ175" s="6" t="s">
        <v>79</v>
      </c>
      <c r="BK175" s="106">
        <f t="shared" si="20"/>
        <v>0</v>
      </c>
      <c r="BL175" s="6" t="s">
        <v>224</v>
      </c>
      <c r="BM175" s="105" t="s">
        <v>721</v>
      </c>
    </row>
    <row r="176" spans="1:65" s="17" customFormat="1" ht="16.5" customHeight="1">
      <c r="A176" s="14"/>
      <c r="B176" s="15"/>
      <c r="C176" s="94">
        <f t="shared" si="10"/>
        <v>54</v>
      </c>
      <c r="D176" s="94" t="s">
        <v>219</v>
      </c>
      <c r="E176" s="95" t="s">
        <v>3301</v>
      </c>
      <c r="F176" s="96" t="s">
        <v>3302</v>
      </c>
      <c r="G176" s="97" t="s">
        <v>2486</v>
      </c>
      <c r="H176" s="98">
        <v>5</v>
      </c>
      <c r="I176" s="1"/>
      <c r="J176" s="99">
        <f t="shared" si="11"/>
        <v>0</v>
      </c>
      <c r="K176" s="96" t="s">
        <v>0</v>
      </c>
      <c r="L176" s="15"/>
      <c r="M176" s="100" t="s">
        <v>0</v>
      </c>
      <c r="N176" s="101" t="s">
        <v>37</v>
      </c>
      <c r="O176" s="102"/>
      <c r="P176" s="103">
        <f t="shared" si="12"/>
        <v>0</v>
      </c>
      <c r="Q176" s="103">
        <v>0</v>
      </c>
      <c r="R176" s="103">
        <f t="shared" si="13"/>
        <v>0</v>
      </c>
      <c r="S176" s="103">
        <v>0</v>
      </c>
      <c r="T176" s="104">
        <f t="shared" si="14"/>
        <v>0</v>
      </c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R176" s="105" t="s">
        <v>224</v>
      </c>
      <c r="AT176" s="105" t="s">
        <v>219</v>
      </c>
      <c r="AU176" s="105" t="s">
        <v>79</v>
      </c>
      <c r="AY176" s="6" t="s">
        <v>217</v>
      </c>
      <c r="BE176" s="106">
        <f t="shared" si="15"/>
        <v>0</v>
      </c>
      <c r="BF176" s="106">
        <f t="shared" si="16"/>
        <v>0</v>
      </c>
      <c r="BG176" s="106">
        <f t="shared" si="17"/>
        <v>0</v>
      </c>
      <c r="BH176" s="106">
        <f t="shared" si="18"/>
        <v>0</v>
      </c>
      <c r="BI176" s="106">
        <f t="shared" si="19"/>
        <v>0</v>
      </c>
      <c r="BJ176" s="6" t="s">
        <v>79</v>
      </c>
      <c r="BK176" s="106">
        <f t="shared" si="20"/>
        <v>0</v>
      </c>
      <c r="BL176" s="6" t="s">
        <v>224</v>
      </c>
      <c r="BM176" s="105" t="s">
        <v>737</v>
      </c>
    </row>
    <row r="177" spans="1:65" s="17" customFormat="1" ht="16.5" customHeight="1">
      <c r="A177" s="14"/>
      <c r="B177" s="15"/>
      <c r="C177" s="94">
        <f t="shared" si="10"/>
        <v>55</v>
      </c>
      <c r="D177" s="94" t="s">
        <v>219</v>
      </c>
      <c r="E177" s="95" t="s">
        <v>3303</v>
      </c>
      <c r="F177" s="96" t="s">
        <v>3294</v>
      </c>
      <c r="G177" s="97" t="s">
        <v>2486</v>
      </c>
      <c r="H177" s="98">
        <v>5</v>
      </c>
      <c r="I177" s="1"/>
      <c r="J177" s="99">
        <f t="shared" si="11"/>
        <v>0</v>
      </c>
      <c r="K177" s="96" t="s">
        <v>0</v>
      </c>
      <c r="L177" s="15"/>
      <c r="M177" s="100" t="s">
        <v>0</v>
      </c>
      <c r="N177" s="101" t="s">
        <v>37</v>
      </c>
      <c r="O177" s="102"/>
      <c r="P177" s="103">
        <f t="shared" si="12"/>
        <v>0</v>
      </c>
      <c r="Q177" s="103">
        <v>0</v>
      </c>
      <c r="R177" s="103">
        <f t="shared" si="13"/>
        <v>0</v>
      </c>
      <c r="S177" s="103">
        <v>0</v>
      </c>
      <c r="T177" s="104">
        <f t="shared" si="14"/>
        <v>0</v>
      </c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R177" s="105" t="s">
        <v>224</v>
      </c>
      <c r="AT177" s="105" t="s">
        <v>219</v>
      </c>
      <c r="AU177" s="105" t="s">
        <v>79</v>
      </c>
      <c r="AY177" s="6" t="s">
        <v>217</v>
      </c>
      <c r="BE177" s="106">
        <f t="shared" si="15"/>
        <v>0</v>
      </c>
      <c r="BF177" s="106">
        <f t="shared" si="16"/>
        <v>0</v>
      </c>
      <c r="BG177" s="106">
        <f t="shared" si="17"/>
        <v>0</v>
      </c>
      <c r="BH177" s="106">
        <f t="shared" si="18"/>
        <v>0</v>
      </c>
      <c r="BI177" s="106">
        <f t="shared" si="19"/>
        <v>0</v>
      </c>
      <c r="BJ177" s="6" t="s">
        <v>79</v>
      </c>
      <c r="BK177" s="106">
        <f t="shared" si="20"/>
        <v>0</v>
      </c>
      <c r="BL177" s="6" t="s">
        <v>224</v>
      </c>
      <c r="BM177" s="105" t="s">
        <v>2500</v>
      </c>
    </row>
    <row r="178" spans="1:65" s="17" customFormat="1" ht="16.5" customHeight="1">
      <c r="A178" s="14"/>
      <c r="B178" s="15"/>
      <c r="C178" s="94">
        <f t="shared" si="10"/>
        <v>56</v>
      </c>
      <c r="D178" s="94" t="s">
        <v>219</v>
      </c>
      <c r="E178" s="95" t="s">
        <v>3304</v>
      </c>
      <c r="F178" s="96" t="s">
        <v>3305</v>
      </c>
      <c r="G178" s="97" t="s">
        <v>2486</v>
      </c>
      <c r="H178" s="98">
        <v>1</v>
      </c>
      <c r="I178" s="1"/>
      <c r="J178" s="99">
        <f t="shared" si="11"/>
        <v>0</v>
      </c>
      <c r="K178" s="96" t="s">
        <v>0</v>
      </c>
      <c r="L178" s="15"/>
      <c r="M178" s="100" t="s">
        <v>0</v>
      </c>
      <c r="N178" s="101" t="s">
        <v>37</v>
      </c>
      <c r="O178" s="102"/>
      <c r="P178" s="103">
        <f t="shared" si="12"/>
        <v>0</v>
      </c>
      <c r="Q178" s="103">
        <v>0</v>
      </c>
      <c r="R178" s="103">
        <f t="shared" si="13"/>
        <v>0</v>
      </c>
      <c r="S178" s="103">
        <v>0</v>
      </c>
      <c r="T178" s="104">
        <f t="shared" si="14"/>
        <v>0</v>
      </c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R178" s="105" t="s">
        <v>224</v>
      </c>
      <c r="AT178" s="105" t="s">
        <v>219</v>
      </c>
      <c r="AU178" s="105" t="s">
        <v>79</v>
      </c>
      <c r="AY178" s="6" t="s">
        <v>217</v>
      </c>
      <c r="BE178" s="106">
        <f t="shared" si="15"/>
        <v>0</v>
      </c>
      <c r="BF178" s="106">
        <f t="shared" si="16"/>
        <v>0</v>
      </c>
      <c r="BG178" s="106">
        <f t="shared" si="17"/>
        <v>0</v>
      </c>
      <c r="BH178" s="106">
        <f t="shared" si="18"/>
        <v>0</v>
      </c>
      <c r="BI178" s="106">
        <f t="shared" si="19"/>
        <v>0</v>
      </c>
      <c r="BJ178" s="6" t="s">
        <v>79</v>
      </c>
      <c r="BK178" s="106">
        <f t="shared" si="20"/>
        <v>0</v>
      </c>
      <c r="BL178" s="6" t="s">
        <v>224</v>
      </c>
      <c r="BM178" s="105" t="s">
        <v>762</v>
      </c>
    </row>
    <row r="179" spans="1:65" s="17" customFormat="1" ht="16.5" customHeight="1">
      <c r="A179" s="14"/>
      <c r="B179" s="15"/>
      <c r="C179" s="94">
        <f t="shared" si="10"/>
        <v>57</v>
      </c>
      <c r="D179" s="94" t="s">
        <v>219</v>
      </c>
      <c r="E179" s="95" t="s">
        <v>3306</v>
      </c>
      <c r="F179" s="96" t="s">
        <v>3307</v>
      </c>
      <c r="G179" s="97" t="s">
        <v>2486</v>
      </c>
      <c r="H179" s="98">
        <v>1</v>
      </c>
      <c r="I179" s="1"/>
      <c r="J179" s="99">
        <f t="shared" si="11"/>
        <v>0</v>
      </c>
      <c r="K179" s="96" t="s">
        <v>0</v>
      </c>
      <c r="L179" s="15"/>
      <c r="M179" s="100" t="s">
        <v>0</v>
      </c>
      <c r="N179" s="101" t="s">
        <v>37</v>
      </c>
      <c r="O179" s="102"/>
      <c r="P179" s="103">
        <f t="shared" si="12"/>
        <v>0</v>
      </c>
      <c r="Q179" s="103">
        <v>0</v>
      </c>
      <c r="R179" s="103">
        <f t="shared" si="13"/>
        <v>0</v>
      </c>
      <c r="S179" s="103">
        <v>0</v>
      </c>
      <c r="T179" s="104">
        <f t="shared" si="14"/>
        <v>0</v>
      </c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R179" s="105" t="s">
        <v>224</v>
      </c>
      <c r="AT179" s="105" t="s">
        <v>219</v>
      </c>
      <c r="AU179" s="105" t="s">
        <v>79</v>
      </c>
      <c r="AY179" s="6" t="s">
        <v>217</v>
      </c>
      <c r="BE179" s="106">
        <f t="shared" si="15"/>
        <v>0</v>
      </c>
      <c r="BF179" s="106">
        <f t="shared" si="16"/>
        <v>0</v>
      </c>
      <c r="BG179" s="106">
        <f t="shared" si="17"/>
        <v>0</v>
      </c>
      <c r="BH179" s="106">
        <f t="shared" si="18"/>
        <v>0</v>
      </c>
      <c r="BI179" s="106">
        <f t="shared" si="19"/>
        <v>0</v>
      </c>
      <c r="BJ179" s="6" t="s">
        <v>79</v>
      </c>
      <c r="BK179" s="106">
        <f t="shared" si="20"/>
        <v>0</v>
      </c>
      <c r="BL179" s="6" t="s">
        <v>224</v>
      </c>
      <c r="BM179" s="105" t="s">
        <v>770</v>
      </c>
    </row>
    <row r="180" spans="1:65" s="17" customFormat="1" ht="16.5" customHeight="1">
      <c r="A180" s="14"/>
      <c r="B180" s="15"/>
      <c r="C180" s="94">
        <f t="shared" si="10"/>
        <v>58</v>
      </c>
      <c r="D180" s="94" t="s">
        <v>219</v>
      </c>
      <c r="E180" s="95" t="s">
        <v>3308</v>
      </c>
      <c r="F180" s="96" t="s">
        <v>3309</v>
      </c>
      <c r="G180" s="97" t="s">
        <v>2486</v>
      </c>
      <c r="H180" s="98">
        <v>1</v>
      </c>
      <c r="I180" s="1"/>
      <c r="J180" s="99">
        <f t="shared" si="11"/>
        <v>0</v>
      </c>
      <c r="K180" s="96" t="s">
        <v>0</v>
      </c>
      <c r="L180" s="15"/>
      <c r="M180" s="100" t="s">
        <v>0</v>
      </c>
      <c r="N180" s="101" t="s">
        <v>37</v>
      </c>
      <c r="O180" s="102"/>
      <c r="P180" s="103">
        <f t="shared" si="12"/>
        <v>0</v>
      </c>
      <c r="Q180" s="103">
        <v>0</v>
      </c>
      <c r="R180" s="103">
        <f t="shared" si="13"/>
        <v>0</v>
      </c>
      <c r="S180" s="103">
        <v>0</v>
      </c>
      <c r="T180" s="104">
        <f t="shared" si="14"/>
        <v>0</v>
      </c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R180" s="105" t="s">
        <v>224</v>
      </c>
      <c r="AT180" s="105" t="s">
        <v>219</v>
      </c>
      <c r="AU180" s="105" t="s">
        <v>79</v>
      </c>
      <c r="AY180" s="6" t="s">
        <v>217</v>
      </c>
      <c r="BE180" s="106">
        <f t="shared" si="15"/>
        <v>0</v>
      </c>
      <c r="BF180" s="106">
        <f t="shared" si="16"/>
        <v>0</v>
      </c>
      <c r="BG180" s="106">
        <f t="shared" si="17"/>
        <v>0</v>
      </c>
      <c r="BH180" s="106">
        <f t="shared" si="18"/>
        <v>0</v>
      </c>
      <c r="BI180" s="106">
        <f t="shared" si="19"/>
        <v>0</v>
      </c>
      <c r="BJ180" s="6" t="s">
        <v>79</v>
      </c>
      <c r="BK180" s="106">
        <f t="shared" si="20"/>
        <v>0</v>
      </c>
      <c r="BL180" s="6" t="s">
        <v>224</v>
      </c>
      <c r="BM180" s="105" t="s">
        <v>779</v>
      </c>
    </row>
    <row r="181" spans="1:65" s="17" customFormat="1" ht="16.5" customHeight="1">
      <c r="A181" s="14"/>
      <c r="B181" s="15"/>
      <c r="C181" s="94">
        <f t="shared" si="10"/>
        <v>59</v>
      </c>
      <c r="D181" s="94" t="s">
        <v>219</v>
      </c>
      <c r="E181" s="95" t="s">
        <v>3310</v>
      </c>
      <c r="F181" s="96" t="s">
        <v>3311</v>
      </c>
      <c r="G181" s="97" t="s">
        <v>2486</v>
      </c>
      <c r="H181" s="98">
        <v>1</v>
      </c>
      <c r="I181" s="1"/>
      <c r="J181" s="99">
        <f t="shared" si="11"/>
        <v>0</v>
      </c>
      <c r="K181" s="96" t="s">
        <v>0</v>
      </c>
      <c r="L181" s="15"/>
      <c r="M181" s="100" t="s">
        <v>0</v>
      </c>
      <c r="N181" s="101" t="s">
        <v>37</v>
      </c>
      <c r="O181" s="102"/>
      <c r="P181" s="103">
        <f t="shared" si="12"/>
        <v>0</v>
      </c>
      <c r="Q181" s="103">
        <v>0</v>
      </c>
      <c r="R181" s="103">
        <f t="shared" si="13"/>
        <v>0</v>
      </c>
      <c r="S181" s="103">
        <v>0</v>
      </c>
      <c r="T181" s="104">
        <f t="shared" si="14"/>
        <v>0</v>
      </c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R181" s="105" t="s">
        <v>224</v>
      </c>
      <c r="AT181" s="105" t="s">
        <v>219</v>
      </c>
      <c r="AU181" s="105" t="s">
        <v>79</v>
      </c>
      <c r="AY181" s="6" t="s">
        <v>217</v>
      </c>
      <c r="BE181" s="106">
        <f t="shared" si="15"/>
        <v>0</v>
      </c>
      <c r="BF181" s="106">
        <f t="shared" si="16"/>
        <v>0</v>
      </c>
      <c r="BG181" s="106">
        <f t="shared" si="17"/>
        <v>0</v>
      </c>
      <c r="BH181" s="106">
        <f t="shared" si="18"/>
        <v>0</v>
      </c>
      <c r="BI181" s="106">
        <f t="shared" si="19"/>
        <v>0</v>
      </c>
      <c r="BJ181" s="6" t="s">
        <v>79</v>
      </c>
      <c r="BK181" s="106">
        <f t="shared" si="20"/>
        <v>0</v>
      </c>
      <c r="BL181" s="6" t="s">
        <v>224</v>
      </c>
      <c r="BM181" s="105" t="s">
        <v>787</v>
      </c>
    </row>
    <row r="182" spans="1:65" s="17" customFormat="1" ht="16.5" customHeight="1">
      <c r="A182" s="14"/>
      <c r="B182" s="15"/>
      <c r="C182" s="94">
        <f t="shared" si="10"/>
        <v>60</v>
      </c>
      <c r="D182" s="94" t="s">
        <v>219</v>
      </c>
      <c r="E182" s="95" t="s">
        <v>3312</v>
      </c>
      <c r="F182" s="96" t="s">
        <v>3313</v>
      </c>
      <c r="G182" s="97" t="s">
        <v>2486</v>
      </c>
      <c r="H182" s="98">
        <v>2</v>
      </c>
      <c r="I182" s="1"/>
      <c r="J182" s="99">
        <f t="shared" si="11"/>
        <v>0</v>
      </c>
      <c r="K182" s="96" t="s">
        <v>0</v>
      </c>
      <c r="L182" s="15"/>
      <c r="M182" s="100" t="s">
        <v>0</v>
      </c>
      <c r="N182" s="101" t="s">
        <v>37</v>
      </c>
      <c r="O182" s="102"/>
      <c r="P182" s="103">
        <f t="shared" si="12"/>
        <v>0</v>
      </c>
      <c r="Q182" s="103">
        <v>0</v>
      </c>
      <c r="R182" s="103">
        <f t="shared" si="13"/>
        <v>0</v>
      </c>
      <c r="S182" s="103">
        <v>0</v>
      </c>
      <c r="T182" s="104">
        <f t="shared" si="14"/>
        <v>0</v>
      </c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R182" s="105" t="s">
        <v>224</v>
      </c>
      <c r="AT182" s="105" t="s">
        <v>219</v>
      </c>
      <c r="AU182" s="105" t="s">
        <v>79</v>
      </c>
      <c r="AY182" s="6" t="s">
        <v>217</v>
      </c>
      <c r="BE182" s="106">
        <f t="shared" si="15"/>
        <v>0</v>
      </c>
      <c r="BF182" s="106">
        <f t="shared" si="16"/>
        <v>0</v>
      </c>
      <c r="BG182" s="106">
        <f t="shared" si="17"/>
        <v>0</v>
      </c>
      <c r="BH182" s="106">
        <f t="shared" si="18"/>
        <v>0</v>
      </c>
      <c r="BI182" s="106">
        <f t="shared" si="19"/>
        <v>0</v>
      </c>
      <c r="BJ182" s="6" t="s">
        <v>79</v>
      </c>
      <c r="BK182" s="106">
        <f t="shared" si="20"/>
        <v>0</v>
      </c>
      <c r="BL182" s="6" t="s">
        <v>224</v>
      </c>
      <c r="BM182" s="105" t="s">
        <v>796</v>
      </c>
    </row>
    <row r="183" spans="1:65" s="17" customFormat="1" ht="16.5" customHeight="1">
      <c r="A183" s="14"/>
      <c r="B183" s="15"/>
      <c r="C183" s="94">
        <f t="shared" si="10"/>
        <v>61</v>
      </c>
      <c r="D183" s="94" t="s">
        <v>219</v>
      </c>
      <c r="E183" s="95" t="s">
        <v>3306</v>
      </c>
      <c r="F183" s="96" t="s">
        <v>3307</v>
      </c>
      <c r="G183" s="97" t="s">
        <v>2486</v>
      </c>
      <c r="H183" s="98">
        <v>2</v>
      </c>
      <c r="I183" s="1"/>
      <c r="J183" s="99">
        <f t="shared" si="11"/>
        <v>0</v>
      </c>
      <c r="K183" s="96" t="s">
        <v>0</v>
      </c>
      <c r="L183" s="15"/>
      <c r="M183" s="100" t="s">
        <v>0</v>
      </c>
      <c r="N183" s="101" t="s">
        <v>37</v>
      </c>
      <c r="O183" s="102"/>
      <c r="P183" s="103">
        <f t="shared" si="12"/>
        <v>0</v>
      </c>
      <c r="Q183" s="103">
        <v>0</v>
      </c>
      <c r="R183" s="103">
        <f t="shared" si="13"/>
        <v>0</v>
      </c>
      <c r="S183" s="103">
        <v>0</v>
      </c>
      <c r="T183" s="104">
        <f t="shared" si="14"/>
        <v>0</v>
      </c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R183" s="105" t="s">
        <v>224</v>
      </c>
      <c r="AT183" s="105" t="s">
        <v>219</v>
      </c>
      <c r="AU183" s="105" t="s">
        <v>79</v>
      </c>
      <c r="AY183" s="6" t="s">
        <v>217</v>
      </c>
      <c r="BE183" s="106">
        <f t="shared" si="15"/>
        <v>0</v>
      </c>
      <c r="BF183" s="106">
        <f t="shared" si="16"/>
        <v>0</v>
      </c>
      <c r="BG183" s="106">
        <f t="shared" si="17"/>
        <v>0</v>
      </c>
      <c r="BH183" s="106">
        <f t="shared" si="18"/>
        <v>0</v>
      </c>
      <c r="BI183" s="106">
        <f t="shared" si="19"/>
        <v>0</v>
      </c>
      <c r="BJ183" s="6" t="s">
        <v>79</v>
      </c>
      <c r="BK183" s="106">
        <f t="shared" si="20"/>
        <v>0</v>
      </c>
      <c r="BL183" s="6" t="s">
        <v>224</v>
      </c>
      <c r="BM183" s="105" t="s">
        <v>804</v>
      </c>
    </row>
    <row r="184" spans="1:65" s="17" customFormat="1" ht="16.5" customHeight="1">
      <c r="A184" s="14"/>
      <c r="B184" s="15"/>
      <c r="C184" s="94">
        <f t="shared" si="10"/>
        <v>62</v>
      </c>
      <c r="D184" s="94" t="s">
        <v>219</v>
      </c>
      <c r="E184" s="95" t="s">
        <v>3308</v>
      </c>
      <c r="F184" s="96" t="s">
        <v>3309</v>
      </c>
      <c r="G184" s="97" t="s">
        <v>2486</v>
      </c>
      <c r="H184" s="98">
        <v>2</v>
      </c>
      <c r="I184" s="1"/>
      <c r="J184" s="99">
        <f t="shared" si="11"/>
        <v>0</v>
      </c>
      <c r="K184" s="96" t="s">
        <v>0</v>
      </c>
      <c r="L184" s="15"/>
      <c r="M184" s="100" t="s">
        <v>0</v>
      </c>
      <c r="N184" s="101" t="s">
        <v>37</v>
      </c>
      <c r="O184" s="102"/>
      <c r="P184" s="103">
        <f t="shared" si="12"/>
        <v>0</v>
      </c>
      <c r="Q184" s="103">
        <v>0</v>
      </c>
      <c r="R184" s="103">
        <f t="shared" si="13"/>
        <v>0</v>
      </c>
      <c r="S184" s="103">
        <v>0</v>
      </c>
      <c r="T184" s="104">
        <f t="shared" si="14"/>
        <v>0</v>
      </c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R184" s="105" t="s">
        <v>224</v>
      </c>
      <c r="AT184" s="105" t="s">
        <v>219</v>
      </c>
      <c r="AU184" s="105" t="s">
        <v>79</v>
      </c>
      <c r="AY184" s="6" t="s">
        <v>217</v>
      </c>
      <c r="BE184" s="106">
        <f t="shared" si="15"/>
        <v>0</v>
      </c>
      <c r="BF184" s="106">
        <f t="shared" si="16"/>
        <v>0</v>
      </c>
      <c r="BG184" s="106">
        <f t="shared" si="17"/>
        <v>0</v>
      </c>
      <c r="BH184" s="106">
        <f t="shared" si="18"/>
        <v>0</v>
      </c>
      <c r="BI184" s="106">
        <f t="shared" si="19"/>
        <v>0</v>
      </c>
      <c r="BJ184" s="6" t="s">
        <v>79</v>
      </c>
      <c r="BK184" s="106">
        <f t="shared" si="20"/>
        <v>0</v>
      </c>
      <c r="BL184" s="6" t="s">
        <v>224</v>
      </c>
      <c r="BM184" s="105" t="s">
        <v>810</v>
      </c>
    </row>
    <row r="185" spans="1:65" s="17" customFormat="1" ht="16.5" customHeight="1">
      <c r="A185" s="14"/>
      <c r="B185" s="15"/>
      <c r="C185" s="94">
        <f t="shared" si="10"/>
        <v>63</v>
      </c>
      <c r="D185" s="94" t="s">
        <v>219</v>
      </c>
      <c r="E185" s="95" t="s">
        <v>3310</v>
      </c>
      <c r="F185" s="96" t="s">
        <v>3311</v>
      </c>
      <c r="G185" s="97" t="s">
        <v>2486</v>
      </c>
      <c r="H185" s="98">
        <v>1</v>
      </c>
      <c r="I185" s="1"/>
      <c r="J185" s="99">
        <f t="shared" si="11"/>
        <v>0</v>
      </c>
      <c r="K185" s="96" t="s">
        <v>0</v>
      </c>
      <c r="L185" s="15"/>
      <c r="M185" s="100" t="s">
        <v>0</v>
      </c>
      <c r="N185" s="101" t="s">
        <v>37</v>
      </c>
      <c r="O185" s="102"/>
      <c r="P185" s="103">
        <f t="shared" si="12"/>
        <v>0</v>
      </c>
      <c r="Q185" s="103">
        <v>0</v>
      </c>
      <c r="R185" s="103">
        <f t="shared" si="13"/>
        <v>0</v>
      </c>
      <c r="S185" s="103">
        <v>0</v>
      </c>
      <c r="T185" s="104">
        <f t="shared" si="14"/>
        <v>0</v>
      </c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R185" s="105" t="s">
        <v>224</v>
      </c>
      <c r="AT185" s="105" t="s">
        <v>219</v>
      </c>
      <c r="AU185" s="105" t="s">
        <v>79</v>
      </c>
      <c r="AY185" s="6" t="s">
        <v>217</v>
      </c>
      <c r="BE185" s="106">
        <f t="shared" si="15"/>
        <v>0</v>
      </c>
      <c r="BF185" s="106">
        <f t="shared" si="16"/>
        <v>0</v>
      </c>
      <c r="BG185" s="106">
        <f t="shared" si="17"/>
        <v>0</v>
      </c>
      <c r="BH185" s="106">
        <f t="shared" si="18"/>
        <v>0</v>
      </c>
      <c r="BI185" s="106">
        <f t="shared" si="19"/>
        <v>0</v>
      </c>
      <c r="BJ185" s="6" t="s">
        <v>79</v>
      </c>
      <c r="BK185" s="106">
        <f t="shared" si="20"/>
        <v>0</v>
      </c>
      <c r="BL185" s="6" t="s">
        <v>224</v>
      </c>
      <c r="BM185" s="105" t="s">
        <v>818</v>
      </c>
    </row>
    <row r="186" spans="1:65" s="17" customFormat="1" ht="24">
      <c r="A186" s="14"/>
      <c r="B186" s="15"/>
      <c r="C186" s="94">
        <f t="shared" si="10"/>
        <v>64</v>
      </c>
      <c r="D186" s="94" t="s">
        <v>219</v>
      </c>
      <c r="E186" s="95" t="s">
        <v>3314</v>
      </c>
      <c r="F186" s="96" t="s">
        <v>3315</v>
      </c>
      <c r="G186" s="97" t="s">
        <v>2486</v>
      </c>
      <c r="H186" s="98">
        <v>1</v>
      </c>
      <c r="I186" s="1"/>
      <c r="J186" s="99">
        <f t="shared" si="11"/>
        <v>0</v>
      </c>
      <c r="K186" s="96" t="s">
        <v>0</v>
      </c>
      <c r="L186" s="15"/>
      <c r="M186" s="100" t="s">
        <v>0</v>
      </c>
      <c r="N186" s="101" t="s">
        <v>37</v>
      </c>
      <c r="O186" s="102"/>
      <c r="P186" s="103">
        <f t="shared" si="12"/>
        <v>0</v>
      </c>
      <c r="Q186" s="103">
        <v>0</v>
      </c>
      <c r="R186" s="103">
        <f t="shared" si="13"/>
        <v>0</v>
      </c>
      <c r="S186" s="103">
        <v>0</v>
      </c>
      <c r="T186" s="104">
        <f t="shared" si="14"/>
        <v>0</v>
      </c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R186" s="105" t="s">
        <v>224</v>
      </c>
      <c r="AT186" s="105" t="s">
        <v>219</v>
      </c>
      <c r="AU186" s="105" t="s">
        <v>79</v>
      </c>
      <c r="AY186" s="6" t="s">
        <v>217</v>
      </c>
      <c r="BE186" s="106">
        <f t="shared" si="15"/>
        <v>0</v>
      </c>
      <c r="BF186" s="106">
        <f t="shared" si="16"/>
        <v>0</v>
      </c>
      <c r="BG186" s="106">
        <f t="shared" si="17"/>
        <v>0</v>
      </c>
      <c r="BH186" s="106">
        <f t="shared" si="18"/>
        <v>0</v>
      </c>
      <c r="BI186" s="106">
        <f t="shared" si="19"/>
        <v>0</v>
      </c>
      <c r="BJ186" s="6" t="s">
        <v>79</v>
      </c>
      <c r="BK186" s="106">
        <f t="shared" si="20"/>
        <v>0</v>
      </c>
      <c r="BL186" s="6" t="s">
        <v>224</v>
      </c>
      <c r="BM186" s="105" t="s">
        <v>827</v>
      </c>
    </row>
    <row r="187" spans="1:65" s="17" customFormat="1" ht="24">
      <c r="A187" s="14"/>
      <c r="B187" s="15"/>
      <c r="C187" s="94">
        <f t="shared" si="10"/>
        <v>65</v>
      </c>
      <c r="D187" s="94" t="s">
        <v>219</v>
      </c>
      <c r="E187" s="95" t="s">
        <v>3316</v>
      </c>
      <c r="F187" s="96" t="s">
        <v>3317</v>
      </c>
      <c r="G187" s="97" t="s">
        <v>2486</v>
      </c>
      <c r="H187" s="98">
        <v>1</v>
      </c>
      <c r="I187" s="1"/>
      <c r="J187" s="99">
        <f t="shared" ref="J187:J202" si="21">ROUND(I187*H187,2)</f>
        <v>0</v>
      </c>
      <c r="K187" s="96" t="s">
        <v>0</v>
      </c>
      <c r="L187" s="15"/>
      <c r="M187" s="100" t="s">
        <v>0</v>
      </c>
      <c r="N187" s="101" t="s">
        <v>37</v>
      </c>
      <c r="O187" s="102"/>
      <c r="P187" s="103">
        <f t="shared" ref="P187:P202" si="22">O187*H187</f>
        <v>0</v>
      </c>
      <c r="Q187" s="103">
        <v>0</v>
      </c>
      <c r="R187" s="103">
        <f t="shared" ref="R187:R202" si="23">Q187*H187</f>
        <v>0</v>
      </c>
      <c r="S187" s="103">
        <v>0</v>
      </c>
      <c r="T187" s="104">
        <f t="shared" ref="T187:T202" si="24">S187*H187</f>
        <v>0</v>
      </c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R187" s="105" t="s">
        <v>224</v>
      </c>
      <c r="AT187" s="105" t="s">
        <v>219</v>
      </c>
      <c r="AU187" s="105" t="s">
        <v>79</v>
      </c>
      <c r="AY187" s="6" t="s">
        <v>217</v>
      </c>
      <c r="BE187" s="106">
        <f t="shared" ref="BE187:BE202" si="25">IF(N187="základní",J187,0)</f>
        <v>0</v>
      </c>
      <c r="BF187" s="106">
        <f t="shared" ref="BF187:BF202" si="26">IF(N187="snížená",J187,0)</f>
        <v>0</v>
      </c>
      <c r="BG187" s="106">
        <f t="shared" ref="BG187:BG202" si="27">IF(N187="zákl. přenesená",J187,0)</f>
        <v>0</v>
      </c>
      <c r="BH187" s="106">
        <f t="shared" ref="BH187:BH202" si="28">IF(N187="sníž. přenesená",J187,0)</f>
        <v>0</v>
      </c>
      <c r="BI187" s="106">
        <f t="shared" ref="BI187:BI202" si="29">IF(N187="nulová",J187,0)</f>
        <v>0</v>
      </c>
      <c r="BJ187" s="6" t="s">
        <v>79</v>
      </c>
      <c r="BK187" s="106">
        <f t="shared" ref="BK187:BK202" si="30">ROUND(I187*H187,2)</f>
        <v>0</v>
      </c>
      <c r="BL187" s="6" t="s">
        <v>224</v>
      </c>
      <c r="BM187" s="105" t="s">
        <v>836</v>
      </c>
    </row>
    <row r="188" spans="1:65" s="17" customFormat="1" ht="16.5" customHeight="1">
      <c r="A188" s="14"/>
      <c r="B188" s="15"/>
      <c r="C188" s="94">
        <f t="shared" si="10"/>
        <v>66</v>
      </c>
      <c r="D188" s="94" t="s">
        <v>219</v>
      </c>
      <c r="E188" s="95" t="s">
        <v>3318</v>
      </c>
      <c r="F188" s="96" t="s">
        <v>3319</v>
      </c>
      <c r="G188" s="97" t="s">
        <v>2486</v>
      </c>
      <c r="H188" s="98">
        <v>1</v>
      </c>
      <c r="I188" s="1"/>
      <c r="J188" s="99">
        <f t="shared" si="21"/>
        <v>0</v>
      </c>
      <c r="K188" s="96" t="s">
        <v>0</v>
      </c>
      <c r="L188" s="15"/>
      <c r="M188" s="100" t="s">
        <v>0</v>
      </c>
      <c r="N188" s="101" t="s">
        <v>37</v>
      </c>
      <c r="O188" s="102"/>
      <c r="P188" s="103">
        <f t="shared" si="22"/>
        <v>0</v>
      </c>
      <c r="Q188" s="103">
        <v>0</v>
      </c>
      <c r="R188" s="103">
        <f t="shared" si="23"/>
        <v>0</v>
      </c>
      <c r="S188" s="103">
        <v>0</v>
      </c>
      <c r="T188" s="104">
        <f t="shared" si="24"/>
        <v>0</v>
      </c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R188" s="105" t="s">
        <v>224</v>
      </c>
      <c r="AT188" s="105" t="s">
        <v>219</v>
      </c>
      <c r="AU188" s="105" t="s">
        <v>79</v>
      </c>
      <c r="AY188" s="6" t="s">
        <v>217</v>
      </c>
      <c r="BE188" s="106">
        <f t="shared" si="25"/>
        <v>0</v>
      </c>
      <c r="BF188" s="106">
        <f t="shared" si="26"/>
        <v>0</v>
      </c>
      <c r="BG188" s="106">
        <f t="shared" si="27"/>
        <v>0</v>
      </c>
      <c r="BH188" s="106">
        <f t="shared" si="28"/>
        <v>0</v>
      </c>
      <c r="BI188" s="106">
        <f t="shared" si="29"/>
        <v>0</v>
      </c>
      <c r="BJ188" s="6" t="s">
        <v>79</v>
      </c>
      <c r="BK188" s="106">
        <f t="shared" si="30"/>
        <v>0</v>
      </c>
      <c r="BL188" s="6" t="s">
        <v>224</v>
      </c>
      <c r="BM188" s="105" t="s">
        <v>844</v>
      </c>
    </row>
    <row r="189" spans="1:65" s="17" customFormat="1" ht="16.5" customHeight="1">
      <c r="A189" s="14"/>
      <c r="B189" s="15"/>
      <c r="C189" s="94">
        <f t="shared" ref="C189:C202" si="31">C188+1</f>
        <v>67</v>
      </c>
      <c r="D189" s="94" t="s">
        <v>219</v>
      </c>
      <c r="E189" s="95" t="s">
        <v>3320</v>
      </c>
      <c r="F189" s="96" t="s">
        <v>3321</v>
      </c>
      <c r="G189" s="97" t="s">
        <v>2486</v>
      </c>
      <c r="H189" s="98">
        <v>1</v>
      </c>
      <c r="I189" s="1"/>
      <c r="J189" s="99">
        <f t="shared" si="21"/>
        <v>0</v>
      </c>
      <c r="K189" s="96" t="s">
        <v>0</v>
      </c>
      <c r="L189" s="15"/>
      <c r="M189" s="100" t="s">
        <v>0</v>
      </c>
      <c r="N189" s="101" t="s">
        <v>37</v>
      </c>
      <c r="O189" s="102"/>
      <c r="P189" s="103">
        <f t="shared" si="22"/>
        <v>0</v>
      </c>
      <c r="Q189" s="103">
        <v>0</v>
      </c>
      <c r="R189" s="103">
        <f t="shared" si="23"/>
        <v>0</v>
      </c>
      <c r="S189" s="103">
        <v>0</v>
      </c>
      <c r="T189" s="104">
        <f t="shared" si="24"/>
        <v>0</v>
      </c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R189" s="105" t="s">
        <v>224</v>
      </c>
      <c r="AT189" s="105" t="s">
        <v>219</v>
      </c>
      <c r="AU189" s="105" t="s">
        <v>79</v>
      </c>
      <c r="AY189" s="6" t="s">
        <v>217</v>
      </c>
      <c r="BE189" s="106">
        <f t="shared" si="25"/>
        <v>0</v>
      </c>
      <c r="BF189" s="106">
        <f t="shared" si="26"/>
        <v>0</v>
      </c>
      <c r="BG189" s="106">
        <f t="shared" si="27"/>
        <v>0</v>
      </c>
      <c r="BH189" s="106">
        <f t="shared" si="28"/>
        <v>0</v>
      </c>
      <c r="BI189" s="106">
        <f t="shared" si="29"/>
        <v>0</v>
      </c>
      <c r="BJ189" s="6" t="s">
        <v>79</v>
      </c>
      <c r="BK189" s="106">
        <f t="shared" si="30"/>
        <v>0</v>
      </c>
      <c r="BL189" s="6" t="s">
        <v>224</v>
      </c>
      <c r="BM189" s="105" t="s">
        <v>853</v>
      </c>
    </row>
    <row r="190" spans="1:65" s="17" customFormat="1" ht="16.5" customHeight="1">
      <c r="A190" s="14"/>
      <c r="B190" s="15"/>
      <c r="C190" s="94">
        <f t="shared" si="31"/>
        <v>68</v>
      </c>
      <c r="D190" s="94" t="s">
        <v>219</v>
      </c>
      <c r="E190" s="95" t="s">
        <v>3322</v>
      </c>
      <c r="F190" s="96" t="s">
        <v>3323</v>
      </c>
      <c r="G190" s="97" t="s">
        <v>2486</v>
      </c>
      <c r="H190" s="98">
        <v>1</v>
      </c>
      <c r="I190" s="1"/>
      <c r="J190" s="99">
        <f t="shared" si="21"/>
        <v>0</v>
      </c>
      <c r="K190" s="96" t="s">
        <v>0</v>
      </c>
      <c r="L190" s="15"/>
      <c r="M190" s="100" t="s">
        <v>0</v>
      </c>
      <c r="N190" s="101" t="s">
        <v>37</v>
      </c>
      <c r="O190" s="102"/>
      <c r="P190" s="103">
        <f t="shared" si="22"/>
        <v>0</v>
      </c>
      <c r="Q190" s="103">
        <v>0</v>
      </c>
      <c r="R190" s="103">
        <f t="shared" si="23"/>
        <v>0</v>
      </c>
      <c r="S190" s="103">
        <v>0</v>
      </c>
      <c r="T190" s="104">
        <f t="shared" si="24"/>
        <v>0</v>
      </c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R190" s="105" t="s">
        <v>224</v>
      </c>
      <c r="AT190" s="105" t="s">
        <v>219</v>
      </c>
      <c r="AU190" s="105" t="s">
        <v>79</v>
      </c>
      <c r="AY190" s="6" t="s">
        <v>217</v>
      </c>
      <c r="BE190" s="106">
        <f t="shared" si="25"/>
        <v>0</v>
      </c>
      <c r="BF190" s="106">
        <f t="shared" si="26"/>
        <v>0</v>
      </c>
      <c r="BG190" s="106">
        <f t="shared" si="27"/>
        <v>0</v>
      </c>
      <c r="BH190" s="106">
        <f t="shared" si="28"/>
        <v>0</v>
      </c>
      <c r="BI190" s="106">
        <f t="shared" si="29"/>
        <v>0</v>
      </c>
      <c r="BJ190" s="6" t="s">
        <v>79</v>
      </c>
      <c r="BK190" s="106">
        <f t="shared" si="30"/>
        <v>0</v>
      </c>
      <c r="BL190" s="6" t="s">
        <v>224</v>
      </c>
      <c r="BM190" s="105" t="s">
        <v>2514</v>
      </c>
    </row>
    <row r="191" spans="1:65" s="17" customFormat="1" ht="16.5" customHeight="1">
      <c r="A191" s="14"/>
      <c r="B191" s="15"/>
      <c r="C191" s="94">
        <f t="shared" si="31"/>
        <v>69</v>
      </c>
      <c r="D191" s="94" t="s">
        <v>219</v>
      </c>
      <c r="E191" s="95" t="s">
        <v>3324</v>
      </c>
      <c r="F191" s="96" t="s">
        <v>3325</v>
      </c>
      <c r="G191" s="97" t="s">
        <v>2486</v>
      </c>
      <c r="H191" s="98">
        <v>1</v>
      </c>
      <c r="I191" s="1"/>
      <c r="J191" s="99">
        <f t="shared" si="21"/>
        <v>0</v>
      </c>
      <c r="K191" s="96" t="s">
        <v>0</v>
      </c>
      <c r="L191" s="15"/>
      <c r="M191" s="100" t="s">
        <v>0</v>
      </c>
      <c r="N191" s="101" t="s">
        <v>37</v>
      </c>
      <c r="O191" s="102"/>
      <c r="P191" s="103">
        <f t="shared" si="22"/>
        <v>0</v>
      </c>
      <c r="Q191" s="103">
        <v>0</v>
      </c>
      <c r="R191" s="103">
        <f t="shared" si="23"/>
        <v>0</v>
      </c>
      <c r="S191" s="103">
        <v>0</v>
      </c>
      <c r="T191" s="104">
        <f t="shared" si="24"/>
        <v>0</v>
      </c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R191" s="105" t="s">
        <v>224</v>
      </c>
      <c r="AT191" s="105" t="s">
        <v>219</v>
      </c>
      <c r="AU191" s="105" t="s">
        <v>79</v>
      </c>
      <c r="AY191" s="6" t="s">
        <v>217</v>
      </c>
      <c r="BE191" s="106">
        <f t="shared" si="25"/>
        <v>0</v>
      </c>
      <c r="BF191" s="106">
        <f t="shared" si="26"/>
        <v>0</v>
      </c>
      <c r="BG191" s="106">
        <f t="shared" si="27"/>
        <v>0</v>
      </c>
      <c r="BH191" s="106">
        <f t="shared" si="28"/>
        <v>0</v>
      </c>
      <c r="BI191" s="106">
        <f t="shared" si="29"/>
        <v>0</v>
      </c>
      <c r="BJ191" s="6" t="s">
        <v>79</v>
      </c>
      <c r="BK191" s="106">
        <f t="shared" si="30"/>
        <v>0</v>
      </c>
      <c r="BL191" s="6" t="s">
        <v>224</v>
      </c>
      <c r="BM191" s="105" t="s">
        <v>2516</v>
      </c>
    </row>
    <row r="192" spans="1:65" s="17" customFormat="1" ht="16.5" customHeight="1">
      <c r="A192" s="234"/>
      <c r="B192" s="15"/>
      <c r="C192" s="263">
        <f t="shared" si="31"/>
        <v>70</v>
      </c>
      <c r="D192" s="263" t="s">
        <v>219</v>
      </c>
      <c r="E192" s="258" t="s">
        <v>5998</v>
      </c>
      <c r="F192" s="259" t="s">
        <v>5999</v>
      </c>
      <c r="G192" s="262" t="s">
        <v>862</v>
      </c>
      <c r="H192" s="242">
        <v>16</v>
      </c>
      <c r="I192" s="1"/>
      <c r="J192" s="99">
        <f t="shared" ref="J192:J196" si="32">ROUND(I192*H192,2)</f>
        <v>0</v>
      </c>
      <c r="K192" s="96" t="s">
        <v>0</v>
      </c>
      <c r="L192" s="15"/>
      <c r="M192" s="100" t="s">
        <v>0</v>
      </c>
      <c r="N192" s="101" t="s">
        <v>37</v>
      </c>
      <c r="O192" s="102"/>
      <c r="P192" s="103">
        <f t="shared" ref="P192:P196" si="33">O192*H192</f>
        <v>0</v>
      </c>
      <c r="Q192" s="103">
        <v>0</v>
      </c>
      <c r="R192" s="103">
        <f t="shared" ref="R192:R196" si="34">Q192*H192</f>
        <v>0</v>
      </c>
      <c r="S192" s="103">
        <v>0</v>
      </c>
      <c r="T192" s="104">
        <f t="shared" ref="T192:T196" si="35">S192*H192</f>
        <v>0</v>
      </c>
      <c r="U192" s="234"/>
      <c r="V192" s="234"/>
      <c r="W192" s="234"/>
      <c r="X192" s="234"/>
      <c r="Y192" s="234"/>
      <c r="Z192" s="234"/>
      <c r="AA192" s="234"/>
      <c r="AB192" s="234"/>
      <c r="AC192" s="234"/>
      <c r="AD192" s="234"/>
      <c r="AE192" s="234"/>
      <c r="AR192" s="105" t="s">
        <v>224</v>
      </c>
      <c r="AT192" s="105" t="s">
        <v>219</v>
      </c>
      <c r="AU192" s="105" t="s">
        <v>79</v>
      </c>
      <c r="AY192" s="6" t="s">
        <v>217</v>
      </c>
      <c r="BE192" s="106">
        <f t="shared" ref="BE192:BE196" si="36">IF(N192="základní",J192,0)</f>
        <v>0</v>
      </c>
      <c r="BF192" s="106">
        <f t="shared" ref="BF192:BF196" si="37">IF(N192="snížená",J192,0)</f>
        <v>0</v>
      </c>
      <c r="BG192" s="106">
        <f t="shared" ref="BG192:BG196" si="38">IF(N192="zákl. přenesená",J192,0)</f>
        <v>0</v>
      </c>
      <c r="BH192" s="106">
        <f t="shared" ref="BH192:BH196" si="39">IF(N192="sníž. přenesená",J192,0)</f>
        <v>0</v>
      </c>
      <c r="BI192" s="106">
        <f t="shared" ref="BI192:BI196" si="40">IF(N192="nulová",J192,0)</f>
        <v>0</v>
      </c>
      <c r="BJ192" s="6" t="s">
        <v>79</v>
      </c>
      <c r="BK192" s="106">
        <f t="shared" ref="BK192:BK196" si="41">ROUND(I192*H192,2)</f>
        <v>0</v>
      </c>
      <c r="BL192" s="6" t="s">
        <v>224</v>
      </c>
      <c r="BM192" s="105" t="s">
        <v>2516</v>
      </c>
    </row>
    <row r="193" spans="1:65" s="17" customFormat="1" ht="16.5" customHeight="1">
      <c r="A193" s="234"/>
      <c r="B193" s="15"/>
      <c r="C193" s="263">
        <f t="shared" si="31"/>
        <v>71</v>
      </c>
      <c r="D193" s="263" t="s">
        <v>219</v>
      </c>
      <c r="E193" s="258" t="s">
        <v>6000</v>
      </c>
      <c r="F193" s="259" t="s">
        <v>6001</v>
      </c>
      <c r="G193" s="262" t="s">
        <v>862</v>
      </c>
      <c r="H193" s="242">
        <v>9</v>
      </c>
      <c r="I193" s="1"/>
      <c r="J193" s="99">
        <f t="shared" si="32"/>
        <v>0</v>
      </c>
      <c r="K193" s="96" t="s">
        <v>0</v>
      </c>
      <c r="L193" s="15"/>
      <c r="M193" s="100" t="s">
        <v>0</v>
      </c>
      <c r="N193" s="101" t="s">
        <v>37</v>
      </c>
      <c r="O193" s="102"/>
      <c r="P193" s="103">
        <f t="shared" si="33"/>
        <v>0</v>
      </c>
      <c r="Q193" s="103">
        <v>0</v>
      </c>
      <c r="R193" s="103">
        <f t="shared" si="34"/>
        <v>0</v>
      </c>
      <c r="S193" s="103">
        <v>0</v>
      </c>
      <c r="T193" s="104">
        <f t="shared" si="35"/>
        <v>0</v>
      </c>
      <c r="U193" s="234"/>
      <c r="V193" s="234"/>
      <c r="W193" s="234"/>
      <c r="X193" s="234"/>
      <c r="Y193" s="234"/>
      <c r="Z193" s="234"/>
      <c r="AA193" s="234"/>
      <c r="AB193" s="234"/>
      <c r="AC193" s="234"/>
      <c r="AD193" s="234"/>
      <c r="AE193" s="234"/>
      <c r="AR193" s="105" t="s">
        <v>224</v>
      </c>
      <c r="AT193" s="105" t="s">
        <v>219</v>
      </c>
      <c r="AU193" s="105" t="s">
        <v>79</v>
      </c>
      <c r="AY193" s="6" t="s">
        <v>217</v>
      </c>
      <c r="BE193" s="106">
        <f t="shared" si="36"/>
        <v>0</v>
      </c>
      <c r="BF193" s="106">
        <f t="shared" si="37"/>
        <v>0</v>
      </c>
      <c r="BG193" s="106">
        <f t="shared" si="38"/>
        <v>0</v>
      </c>
      <c r="BH193" s="106">
        <f t="shared" si="39"/>
        <v>0</v>
      </c>
      <c r="BI193" s="106">
        <f t="shared" si="40"/>
        <v>0</v>
      </c>
      <c r="BJ193" s="6" t="s">
        <v>79</v>
      </c>
      <c r="BK193" s="106">
        <f t="shared" si="41"/>
        <v>0</v>
      </c>
      <c r="BL193" s="6" t="s">
        <v>224</v>
      </c>
      <c r="BM193" s="105" t="s">
        <v>2516</v>
      </c>
    </row>
    <row r="194" spans="1:65" s="17" customFormat="1" ht="16.5" customHeight="1">
      <c r="A194" s="234"/>
      <c r="B194" s="15"/>
      <c r="C194" s="263">
        <f t="shared" si="31"/>
        <v>72</v>
      </c>
      <c r="D194" s="263" t="s">
        <v>219</v>
      </c>
      <c r="E194" s="258" t="s">
        <v>6002</v>
      </c>
      <c r="F194" s="259" t="s">
        <v>6003</v>
      </c>
      <c r="G194" s="262" t="s">
        <v>862</v>
      </c>
      <c r="H194" s="242">
        <v>15</v>
      </c>
      <c r="I194" s="1"/>
      <c r="J194" s="99">
        <f t="shared" si="32"/>
        <v>0</v>
      </c>
      <c r="K194" s="96" t="s">
        <v>0</v>
      </c>
      <c r="L194" s="15"/>
      <c r="M194" s="100" t="s">
        <v>0</v>
      </c>
      <c r="N194" s="101" t="s">
        <v>37</v>
      </c>
      <c r="O194" s="102"/>
      <c r="P194" s="103">
        <f t="shared" si="33"/>
        <v>0</v>
      </c>
      <c r="Q194" s="103">
        <v>0</v>
      </c>
      <c r="R194" s="103">
        <f t="shared" si="34"/>
        <v>0</v>
      </c>
      <c r="S194" s="103">
        <v>0</v>
      </c>
      <c r="T194" s="104">
        <f t="shared" si="35"/>
        <v>0</v>
      </c>
      <c r="U194" s="234"/>
      <c r="V194" s="234"/>
      <c r="W194" s="234"/>
      <c r="X194" s="234"/>
      <c r="Y194" s="234"/>
      <c r="Z194" s="234"/>
      <c r="AA194" s="234"/>
      <c r="AB194" s="234"/>
      <c r="AC194" s="234"/>
      <c r="AD194" s="234"/>
      <c r="AE194" s="234"/>
      <c r="AR194" s="105" t="s">
        <v>224</v>
      </c>
      <c r="AT194" s="105" t="s">
        <v>219</v>
      </c>
      <c r="AU194" s="105" t="s">
        <v>79</v>
      </c>
      <c r="AY194" s="6" t="s">
        <v>217</v>
      </c>
      <c r="BE194" s="106">
        <f t="shared" si="36"/>
        <v>0</v>
      </c>
      <c r="BF194" s="106">
        <f t="shared" si="37"/>
        <v>0</v>
      </c>
      <c r="BG194" s="106">
        <f t="shared" si="38"/>
        <v>0</v>
      </c>
      <c r="BH194" s="106">
        <f t="shared" si="39"/>
        <v>0</v>
      </c>
      <c r="BI194" s="106">
        <f t="shared" si="40"/>
        <v>0</v>
      </c>
      <c r="BJ194" s="6" t="s">
        <v>79</v>
      </c>
      <c r="BK194" s="106">
        <f t="shared" si="41"/>
        <v>0</v>
      </c>
      <c r="BL194" s="6" t="s">
        <v>224</v>
      </c>
      <c r="BM194" s="105" t="s">
        <v>2516</v>
      </c>
    </row>
    <row r="195" spans="1:65" s="17" customFormat="1" ht="16.5" customHeight="1">
      <c r="A195" s="234"/>
      <c r="B195" s="15"/>
      <c r="C195" s="263">
        <f t="shared" si="31"/>
        <v>73</v>
      </c>
      <c r="D195" s="263" t="s">
        <v>219</v>
      </c>
      <c r="E195" s="258" t="s">
        <v>6004</v>
      </c>
      <c r="F195" s="259" t="s">
        <v>6005</v>
      </c>
      <c r="G195" s="262" t="s">
        <v>862</v>
      </c>
      <c r="H195" s="242">
        <v>5</v>
      </c>
      <c r="I195" s="1"/>
      <c r="J195" s="99">
        <f t="shared" si="32"/>
        <v>0</v>
      </c>
      <c r="K195" s="96" t="s">
        <v>0</v>
      </c>
      <c r="L195" s="15"/>
      <c r="M195" s="100" t="s">
        <v>0</v>
      </c>
      <c r="N195" s="101" t="s">
        <v>37</v>
      </c>
      <c r="O195" s="102"/>
      <c r="P195" s="103">
        <f t="shared" si="33"/>
        <v>0</v>
      </c>
      <c r="Q195" s="103">
        <v>0</v>
      </c>
      <c r="R195" s="103">
        <f t="shared" si="34"/>
        <v>0</v>
      </c>
      <c r="S195" s="103">
        <v>0</v>
      </c>
      <c r="T195" s="104">
        <f t="shared" si="35"/>
        <v>0</v>
      </c>
      <c r="U195" s="234"/>
      <c r="V195" s="234"/>
      <c r="W195" s="234"/>
      <c r="X195" s="234"/>
      <c r="Y195" s="234"/>
      <c r="Z195" s="234"/>
      <c r="AA195" s="234"/>
      <c r="AB195" s="234"/>
      <c r="AC195" s="234"/>
      <c r="AD195" s="234"/>
      <c r="AE195" s="234"/>
      <c r="AR195" s="105" t="s">
        <v>224</v>
      </c>
      <c r="AT195" s="105" t="s">
        <v>219</v>
      </c>
      <c r="AU195" s="105" t="s">
        <v>79</v>
      </c>
      <c r="AY195" s="6" t="s">
        <v>217</v>
      </c>
      <c r="BE195" s="106">
        <f t="shared" si="36"/>
        <v>0</v>
      </c>
      <c r="BF195" s="106">
        <f t="shared" si="37"/>
        <v>0</v>
      </c>
      <c r="BG195" s="106">
        <f t="shared" si="38"/>
        <v>0</v>
      </c>
      <c r="BH195" s="106">
        <f t="shared" si="39"/>
        <v>0</v>
      </c>
      <c r="BI195" s="106">
        <f t="shared" si="40"/>
        <v>0</v>
      </c>
      <c r="BJ195" s="6" t="s">
        <v>79</v>
      </c>
      <c r="BK195" s="106">
        <f t="shared" si="41"/>
        <v>0</v>
      </c>
      <c r="BL195" s="6" t="s">
        <v>224</v>
      </c>
      <c r="BM195" s="105" t="s">
        <v>2516</v>
      </c>
    </row>
    <row r="196" spans="1:65" s="17" customFormat="1" ht="16.5" customHeight="1">
      <c r="A196" s="234"/>
      <c r="B196" s="15"/>
      <c r="C196" s="263">
        <f t="shared" si="31"/>
        <v>74</v>
      </c>
      <c r="D196" s="263" t="s">
        <v>219</v>
      </c>
      <c r="E196" s="258" t="s">
        <v>6006</v>
      </c>
      <c r="F196" s="259" t="s">
        <v>6007</v>
      </c>
      <c r="G196" s="262" t="s">
        <v>862</v>
      </c>
      <c r="H196" s="242">
        <v>5</v>
      </c>
      <c r="I196" s="1"/>
      <c r="J196" s="99">
        <f t="shared" si="32"/>
        <v>0</v>
      </c>
      <c r="K196" s="96" t="s">
        <v>0</v>
      </c>
      <c r="L196" s="15"/>
      <c r="M196" s="100" t="s">
        <v>0</v>
      </c>
      <c r="N196" s="101" t="s">
        <v>37</v>
      </c>
      <c r="O196" s="102"/>
      <c r="P196" s="103">
        <f t="shared" si="33"/>
        <v>0</v>
      </c>
      <c r="Q196" s="103">
        <v>0</v>
      </c>
      <c r="R196" s="103">
        <f t="shared" si="34"/>
        <v>0</v>
      </c>
      <c r="S196" s="103">
        <v>0</v>
      </c>
      <c r="T196" s="104">
        <f t="shared" si="35"/>
        <v>0</v>
      </c>
      <c r="U196" s="234"/>
      <c r="V196" s="234"/>
      <c r="W196" s="234"/>
      <c r="X196" s="234"/>
      <c r="Y196" s="234"/>
      <c r="Z196" s="234"/>
      <c r="AA196" s="234"/>
      <c r="AB196" s="234"/>
      <c r="AC196" s="234"/>
      <c r="AD196" s="234"/>
      <c r="AE196" s="234"/>
      <c r="AR196" s="105" t="s">
        <v>224</v>
      </c>
      <c r="AT196" s="105" t="s">
        <v>219</v>
      </c>
      <c r="AU196" s="105" t="s">
        <v>79</v>
      </c>
      <c r="AY196" s="6" t="s">
        <v>217</v>
      </c>
      <c r="BE196" s="106">
        <f t="shared" si="36"/>
        <v>0</v>
      </c>
      <c r="BF196" s="106">
        <f t="shared" si="37"/>
        <v>0</v>
      </c>
      <c r="BG196" s="106">
        <f t="shared" si="38"/>
        <v>0</v>
      </c>
      <c r="BH196" s="106">
        <f t="shared" si="39"/>
        <v>0</v>
      </c>
      <c r="BI196" s="106">
        <f t="shared" si="40"/>
        <v>0</v>
      </c>
      <c r="BJ196" s="6" t="s">
        <v>79</v>
      </c>
      <c r="BK196" s="106">
        <f t="shared" si="41"/>
        <v>0</v>
      </c>
      <c r="BL196" s="6" t="s">
        <v>224</v>
      </c>
      <c r="BM196" s="105" t="s">
        <v>2516</v>
      </c>
    </row>
    <row r="197" spans="1:65" s="17" customFormat="1" ht="16.5" customHeight="1">
      <c r="A197" s="14"/>
      <c r="B197" s="15"/>
      <c r="C197" s="94">
        <f t="shared" si="31"/>
        <v>75</v>
      </c>
      <c r="D197" s="94" t="s">
        <v>219</v>
      </c>
      <c r="E197" s="95" t="s">
        <v>3326</v>
      </c>
      <c r="F197" s="96" t="s">
        <v>3327</v>
      </c>
      <c r="G197" s="97" t="s">
        <v>2486</v>
      </c>
      <c r="H197" s="98">
        <v>14</v>
      </c>
      <c r="I197" s="1"/>
      <c r="J197" s="99">
        <f t="shared" si="21"/>
        <v>0</v>
      </c>
      <c r="K197" s="96" t="s">
        <v>0</v>
      </c>
      <c r="L197" s="15"/>
      <c r="M197" s="100" t="s">
        <v>0</v>
      </c>
      <c r="N197" s="101" t="s">
        <v>37</v>
      </c>
      <c r="O197" s="102"/>
      <c r="P197" s="103">
        <f t="shared" si="22"/>
        <v>0</v>
      </c>
      <c r="Q197" s="103">
        <v>0</v>
      </c>
      <c r="R197" s="103">
        <f t="shared" si="23"/>
        <v>0</v>
      </c>
      <c r="S197" s="103">
        <v>0</v>
      </c>
      <c r="T197" s="104">
        <f t="shared" si="24"/>
        <v>0</v>
      </c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R197" s="105" t="s">
        <v>224</v>
      </c>
      <c r="AT197" s="105" t="s">
        <v>219</v>
      </c>
      <c r="AU197" s="105" t="s">
        <v>79</v>
      </c>
      <c r="AY197" s="6" t="s">
        <v>217</v>
      </c>
      <c r="BE197" s="106">
        <f t="shared" si="25"/>
        <v>0</v>
      </c>
      <c r="BF197" s="106">
        <f t="shared" si="26"/>
        <v>0</v>
      </c>
      <c r="BG197" s="106">
        <f t="shared" si="27"/>
        <v>0</v>
      </c>
      <c r="BH197" s="106">
        <f t="shared" si="28"/>
        <v>0</v>
      </c>
      <c r="BI197" s="106">
        <f t="shared" si="29"/>
        <v>0</v>
      </c>
      <c r="BJ197" s="6" t="s">
        <v>79</v>
      </c>
      <c r="BK197" s="106">
        <f t="shared" si="30"/>
        <v>0</v>
      </c>
      <c r="BL197" s="6" t="s">
        <v>224</v>
      </c>
      <c r="BM197" s="105" t="s">
        <v>2518</v>
      </c>
    </row>
    <row r="198" spans="1:65" s="17" customFormat="1" ht="16.5" customHeight="1">
      <c r="A198" s="14"/>
      <c r="B198" s="15"/>
      <c r="C198" s="94">
        <f t="shared" si="31"/>
        <v>76</v>
      </c>
      <c r="D198" s="94" t="s">
        <v>219</v>
      </c>
      <c r="E198" s="95" t="s">
        <v>3328</v>
      </c>
      <c r="F198" s="96" t="s">
        <v>3329</v>
      </c>
      <c r="G198" s="97" t="s">
        <v>2486</v>
      </c>
      <c r="H198" s="98">
        <v>14</v>
      </c>
      <c r="I198" s="1"/>
      <c r="J198" s="99">
        <f t="shared" si="21"/>
        <v>0</v>
      </c>
      <c r="K198" s="96" t="s">
        <v>0</v>
      </c>
      <c r="L198" s="15"/>
      <c r="M198" s="100" t="s">
        <v>0</v>
      </c>
      <c r="N198" s="101" t="s">
        <v>37</v>
      </c>
      <c r="O198" s="102"/>
      <c r="P198" s="103">
        <f t="shared" si="22"/>
        <v>0</v>
      </c>
      <c r="Q198" s="103">
        <v>0</v>
      </c>
      <c r="R198" s="103">
        <f t="shared" si="23"/>
        <v>0</v>
      </c>
      <c r="S198" s="103">
        <v>0</v>
      </c>
      <c r="T198" s="104">
        <f t="shared" si="24"/>
        <v>0</v>
      </c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R198" s="105" t="s">
        <v>224</v>
      </c>
      <c r="AT198" s="105" t="s">
        <v>219</v>
      </c>
      <c r="AU198" s="105" t="s">
        <v>79</v>
      </c>
      <c r="AY198" s="6" t="s">
        <v>217</v>
      </c>
      <c r="BE198" s="106">
        <f t="shared" si="25"/>
        <v>0</v>
      </c>
      <c r="BF198" s="106">
        <f t="shared" si="26"/>
        <v>0</v>
      </c>
      <c r="BG198" s="106">
        <f t="shared" si="27"/>
        <v>0</v>
      </c>
      <c r="BH198" s="106">
        <f t="shared" si="28"/>
        <v>0</v>
      </c>
      <c r="BI198" s="106">
        <f t="shared" si="29"/>
        <v>0</v>
      </c>
      <c r="BJ198" s="6" t="s">
        <v>79</v>
      </c>
      <c r="BK198" s="106">
        <f t="shared" si="30"/>
        <v>0</v>
      </c>
      <c r="BL198" s="6" t="s">
        <v>224</v>
      </c>
      <c r="BM198" s="105" t="s">
        <v>2520</v>
      </c>
    </row>
    <row r="199" spans="1:65" s="17" customFormat="1" ht="16.5" customHeight="1">
      <c r="A199" s="14"/>
      <c r="B199" s="15"/>
      <c r="C199" s="94">
        <f t="shared" si="31"/>
        <v>77</v>
      </c>
      <c r="D199" s="94" t="s">
        <v>219</v>
      </c>
      <c r="E199" s="95" t="s">
        <v>3330</v>
      </c>
      <c r="F199" s="96" t="s">
        <v>3331</v>
      </c>
      <c r="G199" s="97" t="s">
        <v>2486</v>
      </c>
      <c r="H199" s="98">
        <v>2</v>
      </c>
      <c r="I199" s="1"/>
      <c r="J199" s="99">
        <f t="shared" si="21"/>
        <v>0</v>
      </c>
      <c r="K199" s="96" t="s">
        <v>0</v>
      </c>
      <c r="L199" s="15"/>
      <c r="M199" s="100" t="s">
        <v>0</v>
      </c>
      <c r="N199" s="101" t="s">
        <v>37</v>
      </c>
      <c r="O199" s="102"/>
      <c r="P199" s="103">
        <f t="shared" si="22"/>
        <v>0</v>
      </c>
      <c r="Q199" s="103">
        <v>0</v>
      </c>
      <c r="R199" s="103">
        <f t="shared" si="23"/>
        <v>0</v>
      </c>
      <c r="S199" s="103">
        <v>0</v>
      </c>
      <c r="T199" s="104">
        <f t="shared" si="24"/>
        <v>0</v>
      </c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R199" s="105" t="s">
        <v>224</v>
      </c>
      <c r="AT199" s="105" t="s">
        <v>219</v>
      </c>
      <c r="AU199" s="105" t="s">
        <v>79</v>
      </c>
      <c r="AY199" s="6" t="s">
        <v>217</v>
      </c>
      <c r="BE199" s="106">
        <f t="shared" si="25"/>
        <v>0</v>
      </c>
      <c r="BF199" s="106">
        <f t="shared" si="26"/>
        <v>0</v>
      </c>
      <c r="BG199" s="106">
        <f t="shared" si="27"/>
        <v>0</v>
      </c>
      <c r="BH199" s="106">
        <f t="shared" si="28"/>
        <v>0</v>
      </c>
      <c r="BI199" s="106">
        <f t="shared" si="29"/>
        <v>0</v>
      </c>
      <c r="BJ199" s="6" t="s">
        <v>79</v>
      </c>
      <c r="BK199" s="106">
        <f t="shared" si="30"/>
        <v>0</v>
      </c>
      <c r="BL199" s="6" t="s">
        <v>224</v>
      </c>
      <c r="BM199" s="105" t="s">
        <v>877</v>
      </c>
    </row>
    <row r="200" spans="1:65" s="17" customFormat="1" ht="16.5" customHeight="1">
      <c r="A200" s="14"/>
      <c r="B200" s="15"/>
      <c r="C200" s="94">
        <f t="shared" si="31"/>
        <v>78</v>
      </c>
      <c r="D200" s="94" t="s">
        <v>219</v>
      </c>
      <c r="E200" s="95" t="s">
        <v>3332</v>
      </c>
      <c r="F200" s="96" t="s">
        <v>3333</v>
      </c>
      <c r="G200" s="97" t="s">
        <v>2486</v>
      </c>
      <c r="H200" s="98">
        <v>1</v>
      </c>
      <c r="I200" s="1"/>
      <c r="J200" s="99">
        <f t="shared" si="21"/>
        <v>0</v>
      </c>
      <c r="K200" s="96" t="s">
        <v>0</v>
      </c>
      <c r="L200" s="15"/>
      <c r="M200" s="100" t="s">
        <v>0</v>
      </c>
      <c r="N200" s="101" t="s">
        <v>37</v>
      </c>
      <c r="O200" s="102"/>
      <c r="P200" s="103">
        <f t="shared" si="22"/>
        <v>0</v>
      </c>
      <c r="Q200" s="103">
        <v>0</v>
      </c>
      <c r="R200" s="103">
        <f t="shared" si="23"/>
        <v>0</v>
      </c>
      <c r="S200" s="103">
        <v>0</v>
      </c>
      <c r="T200" s="104">
        <f t="shared" si="24"/>
        <v>0</v>
      </c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R200" s="105" t="s">
        <v>224</v>
      </c>
      <c r="AT200" s="105" t="s">
        <v>219</v>
      </c>
      <c r="AU200" s="105" t="s">
        <v>79</v>
      </c>
      <c r="AY200" s="6" t="s">
        <v>217</v>
      </c>
      <c r="BE200" s="106">
        <f t="shared" si="25"/>
        <v>0</v>
      </c>
      <c r="BF200" s="106">
        <f t="shared" si="26"/>
        <v>0</v>
      </c>
      <c r="BG200" s="106">
        <f t="shared" si="27"/>
        <v>0</v>
      </c>
      <c r="BH200" s="106">
        <f t="shared" si="28"/>
        <v>0</v>
      </c>
      <c r="BI200" s="106">
        <f t="shared" si="29"/>
        <v>0</v>
      </c>
      <c r="BJ200" s="6" t="s">
        <v>79</v>
      </c>
      <c r="BK200" s="106">
        <f t="shared" si="30"/>
        <v>0</v>
      </c>
      <c r="BL200" s="6" t="s">
        <v>224</v>
      </c>
      <c r="BM200" s="105" t="s">
        <v>887</v>
      </c>
    </row>
    <row r="201" spans="1:65" s="17" customFormat="1" ht="16.5" customHeight="1">
      <c r="A201" s="14"/>
      <c r="B201" s="15"/>
      <c r="C201" s="94">
        <f t="shared" si="31"/>
        <v>79</v>
      </c>
      <c r="D201" s="94" t="s">
        <v>219</v>
      </c>
      <c r="E201" s="95" t="s">
        <v>3334</v>
      </c>
      <c r="F201" s="96" t="s">
        <v>3335</v>
      </c>
      <c r="G201" s="97" t="s">
        <v>2486</v>
      </c>
      <c r="H201" s="98">
        <v>1</v>
      </c>
      <c r="I201" s="1"/>
      <c r="J201" s="99">
        <f t="shared" si="21"/>
        <v>0</v>
      </c>
      <c r="K201" s="96" t="s">
        <v>0</v>
      </c>
      <c r="L201" s="15"/>
      <c r="M201" s="100" t="s">
        <v>0</v>
      </c>
      <c r="N201" s="101" t="s">
        <v>37</v>
      </c>
      <c r="O201" s="102"/>
      <c r="P201" s="103">
        <f t="shared" si="22"/>
        <v>0</v>
      </c>
      <c r="Q201" s="103">
        <v>0</v>
      </c>
      <c r="R201" s="103">
        <f t="shared" si="23"/>
        <v>0</v>
      </c>
      <c r="S201" s="103">
        <v>0</v>
      </c>
      <c r="T201" s="104">
        <f t="shared" si="24"/>
        <v>0</v>
      </c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R201" s="105" t="s">
        <v>224</v>
      </c>
      <c r="AT201" s="105" t="s">
        <v>219</v>
      </c>
      <c r="AU201" s="105" t="s">
        <v>79</v>
      </c>
      <c r="AY201" s="6" t="s">
        <v>217</v>
      </c>
      <c r="BE201" s="106">
        <f t="shared" si="25"/>
        <v>0</v>
      </c>
      <c r="BF201" s="106">
        <f t="shared" si="26"/>
        <v>0</v>
      </c>
      <c r="BG201" s="106">
        <f t="shared" si="27"/>
        <v>0</v>
      </c>
      <c r="BH201" s="106">
        <f t="shared" si="28"/>
        <v>0</v>
      </c>
      <c r="BI201" s="106">
        <f t="shared" si="29"/>
        <v>0</v>
      </c>
      <c r="BJ201" s="6" t="s">
        <v>79</v>
      </c>
      <c r="BK201" s="106">
        <f t="shared" si="30"/>
        <v>0</v>
      </c>
      <c r="BL201" s="6" t="s">
        <v>224</v>
      </c>
      <c r="BM201" s="105" t="s">
        <v>902</v>
      </c>
    </row>
    <row r="202" spans="1:65" s="17" customFormat="1" ht="16.5" customHeight="1">
      <c r="A202" s="14"/>
      <c r="B202" s="15"/>
      <c r="C202" s="94">
        <f t="shared" si="31"/>
        <v>80</v>
      </c>
      <c r="D202" s="94" t="s">
        <v>219</v>
      </c>
      <c r="E202" s="95" t="s">
        <v>3336</v>
      </c>
      <c r="F202" s="96" t="s">
        <v>3337</v>
      </c>
      <c r="G202" s="97" t="s">
        <v>2486</v>
      </c>
      <c r="H202" s="98">
        <v>1</v>
      </c>
      <c r="I202" s="1"/>
      <c r="J202" s="99">
        <f t="shared" si="21"/>
        <v>0</v>
      </c>
      <c r="K202" s="96" t="s">
        <v>0</v>
      </c>
      <c r="L202" s="15"/>
      <c r="M202" s="118" t="s">
        <v>0</v>
      </c>
      <c r="N202" s="119" t="s">
        <v>37</v>
      </c>
      <c r="O202" s="120"/>
      <c r="P202" s="121">
        <f t="shared" si="22"/>
        <v>0</v>
      </c>
      <c r="Q202" s="121">
        <v>0</v>
      </c>
      <c r="R202" s="121">
        <f t="shared" si="23"/>
        <v>0</v>
      </c>
      <c r="S202" s="121">
        <v>0</v>
      </c>
      <c r="T202" s="122">
        <f t="shared" si="24"/>
        <v>0</v>
      </c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R202" s="105" t="s">
        <v>224</v>
      </c>
      <c r="AT202" s="105" t="s">
        <v>219</v>
      </c>
      <c r="AU202" s="105" t="s">
        <v>79</v>
      </c>
      <c r="AY202" s="6" t="s">
        <v>217</v>
      </c>
      <c r="BE202" s="106">
        <f t="shared" si="25"/>
        <v>0</v>
      </c>
      <c r="BF202" s="106">
        <f t="shared" si="26"/>
        <v>0</v>
      </c>
      <c r="BG202" s="106">
        <f t="shared" si="27"/>
        <v>0</v>
      </c>
      <c r="BH202" s="106">
        <f t="shared" si="28"/>
        <v>0</v>
      </c>
      <c r="BI202" s="106">
        <f t="shared" si="29"/>
        <v>0</v>
      </c>
      <c r="BJ202" s="6" t="s">
        <v>79</v>
      </c>
      <c r="BK202" s="106">
        <f t="shared" si="30"/>
        <v>0</v>
      </c>
      <c r="BL202" s="6" t="s">
        <v>224</v>
      </c>
      <c r="BM202" s="105" t="s">
        <v>915</v>
      </c>
    </row>
    <row r="203" spans="1:65" s="17" customFormat="1" ht="6.95" customHeight="1">
      <c r="A203" s="14"/>
      <c r="B203" s="46"/>
      <c r="C203" s="47"/>
      <c r="D203" s="47"/>
      <c r="E203" s="47"/>
      <c r="F203" s="47"/>
      <c r="G203" s="47"/>
      <c r="H203" s="47"/>
      <c r="I203" s="47"/>
      <c r="J203" s="47"/>
      <c r="K203" s="47"/>
      <c r="L203" s="15"/>
      <c r="M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</row>
  </sheetData>
  <sheetProtection algorithmName="SHA-512" hashValue="HxNL6DrYNiY5SgMiS3pDVg8Utwc2+I4eUvo78IXjzzlQqsQd+SfTZ0AfNq46qWNg+Cw1JNyAssxT8WQW8FFJKg==" saltValue="m1U0U5j/TEaIT6G0FzYv2g==" spinCount="100000" sheet="1" objects="1" scenarios="1"/>
  <autoFilter ref="C120:K202"/>
  <mergeCells count="12">
    <mergeCell ref="E113:H113"/>
    <mergeCell ref="L2:V2"/>
    <mergeCell ref="E85:H85"/>
    <mergeCell ref="E87:H87"/>
    <mergeCell ref="E89:H89"/>
    <mergeCell ref="E109:H109"/>
    <mergeCell ref="E111:H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07"/>
  <sheetViews>
    <sheetView showGridLines="0" workbookViewId="0">
      <selection activeCell="I46" sqref="I46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126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ht="12" customHeight="1">
      <c r="B8" s="9"/>
      <c r="D8" s="12" t="s">
        <v>162</v>
      </c>
      <c r="L8" s="9"/>
    </row>
    <row r="9" spans="1:46" s="17" customFormat="1" ht="16.5" customHeight="1">
      <c r="A9" s="14"/>
      <c r="B9" s="15"/>
      <c r="C9" s="14"/>
      <c r="D9" s="14"/>
      <c r="E9" s="321" t="s">
        <v>3226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 ht="12" customHeight="1">
      <c r="A10" s="14"/>
      <c r="B10" s="15"/>
      <c r="C10" s="14"/>
      <c r="D10" s="12" t="s">
        <v>2388</v>
      </c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6.5" customHeight="1">
      <c r="A11" s="14"/>
      <c r="B11" s="15"/>
      <c r="C11" s="14"/>
      <c r="D11" s="14"/>
      <c r="E11" s="315" t="s">
        <v>3338</v>
      </c>
      <c r="F11" s="320"/>
      <c r="G11" s="320"/>
      <c r="H11" s="320"/>
      <c r="I11" s="14"/>
      <c r="J11" s="14"/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>
      <c r="A12" s="14"/>
      <c r="B12" s="15"/>
      <c r="C12" s="14"/>
      <c r="D12" s="14"/>
      <c r="E12" s="14"/>
      <c r="F12" s="14"/>
      <c r="G12" s="14"/>
      <c r="H12" s="14"/>
      <c r="I12" s="14"/>
      <c r="J12" s="14"/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2" customHeight="1">
      <c r="A13" s="14"/>
      <c r="B13" s="15"/>
      <c r="C13" s="14"/>
      <c r="D13" s="12" t="s">
        <v>16</v>
      </c>
      <c r="E13" s="14"/>
      <c r="F13" s="19" t="s">
        <v>0</v>
      </c>
      <c r="G13" s="14"/>
      <c r="H13" s="14"/>
      <c r="I13" s="12" t="s">
        <v>17</v>
      </c>
      <c r="J13" s="19" t="s">
        <v>0</v>
      </c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18</v>
      </c>
      <c r="E14" s="14"/>
      <c r="F14" s="19" t="s">
        <v>19</v>
      </c>
      <c r="G14" s="14"/>
      <c r="H14" s="14"/>
      <c r="I14" s="12" t="s">
        <v>20</v>
      </c>
      <c r="J14" s="20">
        <f>'Rekapitulace stavby'!AN8</f>
        <v>0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0.9" customHeight="1">
      <c r="A15" s="14"/>
      <c r="B15" s="15"/>
      <c r="C15" s="14"/>
      <c r="D15" s="14"/>
      <c r="E15" s="14"/>
      <c r="F15" s="14"/>
      <c r="G15" s="14"/>
      <c r="H15" s="14"/>
      <c r="I15" s="14"/>
      <c r="J15" s="14"/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12" customHeight="1">
      <c r="A16" s="14"/>
      <c r="B16" s="15"/>
      <c r="C16" s="14"/>
      <c r="D16" s="12" t="s">
        <v>21</v>
      </c>
      <c r="E16" s="14"/>
      <c r="F16" s="14"/>
      <c r="G16" s="14"/>
      <c r="H16" s="14"/>
      <c r="I16" s="12" t="s">
        <v>22</v>
      </c>
      <c r="J16" s="19">
        <v>63703</v>
      </c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8" customHeight="1">
      <c r="A17" s="14"/>
      <c r="B17" s="15"/>
      <c r="C17" s="14"/>
      <c r="D17" s="14"/>
      <c r="E17" s="19" t="s">
        <v>23</v>
      </c>
      <c r="F17" s="14"/>
      <c r="G17" s="14"/>
      <c r="H17" s="14"/>
      <c r="I17" s="12" t="s">
        <v>24</v>
      </c>
      <c r="J17" s="19" t="s">
        <v>5515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6.95" customHeight="1">
      <c r="A18" s="14"/>
      <c r="B18" s="15"/>
      <c r="C18" s="14"/>
      <c r="D18" s="14"/>
      <c r="E18" s="14"/>
      <c r="F18" s="14"/>
      <c r="G18" s="14"/>
      <c r="H18" s="14"/>
      <c r="I18" s="14"/>
      <c r="J18" s="14"/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12" customHeight="1">
      <c r="A19" s="14"/>
      <c r="B19" s="15"/>
      <c r="C19" s="14"/>
      <c r="D19" s="12" t="s">
        <v>25</v>
      </c>
      <c r="E19" s="125"/>
      <c r="F19" s="125"/>
      <c r="G19" s="125"/>
      <c r="H19" s="125"/>
      <c r="I19" s="126" t="s">
        <v>22</v>
      </c>
      <c r="J19" s="123">
        <f>'Rekapitulace stavby'!AN13</f>
        <v>0</v>
      </c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8" customHeight="1">
      <c r="A20" s="14"/>
      <c r="B20" s="15"/>
      <c r="C20" s="14"/>
      <c r="D20" s="14"/>
      <c r="E20" s="324">
        <f>'Rekapitulace stavby'!E14</f>
        <v>0</v>
      </c>
      <c r="F20" s="324"/>
      <c r="G20" s="324"/>
      <c r="H20" s="324"/>
      <c r="I20" s="126" t="s">
        <v>24</v>
      </c>
      <c r="J20" s="123">
        <f>'Rekapitulace stavby'!AN14</f>
        <v>0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6.95" customHeight="1">
      <c r="A21" s="14"/>
      <c r="B21" s="15"/>
      <c r="C21" s="14"/>
      <c r="D21" s="14"/>
      <c r="E21" s="14"/>
      <c r="F21" s="14"/>
      <c r="G21" s="14"/>
      <c r="H21" s="14"/>
      <c r="I21" s="14"/>
      <c r="J21" s="14"/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12" customHeight="1">
      <c r="A22" s="14"/>
      <c r="B22" s="15"/>
      <c r="C22" s="14"/>
      <c r="D22" s="12" t="s">
        <v>26</v>
      </c>
      <c r="E22" s="14"/>
      <c r="F22" s="14"/>
      <c r="G22" s="14"/>
      <c r="H22" s="14"/>
      <c r="I22" s="12" t="s">
        <v>22</v>
      </c>
      <c r="J22" s="19">
        <v>25091905</v>
      </c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8" customHeight="1">
      <c r="A23" s="14"/>
      <c r="B23" s="15"/>
      <c r="C23" s="14"/>
      <c r="D23" s="14"/>
      <c r="E23" s="19" t="s">
        <v>27</v>
      </c>
      <c r="F23" s="14"/>
      <c r="G23" s="14"/>
      <c r="H23" s="14"/>
      <c r="I23" s="12" t="s">
        <v>24</v>
      </c>
      <c r="J23" s="19" t="s">
        <v>5514</v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6.95" customHeight="1">
      <c r="A24" s="14"/>
      <c r="B24" s="15"/>
      <c r="C24" s="14"/>
      <c r="D24" s="14"/>
      <c r="E24" s="14"/>
      <c r="F24" s="14"/>
      <c r="G24" s="14"/>
      <c r="H24" s="14"/>
      <c r="I24" s="14"/>
      <c r="J24" s="14"/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12" customHeight="1">
      <c r="A25" s="14"/>
      <c r="B25" s="15"/>
      <c r="C25" s="14"/>
      <c r="D25" s="12" t="s">
        <v>29</v>
      </c>
      <c r="E25" s="14"/>
      <c r="F25" s="14"/>
      <c r="G25" s="14"/>
      <c r="H25" s="14"/>
      <c r="I25" s="12" t="s">
        <v>22</v>
      </c>
      <c r="J25" s="19" t="str">
        <f>IF('Rekapitulace stavby'!AN19="","",'Rekapitulace stavby'!AN19)</f>
        <v/>
      </c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8" customHeight="1">
      <c r="A26" s="14"/>
      <c r="B26" s="15"/>
      <c r="C26" s="14"/>
      <c r="D26" s="14"/>
      <c r="E26" s="19" t="str">
        <f>IF('Rekapitulace stavby'!E20="","",'Rekapitulace stavby'!E20)</f>
        <v xml:space="preserve"> </v>
      </c>
      <c r="F26" s="14"/>
      <c r="G26" s="14"/>
      <c r="H26" s="14"/>
      <c r="I26" s="12" t="s">
        <v>24</v>
      </c>
      <c r="J26" s="19" t="str">
        <f>IF('Rekapitulace stavby'!AN20="","",'Rekapitulace stavby'!AN20)</f>
        <v/>
      </c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17" customFormat="1" ht="6.95" customHeight="1">
      <c r="A27" s="14"/>
      <c r="B27" s="15"/>
      <c r="C27" s="14"/>
      <c r="D27" s="14"/>
      <c r="E27" s="14"/>
      <c r="F27" s="14"/>
      <c r="G27" s="14"/>
      <c r="H27" s="14"/>
      <c r="I27" s="14"/>
      <c r="J27" s="14"/>
      <c r="K27" s="14"/>
      <c r="L27" s="16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</row>
    <row r="28" spans="1:31" s="17" customFormat="1" ht="12" customHeight="1">
      <c r="A28" s="14"/>
      <c r="B28" s="15"/>
      <c r="C28" s="14"/>
      <c r="D28" s="12" t="s">
        <v>31</v>
      </c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24" customFormat="1" ht="16.5" customHeight="1">
      <c r="A29" s="21"/>
      <c r="B29" s="22"/>
      <c r="C29" s="21"/>
      <c r="D29" s="21"/>
      <c r="E29" s="289" t="s">
        <v>0</v>
      </c>
      <c r="F29" s="289"/>
      <c r="G29" s="289"/>
      <c r="H29" s="289"/>
      <c r="I29" s="21"/>
      <c r="J29" s="21"/>
      <c r="K29" s="21"/>
      <c r="L29" s="23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</row>
    <row r="30" spans="1:31" s="17" customFormat="1" ht="6.95" customHeight="1">
      <c r="A30" s="14"/>
      <c r="B30" s="15"/>
      <c r="C30" s="14"/>
      <c r="D30" s="14"/>
      <c r="E30" s="14"/>
      <c r="F30" s="14"/>
      <c r="G30" s="14"/>
      <c r="H30" s="14"/>
      <c r="I30" s="14"/>
      <c r="J30" s="14"/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25.35" customHeight="1">
      <c r="A32" s="14"/>
      <c r="B32" s="15"/>
      <c r="C32" s="14"/>
      <c r="D32" s="26" t="s">
        <v>32</v>
      </c>
      <c r="E32" s="14"/>
      <c r="F32" s="14"/>
      <c r="G32" s="14"/>
      <c r="H32" s="14"/>
      <c r="I32" s="14"/>
      <c r="J32" s="27">
        <f>ROUND(J132, 2)</f>
        <v>0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6.95" customHeight="1">
      <c r="A33" s="14"/>
      <c r="B33" s="15"/>
      <c r="C33" s="14"/>
      <c r="D33" s="25"/>
      <c r="E33" s="25"/>
      <c r="F33" s="25"/>
      <c r="G33" s="25"/>
      <c r="H33" s="25"/>
      <c r="I33" s="25"/>
      <c r="J33" s="25"/>
      <c r="K33" s="25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4"/>
      <c r="F34" s="28" t="s">
        <v>34</v>
      </c>
      <c r="G34" s="14"/>
      <c r="H34" s="14"/>
      <c r="I34" s="28" t="s">
        <v>33</v>
      </c>
      <c r="J34" s="28" t="s">
        <v>35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customHeight="1">
      <c r="A35" s="14"/>
      <c r="B35" s="15"/>
      <c r="C35" s="14"/>
      <c r="D35" s="29" t="s">
        <v>36</v>
      </c>
      <c r="E35" s="12" t="s">
        <v>37</v>
      </c>
      <c r="F35" s="30">
        <f>ROUND((SUM(BE132:BE206)),  2)</f>
        <v>0</v>
      </c>
      <c r="G35" s="14"/>
      <c r="H35" s="14"/>
      <c r="I35" s="31">
        <v>0.21</v>
      </c>
      <c r="J35" s="30">
        <f>ROUND(((SUM(BE132:BE206))*I35),  2)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customHeight="1">
      <c r="A36" s="14"/>
      <c r="B36" s="15"/>
      <c r="C36" s="14"/>
      <c r="D36" s="14"/>
      <c r="E36" s="12" t="s">
        <v>38</v>
      </c>
      <c r="F36" s="30">
        <f>ROUND((SUM(BF132:BF206)),  2)</f>
        <v>0</v>
      </c>
      <c r="G36" s="14"/>
      <c r="H36" s="14"/>
      <c r="I36" s="31">
        <v>0.15</v>
      </c>
      <c r="J36" s="30">
        <f>ROUND(((SUM(BF132:BF206))*I36),  2)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39</v>
      </c>
      <c r="F37" s="30">
        <f>ROUND((SUM(BG132:BG206)),  2)</f>
        <v>0</v>
      </c>
      <c r="G37" s="14"/>
      <c r="H37" s="14"/>
      <c r="I37" s="31">
        <v>0.21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14.45" hidden="1" customHeight="1">
      <c r="A38" s="14"/>
      <c r="B38" s="15"/>
      <c r="C38" s="14"/>
      <c r="D38" s="14"/>
      <c r="E38" s="12" t="s">
        <v>40</v>
      </c>
      <c r="F38" s="30">
        <f>ROUND((SUM(BH132:BH206)),  2)</f>
        <v>0</v>
      </c>
      <c r="G38" s="14"/>
      <c r="H38" s="14"/>
      <c r="I38" s="31">
        <v>0.15</v>
      </c>
      <c r="J38" s="30">
        <f>0</f>
        <v>0</v>
      </c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14.45" hidden="1" customHeight="1">
      <c r="A39" s="14"/>
      <c r="B39" s="15"/>
      <c r="C39" s="14"/>
      <c r="D39" s="14"/>
      <c r="E39" s="12" t="s">
        <v>41</v>
      </c>
      <c r="F39" s="30">
        <f>ROUND((SUM(BI132:BI206)),  2)</f>
        <v>0</v>
      </c>
      <c r="G39" s="14"/>
      <c r="H39" s="14"/>
      <c r="I39" s="31">
        <v>0</v>
      </c>
      <c r="J39" s="30">
        <f>0</f>
        <v>0</v>
      </c>
      <c r="K39" s="14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6.9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s="17" customFormat="1" ht="25.35" customHeight="1">
      <c r="A41" s="14"/>
      <c r="B41" s="15"/>
      <c r="C41" s="32"/>
      <c r="D41" s="33" t="s">
        <v>42</v>
      </c>
      <c r="E41" s="34"/>
      <c r="F41" s="34"/>
      <c r="G41" s="35" t="s">
        <v>43</v>
      </c>
      <c r="H41" s="36" t="s">
        <v>44</v>
      </c>
      <c r="I41" s="34"/>
      <c r="J41" s="37">
        <f>SUM(J32:J39)</f>
        <v>0</v>
      </c>
      <c r="K41" s="38"/>
      <c r="L41" s="16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</row>
    <row r="42" spans="1:31" s="17" customFormat="1" ht="14.45" customHeight="1">
      <c r="A42" s="14"/>
      <c r="B42" s="15"/>
      <c r="C42" s="14"/>
      <c r="D42" s="14"/>
      <c r="E42" s="14"/>
      <c r="F42" s="14"/>
      <c r="G42" s="14"/>
      <c r="H42" s="14"/>
      <c r="I42" s="14"/>
      <c r="J42" s="14"/>
      <c r="K42" s="14"/>
      <c r="L42" s="16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31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31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31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31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31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31" ht="12" customHeight="1">
      <c r="B86" s="9"/>
      <c r="C86" s="12" t="s">
        <v>162</v>
      </c>
      <c r="L86" s="9"/>
    </row>
    <row r="87" spans="1:31" s="17" customFormat="1" ht="16.5" customHeight="1">
      <c r="A87" s="14"/>
      <c r="B87" s="15"/>
      <c r="C87" s="14"/>
      <c r="D87" s="14"/>
      <c r="E87" s="321" t="s">
        <v>3226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31" s="17" customFormat="1" ht="12" customHeight="1">
      <c r="A88" s="14"/>
      <c r="B88" s="15"/>
      <c r="C88" s="12" t="s">
        <v>2388</v>
      </c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31" s="17" customFormat="1" ht="16.5" customHeight="1">
      <c r="A89" s="14"/>
      <c r="B89" s="15"/>
      <c r="C89" s="14"/>
      <c r="D89" s="14"/>
      <c r="E89" s="315" t="str">
        <f>E11</f>
        <v>02 - Kanalizace</v>
      </c>
      <c r="F89" s="320"/>
      <c r="G89" s="320"/>
      <c r="H89" s="320"/>
      <c r="I89" s="14"/>
      <c r="J89" s="14"/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31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31" s="17" customFormat="1" ht="12" customHeight="1">
      <c r="A91" s="14"/>
      <c r="B91" s="15"/>
      <c r="C91" s="12" t="s">
        <v>18</v>
      </c>
      <c r="D91" s="14"/>
      <c r="E91" s="14"/>
      <c r="F91" s="19" t="str">
        <f>F14</f>
        <v>Praha 6 - Hradčany</v>
      </c>
      <c r="G91" s="14"/>
      <c r="H91" s="14"/>
      <c r="I91" s="12" t="s">
        <v>20</v>
      </c>
      <c r="J91" s="20">
        <f>IF(J14="","",J14)</f>
        <v>0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31" s="17" customFormat="1" ht="6.95" customHeight="1">
      <c r="A92" s="14"/>
      <c r="B92" s="15"/>
      <c r="C92" s="14"/>
      <c r="D92" s="14"/>
      <c r="E92" s="14"/>
      <c r="F92" s="14"/>
      <c r="G92" s="14"/>
      <c r="H92" s="14"/>
      <c r="I92" s="14"/>
      <c r="J92" s="14"/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31" s="17" customFormat="1" ht="15.2" customHeight="1">
      <c r="A93" s="14"/>
      <c r="B93" s="15"/>
      <c r="C93" s="12" t="s">
        <v>21</v>
      </c>
      <c r="D93" s="14"/>
      <c r="E93" s="14"/>
      <c r="F93" s="19" t="str">
        <f>E17</f>
        <v>Městská část Praha 6</v>
      </c>
      <c r="G93" s="14"/>
      <c r="H93" s="14"/>
      <c r="I93" s="12" t="s">
        <v>26</v>
      </c>
      <c r="J93" s="50" t="str">
        <f>E23</f>
        <v>BOMART spol. s r.o.</v>
      </c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31" s="17" customFormat="1" ht="15.2" customHeight="1">
      <c r="A94" s="14"/>
      <c r="B94" s="15"/>
      <c r="C94" s="12" t="s">
        <v>25</v>
      </c>
      <c r="D94" s="14"/>
      <c r="E94" s="14"/>
      <c r="F94" s="19">
        <f>IF(E20="","",E20)</f>
        <v>0</v>
      </c>
      <c r="G94" s="14"/>
      <c r="H94" s="14"/>
      <c r="I94" s="12" t="s">
        <v>29</v>
      </c>
      <c r="J94" s="50" t="str">
        <f>E26</f>
        <v xml:space="preserve"> </v>
      </c>
      <c r="K94" s="14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31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31" s="17" customFormat="1" ht="29.25" customHeight="1">
      <c r="A96" s="14"/>
      <c r="B96" s="15"/>
      <c r="C96" s="51" t="s">
        <v>165</v>
      </c>
      <c r="D96" s="32"/>
      <c r="E96" s="32"/>
      <c r="F96" s="32"/>
      <c r="G96" s="32"/>
      <c r="H96" s="32"/>
      <c r="I96" s="32"/>
      <c r="J96" s="52" t="s">
        <v>166</v>
      </c>
      <c r="K96" s="32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</row>
    <row r="97" spans="1:47" s="17" customFormat="1" ht="10.35" customHeight="1">
      <c r="A97" s="14"/>
      <c r="B97" s="15"/>
      <c r="C97" s="14"/>
      <c r="D97" s="14"/>
      <c r="E97" s="14"/>
      <c r="F97" s="14"/>
      <c r="G97" s="14"/>
      <c r="H97" s="14"/>
      <c r="I97" s="14"/>
      <c r="J97" s="14"/>
      <c r="K97" s="14"/>
      <c r="L97" s="16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</row>
    <row r="98" spans="1:47" s="17" customFormat="1" ht="22.9" customHeight="1">
      <c r="A98" s="14"/>
      <c r="B98" s="15"/>
      <c r="C98" s="53" t="s">
        <v>167</v>
      </c>
      <c r="D98" s="14"/>
      <c r="E98" s="14"/>
      <c r="F98" s="14"/>
      <c r="G98" s="14"/>
      <c r="H98" s="14"/>
      <c r="I98" s="14"/>
      <c r="J98" s="27">
        <f>J132</f>
        <v>0</v>
      </c>
      <c r="K98" s="14"/>
      <c r="L98" s="16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U98" s="6" t="s">
        <v>168</v>
      </c>
    </row>
    <row r="99" spans="1:47" s="54" customFormat="1" ht="24.95" customHeight="1">
      <c r="B99" s="55"/>
      <c r="D99" s="56" t="s">
        <v>3339</v>
      </c>
      <c r="E99" s="57"/>
      <c r="F99" s="57"/>
      <c r="G99" s="57"/>
      <c r="H99" s="57"/>
      <c r="I99" s="57"/>
      <c r="J99" s="58">
        <f>J133</f>
        <v>0</v>
      </c>
      <c r="L99" s="55"/>
    </row>
    <row r="100" spans="1:47" s="59" customFormat="1" ht="19.899999999999999" customHeight="1">
      <c r="B100" s="60"/>
      <c r="D100" s="61" t="s">
        <v>3340</v>
      </c>
      <c r="E100" s="62"/>
      <c r="F100" s="62"/>
      <c r="G100" s="62"/>
      <c r="H100" s="62"/>
      <c r="I100" s="62"/>
      <c r="J100" s="63">
        <f>J134</f>
        <v>0</v>
      </c>
      <c r="L100" s="60"/>
    </row>
    <row r="101" spans="1:47" s="59" customFormat="1" ht="19.899999999999999" customHeight="1">
      <c r="B101" s="60"/>
      <c r="D101" s="61" t="s">
        <v>3341</v>
      </c>
      <c r="E101" s="62"/>
      <c r="F101" s="62"/>
      <c r="G101" s="62"/>
      <c r="H101" s="62"/>
      <c r="I101" s="62"/>
      <c r="J101" s="63">
        <f>J158</f>
        <v>0</v>
      </c>
      <c r="L101" s="60"/>
    </row>
    <row r="102" spans="1:47" s="59" customFormat="1" ht="19.899999999999999" customHeight="1">
      <c r="B102" s="60"/>
      <c r="D102" s="61" t="s">
        <v>3342</v>
      </c>
      <c r="E102" s="62"/>
      <c r="F102" s="62"/>
      <c r="G102" s="62"/>
      <c r="H102" s="62"/>
      <c r="I102" s="62"/>
      <c r="J102" s="63">
        <f>J165</f>
        <v>0</v>
      </c>
      <c r="L102" s="60"/>
    </row>
    <row r="103" spans="1:47" s="59" customFormat="1" ht="19.899999999999999" customHeight="1">
      <c r="B103" s="60"/>
      <c r="D103" s="61" t="s">
        <v>3343</v>
      </c>
      <c r="E103" s="62"/>
      <c r="F103" s="62"/>
      <c r="G103" s="62"/>
      <c r="H103" s="62"/>
      <c r="I103" s="62"/>
      <c r="J103" s="63">
        <f>J170</f>
        <v>0</v>
      </c>
      <c r="L103" s="60"/>
    </row>
    <row r="104" spans="1:47" s="59" customFormat="1" ht="19.899999999999999" customHeight="1">
      <c r="B104" s="60"/>
      <c r="D104" s="61" t="s">
        <v>3344</v>
      </c>
      <c r="E104" s="62"/>
      <c r="F104" s="62"/>
      <c r="G104" s="62"/>
      <c r="H104" s="62"/>
      <c r="I104" s="62"/>
      <c r="J104" s="63">
        <f>J176</f>
        <v>0</v>
      </c>
      <c r="L104" s="60"/>
    </row>
    <row r="105" spans="1:47" s="59" customFormat="1" ht="19.899999999999999" customHeight="1">
      <c r="B105" s="60"/>
      <c r="D105" s="61" t="s">
        <v>3345</v>
      </c>
      <c r="E105" s="62"/>
      <c r="F105" s="62"/>
      <c r="G105" s="62"/>
      <c r="H105" s="62"/>
      <c r="I105" s="62"/>
      <c r="J105" s="63">
        <f>J179</f>
        <v>0</v>
      </c>
      <c r="L105" s="60"/>
    </row>
    <row r="106" spans="1:47" s="59" customFormat="1" ht="19.899999999999999" customHeight="1">
      <c r="B106" s="60"/>
      <c r="D106" s="61" t="s">
        <v>3346</v>
      </c>
      <c r="E106" s="62"/>
      <c r="F106" s="62"/>
      <c r="G106" s="62"/>
      <c r="H106" s="62"/>
      <c r="I106" s="62"/>
      <c r="J106" s="63">
        <f>J182</f>
        <v>0</v>
      </c>
      <c r="L106" s="60"/>
    </row>
    <row r="107" spans="1:47" s="59" customFormat="1" ht="19.899999999999999" customHeight="1">
      <c r="B107" s="60"/>
      <c r="D107" s="61" t="s">
        <v>3347</v>
      </c>
      <c r="E107" s="62"/>
      <c r="F107" s="62"/>
      <c r="G107" s="62"/>
      <c r="H107" s="62"/>
      <c r="I107" s="62"/>
      <c r="J107" s="63">
        <f>J185</f>
        <v>0</v>
      </c>
      <c r="L107" s="60"/>
    </row>
    <row r="108" spans="1:47" s="59" customFormat="1" ht="19.899999999999999" customHeight="1">
      <c r="B108" s="60"/>
      <c r="D108" s="61" t="s">
        <v>3348</v>
      </c>
      <c r="E108" s="62"/>
      <c r="F108" s="62"/>
      <c r="G108" s="62"/>
      <c r="H108" s="62"/>
      <c r="I108" s="62"/>
      <c r="J108" s="63">
        <f>J191</f>
        <v>0</v>
      </c>
      <c r="L108" s="60"/>
    </row>
    <row r="109" spans="1:47" s="59" customFormat="1" ht="19.899999999999999" customHeight="1">
      <c r="B109" s="60"/>
      <c r="D109" s="61" t="s">
        <v>3349</v>
      </c>
      <c r="E109" s="62"/>
      <c r="F109" s="62"/>
      <c r="G109" s="62"/>
      <c r="H109" s="62"/>
      <c r="I109" s="62"/>
      <c r="J109" s="63">
        <f>J198</f>
        <v>0</v>
      </c>
      <c r="L109" s="60"/>
    </row>
    <row r="110" spans="1:47" s="59" customFormat="1" ht="19.899999999999999" customHeight="1">
      <c r="B110" s="60"/>
      <c r="D110" s="61" t="s">
        <v>3350</v>
      </c>
      <c r="E110" s="62"/>
      <c r="F110" s="62"/>
      <c r="G110" s="62"/>
      <c r="H110" s="62"/>
      <c r="I110" s="62"/>
      <c r="J110" s="63">
        <f>J202</f>
        <v>0</v>
      </c>
      <c r="L110" s="60"/>
    </row>
    <row r="111" spans="1:47" s="17" customFormat="1" ht="21.75" customHeight="1">
      <c r="A111" s="14"/>
      <c r="B111" s="15"/>
      <c r="C111" s="14"/>
      <c r="D111" s="14"/>
      <c r="E111" s="14"/>
      <c r="F111" s="14"/>
      <c r="G111" s="14"/>
      <c r="H111" s="14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47" s="17" customFormat="1" ht="6.95" customHeight="1">
      <c r="A112" s="14"/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6" spans="1:31" s="17" customFormat="1" ht="6.95" customHeight="1">
      <c r="A116" s="14"/>
      <c r="B116" s="48"/>
      <c r="C116" s="49"/>
      <c r="D116" s="49"/>
      <c r="E116" s="49"/>
      <c r="F116" s="49"/>
      <c r="G116" s="49"/>
      <c r="H116" s="49"/>
      <c r="I116" s="49"/>
      <c r="J116" s="49"/>
      <c r="K116" s="49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31" s="17" customFormat="1" ht="24.95" customHeight="1">
      <c r="A117" s="14"/>
      <c r="B117" s="15"/>
      <c r="C117" s="10" t="s">
        <v>202</v>
      </c>
      <c r="D117" s="14"/>
      <c r="E117" s="14"/>
      <c r="F117" s="14"/>
      <c r="G117" s="14"/>
      <c r="H117" s="14"/>
      <c r="I117" s="14"/>
      <c r="J117" s="14"/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31" s="17" customFormat="1" ht="6.95" customHeight="1">
      <c r="A118" s="14"/>
      <c r="B118" s="15"/>
      <c r="C118" s="14"/>
      <c r="D118" s="14"/>
      <c r="E118" s="14"/>
      <c r="F118" s="14"/>
      <c r="G118" s="14"/>
      <c r="H118" s="14"/>
      <c r="I118" s="14"/>
      <c r="J118" s="14"/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31" s="17" customFormat="1" ht="12" customHeight="1">
      <c r="A119" s="14"/>
      <c r="B119" s="15"/>
      <c r="C119" s="12" t="s">
        <v>14</v>
      </c>
      <c r="D119" s="14"/>
      <c r="E119" s="14"/>
      <c r="F119" s="14"/>
      <c r="G119" s="14"/>
      <c r="H119" s="14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31" s="17" customFormat="1" ht="16.5" customHeight="1">
      <c r="A120" s="14"/>
      <c r="B120" s="15"/>
      <c r="C120" s="14"/>
      <c r="D120" s="14"/>
      <c r="E120" s="321" t="str">
        <f>E7</f>
        <v>MŠ Tychonova - celková rekonstrukce</v>
      </c>
      <c r="F120" s="322"/>
      <c r="G120" s="322"/>
      <c r="H120" s="322"/>
      <c r="I120" s="14"/>
      <c r="J120" s="14"/>
      <c r="K120" s="14"/>
      <c r="L120" s="16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</row>
    <row r="121" spans="1:31" ht="12" customHeight="1">
      <c r="B121" s="9"/>
      <c r="C121" s="12" t="s">
        <v>162</v>
      </c>
      <c r="L121" s="9"/>
    </row>
    <row r="122" spans="1:31" s="17" customFormat="1" ht="16.5" customHeight="1">
      <c r="A122" s="14"/>
      <c r="B122" s="15"/>
      <c r="C122" s="14"/>
      <c r="D122" s="14"/>
      <c r="E122" s="321" t="s">
        <v>3226</v>
      </c>
      <c r="F122" s="320"/>
      <c r="G122" s="320"/>
      <c r="H122" s="320"/>
      <c r="I122" s="14"/>
      <c r="J122" s="14"/>
      <c r="K122" s="14"/>
      <c r="L122" s="16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</row>
    <row r="123" spans="1:31" s="17" customFormat="1" ht="12" customHeight="1">
      <c r="A123" s="14"/>
      <c r="B123" s="15"/>
      <c r="C123" s="12" t="s">
        <v>2388</v>
      </c>
      <c r="D123" s="14"/>
      <c r="E123" s="14"/>
      <c r="F123" s="14"/>
      <c r="G123" s="14"/>
      <c r="H123" s="14"/>
      <c r="I123" s="14"/>
      <c r="J123" s="14"/>
      <c r="K123" s="14"/>
      <c r="L123" s="16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</row>
    <row r="124" spans="1:31" s="17" customFormat="1" ht="16.5" customHeight="1">
      <c r="A124" s="14"/>
      <c r="B124" s="15"/>
      <c r="C124" s="14"/>
      <c r="D124" s="14"/>
      <c r="E124" s="315" t="str">
        <f>E11</f>
        <v>02 - Kanalizace</v>
      </c>
      <c r="F124" s="320"/>
      <c r="G124" s="320"/>
      <c r="H124" s="320"/>
      <c r="I124" s="14"/>
      <c r="J124" s="14"/>
      <c r="K124" s="14"/>
      <c r="L124" s="16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</row>
    <row r="125" spans="1:31" s="17" customFormat="1" ht="6.95" customHeight="1">
      <c r="A125" s="14"/>
      <c r="B125" s="15"/>
      <c r="C125" s="14"/>
      <c r="D125" s="14"/>
      <c r="E125" s="14"/>
      <c r="F125" s="14"/>
      <c r="G125" s="14"/>
      <c r="H125" s="14"/>
      <c r="I125" s="14"/>
      <c r="J125" s="14"/>
      <c r="K125" s="14"/>
      <c r="L125" s="16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</row>
    <row r="126" spans="1:31" s="17" customFormat="1" ht="12" customHeight="1">
      <c r="A126" s="14"/>
      <c r="B126" s="15"/>
      <c r="C126" s="12" t="s">
        <v>18</v>
      </c>
      <c r="D126" s="14"/>
      <c r="E126" s="14"/>
      <c r="F126" s="19" t="str">
        <f>F14</f>
        <v>Praha 6 - Hradčany</v>
      </c>
      <c r="G126" s="14"/>
      <c r="H126" s="14"/>
      <c r="I126" s="12" t="s">
        <v>20</v>
      </c>
      <c r="J126" s="20">
        <f>IF(J14="","",J14)</f>
        <v>0</v>
      </c>
      <c r="K126" s="14"/>
      <c r="L126" s="16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</row>
    <row r="127" spans="1:31" s="17" customFormat="1" ht="6.95" customHeight="1">
      <c r="A127" s="14"/>
      <c r="B127" s="15"/>
      <c r="C127" s="14"/>
      <c r="D127" s="14"/>
      <c r="E127" s="14"/>
      <c r="F127" s="14"/>
      <c r="G127" s="14"/>
      <c r="H127" s="14"/>
      <c r="I127" s="14"/>
      <c r="J127" s="14"/>
      <c r="K127" s="14"/>
      <c r="L127" s="16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</row>
    <row r="128" spans="1:31" s="17" customFormat="1" ht="15.2" customHeight="1">
      <c r="A128" s="14"/>
      <c r="B128" s="15"/>
      <c r="C128" s="12" t="s">
        <v>21</v>
      </c>
      <c r="D128" s="14"/>
      <c r="E128" s="14"/>
      <c r="F128" s="19" t="str">
        <f>E17</f>
        <v>Městská část Praha 6</v>
      </c>
      <c r="G128" s="14"/>
      <c r="H128" s="14"/>
      <c r="I128" s="12" t="s">
        <v>26</v>
      </c>
      <c r="J128" s="50" t="str">
        <f>E23</f>
        <v>BOMART spol. s r.o.</v>
      </c>
      <c r="K128" s="14"/>
      <c r="L128" s="16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</row>
    <row r="129" spans="1:65" s="17" customFormat="1" ht="15.2" customHeight="1">
      <c r="A129" s="14"/>
      <c r="B129" s="15"/>
      <c r="C129" s="12" t="s">
        <v>25</v>
      </c>
      <c r="D129" s="14"/>
      <c r="E129" s="14"/>
      <c r="F129" s="19">
        <f>IF(E20="","",E20)</f>
        <v>0</v>
      </c>
      <c r="G129" s="14"/>
      <c r="H129" s="14"/>
      <c r="I129" s="12" t="s">
        <v>29</v>
      </c>
      <c r="J129" s="50" t="str">
        <f>E26</f>
        <v xml:space="preserve"> </v>
      </c>
      <c r="K129" s="14"/>
      <c r="L129" s="16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</row>
    <row r="130" spans="1:65" s="17" customFormat="1" ht="10.35" customHeight="1">
      <c r="A130" s="14"/>
      <c r="B130" s="15"/>
      <c r="C130" s="14"/>
      <c r="D130" s="14"/>
      <c r="E130" s="14"/>
      <c r="F130" s="14"/>
      <c r="G130" s="14"/>
      <c r="H130" s="14"/>
      <c r="I130" s="14"/>
      <c r="J130" s="14"/>
      <c r="K130" s="14"/>
      <c r="L130" s="16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</row>
    <row r="131" spans="1:65" s="73" customFormat="1" ht="29.25" customHeight="1">
      <c r="A131" s="64"/>
      <c r="B131" s="65"/>
      <c r="C131" s="66" t="s">
        <v>203</v>
      </c>
      <c r="D131" s="67" t="s">
        <v>57</v>
      </c>
      <c r="E131" s="67" t="s">
        <v>53</v>
      </c>
      <c r="F131" s="67" t="s">
        <v>54</v>
      </c>
      <c r="G131" s="67" t="s">
        <v>204</v>
      </c>
      <c r="H131" s="67" t="s">
        <v>205</v>
      </c>
      <c r="I131" s="67" t="s">
        <v>206</v>
      </c>
      <c r="J131" s="67" t="s">
        <v>166</v>
      </c>
      <c r="K131" s="68" t="s">
        <v>207</v>
      </c>
      <c r="L131" s="69"/>
      <c r="M131" s="70" t="s">
        <v>0</v>
      </c>
      <c r="N131" s="71" t="s">
        <v>36</v>
      </c>
      <c r="O131" s="71" t="s">
        <v>208</v>
      </c>
      <c r="P131" s="71" t="s">
        <v>209</v>
      </c>
      <c r="Q131" s="71" t="s">
        <v>210</v>
      </c>
      <c r="R131" s="71" t="s">
        <v>211</v>
      </c>
      <c r="S131" s="71" t="s">
        <v>212</v>
      </c>
      <c r="T131" s="72" t="s">
        <v>213</v>
      </c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</row>
    <row r="132" spans="1:65" s="17" customFormat="1" ht="22.9" customHeight="1">
      <c r="A132" s="14"/>
      <c r="B132" s="15"/>
      <c r="C132" s="74" t="s">
        <v>214</v>
      </c>
      <c r="D132" s="14"/>
      <c r="E132" s="14"/>
      <c r="F132" s="14"/>
      <c r="G132" s="14"/>
      <c r="H132" s="14"/>
      <c r="I132" s="14"/>
      <c r="J132" s="75">
        <f>BK132</f>
        <v>0</v>
      </c>
      <c r="K132" s="14"/>
      <c r="L132" s="15"/>
      <c r="M132" s="76"/>
      <c r="N132" s="77"/>
      <c r="O132" s="25"/>
      <c r="P132" s="78">
        <f>P133</f>
        <v>0</v>
      </c>
      <c r="Q132" s="25"/>
      <c r="R132" s="78">
        <f>R133</f>
        <v>0</v>
      </c>
      <c r="S132" s="25"/>
      <c r="T132" s="79">
        <f>T133</f>
        <v>0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6" t="s">
        <v>71</v>
      </c>
      <c r="AU132" s="6" t="s">
        <v>168</v>
      </c>
      <c r="BK132" s="80">
        <f>BK133</f>
        <v>0</v>
      </c>
    </row>
    <row r="133" spans="1:65" s="81" customFormat="1" ht="25.9" customHeight="1">
      <c r="B133" s="82"/>
      <c r="D133" s="83" t="s">
        <v>71</v>
      </c>
      <c r="E133" s="84" t="s">
        <v>2391</v>
      </c>
      <c r="F133" s="84" t="s">
        <v>3351</v>
      </c>
      <c r="J133" s="85">
        <f>BK133</f>
        <v>0</v>
      </c>
      <c r="L133" s="82"/>
      <c r="M133" s="86"/>
      <c r="N133" s="87"/>
      <c r="O133" s="87"/>
      <c r="P133" s="88">
        <f>P134+P158+P165+P170+P176+P179+P182+P185+P191+P198+P202</f>
        <v>0</v>
      </c>
      <c r="Q133" s="87"/>
      <c r="R133" s="88">
        <f>R134+R158+R165+R170+R176+R179+R182+R185+R191+R198+R202</f>
        <v>0</v>
      </c>
      <c r="S133" s="87"/>
      <c r="T133" s="89">
        <f>T134+T158+T165+T170+T176+T179+T182+T185+T191+T198+T202</f>
        <v>0</v>
      </c>
      <c r="AR133" s="83" t="s">
        <v>79</v>
      </c>
      <c r="AT133" s="90" t="s">
        <v>71</v>
      </c>
      <c r="AU133" s="90" t="s">
        <v>72</v>
      </c>
      <c r="AY133" s="83" t="s">
        <v>217</v>
      </c>
      <c r="BK133" s="91">
        <f>BK134+BK158+BK165+BK170+BK176+BK179+BK182+BK185+BK191+BK198+BK202</f>
        <v>0</v>
      </c>
    </row>
    <row r="134" spans="1:65" s="81" customFormat="1" ht="22.9" customHeight="1">
      <c r="B134" s="82"/>
      <c r="D134" s="83" t="s">
        <v>71</v>
      </c>
      <c r="E134" s="92" t="s">
        <v>3352</v>
      </c>
      <c r="F134" s="92" t="s">
        <v>3353</v>
      </c>
      <c r="J134" s="93">
        <f>BK134</f>
        <v>0</v>
      </c>
      <c r="L134" s="82"/>
      <c r="M134" s="86"/>
      <c r="N134" s="87"/>
      <c r="O134" s="87"/>
      <c r="P134" s="88">
        <f>SUM(P135:P157)</f>
        <v>0</v>
      </c>
      <c r="Q134" s="87"/>
      <c r="R134" s="88">
        <f>SUM(R135:R157)</f>
        <v>0</v>
      </c>
      <c r="S134" s="87"/>
      <c r="T134" s="89">
        <f>SUM(T135:T157)</f>
        <v>0</v>
      </c>
      <c r="AR134" s="83" t="s">
        <v>79</v>
      </c>
      <c r="AT134" s="90" t="s">
        <v>71</v>
      </c>
      <c r="AU134" s="90" t="s">
        <v>79</v>
      </c>
      <c r="AY134" s="83" t="s">
        <v>217</v>
      </c>
      <c r="BK134" s="91">
        <f>SUM(BK135:BK157)</f>
        <v>0</v>
      </c>
    </row>
    <row r="135" spans="1:65" s="17" customFormat="1" ht="16.5" customHeight="1">
      <c r="A135" s="14"/>
      <c r="B135" s="15"/>
      <c r="C135" s="94">
        <v>1</v>
      </c>
      <c r="D135" s="94" t="s">
        <v>219</v>
      </c>
      <c r="E135" s="95" t="s">
        <v>3354</v>
      </c>
      <c r="F135" s="96" t="s">
        <v>3355</v>
      </c>
      <c r="G135" s="97" t="s">
        <v>2486</v>
      </c>
      <c r="H135" s="98">
        <v>4</v>
      </c>
      <c r="I135" s="1"/>
      <c r="J135" s="99">
        <f t="shared" ref="J135:J157" si="0">ROUND(I135*H135,2)</f>
        <v>0</v>
      </c>
      <c r="K135" s="96" t="s">
        <v>0</v>
      </c>
      <c r="L135" s="15"/>
      <c r="M135" s="100" t="s">
        <v>0</v>
      </c>
      <c r="N135" s="101" t="s">
        <v>37</v>
      </c>
      <c r="O135" s="102"/>
      <c r="P135" s="103">
        <f t="shared" ref="P135:P157" si="1">O135*H135</f>
        <v>0</v>
      </c>
      <c r="Q135" s="103">
        <v>0</v>
      </c>
      <c r="R135" s="103">
        <f t="shared" ref="R135:R157" si="2">Q135*H135</f>
        <v>0</v>
      </c>
      <c r="S135" s="103">
        <v>0</v>
      </c>
      <c r="T135" s="104">
        <f t="shared" ref="T135:T157" si="3">S135*H135</f>
        <v>0</v>
      </c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R135" s="105" t="s">
        <v>224</v>
      </c>
      <c r="AT135" s="105" t="s">
        <v>219</v>
      </c>
      <c r="AU135" s="105" t="s">
        <v>81</v>
      </c>
      <c r="AY135" s="6" t="s">
        <v>217</v>
      </c>
      <c r="BE135" s="106">
        <f t="shared" ref="BE135:BE157" si="4">IF(N135="základní",J135,0)</f>
        <v>0</v>
      </c>
      <c r="BF135" s="106">
        <f t="shared" ref="BF135:BF157" si="5">IF(N135="snížená",J135,0)</f>
        <v>0</v>
      </c>
      <c r="BG135" s="106">
        <f t="shared" ref="BG135:BG157" si="6">IF(N135="zákl. přenesená",J135,0)</f>
        <v>0</v>
      </c>
      <c r="BH135" s="106">
        <f t="shared" ref="BH135:BH157" si="7">IF(N135="sníž. přenesená",J135,0)</f>
        <v>0</v>
      </c>
      <c r="BI135" s="106">
        <f t="shared" ref="BI135:BI157" si="8">IF(N135="nulová",J135,0)</f>
        <v>0</v>
      </c>
      <c r="BJ135" s="6" t="s">
        <v>79</v>
      </c>
      <c r="BK135" s="106">
        <f t="shared" ref="BK135:BK157" si="9">ROUND(I135*H135,2)</f>
        <v>0</v>
      </c>
      <c r="BL135" s="6" t="s">
        <v>224</v>
      </c>
      <c r="BM135" s="105" t="s">
        <v>81</v>
      </c>
    </row>
    <row r="136" spans="1:65" s="17" customFormat="1" ht="16.5" customHeight="1">
      <c r="A136" s="14"/>
      <c r="B136" s="15"/>
      <c r="C136" s="94">
        <f>C135+1</f>
        <v>2</v>
      </c>
      <c r="D136" s="94" t="s">
        <v>219</v>
      </c>
      <c r="E136" s="95" t="s">
        <v>3356</v>
      </c>
      <c r="F136" s="96" t="s">
        <v>3357</v>
      </c>
      <c r="G136" s="97" t="s">
        <v>2486</v>
      </c>
      <c r="H136" s="98">
        <v>1</v>
      </c>
      <c r="I136" s="1"/>
      <c r="J136" s="99">
        <f t="shared" si="0"/>
        <v>0</v>
      </c>
      <c r="K136" s="96" t="s">
        <v>0</v>
      </c>
      <c r="L136" s="15"/>
      <c r="M136" s="100" t="s">
        <v>0</v>
      </c>
      <c r="N136" s="101" t="s">
        <v>37</v>
      </c>
      <c r="O136" s="102"/>
      <c r="P136" s="103">
        <f t="shared" si="1"/>
        <v>0</v>
      </c>
      <c r="Q136" s="103">
        <v>0</v>
      </c>
      <c r="R136" s="103">
        <f t="shared" si="2"/>
        <v>0</v>
      </c>
      <c r="S136" s="103">
        <v>0</v>
      </c>
      <c r="T136" s="104">
        <f t="shared" si="3"/>
        <v>0</v>
      </c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R136" s="105" t="s">
        <v>224</v>
      </c>
      <c r="AT136" s="105" t="s">
        <v>219</v>
      </c>
      <c r="AU136" s="105" t="s">
        <v>81</v>
      </c>
      <c r="AY136" s="6" t="s">
        <v>217</v>
      </c>
      <c r="BE136" s="106">
        <f t="shared" si="4"/>
        <v>0</v>
      </c>
      <c r="BF136" s="106">
        <f t="shared" si="5"/>
        <v>0</v>
      </c>
      <c r="BG136" s="106">
        <f t="shared" si="6"/>
        <v>0</v>
      </c>
      <c r="BH136" s="106">
        <f t="shared" si="7"/>
        <v>0</v>
      </c>
      <c r="BI136" s="106">
        <f t="shared" si="8"/>
        <v>0</v>
      </c>
      <c r="BJ136" s="6" t="s">
        <v>79</v>
      </c>
      <c r="BK136" s="106">
        <f t="shared" si="9"/>
        <v>0</v>
      </c>
      <c r="BL136" s="6" t="s">
        <v>224</v>
      </c>
      <c r="BM136" s="105" t="s">
        <v>224</v>
      </c>
    </row>
    <row r="137" spans="1:65" s="17" customFormat="1" ht="16.5" customHeight="1">
      <c r="A137" s="14"/>
      <c r="B137" s="15"/>
      <c r="C137" s="94">
        <f t="shared" ref="C137:C157" si="10">C136+1</f>
        <v>3</v>
      </c>
      <c r="D137" s="94" t="s">
        <v>219</v>
      </c>
      <c r="E137" s="95" t="s">
        <v>3358</v>
      </c>
      <c r="F137" s="96" t="s">
        <v>3359</v>
      </c>
      <c r="G137" s="97" t="s">
        <v>2486</v>
      </c>
      <c r="H137" s="98">
        <v>5</v>
      </c>
      <c r="I137" s="1"/>
      <c r="J137" s="99">
        <f t="shared" si="0"/>
        <v>0</v>
      </c>
      <c r="K137" s="96" t="s">
        <v>0</v>
      </c>
      <c r="L137" s="15"/>
      <c r="M137" s="100" t="s">
        <v>0</v>
      </c>
      <c r="N137" s="101" t="s">
        <v>37</v>
      </c>
      <c r="O137" s="102"/>
      <c r="P137" s="103">
        <f t="shared" si="1"/>
        <v>0</v>
      </c>
      <c r="Q137" s="103">
        <v>0</v>
      </c>
      <c r="R137" s="103">
        <f t="shared" si="2"/>
        <v>0</v>
      </c>
      <c r="S137" s="103">
        <v>0</v>
      </c>
      <c r="T137" s="104">
        <f t="shared" si="3"/>
        <v>0</v>
      </c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R137" s="105" t="s">
        <v>224</v>
      </c>
      <c r="AT137" s="105" t="s">
        <v>219</v>
      </c>
      <c r="AU137" s="105" t="s">
        <v>81</v>
      </c>
      <c r="AY137" s="6" t="s">
        <v>217</v>
      </c>
      <c r="BE137" s="106">
        <f t="shared" si="4"/>
        <v>0</v>
      </c>
      <c r="BF137" s="106">
        <f t="shared" si="5"/>
        <v>0</v>
      </c>
      <c r="BG137" s="106">
        <f t="shared" si="6"/>
        <v>0</v>
      </c>
      <c r="BH137" s="106">
        <f t="shared" si="7"/>
        <v>0</v>
      </c>
      <c r="BI137" s="106">
        <f t="shared" si="8"/>
        <v>0</v>
      </c>
      <c r="BJ137" s="6" t="s">
        <v>79</v>
      </c>
      <c r="BK137" s="106">
        <f t="shared" si="9"/>
        <v>0</v>
      </c>
      <c r="BL137" s="6" t="s">
        <v>224</v>
      </c>
      <c r="BM137" s="105" t="s">
        <v>244</v>
      </c>
    </row>
    <row r="138" spans="1:65" s="17" customFormat="1" ht="16.5" customHeight="1">
      <c r="A138" s="14"/>
      <c r="B138" s="15"/>
      <c r="C138" s="94">
        <f t="shared" si="10"/>
        <v>4</v>
      </c>
      <c r="D138" s="94" t="s">
        <v>219</v>
      </c>
      <c r="E138" s="95" t="s">
        <v>3360</v>
      </c>
      <c r="F138" s="96" t="s">
        <v>3361</v>
      </c>
      <c r="G138" s="97" t="s">
        <v>2486</v>
      </c>
      <c r="H138" s="98">
        <v>1</v>
      </c>
      <c r="I138" s="1"/>
      <c r="J138" s="99">
        <f t="shared" si="0"/>
        <v>0</v>
      </c>
      <c r="K138" s="96" t="s">
        <v>0</v>
      </c>
      <c r="L138" s="15"/>
      <c r="M138" s="100" t="s">
        <v>0</v>
      </c>
      <c r="N138" s="101" t="s">
        <v>37</v>
      </c>
      <c r="O138" s="102"/>
      <c r="P138" s="103">
        <f t="shared" si="1"/>
        <v>0</v>
      </c>
      <c r="Q138" s="103">
        <v>0</v>
      </c>
      <c r="R138" s="103">
        <f t="shared" si="2"/>
        <v>0</v>
      </c>
      <c r="S138" s="103">
        <v>0</v>
      </c>
      <c r="T138" s="104">
        <f t="shared" si="3"/>
        <v>0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R138" s="105" t="s">
        <v>224</v>
      </c>
      <c r="AT138" s="105" t="s">
        <v>219</v>
      </c>
      <c r="AU138" s="105" t="s">
        <v>81</v>
      </c>
      <c r="AY138" s="6" t="s">
        <v>217</v>
      </c>
      <c r="BE138" s="106">
        <f t="shared" si="4"/>
        <v>0</v>
      </c>
      <c r="BF138" s="106">
        <f t="shared" si="5"/>
        <v>0</v>
      </c>
      <c r="BG138" s="106">
        <f t="shared" si="6"/>
        <v>0</v>
      </c>
      <c r="BH138" s="106">
        <f t="shared" si="7"/>
        <v>0</v>
      </c>
      <c r="BI138" s="106">
        <f t="shared" si="8"/>
        <v>0</v>
      </c>
      <c r="BJ138" s="6" t="s">
        <v>79</v>
      </c>
      <c r="BK138" s="106">
        <f t="shared" si="9"/>
        <v>0</v>
      </c>
      <c r="BL138" s="6" t="s">
        <v>224</v>
      </c>
      <c r="BM138" s="105" t="s">
        <v>248</v>
      </c>
    </row>
    <row r="139" spans="1:65" s="17" customFormat="1" ht="16.5" customHeight="1">
      <c r="A139" s="14"/>
      <c r="B139" s="15"/>
      <c r="C139" s="94">
        <f t="shared" si="10"/>
        <v>5</v>
      </c>
      <c r="D139" s="94" t="s">
        <v>219</v>
      </c>
      <c r="E139" s="95" t="s">
        <v>3362</v>
      </c>
      <c r="F139" s="96" t="s">
        <v>3363</v>
      </c>
      <c r="G139" s="97" t="s">
        <v>2486</v>
      </c>
      <c r="H139" s="98">
        <v>1</v>
      </c>
      <c r="I139" s="1"/>
      <c r="J139" s="99">
        <f t="shared" si="0"/>
        <v>0</v>
      </c>
      <c r="K139" s="96" t="s">
        <v>0</v>
      </c>
      <c r="L139" s="15"/>
      <c r="M139" s="100" t="s">
        <v>0</v>
      </c>
      <c r="N139" s="101" t="s">
        <v>37</v>
      </c>
      <c r="O139" s="102"/>
      <c r="P139" s="103">
        <f t="shared" si="1"/>
        <v>0</v>
      </c>
      <c r="Q139" s="103">
        <v>0</v>
      </c>
      <c r="R139" s="103">
        <f t="shared" si="2"/>
        <v>0</v>
      </c>
      <c r="S139" s="103">
        <v>0</v>
      </c>
      <c r="T139" s="104">
        <f t="shared" si="3"/>
        <v>0</v>
      </c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R139" s="105" t="s">
        <v>224</v>
      </c>
      <c r="AT139" s="105" t="s">
        <v>219</v>
      </c>
      <c r="AU139" s="105" t="s">
        <v>81</v>
      </c>
      <c r="AY139" s="6" t="s">
        <v>217</v>
      </c>
      <c r="BE139" s="106">
        <f t="shared" si="4"/>
        <v>0</v>
      </c>
      <c r="BF139" s="106">
        <f t="shared" si="5"/>
        <v>0</v>
      </c>
      <c r="BG139" s="106">
        <f t="shared" si="6"/>
        <v>0</v>
      </c>
      <c r="BH139" s="106">
        <f t="shared" si="7"/>
        <v>0</v>
      </c>
      <c r="BI139" s="106">
        <f t="shared" si="8"/>
        <v>0</v>
      </c>
      <c r="BJ139" s="6" t="s">
        <v>79</v>
      </c>
      <c r="BK139" s="106">
        <f t="shared" si="9"/>
        <v>0</v>
      </c>
      <c r="BL139" s="6" t="s">
        <v>224</v>
      </c>
      <c r="BM139" s="105" t="s">
        <v>266</v>
      </c>
    </row>
    <row r="140" spans="1:65" s="17" customFormat="1" ht="16.5" customHeight="1">
      <c r="A140" s="14"/>
      <c r="B140" s="15"/>
      <c r="C140" s="94">
        <f t="shared" si="10"/>
        <v>6</v>
      </c>
      <c r="D140" s="94" t="s">
        <v>219</v>
      </c>
      <c r="E140" s="95" t="s">
        <v>3364</v>
      </c>
      <c r="F140" s="96" t="s">
        <v>3365</v>
      </c>
      <c r="G140" s="97" t="s">
        <v>2486</v>
      </c>
      <c r="H140" s="98">
        <v>2</v>
      </c>
      <c r="I140" s="1"/>
      <c r="J140" s="99">
        <f t="shared" si="0"/>
        <v>0</v>
      </c>
      <c r="K140" s="96" t="s">
        <v>0</v>
      </c>
      <c r="L140" s="15"/>
      <c r="M140" s="100" t="s">
        <v>0</v>
      </c>
      <c r="N140" s="101" t="s">
        <v>37</v>
      </c>
      <c r="O140" s="102"/>
      <c r="P140" s="103">
        <f t="shared" si="1"/>
        <v>0</v>
      </c>
      <c r="Q140" s="103">
        <v>0</v>
      </c>
      <c r="R140" s="103">
        <f t="shared" si="2"/>
        <v>0</v>
      </c>
      <c r="S140" s="103">
        <v>0</v>
      </c>
      <c r="T140" s="104">
        <f t="shared" si="3"/>
        <v>0</v>
      </c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R140" s="105" t="s">
        <v>224</v>
      </c>
      <c r="AT140" s="105" t="s">
        <v>219</v>
      </c>
      <c r="AU140" s="105" t="s">
        <v>81</v>
      </c>
      <c r="AY140" s="6" t="s">
        <v>217</v>
      </c>
      <c r="BE140" s="106">
        <f t="shared" si="4"/>
        <v>0</v>
      </c>
      <c r="BF140" s="106">
        <f t="shared" si="5"/>
        <v>0</v>
      </c>
      <c r="BG140" s="106">
        <f t="shared" si="6"/>
        <v>0</v>
      </c>
      <c r="BH140" s="106">
        <f t="shared" si="7"/>
        <v>0</v>
      </c>
      <c r="BI140" s="106">
        <f t="shared" si="8"/>
        <v>0</v>
      </c>
      <c r="BJ140" s="6" t="s">
        <v>79</v>
      </c>
      <c r="BK140" s="106">
        <f t="shared" si="9"/>
        <v>0</v>
      </c>
      <c r="BL140" s="6" t="s">
        <v>224</v>
      </c>
      <c r="BM140" s="105" t="s">
        <v>275</v>
      </c>
    </row>
    <row r="141" spans="1:65" s="17" customFormat="1" ht="16.5" customHeight="1">
      <c r="A141" s="14"/>
      <c r="B141" s="15"/>
      <c r="C141" s="94">
        <f t="shared" si="10"/>
        <v>7</v>
      </c>
      <c r="D141" s="94" t="s">
        <v>219</v>
      </c>
      <c r="E141" s="95" t="s">
        <v>3366</v>
      </c>
      <c r="F141" s="96" t="s">
        <v>3367</v>
      </c>
      <c r="G141" s="97" t="s">
        <v>2486</v>
      </c>
      <c r="H141" s="98">
        <v>4</v>
      </c>
      <c r="I141" s="1"/>
      <c r="J141" s="99">
        <f t="shared" si="0"/>
        <v>0</v>
      </c>
      <c r="K141" s="96" t="s">
        <v>0</v>
      </c>
      <c r="L141" s="15"/>
      <c r="M141" s="100" t="s">
        <v>0</v>
      </c>
      <c r="N141" s="101" t="s">
        <v>37</v>
      </c>
      <c r="O141" s="102"/>
      <c r="P141" s="103">
        <f t="shared" si="1"/>
        <v>0</v>
      </c>
      <c r="Q141" s="103">
        <v>0</v>
      </c>
      <c r="R141" s="103">
        <f t="shared" si="2"/>
        <v>0</v>
      </c>
      <c r="S141" s="103">
        <v>0</v>
      </c>
      <c r="T141" s="104">
        <f t="shared" si="3"/>
        <v>0</v>
      </c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R141" s="105" t="s">
        <v>224</v>
      </c>
      <c r="AT141" s="105" t="s">
        <v>219</v>
      </c>
      <c r="AU141" s="105" t="s">
        <v>81</v>
      </c>
      <c r="AY141" s="6" t="s">
        <v>217</v>
      </c>
      <c r="BE141" s="106">
        <f t="shared" si="4"/>
        <v>0</v>
      </c>
      <c r="BF141" s="106">
        <f t="shared" si="5"/>
        <v>0</v>
      </c>
      <c r="BG141" s="106">
        <f t="shared" si="6"/>
        <v>0</v>
      </c>
      <c r="BH141" s="106">
        <f t="shared" si="7"/>
        <v>0</v>
      </c>
      <c r="BI141" s="106">
        <f t="shared" si="8"/>
        <v>0</v>
      </c>
      <c r="BJ141" s="6" t="s">
        <v>79</v>
      </c>
      <c r="BK141" s="106">
        <f t="shared" si="9"/>
        <v>0</v>
      </c>
      <c r="BL141" s="6" t="s">
        <v>224</v>
      </c>
      <c r="BM141" s="105" t="s">
        <v>283</v>
      </c>
    </row>
    <row r="142" spans="1:65" s="17" customFormat="1" ht="16.5" customHeight="1">
      <c r="A142" s="14"/>
      <c r="B142" s="15"/>
      <c r="C142" s="94">
        <f t="shared" si="10"/>
        <v>8</v>
      </c>
      <c r="D142" s="94" t="s">
        <v>219</v>
      </c>
      <c r="E142" s="95" t="s">
        <v>3368</v>
      </c>
      <c r="F142" s="96" t="s">
        <v>3369</v>
      </c>
      <c r="G142" s="97" t="s">
        <v>2486</v>
      </c>
      <c r="H142" s="98">
        <v>6</v>
      </c>
      <c r="I142" s="1"/>
      <c r="J142" s="99">
        <f t="shared" si="0"/>
        <v>0</v>
      </c>
      <c r="K142" s="96" t="s">
        <v>0</v>
      </c>
      <c r="L142" s="15"/>
      <c r="M142" s="100" t="s">
        <v>0</v>
      </c>
      <c r="N142" s="101" t="s">
        <v>37</v>
      </c>
      <c r="O142" s="102"/>
      <c r="P142" s="103">
        <f t="shared" si="1"/>
        <v>0</v>
      </c>
      <c r="Q142" s="103">
        <v>0</v>
      </c>
      <c r="R142" s="103">
        <f t="shared" si="2"/>
        <v>0</v>
      </c>
      <c r="S142" s="103">
        <v>0</v>
      </c>
      <c r="T142" s="104">
        <f t="shared" si="3"/>
        <v>0</v>
      </c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R142" s="105" t="s">
        <v>224</v>
      </c>
      <c r="AT142" s="105" t="s">
        <v>219</v>
      </c>
      <c r="AU142" s="105" t="s">
        <v>81</v>
      </c>
      <c r="AY142" s="6" t="s">
        <v>217</v>
      </c>
      <c r="BE142" s="106">
        <f t="shared" si="4"/>
        <v>0</v>
      </c>
      <c r="BF142" s="106">
        <f t="shared" si="5"/>
        <v>0</v>
      </c>
      <c r="BG142" s="106">
        <f t="shared" si="6"/>
        <v>0</v>
      </c>
      <c r="BH142" s="106">
        <f t="shared" si="7"/>
        <v>0</v>
      </c>
      <c r="BI142" s="106">
        <f t="shared" si="8"/>
        <v>0</v>
      </c>
      <c r="BJ142" s="6" t="s">
        <v>79</v>
      </c>
      <c r="BK142" s="106">
        <f t="shared" si="9"/>
        <v>0</v>
      </c>
      <c r="BL142" s="6" t="s">
        <v>224</v>
      </c>
      <c r="BM142" s="105" t="s">
        <v>293</v>
      </c>
    </row>
    <row r="143" spans="1:65" s="17" customFormat="1" ht="24">
      <c r="A143" s="14"/>
      <c r="B143" s="15"/>
      <c r="C143" s="94">
        <f t="shared" si="10"/>
        <v>9</v>
      </c>
      <c r="D143" s="94" t="s">
        <v>219</v>
      </c>
      <c r="E143" s="95" t="s">
        <v>3370</v>
      </c>
      <c r="F143" s="96" t="s">
        <v>3371</v>
      </c>
      <c r="G143" s="97" t="s">
        <v>2486</v>
      </c>
      <c r="H143" s="98">
        <v>2</v>
      </c>
      <c r="I143" s="1"/>
      <c r="J143" s="99">
        <f t="shared" si="0"/>
        <v>0</v>
      </c>
      <c r="K143" s="96" t="s">
        <v>0</v>
      </c>
      <c r="L143" s="15"/>
      <c r="M143" s="100" t="s">
        <v>0</v>
      </c>
      <c r="N143" s="101" t="s">
        <v>37</v>
      </c>
      <c r="O143" s="102"/>
      <c r="P143" s="103">
        <f t="shared" si="1"/>
        <v>0</v>
      </c>
      <c r="Q143" s="103">
        <v>0</v>
      </c>
      <c r="R143" s="103">
        <f t="shared" si="2"/>
        <v>0</v>
      </c>
      <c r="S143" s="103">
        <v>0</v>
      </c>
      <c r="T143" s="104">
        <f t="shared" si="3"/>
        <v>0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R143" s="105" t="s">
        <v>224</v>
      </c>
      <c r="AT143" s="105" t="s">
        <v>219</v>
      </c>
      <c r="AU143" s="105" t="s">
        <v>81</v>
      </c>
      <c r="AY143" s="6" t="s">
        <v>217</v>
      </c>
      <c r="BE143" s="106">
        <f t="shared" si="4"/>
        <v>0</v>
      </c>
      <c r="BF143" s="106">
        <f t="shared" si="5"/>
        <v>0</v>
      </c>
      <c r="BG143" s="106">
        <f t="shared" si="6"/>
        <v>0</v>
      </c>
      <c r="BH143" s="106">
        <f t="shared" si="7"/>
        <v>0</v>
      </c>
      <c r="BI143" s="106">
        <f t="shared" si="8"/>
        <v>0</v>
      </c>
      <c r="BJ143" s="6" t="s">
        <v>79</v>
      </c>
      <c r="BK143" s="106">
        <f t="shared" si="9"/>
        <v>0</v>
      </c>
      <c r="BL143" s="6" t="s">
        <v>224</v>
      </c>
      <c r="BM143" s="105" t="s">
        <v>299</v>
      </c>
    </row>
    <row r="144" spans="1:65" s="17" customFormat="1" ht="16.5" customHeight="1">
      <c r="A144" s="14"/>
      <c r="B144" s="15"/>
      <c r="C144" s="94">
        <f t="shared" si="10"/>
        <v>10</v>
      </c>
      <c r="D144" s="94" t="s">
        <v>219</v>
      </c>
      <c r="E144" s="95" t="s">
        <v>3372</v>
      </c>
      <c r="F144" s="96" t="s">
        <v>3373</v>
      </c>
      <c r="G144" s="97" t="s">
        <v>2486</v>
      </c>
      <c r="H144" s="98">
        <v>2</v>
      </c>
      <c r="I144" s="1"/>
      <c r="J144" s="99">
        <f t="shared" si="0"/>
        <v>0</v>
      </c>
      <c r="K144" s="96" t="s">
        <v>0</v>
      </c>
      <c r="L144" s="15"/>
      <c r="M144" s="100" t="s">
        <v>0</v>
      </c>
      <c r="N144" s="101" t="s">
        <v>37</v>
      </c>
      <c r="O144" s="102"/>
      <c r="P144" s="103">
        <f t="shared" si="1"/>
        <v>0</v>
      </c>
      <c r="Q144" s="103">
        <v>0</v>
      </c>
      <c r="R144" s="103">
        <f t="shared" si="2"/>
        <v>0</v>
      </c>
      <c r="S144" s="103">
        <v>0</v>
      </c>
      <c r="T144" s="104">
        <f t="shared" si="3"/>
        <v>0</v>
      </c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R144" s="105" t="s">
        <v>224</v>
      </c>
      <c r="AT144" s="105" t="s">
        <v>219</v>
      </c>
      <c r="AU144" s="105" t="s">
        <v>81</v>
      </c>
      <c r="AY144" s="6" t="s">
        <v>217</v>
      </c>
      <c r="BE144" s="106">
        <f t="shared" si="4"/>
        <v>0</v>
      </c>
      <c r="BF144" s="106">
        <f t="shared" si="5"/>
        <v>0</v>
      </c>
      <c r="BG144" s="106">
        <f t="shared" si="6"/>
        <v>0</v>
      </c>
      <c r="BH144" s="106">
        <f t="shared" si="7"/>
        <v>0</v>
      </c>
      <c r="BI144" s="106">
        <f t="shared" si="8"/>
        <v>0</v>
      </c>
      <c r="BJ144" s="6" t="s">
        <v>79</v>
      </c>
      <c r="BK144" s="106">
        <f t="shared" si="9"/>
        <v>0</v>
      </c>
      <c r="BL144" s="6" t="s">
        <v>224</v>
      </c>
      <c r="BM144" s="105" t="s">
        <v>308</v>
      </c>
    </row>
    <row r="145" spans="1:65" s="17" customFormat="1" ht="24">
      <c r="A145" s="14"/>
      <c r="B145" s="15"/>
      <c r="C145" s="94">
        <f t="shared" si="10"/>
        <v>11</v>
      </c>
      <c r="D145" s="94" t="s">
        <v>219</v>
      </c>
      <c r="E145" s="95" t="s">
        <v>3374</v>
      </c>
      <c r="F145" s="96" t="s">
        <v>3375</v>
      </c>
      <c r="G145" s="97" t="s">
        <v>2486</v>
      </c>
      <c r="H145" s="98">
        <v>1</v>
      </c>
      <c r="I145" s="1"/>
      <c r="J145" s="99">
        <f t="shared" si="0"/>
        <v>0</v>
      </c>
      <c r="K145" s="96" t="s">
        <v>0</v>
      </c>
      <c r="L145" s="15"/>
      <c r="M145" s="100" t="s">
        <v>0</v>
      </c>
      <c r="N145" s="101" t="s">
        <v>37</v>
      </c>
      <c r="O145" s="102"/>
      <c r="P145" s="103">
        <f t="shared" si="1"/>
        <v>0</v>
      </c>
      <c r="Q145" s="103">
        <v>0</v>
      </c>
      <c r="R145" s="103">
        <f t="shared" si="2"/>
        <v>0</v>
      </c>
      <c r="S145" s="103">
        <v>0</v>
      </c>
      <c r="T145" s="104">
        <f t="shared" si="3"/>
        <v>0</v>
      </c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R145" s="105" t="s">
        <v>224</v>
      </c>
      <c r="AT145" s="105" t="s">
        <v>219</v>
      </c>
      <c r="AU145" s="105" t="s">
        <v>81</v>
      </c>
      <c r="AY145" s="6" t="s">
        <v>217</v>
      </c>
      <c r="BE145" s="106">
        <f t="shared" si="4"/>
        <v>0</v>
      </c>
      <c r="BF145" s="106">
        <f t="shared" si="5"/>
        <v>0</v>
      </c>
      <c r="BG145" s="106">
        <f t="shared" si="6"/>
        <v>0</v>
      </c>
      <c r="BH145" s="106">
        <f t="shared" si="7"/>
        <v>0</v>
      </c>
      <c r="BI145" s="106">
        <f t="shared" si="8"/>
        <v>0</v>
      </c>
      <c r="BJ145" s="6" t="s">
        <v>79</v>
      </c>
      <c r="BK145" s="106">
        <f t="shared" si="9"/>
        <v>0</v>
      </c>
      <c r="BL145" s="6" t="s">
        <v>224</v>
      </c>
      <c r="BM145" s="105" t="s">
        <v>317</v>
      </c>
    </row>
    <row r="146" spans="1:65" s="17" customFormat="1" ht="16.5" customHeight="1">
      <c r="A146" s="14"/>
      <c r="B146" s="15"/>
      <c r="C146" s="94">
        <f t="shared" si="10"/>
        <v>12</v>
      </c>
      <c r="D146" s="94" t="s">
        <v>219</v>
      </c>
      <c r="E146" s="95" t="s">
        <v>3376</v>
      </c>
      <c r="F146" s="96" t="s">
        <v>3377</v>
      </c>
      <c r="G146" s="97" t="s">
        <v>2486</v>
      </c>
      <c r="H146" s="98">
        <v>1</v>
      </c>
      <c r="I146" s="1"/>
      <c r="J146" s="99">
        <f t="shared" si="0"/>
        <v>0</v>
      </c>
      <c r="K146" s="96" t="s">
        <v>0</v>
      </c>
      <c r="L146" s="15"/>
      <c r="M146" s="100" t="s">
        <v>0</v>
      </c>
      <c r="N146" s="101" t="s">
        <v>37</v>
      </c>
      <c r="O146" s="102"/>
      <c r="P146" s="103">
        <f t="shared" si="1"/>
        <v>0</v>
      </c>
      <c r="Q146" s="103">
        <v>0</v>
      </c>
      <c r="R146" s="103">
        <f t="shared" si="2"/>
        <v>0</v>
      </c>
      <c r="S146" s="103">
        <v>0</v>
      </c>
      <c r="T146" s="104">
        <f t="shared" si="3"/>
        <v>0</v>
      </c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R146" s="105" t="s">
        <v>224</v>
      </c>
      <c r="AT146" s="105" t="s">
        <v>219</v>
      </c>
      <c r="AU146" s="105" t="s">
        <v>81</v>
      </c>
      <c r="AY146" s="6" t="s">
        <v>217</v>
      </c>
      <c r="BE146" s="106">
        <f t="shared" si="4"/>
        <v>0</v>
      </c>
      <c r="BF146" s="106">
        <f t="shared" si="5"/>
        <v>0</v>
      </c>
      <c r="BG146" s="106">
        <f t="shared" si="6"/>
        <v>0</v>
      </c>
      <c r="BH146" s="106">
        <f t="shared" si="7"/>
        <v>0</v>
      </c>
      <c r="BI146" s="106">
        <f t="shared" si="8"/>
        <v>0</v>
      </c>
      <c r="BJ146" s="6" t="s">
        <v>79</v>
      </c>
      <c r="BK146" s="106">
        <f t="shared" si="9"/>
        <v>0</v>
      </c>
      <c r="BL146" s="6" t="s">
        <v>224</v>
      </c>
      <c r="BM146" s="105" t="s">
        <v>326</v>
      </c>
    </row>
    <row r="147" spans="1:65" s="17" customFormat="1" ht="21.75" customHeight="1">
      <c r="A147" s="14"/>
      <c r="B147" s="15"/>
      <c r="C147" s="94">
        <f t="shared" si="10"/>
        <v>13</v>
      </c>
      <c r="D147" s="94" t="s">
        <v>219</v>
      </c>
      <c r="E147" s="95" t="s">
        <v>3378</v>
      </c>
      <c r="F147" s="96" t="s">
        <v>3379</v>
      </c>
      <c r="G147" s="97" t="s">
        <v>2486</v>
      </c>
      <c r="H147" s="98">
        <v>1</v>
      </c>
      <c r="I147" s="1"/>
      <c r="J147" s="99">
        <f t="shared" si="0"/>
        <v>0</v>
      </c>
      <c r="K147" s="96" t="s">
        <v>0</v>
      </c>
      <c r="L147" s="15"/>
      <c r="M147" s="100" t="s">
        <v>0</v>
      </c>
      <c r="N147" s="101" t="s">
        <v>37</v>
      </c>
      <c r="O147" s="102"/>
      <c r="P147" s="103">
        <f t="shared" si="1"/>
        <v>0</v>
      </c>
      <c r="Q147" s="103">
        <v>0</v>
      </c>
      <c r="R147" s="103">
        <f t="shared" si="2"/>
        <v>0</v>
      </c>
      <c r="S147" s="103">
        <v>0</v>
      </c>
      <c r="T147" s="104">
        <f t="shared" si="3"/>
        <v>0</v>
      </c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R147" s="105" t="s">
        <v>224</v>
      </c>
      <c r="AT147" s="105" t="s">
        <v>219</v>
      </c>
      <c r="AU147" s="105" t="s">
        <v>81</v>
      </c>
      <c r="AY147" s="6" t="s">
        <v>217</v>
      </c>
      <c r="BE147" s="106">
        <f t="shared" si="4"/>
        <v>0</v>
      </c>
      <c r="BF147" s="106">
        <f t="shared" si="5"/>
        <v>0</v>
      </c>
      <c r="BG147" s="106">
        <f t="shared" si="6"/>
        <v>0</v>
      </c>
      <c r="BH147" s="106">
        <f t="shared" si="7"/>
        <v>0</v>
      </c>
      <c r="BI147" s="106">
        <f t="shared" si="8"/>
        <v>0</v>
      </c>
      <c r="BJ147" s="6" t="s">
        <v>79</v>
      </c>
      <c r="BK147" s="106">
        <f t="shared" si="9"/>
        <v>0</v>
      </c>
      <c r="BL147" s="6" t="s">
        <v>224</v>
      </c>
      <c r="BM147" s="105" t="s">
        <v>335</v>
      </c>
    </row>
    <row r="148" spans="1:65" s="17" customFormat="1" ht="16.5" customHeight="1">
      <c r="A148" s="14"/>
      <c r="B148" s="15"/>
      <c r="C148" s="94">
        <f t="shared" si="10"/>
        <v>14</v>
      </c>
      <c r="D148" s="94" t="s">
        <v>219</v>
      </c>
      <c r="E148" s="95" t="s">
        <v>3380</v>
      </c>
      <c r="F148" s="96" t="s">
        <v>3381</v>
      </c>
      <c r="G148" s="97" t="s">
        <v>2486</v>
      </c>
      <c r="H148" s="98">
        <v>1</v>
      </c>
      <c r="I148" s="1"/>
      <c r="J148" s="99">
        <f t="shared" si="0"/>
        <v>0</v>
      </c>
      <c r="K148" s="96" t="s">
        <v>0</v>
      </c>
      <c r="L148" s="15"/>
      <c r="M148" s="100" t="s">
        <v>0</v>
      </c>
      <c r="N148" s="101" t="s">
        <v>37</v>
      </c>
      <c r="O148" s="102"/>
      <c r="P148" s="103">
        <f t="shared" si="1"/>
        <v>0</v>
      </c>
      <c r="Q148" s="103">
        <v>0</v>
      </c>
      <c r="R148" s="103">
        <f t="shared" si="2"/>
        <v>0</v>
      </c>
      <c r="S148" s="103">
        <v>0</v>
      </c>
      <c r="T148" s="104">
        <f t="shared" si="3"/>
        <v>0</v>
      </c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R148" s="105" t="s">
        <v>224</v>
      </c>
      <c r="AT148" s="105" t="s">
        <v>219</v>
      </c>
      <c r="AU148" s="105" t="s">
        <v>81</v>
      </c>
      <c r="AY148" s="6" t="s">
        <v>217</v>
      </c>
      <c r="BE148" s="106">
        <f t="shared" si="4"/>
        <v>0</v>
      </c>
      <c r="BF148" s="106">
        <f t="shared" si="5"/>
        <v>0</v>
      </c>
      <c r="BG148" s="106">
        <f t="shared" si="6"/>
        <v>0</v>
      </c>
      <c r="BH148" s="106">
        <f t="shared" si="7"/>
        <v>0</v>
      </c>
      <c r="BI148" s="106">
        <f t="shared" si="8"/>
        <v>0</v>
      </c>
      <c r="BJ148" s="6" t="s">
        <v>79</v>
      </c>
      <c r="BK148" s="106">
        <f t="shared" si="9"/>
        <v>0</v>
      </c>
      <c r="BL148" s="6" t="s">
        <v>224</v>
      </c>
      <c r="BM148" s="105" t="s">
        <v>343</v>
      </c>
    </row>
    <row r="149" spans="1:65" s="17" customFormat="1" ht="21.75" customHeight="1">
      <c r="A149" s="14"/>
      <c r="B149" s="15"/>
      <c r="C149" s="94">
        <f t="shared" si="10"/>
        <v>15</v>
      </c>
      <c r="D149" s="94" t="s">
        <v>219</v>
      </c>
      <c r="E149" s="95" t="s">
        <v>3382</v>
      </c>
      <c r="F149" s="96" t="s">
        <v>3383</v>
      </c>
      <c r="G149" s="97" t="s">
        <v>2486</v>
      </c>
      <c r="H149" s="98">
        <v>5</v>
      </c>
      <c r="I149" s="1"/>
      <c r="J149" s="99">
        <f t="shared" si="0"/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 t="shared" si="1"/>
        <v>0</v>
      </c>
      <c r="Q149" s="103">
        <v>0</v>
      </c>
      <c r="R149" s="103">
        <f t="shared" si="2"/>
        <v>0</v>
      </c>
      <c r="S149" s="103">
        <v>0</v>
      </c>
      <c r="T149" s="104">
        <f t="shared" si="3"/>
        <v>0</v>
      </c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R149" s="105" t="s">
        <v>224</v>
      </c>
      <c r="AT149" s="105" t="s">
        <v>219</v>
      </c>
      <c r="AU149" s="105" t="s">
        <v>81</v>
      </c>
      <c r="AY149" s="6" t="s">
        <v>217</v>
      </c>
      <c r="BE149" s="106">
        <f t="shared" si="4"/>
        <v>0</v>
      </c>
      <c r="BF149" s="106">
        <f t="shared" si="5"/>
        <v>0</v>
      </c>
      <c r="BG149" s="106">
        <f t="shared" si="6"/>
        <v>0</v>
      </c>
      <c r="BH149" s="106">
        <f t="shared" si="7"/>
        <v>0</v>
      </c>
      <c r="BI149" s="106">
        <f t="shared" si="8"/>
        <v>0</v>
      </c>
      <c r="BJ149" s="6" t="s">
        <v>79</v>
      </c>
      <c r="BK149" s="106">
        <f t="shared" si="9"/>
        <v>0</v>
      </c>
      <c r="BL149" s="6" t="s">
        <v>224</v>
      </c>
      <c r="BM149" s="105" t="s">
        <v>354</v>
      </c>
    </row>
    <row r="150" spans="1:65" s="17" customFormat="1" ht="16.5" customHeight="1">
      <c r="A150" s="14"/>
      <c r="B150" s="15"/>
      <c r="C150" s="94">
        <f t="shared" si="10"/>
        <v>16</v>
      </c>
      <c r="D150" s="94" t="s">
        <v>219</v>
      </c>
      <c r="E150" s="95" t="s">
        <v>3384</v>
      </c>
      <c r="F150" s="96" t="s">
        <v>3385</v>
      </c>
      <c r="G150" s="97" t="s">
        <v>2486</v>
      </c>
      <c r="H150" s="98">
        <v>5</v>
      </c>
      <c r="I150" s="1"/>
      <c r="J150" s="99">
        <f t="shared" si="0"/>
        <v>0</v>
      </c>
      <c r="K150" s="96" t="s">
        <v>0</v>
      </c>
      <c r="L150" s="15"/>
      <c r="M150" s="100" t="s">
        <v>0</v>
      </c>
      <c r="N150" s="101" t="s">
        <v>37</v>
      </c>
      <c r="O150" s="102"/>
      <c r="P150" s="103">
        <f t="shared" si="1"/>
        <v>0</v>
      </c>
      <c r="Q150" s="103">
        <v>0</v>
      </c>
      <c r="R150" s="103">
        <f t="shared" si="2"/>
        <v>0</v>
      </c>
      <c r="S150" s="103">
        <v>0</v>
      </c>
      <c r="T150" s="104">
        <f t="shared" si="3"/>
        <v>0</v>
      </c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R150" s="105" t="s">
        <v>224</v>
      </c>
      <c r="AT150" s="105" t="s">
        <v>219</v>
      </c>
      <c r="AU150" s="105" t="s">
        <v>81</v>
      </c>
      <c r="AY150" s="6" t="s">
        <v>217</v>
      </c>
      <c r="BE150" s="106">
        <f t="shared" si="4"/>
        <v>0</v>
      </c>
      <c r="BF150" s="106">
        <f t="shared" si="5"/>
        <v>0</v>
      </c>
      <c r="BG150" s="106">
        <f t="shared" si="6"/>
        <v>0</v>
      </c>
      <c r="BH150" s="106">
        <f t="shared" si="7"/>
        <v>0</v>
      </c>
      <c r="BI150" s="106">
        <f t="shared" si="8"/>
        <v>0</v>
      </c>
      <c r="BJ150" s="6" t="s">
        <v>79</v>
      </c>
      <c r="BK150" s="106">
        <f t="shared" si="9"/>
        <v>0</v>
      </c>
      <c r="BL150" s="6" t="s">
        <v>224</v>
      </c>
      <c r="BM150" s="105" t="s">
        <v>364</v>
      </c>
    </row>
    <row r="151" spans="1:65" s="17" customFormat="1" ht="33" customHeight="1">
      <c r="A151" s="14"/>
      <c r="B151" s="15"/>
      <c r="C151" s="94">
        <f t="shared" si="10"/>
        <v>17</v>
      </c>
      <c r="D151" s="94" t="s">
        <v>219</v>
      </c>
      <c r="E151" s="95" t="s">
        <v>3386</v>
      </c>
      <c r="F151" s="96" t="s">
        <v>3387</v>
      </c>
      <c r="G151" s="97" t="s">
        <v>2486</v>
      </c>
      <c r="H151" s="98">
        <v>1</v>
      </c>
      <c r="I151" s="1"/>
      <c r="J151" s="99">
        <f t="shared" si="0"/>
        <v>0</v>
      </c>
      <c r="K151" s="96" t="s">
        <v>0</v>
      </c>
      <c r="L151" s="15"/>
      <c r="M151" s="100" t="s">
        <v>0</v>
      </c>
      <c r="N151" s="101" t="s">
        <v>37</v>
      </c>
      <c r="O151" s="102"/>
      <c r="P151" s="103">
        <f t="shared" si="1"/>
        <v>0</v>
      </c>
      <c r="Q151" s="103">
        <v>0</v>
      </c>
      <c r="R151" s="103">
        <f t="shared" si="2"/>
        <v>0</v>
      </c>
      <c r="S151" s="103">
        <v>0</v>
      </c>
      <c r="T151" s="104">
        <f t="shared" si="3"/>
        <v>0</v>
      </c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R151" s="105" t="s">
        <v>224</v>
      </c>
      <c r="AT151" s="105" t="s">
        <v>219</v>
      </c>
      <c r="AU151" s="105" t="s">
        <v>81</v>
      </c>
      <c r="AY151" s="6" t="s">
        <v>217</v>
      </c>
      <c r="BE151" s="106">
        <f t="shared" si="4"/>
        <v>0</v>
      </c>
      <c r="BF151" s="106">
        <f t="shared" si="5"/>
        <v>0</v>
      </c>
      <c r="BG151" s="106">
        <f t="shared" si="6"/>
        <v>0</v>
      </c>
      <c r="BH151" s="106">
        <f t="shared" si="7"/>
        <v>0</v>
      </c>
      <c r="BI151" s="106">
        <f t="shared" si="8"/>
        <v>0</v>
      </c>
      <c r="BJ151" s="6" t="s">
        <v>79</v>
      </c>
      <c r="BK151" s="106">
        <f t="shared" si="9"/>
        <v>0</v>
      </c>
      <c r="BL151" s="6" t="s">
        <v>224</v>
      </c>
      <c r="BM151" s="105" t="s">
        <v>2409</v>
      </c>
    </row>
    <row r="152" spans="1:65" s="17" customFormat="1" ht="16.5" customHeight="1">
      <c r="A152" s="14"/>
      <c r="B152" s="15"/>
      <c r="C152" s="94">
        <f t="shared" si="10"/>
        <v>18</v>
      </c>
      <c r="D152" s="94" t="s">
        <v>219</v>
      </c>
      <c r="E152" s="95" t="s">
        <v>3388</v>
      </c>
      <c r="F152" s="96" t="s">
        <v>3389</v>
      </c>
      <c r="G152" s="97" t="s">
        <v>2486</v>
      </c>
      <c r="H152" s="98">
        <v>1</v>
      </c>
      <c r="I152" s="1"/>
      <c r="J152" s="99">
        <f t="shared" si="0"/>
        <v>0</v>
      </c>
      <c r="K152" s="96" t="s">
        <v>0</v>
      </c>
      <c r="L152" s="15"/>
      <c r="M152" s="100" t="s">
        <v>0</v>
      </c>
      <c r="N152" s="101" t="s">
        <v>37</v>
      </c>
      <c r="O152" s="102"/>
      <c r="P152" s="103">
        <f t="shared" si="1"/>
        <v>0</v>
      </c>
      <c r="Q152" s="103">
        <v>0</v>
      </c>
      <c r="R152" s="103">
        <f t="shared" si="2"/>
        <v>0</v>
      </c>
      <c r="S152" s="103">
        <v>0</v>
      </c>
      <c r="T152" s="104">
        <f t="shared" si="3"/>
        <v>0</v>
      </c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R152" s="105" t="s">
        <v>224</v>
      </c>
      <c r="AT152" s="105" t="s">
        <v>219</v>
      </c>
      <c r="AU152" s="105" t="s">
        <v>81</v>
      </c>
      <c r="AY152" s="6" t="s">
        <v>217</v>
      </c>
      <c r="BE152" s="106">
        <f t="shared" si="4"/>
        <v>0</v>
      </c>
      <c r="BF152" s="106">
        <f t="shared" si="5"/>
        <v>0</v>
      </c>
      <c r="BG152" s="106">
        <f t="shared" si="6"/>
        <v>0</v>
      </c>
      <c r="BH152" s="106">
        <f t="shared" si="7"/>
        <v>0</v>
      </c>
      <c r="BI152" s="106">
        <f t="shared" si="8"/>
        <v>0</v>
      </c>
      <c r="BJ152" s="6" t="s">
        <v>79</v>
      </c>
      <c r="BK152" s="106">
        <f t="shared" si="9"/>
        <v>0</v>
      </c>
      <c r="BL152" s="6" t="s">
        <v>224</v>
      </c>
      <c r="BM152" s="105" t="s">
        <v>380</v>
      </c>
    </row>
    <row r="153" spans="1:65" s="17" customFormat="1" ht="16.5" customHeight="1">
      <c r="A153" s="14"/>
      <c r="B153" s="15"/>
      <c r="C153" s="94">
        <f t="shared" si="10"/>
        <v>19</v>
      </c>
      <c r="D153" s="94" t="s">
        <v>219</v>
      </c>
      <c r="E153" s="95" t="s">
        <v>3390</v>
      </c>
      <c r="F153" s="96" t="s">
        <v>3391</v>
      </c>
      <c r="G153" s="97" t="s">
        <v>2486</v>
      </c>
      <c r="H153" s="98">
        <v>1</v>
      </c>
      <c r="I153" s="1"/>
      <c r="J153" s="99">
        <f t="shared" si="0"/>
        <v>0</v>
      </c>
      <c r="K153" s="96" t="s">
        <v>0</v>
      </c>
      <c r="L153" s="15"/>
      <c r="M153" s="100" t="s">
        <v>0</v>
      </c>
      <c r="N153" s="101" t="s">
        <v>37</v>
      </c>
      <c r="O153" s="102"/>
      <c r="P153" s="103">
        <f t="shared" si="1"/>
        <v>0</v>
      </c>
      <c r="Q153" s="103">
        <v>0</v>
      </c>
      <c r="R153" s="103">
        <f t="shared" si="2"/>
        <v>0</v>
      </c>
      <c r="S153" s="103">
        <v>0</v>
      </c>
      <c r="T153" s="104">
        <f t="shared" si="3"/>
        <v>0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R153" s="105" t="s">
        <v>224</v>
      </c>
      <c r="AT153" s="105" t="s">
        <v>219</v>
      </c>
      <c r="AU153" s="105" t="s">
        <v>81</v>
      </c>
      <c r="AY153" s="6" t="s">
        <v>217</v>
      </c>
      <c r="BE153" s="106">
        <f t="shared" si="4"/>
        <v>0</v>
      </c>
      <c r="BF153" s="106">
        <f t="shared" si="5"/>
        <v>0</v>
      </c>
      <c r="BG153" s="106">
        <f t="shared" si="6"/>
        <v>0</v>
      </c>
      <c r="BH153" s="106">
        <f t="shared" si="7"/>
        <v>0</v>
      </c>
      <c r="BI153" s="106">
        <f t="shared" si="8"/>
        <v>0</v>
      </c>
      <c r="BJ153" s="6" t="s">
        <v>79</v>
      </c>
      <c r="BK153" s="106">
        <f t="shared" si="9"/>
        <v>0</v>
      </c>
      <c r="BL153" s="6" t="s">
        <v>224</v>
      </c>
      <c r="BM153" s="105" t="s">
        <v>395</v>
      </c>
    </row>
    <row r="154" spans="1:65" s="17" customFormat="1" ht="24">
      <c r="A154" s="14"/>
      <c r="B154" s="15"/>
      <c r="C154" s="94">
        <f t="shared" si="10"/>
        <v>20</v>
      </c>
      <c r="D154" s="94" t="s">
        <v>219</v>
      </c>
      <c r="E154" s="95" t="s">
        <v>3392</v>
      </c>
      <c r="F154" s="96" t="s">
        <v>3393</v>
      </c>
      <c r="G154" s="97" t="s">
        <v>2486</v>
      </c>
      <c r="H154" s="98">
        <v>2</v>
      </c>
      <c r="I154" s="1"/>
      <c r="J154" s="99">
        <f t="shared" si="0"/>
        <v>0</v>
      </c>
      <c r="K154" s="96" t="s">
        <v>0</v>
      </c>
      <c r="L154" s="15"/>
      <c r="M154" s="100" t="s">
        <v>0</v>
      </c>
      <c r="N154" s="101" t="s">
        <v>37</v>
      </c>
      <c r="O154" s="102"/>
      <c r="P154" s="103">
        <f t="shared" si="1"/>
        <v>0</v>
      </c>
      <c r="Q154" s="103">
        <v>0</v>
      </c>
      <c r="R154" s="103">
        <f t="shared" si="2"/>
        <v>0</v>
      </c>
      <c r="S154" s="103">
        <v>0</v>
      </c>
      <c r="T154" s="104">
        <f t="shared" si="3"/>
        <v>0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R154" s="105" t="s">
        <v>224</v>
      </c>
      <c r="AT154" s="105" t="s">
        <v>219</v>
      </c>
      <c r="AU154" s="105" t="s">
        <v>81</v>
      </c>
      <c r="AY154" s="6" t="s">
        <v>217</v>
      </c>
      <c r="BE154" s="106">
        <f t="shared" si="4"/>
        <v>0</v>
      </c>
      <c r="BF154" s="106">
        <f t="shared" si="5"/>
        <v>0</v>
      </c>
      <c r="BG154" s="106">
        <f t="shared" si="6"/>
        <v>0</v>
      </c>
      <c r="BH154" s="106">
        <f t="shared" si="7"/>
        <v>0</v>
      </c>
      <c r="BI154" s="106">
        <f t="shared" si="8"/>
        <v>0</v>
      </c>
      <c r="BJ154" s="6" t="s">
        <v>79</v>
      </c>
      <c r="BK154" s="106">
        <f t="shared" si="9"/>
        <v>0</v>
      </c>
      <c r="BL154" s="6" t="s">
        <v>224</v>
      </c>
      <c r="BM154" s="105" t="s">
        <v>2413</v>
      </c>
    </row>
    <row r="155" spans="1:65" s="17" customFormat="1" ht="16.5" customHeight="1">
      <c r="A155" s="14"/>
      <c r="B155" s="15"/>
      <c r="C155" s="94">
        <f t="shared" si="10"/>
        <v>21</v>
      </c>
      <c r="D155" s="94" t="s">
        <v>219</v>
      </c>
      <c r="E155" s="95" t="s">
        <v>3394</v>
      </c>
      <c r="F155" s="96" t="s">
        <v>3395</v>
      </c>
      <c r="G155" s="97" t="s">
        <v>862</v>
      </c>
      <c r="H155" s="98">
        <v>2</v>
      </c>
      <c r="I155" s="1"/>
      <c r="J155" s="99">
        <f t="shared" si="0"/>
        <v>0</v>
      </c>
      <c r="K155" s="96" t="s">
        <v>0</v>
      </c>
      <c r="L155" s="15"/>
      <c r="M155" s="100" t="s">
        <v>0</v>
      </c>
      <c r="N155" s="101" t="s">
        <v>37</v>
      </c>
      <c r="O155" s="102"/>
      <c r="P155" s="103">
        <f t="shared" si="1"/>
        <v>0</v>
      </c>
      <c r="Q155" s="103">
        <v>0</v>
      </c>
      <c r="R155" s="103">
        <f t="shared" si="2"/>
        <v>0</v>
      </c>
      <c r="S155" s="103">
        <v>0</v>
      </c>
      <c r="T155" s="104">
        <f t="shared" si="3"/>
        <v>0</v>
      </c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R155" s="105" t="s">
        <v>224</v>
      </c>
      <c r="AT155" s="105" t="s">
        <v>219</v>
      </c>
      <c r="AU155" s="105" t="s">
        <v>81</v>
      </c>
      <c r="AY155" s="6" t="s">
        <v>217</v>
      </c>
      <c r="BE155" s="106">
        <f t="shared" si="4"/>
        <v>0</v>
      </c>
      <c r="BF155" s="106">
        <f t="shared" si="5"/>
        <v>0</v>
      </c>
      <c r="BG155" s="106">
        <f t="shared" si="6"/>
        <v>0</v>
      </c>
      <c r="BH155" s="106">
        <f t="shared" si="7"/>
        <v>0</v>
      </c>
      <c r="BI155" s="106">
        <f t="shared" si="8"/>
        <v>0</v>
      </c>
      <c r="BJ155" s="6" t="s">
        <v>79</v>
      </c>
      <c r="BK155" s="106">
        <f t="shared" si="9"/>
        <v>0</v>
      </c>
      <c r="BL155" s="6" t="s">
        <v>224</v>
      </c>
      <c r="BM155" s="105" t="s">
        <v>410</v>
      </c>
    </row>
    <row r="156" spans="1:65" s="17" customFormat="1" ht="16.5" customHeight="1">
      <c r="A156" s="14"/>
      <c r="B156" s="15"/>
      <c r="C156" s="94">
        <f t="shared" si="10"/>
        <v>22</v>
      </c>
      <c r="D156" s="94" t="s">
        <v>219</v>
      </c>
      <c r="E156" s="95" t="s">
        <v>3396</v>
      </c>
      <c r="F156" s="96" t="s">
        <v>3397</v>
      </c>
      <c r="G156" s="97" t="s">
        <v>222</v>
      </c>
      <c r="H156" s="98">
        <v>0.5</v>
      </c>
      <c r="I156" s="1"/>
      <c r="J156" s="99">
        <f t="shared" si="0"/>
        <v>0</v>
      </c>
      <c r="K156" s="96" t="s">
        <v>0</v>
      </c>
      <c r="L156" s="15"/>
      <c r="M156" s="100" t="s">
        <v>0</v>
      </c>
      <c r="N156" s="101" t="s">
        <v>37</v>
      </c>
      <c r="O156" s="102"/>
      <c r="P156" s="103">
        <f t="shared" si="1"/>
        <v>0</v>
      </c>
      <c r="Q156" s="103">
        <v>0</v>
      </c>
      <c r="R156" s="103">
        <f t="shared" si="2"/>
        <v>0</v>
      </c>
      <c r="S156" s="103">
        <v>0</v>
      </c>
      <c r="T156" s="104">
        <f t="shared" si="3"/>
        <v>0</v>
      </c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R156" s="105" t="s">
        <v>224</v>
      </c>
      <c r="AT156" s="105" t="s">
        <v>219</v>
      </c>
      <c r="AU156" s="105" t="s">
        <v>81</v>
      </c>
      <c r="AY156" s="6" t="s">
        <v>217</v>
      </c>
      <c r="BE156" s="106">
        <f t="shared" si="4"/>
        <v>0</v>
      </c>
      <c r="BF156" s="106">
        <f t="shared" si="5"/>
        <v>0</v>
      </c>
      <c r="BG156" s="106">
        <f t="shared" si="6"/>
        <v>0</v>
      </c>
      <c r="BH156" s="106">
        <f t="shared" si="7"/>
        <v>0</v>
      </c>
      <c r="BI156" s="106">
        <f t="shared" si="8"/>
        <v>0</v>
      </c>
      <c r="BJ156" s="6" t="s">
        <v>79</v>
      </c>
      <c r="BK156" s="106">
        <f t="shared" si="9"/>
        <v>0</v>
      </c>
      <c r="BL156" s="6" t="s">
        <v>224</v>
      </c>
      <c r="BM156" s="105" t="s">
        <v>425</v>
      </c>
    </row>
    <row r="157" spans="1:65" s="17" customFormat="1" ht="16.5" customHeight="1">
      <c r="A157" s="14"/>
      <c r="B157" s="15"/>
      <c r="C157" s="94">
        <f t="shared" si="10"/>
        <v>23</v>
      </c>
      <c r="D157" s="94" t="s">
        <v>219</v>
      </c>
      <c r="E157" s="95" t="s">
        <v>3398</v>
      </c>
      <c r="F157" s="96" t="s">
        <v>3399</v>
      </c>
      <c r="G157" s="97" t="s">
        <v>2486</v>
      </c>
      <c r="H157" s="98">
        <v>2</v>
      </c>
      <c r="I157" s="1"/>
      <c r="J157" s="99">
        <f t="shared" si="0"/>
        <v>0</v>
      </c>
      <c r="K157" s="96" t="s">
        <v>0</v>
      </c>
      <c r="L157" s="15"/>
      <c r="M157" s="100" t="s">
        <v>0</v>
      </c>
      <c r="N157" s="101" t="s">
        <v>37</v>
      </c>
      <c r="O157" s="102"/>
      <c r="P157" s="103">
        <f t="shared" si="1"/>
        <v>0</v>
      </c>
      <c r="Q157" s="103">
        <v>0</v>
      </c>
      <c r="R157" s="103">
        <f t="shared" si="2"/>
        <v>0</v>
      </c>
      <c r="S157" s="103">
        <v>0</v>
      </c>
      <c r="T157" s="104">
        <f t="shared" si="3"/>
        <v>0</v>
      </c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R157" s="105" t="s">
        <v>224</v>
      </c>
      <c r="AT157" s="105" t="s">
        <v>219</v>
      </c>
      <c r="AU157" s="105" t="s">
        <v>81</v>
      </c>
      <c r="AY157" s="6" t="s">
        <v>217</v>
      </c>
      <c r="BE157" s="106">
        <f t="shared" si="4"/>
        <v>0</v>
      </c>
      <c r="BF157" s="106">
        <f t="shared" si="5"/>
        <v>0</v>
      </c>
      <c r="BG157" s="106">
        <f t="shared" si="6"/>
        <v>0</v>
      </c>
      <c r="BH157" s="106">
        <f t="shared" si="7"/>
        <v>0</v>
      </c>
      <c r="BI157" s="106">
        <f t="shared" si="8"/>
        <v>0</v>
      </c>
      <c r="BJ157" s="6" t="s">
        <v>79</v>
      </c>
      <c r="BK157" s="106">
        <f t="shared" si="9"/>
        <v>0</v>
      </c>
      <c r="BL157" s="6" t="s">
        <v>224</v>
      </c>
      <c r="BM157" s="105" t="s">
        <v>435</v>
      </c>
    </row>
    <row r="158" spans="1:65" s="81" customFormat="1" ht="22.9" customHeight="1">
      <c r="B158" s="82"/>
      <c r="D158" s="83" t="s">
        <v>71</v>
      </c>
      <c r="E158" s="92" t="s">
        <v>3400</v>
      </c>
      <c r="F158" s="92" t="s">
        <v>3401</v>
      </c>
      <c r="J158" s="93">
        <f>BK158</f>
        <v>0</v>
      </c>
      <c r="L158" s="82"/>
      <c r="M158" s="86"/>
      <c r="N158" s="87"/>
      <c r="O158" s="87"/>
      <c r="P158" s="88">
        <f>SUM(P159:P164)</f>
        <v>0</v>
      </c>
      <c r="Q158" s="87"/>
      <c r="R158" s="88">
        <f>SUM(R159:R164)</f>
        <v>0</v>
      </c>
      <c r="S158" s="87"/>
      <c r="T158" s="89">
        <f>SUM(T159:T164)</f>
        <v>0</v>
      </c>
      <c r="AR158" s="83" t="s">
        <v>79</v>
      </c>
      <c r="AT158" s="90" t="s">
        <v>71</v>
      </c>
      <c r="AU158" s="90" t="s">
        <v>79</v>
      </c>
      <c r="AY158" s="83" t="s">
        <v>217</v>
      </c>
      <c r="BK158" s="91">
        <f>SUM(BK159:BK164)</f>
        <v>0</v>
      </c>
    </row>
    <row r="159" spans="1:65" s="17" customFormat="1" ht="16.5" customHeight="1">
      <c r="A159" s="14"/>
      <c r="B159" s="15"/>
      <c r="C159" s="94">
        <f>C157+1</f>
        <v>24</v>
      </c>
      <c r="D159" s="94" t="s">
        <v>219</v>
      </c>
      <c r="E159" s="95" t="s">
        <v>3402</v>
      </c>
      <c r="F159" s="96" t="s">
        <v>3403</v>
      </c>
      <c r="G159" s="97" t="s">
        <v>257</v>
      </c>
      <c r="H159" s="98">
        <v>41</v>
      </c>
      <c r="I159" s="1"/>
      <c r="J159" s="99">
        <f t="shared" ref="J159:J164" si="11">ROUND(I159*H159,2)</f>
        <v>0</v>
      </c>
      <c r="K159" s="96" t="s">
        <v>0</v>
      </c>
      <c r="L159" s="15"/>
      <c r="M159" s="100" t="s">
        <v>0</v>
      </c>
      <c r="N159" s="101" t="s">
        <v>37</v>
      </c>
      <c r="O159" s="102"/>
      <c r="P159" s="103">
        <f t="shared" ref="P159:P164" si="12">O159*H159</f>
        <v>0</v>
      </c>
      <c r="Q159" s="103">
        <v>0</v>
      </c>
      <c r="R159" s="103">
        <f t="shared" ref="R159:R164" si="13">Q159*H159</f>
        <v>0</v>
      </c>
      <c r="S159" s="103">
        <v>0</v>
      </c>
      <c r="T159" s="104">
        <f t="shared" ref="T159:T164" si="14">S159*H159</f>
        <v>0</v>
      </c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R159" s="105" t="s">
        <v>224</v>
      </c>
      <c r="AT159" s="105" t="s">
        <v>219</v>
      </c>
      <c r="AU159" s="105" t="s">
        <v>81</v>
      </c>
      <c r="AY159" s="6" t="s">
        <v>217</v>
      </c>
      <c r="BE159" s="106">
        <f t="shared" ref="BE159:BE164" si="15">IF(N159="základní",J159,0)</f>
        <v>0</v>
      </c>
      <c r="BF159" s="106">
        <f t="shared" ref="BF159:BF164" si="16">IF(N159="snížená",J159,0)</f>
        <v>0</v>
      </c>
      <c r="BG159" s="106">
        <f t="shared" ref="BG159:BG164" si="17">IF(N159="zákl. přenesená",J159,0)</f>
        <v>0</v>
      </c>
      <c r="BH159" s="106">
        <f t="shared" ref="BH159:BH164" si="18">IF(N159="sníž. přenesená",J159,0)</f>
        <v>0</v>
      </c>
      <c r="BI159" s="106">
        <f t="shared" ref="BI159:BI164" si="19">IF(N159="nulová",J159,0)</f>
        <v>0</v>
      </c>
      <c r="BJ159" s="6" t="s">
        <v>79</v>
      </c>
      <c r="BK159" s="106">
        <f t="shared" ref="BK159:BK164" si="20">ROUND(I159*H159,2)</f>
        <v>0</v>
      </c>
      <c r="BL159" s="6" t="s">
        <v>224</v>
      </c>
      <c r="BM159" s="105" t="s">
        <v>445</v>
      </c>
    </row>
    <row r="160" spans="1:65" s="17" customFormat="1" ht="16.5" customHeight="1">
      <c r="A160" s="14"/>
      <c r="B160" s="15"/>
      <c r="C160" s="94">
        <f>C159+1</f>
        <v>25</v>
      </c>
      <c r="D160" s="94" t="s">
        <v>219</v>
      </c>
      <c r="E160" s="95" t="s">
        <v>3404</v>
      </c>
      <c r="F160" s="96" t="s">
        <v>3405</v>
      </c>
      <c r="G160" s="97" t="s">
        <v>257</v>
      </c>
      <c r="H160" s="98">
        <v>81</v>
      </c>
      <c r="I160" s="1"/>
      <c r="J160" s="99">
        <f t="shared" si="11"/>
        <v>0</v>
      </c>
      <c r="K160" s="96" t="s">
        <v>0</v>
      </c>
      <c r="L160" s="15"/>
      <c r="M160" s="100" t="s">
        <v>0</v>
      </c>
      <c r="N160" s="101" t="s">
        <v>37</v>
      </c>
      <c r="O160" s="102"/>
      <c r="P160" s="103">
        <f t="shared" si="12"/>
        <v>0</v>
      </c>
      <c r="Q160" s="103">
        <v>0</v>
      </c>
      <c r="R160" s="103">
        <f t="shared" si="13"/>
        <v>0</v>
      </c>
      <c r="S160" s="103">
        <v>0</v>
      </c>
      <c r="T160" s="104">
        <f t="shared" si="14"/>
        <v>0</v>
      </c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R160" s="105" t="s">
        <v>224</v>
      </c>
      <c r="AT160" s="105" t="s">
        <v>219</v>
      </c>
      <c r="AU160" s="105" t="s">
        <v>81</v>
      </c>
      <c r="AY160" s="6" t="s">
        <v>217</v>
      </c>
      <c r="BE160" s="106">
        <f t="shared" si="15"/>
        <v>0</v>
      </c>
      <c r="BF160" s="106">
        <f t="shared" si="16"/>
        <v>0</v>
      </c>
      <c r="BG160" s="106">
        <f t="shared" si="17"/>
        <v>0</v>
      </c>
      <c r="BH160" s="106">
        <f t="shared" si="18"/>
        <v>0</v>
      </c>
      <c r="BI160" s="106">
        <f t="shared" si="19"/>
        <v>0</v>
      </c>
      <c r="BJ160" s="6" t="s">
        <v>79</v>
      </c>
      <c r="BK160" s="106">
        <f t="shared" si="20"/>
        <v>0</v>
      </c>
      <c r="BL160" s="6" t="s">
        <v>224</v>
      </c>
      <c r="BM160" s="105" t="s">
        <v>455</v>
      </c>
    </row>
    <row r="161" spans="1:65" s="17" customFormat="1" ht="16.5" customHeight="1">
      <c r="A161" s="14"/>
      <c r="B161" s="15"/>
      <c r="C161" s="94">
        <f t="shared" ref="C161:C164" si="21">C160+1</f>
        <v>26</v>
      </c>
      <c r="D161" s="94" t="s">
        <v>219</v>
      </c>
      <c r="E161" s="95" t="s">
        <v>3406</v>
      </c>
      <c r="F161" s="96" t="s">
        <v>3407</v>
      </c>
      <c r="G161" s="97" t="s">
        <v>257</v>
      </c>
      <c r="H161" s="98">
        <v>85</v>
      </c>
      <c r="I161" s="1"/>
      <c r="J161" s="99">
        <f t="shared" si="11"/>
        <v>0</v>
      </c>
      <c r="K161" s="96" t="s">
        <v>0</v>
      </c>
      <c r="L161" s="15"/>
      <c r="M161" s="100" t="s">
        <v>0</v>
      </c>
      <c r="N161" s="101" t="s">
        <v>37</v>
      </c>
      <c r="O161" s="102"/>
      <c r="P161" s="103">
        <f t="shared" si="12"/>
        <v>0</v>
      </c>
      <c r="Q161" s="103">
        <v>0</v>
      </c>
      <c r="R161" s="103">
        <f t="shared" si="13"/>
        <v>0</v>
      </c>
      <c r="S161" s="103">
        <v>0</v>
      </c>
      <c r="T161" s="104">
        <f t="shared" si="14"/>
        <v>0</v>
      </c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R161" s="105" t="s">
        <v>224</v>
      </c>
      <c r="AT161" s="105" t="s">
        <v>219</v>
      </c>
      <c r="AU161" s="105" t="s">
        <v>81</v>
      </c>
      <c r="AY161" s="6" t="s">
        <v>217</v>
      </c>
      <c r="BE161" s="106">
        <f t="shared" si="15"/>
        <v>0</v>
      </c>
      <c r="BF161" s="106">
        <f t="shared" si="16"/>
        <v>0</v>
      </c>
      <c r="BG161" s="106">
        <f t="shared" si="17"/>
        <v>0</v>
      </c>
      <c r="BH161" s="106">
        <f t="shared" si="18"/>
        <v>0</v>
      </c>
      <c r="BI161" s="106">
        <f t="shared" si="19"/>
        <v>0</v>
      </c>
      <c r="BJ161" s="6" t="s">
        <v>79</v>
      </c>
      <c r="BK161" s="106">
        <f t="shared" si="20"/>
        <v>0</v>
      </c>
      <c r="BL161" s="6" t="s">
        <v>224</v>
      </c>
      <c r="BM161" s="105" t="s">
        <v>464</v>
      </c>
    </row>
    <row r="162" spans="1:65" s="17" customFormat="1" ht="16.5" customHeight="1">
      <c r="A162" s="14"/>
      <c r="B162" s="15"/>
      <c r="C162" s="94">
        <f t="shared" si="21"/>
        <v>27</v>
      </c>
      <c r="D162" s="94" t="s">
        <v>219</v>
      </c>
      <c r="E162" s="95" t="s">
        <v>3408</v>
      </c>
      <c r="F162" s="96" t="s">
        <v>3409</v>
      </c>
      <c r="G162" s="97" t="s">
        <v>257</v>
      </c>
      <c r="H162" s="98">
        <v>5</v>
      </c>
      <c r="I162" s="1"/>
      <c r="J162" s="99">
        <f t="shared" si="11"/>
        <v>0</v>
      </c>
      <c r="K162" s="96" t="s">
        <v>0</v>
      </c>
      <c r="L162" s="15"/>
      <c r="M162" s="100" t="s">
        <v>0</v>
      </c>
      <c r="N162" s="101" t="s">
        <v>37</v>
      </c>
      <c r="O162" s="102"/>
      <c r="P162" s="103">
        <f t="shared" si="12"/>
        <v>0</v>
      </c>
      <c r="Q162" s="103">
        <v>0</v>
      </c>
      <c r="R162" s="103">
        <f t="shared" si="13"/>
        <v>0</v>
      </c>
      <c r="S162" s="103">
        <v>0</v>
      </c>
      <c r="T162" s="104">
        <f t="shared" si="14"/>
        <v>0</v>
      </c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R162" s="105" t="s">
        <v>224</v>
      </c>
      <c r="AT162" s="105" t="s">
        <v>219</v>
      </c>
      <c r="AU162" s="105" t="s">
        <v>81</v>
      </c>
      <c r="AY162" s="6" t="s">
        <v>217</v>
      </c>
      <c r="BE162" s="106">
        <f t="shared" si="15"/>
        <v>0</v>
      </c>
      <c r="BF162" s="106">
        <f t="shared" si="16"/>
        <v>0</v>
      </c>
      <c r="BG162" s="106">
        <f t="shared" si="17"/>
        <v>0</v>
      </c>
      <c r="BH162" s="106">
        <f t="shared" si="18"/>
        <v>0</v>
      </c>
      <c r="BI162" s="106">
        <f t="shared" si="19"/>
        <v>0</v>
      </c>
      <c r="BJ162" s="6" t="s">
        <v>79</v>
      </c>
      <c r="BK162" s="106">
        <f t="shared" si="20"/>
        <v>0</v>
      </c>
      <c r="BL162" s="6" t="s">
        <v>224</v>
      </c>
      <c r="BM162" s="105" t="s">
        <v>2421</v>
      </c>
    </row>
    <row r="163" spans="1:65" s="17" customFormat="1" ht="16.5" customHeight="1">
      <c r="A163" s="14"/>
      <c r="B163" s="15"/>
      <c r="C163" s="94">
        <f t="shared" si="21"/>
        <v>28</v>
      </c>
      <c r="D163" s="94" t="s">
        <v>219</v>
      </c>
      <c r="E163" s="95" t="s">
        <v>3410</v>
      </c>
      <c r="F163" s="96" t="s">
        <v>3411</v>
      </c>
      <c r="G163" s="97" t="s">
        <v>2486</v>
      </c>
      <c r="H163" s="98">
        <v>1</v>
      </c>
      <c r="I163" s="1"/>
      <c r="J163" s="99">
        <f t="shared" si="11"/>
        <v>0</v>
      </c>
      <c r="K163" s="96" t="s">
        <v>0</v>
      </c>
      <c r="L163" s="15"/>
      <c r="M163" s="100" t="s">
        <v>0</v>
      </c>
      <c r="N163" s="101" t="s">
        <v>37</v>
      </c>
      <c r="O163" s="102"/>
      <c r="P163" s="103">
        <f t="shared" si="12"/>
        <v>0</v>
      </c>
      <c r="Q163" s="103">
        <v>0</v>
      </c>
      <c r="R163" s="103">
        <f t="shared" si="13"/>
        <v>0</v>
      </c>
      <c r="S163" s="103">
        <v>0</v>
      </c>
      <c r="T163" s="104">
        <f t="shared" si="14"/>
        <v>0</v>
      </c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R163" s="105" t="s">
        <v>224</v>
      </c>
      <c r="AT163" s="105" t="s">
        <v>219</v>
      </c>
      <c r="AU163" s="105" t="s">
        <v>81</v>
      </c>
      <c r="AY163" s="6" t="s">
        <v>217</v>
      </c>
      <c r="BE163" s="106">
        <f t="shared" si="15"/>
        <v>0</v>
      </c>
      <c r="BF163" s="106">
        <f t="shared" si="16"/>
        <v>0</v>
      </c>
      <c r="BG163" s="106">
        <f t="shared" si="17"/>
        <v>0</v>
      </c>
      <c r="BH163" s="106">
        <f t="shared" si="18"/>
        <v>0</v>
      </c>
      <c r="BI163" s="106">
        <f t="shared" si="19"/>
        <v>0</v>
      </c>
      <c r="BJ163" s="6" t="s">
        <v>79</v>
      </c>
      <c r="BK163" s="106">
        <f t="shared" si="20"/>
        <v>0</v>
      </c>
      <c r="BL163" s="6" t="s">
        <v>224</v>
      </c>
      <c r="BM163" s="105" t="s">
        <v>2423</v>
      </c>
    </row>
    <row r="164" spans="1:65" s="17" customFormat="1" ht="16.5" customHeight="1">
      <c r="A164" s="14"/>
      <c r="B164" s="15"/>
      <c r="C164" s="94">
        <f t="shared" si="21"/>
        <v>29</v>
      </c>
      <c r="D164" s="94" t="s">
        <v>219</v>
      </c>
      <c r="E164" s="95" t="s">
        <v>3412</v>
      </c>
      <c r="F164" s="96" t="s">
        <v>3413</v>
      </c>
      <c r="G164" s="97" t="s">
        <v>257</v>
      </c>
      <c r="H164" s="98">
        <v>207</v>
      </c>
      <c r="I164" s="1"/>
      <c r="J164" s="99">
        <f t="shared" si="11"/>
        <v>0</v>
      </c>
      <c r="K164" s="96" t="s">
        <v>0</v>
      </c>
      <c r="L164" s="15"/>
      <c r="M164" s="100" t="s">
        <v>0</v>
      </c>
      <c r="N164" s="101" t="s">
        <v>37</v>
      </c>
      <c r="O164" s="102"/>
      <c r="P164" s="103">
        <f t="shared" si="12"/>
        <v>0</v>
      </c>
      <c r="Q164" s="103">
        <v>0</v>
      </c>
      <c r="R164" s="103">
        <f t="shared" si="13"/>
        <v>0</v>
      </c>
      <c r="S164" s="103">
        <v>0</v>
      </c>
      <c r="T164" s="104">
        <f t="shared" si="14"/>
        <v>0</v>
      </c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R164" s="105" t="s">
        <v>224</v>
      </c>
      <c r="AT164" s="105" t="s">
        <v>219</v>
      </c>
      <c r="AU164" s="105" t="s">
        <v>81</v>
      </c>
      <c r="AY164" s="6" t="s">
        <v>217</v>
      </c>
      <c r="BE164" s="106">
        <f t="shared" si="15"/>
        <v>0</v>
      </c>
      <c r="BF164" s="106">
        <f t="shared" si="16"/>
        <v>0</v>
      </c>
      <c r="BG164" s="106">
        <f t="shared" si="17"/>
        <v>0</v>
      </c>
      <c r="BH164" s="106">
        <f t="shared" si="18"/>
        <v>0</v>
      </c>
      <c r="BI164" s="106">
        <f t="shared" si="19"/>
        <v>0</v>
      </c>
      <c r="BJ164" s="6" t="s">
        <v>79</v>
      </c>
      <c r="BK164" s="106">
        <f t="shared" si="20"/>
        <v>0</v>
      </c>
      <c r="BL164" s="6" t="s">
        <v>224</v>
      </c>
      <c r="BM164" s="105" t="s">
        <v>474</v>
      </c>
    </row>
    <row r="165" spans="1:65" s="81" customFormat="1" ht="22.9" customHeight="1">
      <c r="B165" s="82"/>
      <c r="D165" s="83" t="s">
        <v>71</v>
      </c>
      <c r="E165" s="92" t="s">
        <v>3414</v>
      </c>
      <c r="F165" s="92" t="s">
        <v>3415</v>
      </c>
      <c r="J165" s="93">
        <f>BK165</f>
        <v>0</v>
      </c>
      <c r="L165" s="82"/>
      <c r="M165" s="86"/>
      <c r="N165" s="87"/>
      <c r="O165" s="87"/>
      <c r="P165" s="88">
        <f>SUM(P166:P169)</f>
        <v>0</v>
      </c>
      <c r="Q165" s="87"/>
      <c r="R165" s="88">
        <f>SUM(R166:R169)</f>
        <v>0</v>
      </c>
      <c r="S165" s="87"/>
      <c r="T165" s="89">
        <f>SUM(T166:T169)</f>
        <v>0</v>
      </c>
      <c r="AR165" s="83" t="s">
        <v>79</v>
      </c>
      <c r="AT165" s="90" t="s">
        <v>71</v>
      </c>
      <c r="AU165" s="90" t="s">
        <v>79</v>
      </c>
      <c r="AY165" s="83" t="s">
        <v>217</v>
      </c>
      <c r="BK165" s="91">
        <f>SUM(BK166:BK169)</f>
        <v>0</v>
      </c>
    </row>
    <row r="166" spans="1:65" s="17" customFormat="1" ht="16.5" customHeight="1">
      <c r="A166" s="14"/>
      <c r="B166" s="15"/>
      <c r="C166" s="94">
        <f>C164+1</f>
        <v>30</v>
      </c>
      <c r="D166" s="94" t="s">
        <v>219</v>
      </c>
      <c r="E166" s="95" t="s">
        <v>3416</v>
      </c>
      <c r="F166" s="96" t="s">
        <v>3417</v>
      </c>
      <c r="G166" s="97" t="s">
        <v>257</v>
      </c>
      <c r="H166" s="98">
        <v>19</v>
      </c>
      <c r="I166" s="1"/>
      <c r="J166" s="99">
        <f>ROUND(I166*H166,2)</f>
        <v>0</v>
      </c>
      <c r="K166" s="96" t="s">
        <v>0</v>
      </c>
      <c r="L166" s="15"/>
      <c r="M166" s="100" t="s">
        <v>0</v>
      </c>
      <c r="N166" s="101" t="s">
        <v>37</v>
      </c>
      <c r="O166" s="102"/>
      <c r="P166" s="103">
        <f>O166*H166</f>
        <v>0</v>
      </c>
      <c r="Q166" s="103">
        <v>0</v>
      </c>
      <c r="R166" s="103">
        <f>Q166*H166</f>
        <v>0</v>
      </c>
      <c r="S166" s="103">
        <v>0</v>
      </c>
      <c r="T166" s="104">
        <f>S166*H166</f>
        <v>0</v>
      </c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R166" s="105" t="s">
        <v>224</v>
      </c>
      <c r="AT166" s="105" t="s">
        <v>219</v>
      </c>
      <c r="AU166" s="105" t="s">
        <v>81</v>
      </c>
      <c r="AY166" s="6" t="s">
        <v>217</v>
      </c>
      <c r="BE166" s="106">
        <f>IF(N166="základní",J166,0)</f>
        <v>0</v>
      </c>
      <c r="BF166" s="106">
        <f>IF(N166="snížená",J166,0)</f>
        <v>0</v>
      </c>
      <c r="BG166" s="106">
        <f>IF(N166="zákl. přenesená",J166,0)</f>
        <v>0</v>
      </c>
      <c r="BH166" s="106">
        <f>IF(N166="sníž. přenesená",J166,0)</f>
        <v>0</v>
      </c>
      <c r="BI166" s="106">
        <f>IF(N166="nulová",J166,0)</f>
        <v>0</v>
      </c>
      <c r="BJ166" s="6" t="s">
        <v>79</v>
      </c>
      <c r="BK166" s="106">
        <f>ROUND(I166*H166,2)</f>
        <v>0</v>
      </c>
      <c r="BL166" s="6" t="s">
        <v>224</v>
      </c>
      <c r="BM166" s="105" t="s">
        <v>484</v>
      </c>
    </row>
    <row r="167" spans="1:65" s="17" customFormat="1" ht="16.5" customHeight="1">
      <c r="A167" s="14"/>
      <c r="B167" s="15"/>
      <c r="C167" s="94">
        <f>C166+1</f>
        <v>31</v>
      </c>
      <c r="D167" s="94" t="s">
        <v>219</v>
      </c>
      <c r="E167" s="95" t="s">
        <v>3418</v>
      </c>
      <c r="F167" s="96" t="s">
        <v>3419</v>
      </c>
      <c r="G167" s="97" t="s">
        <v>257</v>
      </c>
      <c r="H167" s="98">
        <v>32</v>
      </c>
      <c r="I167" s="1"/>
      <c r="J167" s="99">
        <f>ROUND(I167*H167,2)</f>
        <v>0</v>
      </c>
      <c r="K167" s="96" t="s">
        <v>0</v>
      </c>
      <c r="L167" s="15"/>
      <c r="M167" s="100" t="s">
        <v>0</v>
      </c>
      <c r="N167" s="101" t="s">
        <v>37</v>
      </c>
      <c r="O167" s="102"/>
      <c r="P167" s="103">
        <f>O167*H167</f>
        <v>0</v>
      </c>
      <c r="Q167" s="103">
        <v>0</v>
      </c>
      <c r="R167" s="103">
        <f>Q167*H167</f>
        <v>0</v>
      </c>
      <c r="S167" s="103">
        <v>0</v>
      </c>
      <c r="T167" s="104">
        <f>S167*H167</f>
        <v>0</v>
      </c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R167" s="105" t="s">
        <v>224</v>
      </c>
      <c r="AT167" s="105" t="s">
        <v>219</v>
      </c>
      <c r="AU167" s="105" t="s">
        <v>81</v>
      </c>
      <c r="AY167" s="6" t="s">
        <v>217</v>
      </c>
      <c r="BE167" s="106">
        <f>IF(N167="základní",J167,0)</f>
        <v>0</v>
      </c>
      <c r="BF167" s="106">
        <f>IF(N167="snížená",J167,0)</f>
        <v>0</v>
      </c>
      <c r="BG167" s="106">
        <f>IF(N167="zákl. přenesená",J167,0)</f>
        <v>0</v>
      </c>
      <c r="BH167" s="106">
        <f>IF(N167="sníž. přenesená",J167,0)</f>
        <v>0</v>
      </c>
      <c r="BI167" s="106">
        <f>IF(N167="nulová",J167,0)</f>
        <v>0</v>
      </c>
      <c r="BJ167" s="6" t="s">
        <v>79</v>
      </c>
      <c r="BK167" s="106">
        <f>ROUND(I167*H167,2)</f>
        <v>0</v>
      </c>
      <c r="BL167" s="6" t="s">
        <v>224</v>
      </c>
      <c r="BM167" s="105" t="s">
        <v>494</v>
      </c>
    </row>
    <row r="168" spans="1:65" s="17" customFormat="1" ht="16.5" customHeight="1">
      <c r="A168" s="14"/>
      <c r="B168" s="15"/>
      <c r="C168" s="94">
        <f t="shared" ref="C168:C169" si="22">C167+1</f>
        <v>32</v>
      </c>
      <c r="D168" s="94" t="s">
        <v>219</v>
      </c>
      <c r="E168" s="95" t="s">
        <v>3420</v>
      </c>
      <c r="F168" s="96" t="s">
        <v>3421</v>
      </c>
      <c r="G168" s="97" t="s">
        <v>257</v>
      </c>
      <c r="H168" s="98">
        <v>25</v>
      </c>
      <c r="I168" s="1"/>
      <c r="J168" s="99">
        <f>ROUND(I168*H168,2)</f>
        <v>0</v>
      </c>
      <c r="K168" s="96" t="s">
        <v>0</v>
      </c>
      <c r="L168" s="15"/>
      <c r="M168" s="100" t="s">
        <v>0</v>
      </c>
      <c r="N168" s="101" t="s">
        <v>37</v>
      </c>
      <c r="O168" s="102"/>
      <c r="P168" s="103">
        <f>O168*H168</f>
        <v>0</v>
      </c>
      <c r="Q168" s="103">
        <v>0</v>
      </c>
      <c r="R168" s="103">
        <f>Q168*H168</f>
        <v>0</v>
      </c>
      <c r="S168" s="103">
        <v>0</v>
      </c>
      <c r="T168" s="104">
        <f>S168*H168</f>
        <v>0</v>
      </c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R168" s="105" t="s">
        <v>224</v>
      </c>
      <c r="AT168" s="105" t="s">
        <v>219</v>
      </c>
      <c r="AU168" s="105" t="s">
        <v>81</v>
      </c>
      <c r="AY168" s="6" t="s">
        <v>217</v>
      </c>
      <c r="BE168" s="106">
        <f>IF(N168="základní",J168,0)</f>
        <v>0</v>
      </c>
      <c r="BF168" s="106">
        <f>IF(N168="snížená",J168,0)</f>
        <v>0</v>
      </c>
      <c r="BG168" s="106">
        <f>IF(N168="zákl. přenesená",J168,0)</f>
        <v>0</v>
      </c>
      <c r="BH168" s="106">
        <f>IF(N168="sníž. přenesená",J168,0)</f>
        <v>0</v>
      </c>
      <c r="BI168" s="106">
        <f>IF(N168="nulová",J168,0)</f>
        <v>0</v>
      </c>
      <c r="BJ168" s="6" t="s">
        <v>79</v>
      </c>
      <c r="BK168" s="106">
        <f>ROUND(I168*H168,2)</f>
        <v>0</v>
      </c>
      <c r="BL168" s="6" t="s">
        <v>224</v>
      </c>
      <c r="BM168" s="105" t="s">
        <v>507</v>
      </c>
    </row>
    <row r="169" spans="1:65" s="17" customFormat="1" ht="16.5" customHeight="1">
      <c r="A169" s="14"/>
      <c r="B169" s="15"/>
      <c r="C169" s="94">
        <f t="shared" si="22"/>
        <v>33</v>
      </c>
      <c r="D169" s="94" t="s">
        <v>219</v>
      </c>
      <c r="E169" s="95" t="s">
        <v>3422</v>
      </c>
      <c r="F169" s="96" t="s">
        <v>3423</v>
      </c>
      <c r="G169" s="97" t="s">
        <v>257</v>
      </c>
      <c r="H169" s="98">
        <v>76</v>
      </c>
      <c r="I169" s="1"/>
      <c r="J169" s="99">
        <f>ROUND(I169*H169,2)</f>
        <v>0</v>
      </c>
      <c r="K169" s="96" t="s">
        <v>0</v>
      </c>
      <c r="L169" s="15"/>
      <c r="M169" s="100" t="s">
        <v>0</v>
      </c>
      <c r="N169" s="101" t="s">
        <v>37</v>
      </c>
      <c r="O169" s="102"/>
      <c r="P169" s="103">
        <f>O169*H169</f>
        <v>0</v>
      </c>
      <c r="Q169" s="103">
        <v>0</v>
      </c>
      <c r="R169" s="103">
        <f>Q169*H169</f>
        <v>0</v>
      </c>
      <c r="S169" s="103">
        <v>0</v>
      </c>
      <c r="T169" s="104">
        <f>S169*H169</f>
        <v>0</v>
      </c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R169" s="105" t="s">
        <v>224</v>
      </c>
      <c r="AT169" s="105" t="s">
        <v>219</v>
      </c>
      <c r="AU169" s="105" t="s">
        <v>81</v>
      </c>
      <c r="AY169" s="6" t="s">
        <v>217</v>
      </c>
      <c r="BE169" s="106">
        <f>IF(N169="základní",J169,0)</f>
        <v>0</v>
      </c>
      <c r="BF169" s="106">
        <f>IF(N169="snížená",J169,0)</f>
        <v>0</v>
      </c>
      <c r="BG169" s="106">
        <f>IF(N169="zákl. přenesená",J169,0)</f>
        <v>0</v>
      </c>
      <c r="BH169" s="106">
        <f>IF(N169="sníž. přenesená",J169,0)</f>
        <v>0</v>
      </c>
      <c r="BI169" s="106">
        <f>IF(N169="nulová",J169,0)</f>
        <v>0</v>
      </c>
      <c r="BJ169" s="6" t="s">
        <v>79</v>
      </c>
      <c r="BK169" s="106">
        <f>ROUND(I169*H169,2)</f>
        <v>0</v>
      </c>
      <c r="BL169" s="6" t="s">
        <v>224</v>
      </c>
      <c r="BM169" s="105" t="s">
        <v>2429</v>
      </c>
    </row>
    <row r="170" spans="1:65" s="81" customFormat="1" ht="22.9" customHeight="1">
      <c r="B170" s="82"/>
      <c r="D170" s="83" t="s">
        <v>71</v>
      </c>
      <c r="E170" s="92" t="s">
        <v>3424</v>
      </c>
      <c r="F170" s="92" t="s">
        <v>3425</v>
      </c>
      <c r="J170" s="93">
        <f>BK170</f>
        <v>0</v>
      </c>
      <c r="L170" s="82"/>
      <c r="M170" s="86"/>
      <c r="N170" s="87"/>
      <c r="O170" s="87"/>
      <c r="P170" s="88">
        <f>SUM(P171:P175)</f>
        <v>0</v>
      </c>
      <c r="Q170" s="87"/>
      <c r="R170" s="88">
        <f>SUM(R171:R175)</f>
        <v>0</v>
      </c>
      <c r="S170" s="87"/>
      <c r="T170" s="89">
        <f>SUM(T171:T175)</f>
        <v>0</v>
      </c>
      <c r="AR170" s="83" t="s">
        <v>79</v>
      </c>
      <c r="AT170" s="90" t="s">
        <v>71</v>
      </c>
      <c r="AU170" s="90" t="s">
        <v>79</v>
      </c>
      <c r="AY170" s="83" t="s">
        <v>217</v>
      </c>
      <c r="BK170" s="91">
        <f>SUM(BK171:BK175)</f>
        <v>0</v>
      </c>
    </row>
    <row r="171" spans="1:65" s="17" customFormat="1" ht="16.5" customHeight="1">
      <c r="A171" s="14"/>
      <c r="B171" s="15"/>
      <c r="C171" s="94">
        <f>C169+1</f>
        <v>34</v>
      </c>
      <c r="D171" s="94" t="s">
        <v>219</v>
      </c>
      <c r="E171" s="95" t="s">
        <v>3426</v>
      </c>
      <c r="F171" s="96" t="s">
        <v>3427</v>
      </c>
      <c r="G171" s="97" t="s">
        <v>257</v>
      </c>
      <c r="H171" s="98">
        <v>10</v>
      </c>
      <c r="I171" s="1"/>
      <c r="J171" s="99">
        <f>ROUND(I171*H171,2)</f>
        <v>0</v>
      </c>
      <c r="K171" s="96" t="s">
        <v>0</v>
      </c>
      <c r="L171" s="15"/>
      <c r="M171" s="100" t="s">
        <v>0</v>
      </c>
      <c r="N171" s="101" t="s">
        <v>37</v>
      </c>
      <c r="O171" s="102"/>
      <c r="P171" s="103">
        <f>O171*H171</f>
        <v>0</v>
      </c>
      <c r="Q171" s="103">
        <v>0</v>
      </c>
      <c r="R171" s="103">
        <f>Q171*H171</f>
        <v>0</v>
      </c>
      <c r="S171" s="103">
        <v>0</v>
      </c>
      <c r="T171" s="104">
        <f>S171*H171</f>
        <v>0</v>
      </c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R171" s="105" t="s">
        <v>224</v>
      </c>
      <c r="AT171" s="105" t="s">
        <v>219</v>
      </c>
      <c r="AU171" s="105" t="s">
        <v>81</v>
      </c>
      <c r="AY171" s="6" t="s">
        <v>217</v>
      </c>
      <c r="BE171" s="106">
        <f>IF(N171="základní",J171,0)</f>
        <v>0</v>
      </c>
      <c r="BF171" s="106">
        <f>IF(N171="snížená",J171,0)</f>
        <v>0</v>
      </c>
      <c r="BG171" s="106">
        <f>IF(N171="zákl. přenesená",J171,0)</f>
        <v>0</v>
      </c>
      <c r="BH171" s="106">
        <f>IF(N171="sníž. přenesená",J171,0)</f>
        <v>0</v>
      </c>
      <c r="BI171" s="106">
        <f>IF(N171="nulová",J171,0)</f>
        <v>0</v>
      </c>
      <c r="BJ171" s="6" t="s">
        <v>79</v>
      </c>
      <c r="BK171" s="106">
        <f>ROUND(I171*H171,2)</f>
        <v>0</v>
      </c>
      <c r="BL171" s="6" t="s">
        <v>224</v>
      </c>
      <c r="BM171" s="105" t="s">
        <v>2431</v>
      </c>
    </row>
    <row r="172" spans="1:65" s="17" customFormat="1" ht="16.5" customHeight="1">
      <c r="A172" s="14"/>
      <c r="B172" s="15"/>
      <c r="C172" s="94">
        <f>C171+1</f>
        <v>35</v>
      </c>
      <c r="D172" s="94" t="s">
        <v>219</v>
      </c>
      <c r="E172" s="95" t="s">
        <v>3428</v>
      </c>
      <c r="F172" s="96" t="s">
        <v>3421</v>
      </c>
      <c r="G172" s="97" t="s">
        <v>257</v>
      </c>
      <c r="H172" s="98">
        <v>106</v>
      </c>
      <c r="I172" s="1"/>
      <c r="J172" s="99">
        <f>ROUND(I172*H172,2)</f>
        <v>0</v>
      </c>
      <c r="K172" s="96" t="s">
        <v>0</v>
      </c>
      <c r="L172" s="15"/>
      <c r="M172" s="100" t="s">
        <v>0</v>
      </c>
      <c r="N172" s="101" t="s">
        <v>37</v>
      </c>
      <c r="O172" s="102"/>
      <c r="P172" s="103">
        <f>O172*H172</f>
        <v>0</v>
      </c>
      <c r="Q172" s="103">
        <v>0</v>
      </c>
      <c r="R172" s="103">
        <f>Q172*H172</f>
        <v>0</v>
      </c>
      <c r="S172" s="103">
        <v>0</v>
      </c>
      <c r="T172" s="104">
        <f>S172*H172</f>
        <v>0</v>
      </c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R172" s="105" t="s">
        <v>224</v>
      </c>
      <c r="AT172" s="105" t="s">
        <v>219</v>
      </c>
      <c r="AU172" s="105" t="s">
        <v>81</v>
      </c>
      <c r="AY172" s="6" t="s">
        <v>217</v>
      </c>
      <c r="BE172" s="106">
        <f>IF(N172="základní",J172,0)</f>
        <v>0</v>
      </c>
      <c r="BF172" s="106">
        <f>IF(N172="snížená",J172,0)</f>
        <v>0</v>
      </c>
      <c r="BG172" s="106">
        <f>IF(N172="zákl. přenesená",J172,0)</f>
        <v>0</v>
      </c>
      <c r="BH172" s="106">
        <f>IF(N172="sníž. přenesená",J172,0)</f>
        <v>0</v>
      </c>
      <c r="BI172" s="106">
        <f>IF(N172="nulová",J172,0)</f>
        <v>0</v>
      </c>
      <c r="BJ172" s="6" t="s">
        <v>79</v>
      </c>
      <c r="BK172" s="106">
        <f>ROUND(I172*H172,2)</f>
        <v>0</v>
      </c>
      <c r="BL172" s="6" t="s">
        <v>224</v>
      </c>
      <c r="BM172" s="105" t="s">
        <v>516</v>
      </c>
    </row>
    <row r="173" spans="1:65" s="17" customFormat="1" ht="16.5" customHeight="1">
      <c r="A173" s="14"/>
      <c r="B173" s="15"/>
      <c r="C173" s="94">
        <f t="shared" ref="C173:C175" si="23">C172+1</f>
        <v>36</v>
      </c>
      <c r="D173" s="94" t="s">
        <v>219</v>
      </c>
      <c r="E173" s="95" t="s">
        <v>3429</v>
      </c>
      <c r="F173" s="96" t="s">
        <v>3430</v>
      </c>
      <c r="G173" s="97" t="s">
        <v>257</v>
      </c>
      <c r="H173" s="98">
        <v>7</v>
      </c>
      <c r="I173" s="1"/>
      <c r="J173" s="99">
        <f>ROUND(I173*H173,2)</f>
        <v>0</v>
      </c>
      <c r="K173" s="96" t="s">
        <v>0</v>
      </c>
      <c r="L173" s="15"/>
      <c r="M173" s="100" t="s">
        <v>0</v>
      </c>
      <c r="N173" s="101" t="s">
        <v>37</v>
      </c>
      <c r="O173" s="102"/>
      <c r="P173" s="103">
        <f>O173*H173</f>
        <v>0</v>
      </c>
      <c r="Q173" s="103">
        <v>0</v>
      </c>
      <c r="R173" s="103">
        <f>Q173*H173</f>
        <v>0</v>
      </c>
      <c r="S173" s="103">
        <v>0</v>
      </c>
      <c r="T173" s="104">
        <f>S173*H173</f>
        <v>0</v>
      </c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R173" s="105" t="s">
        <v>224</v>
      </c>
      <c r="AT173" s="105" t="s">
        <v>219</v>
      </c>
      <c r="AU173" s="105" t="s">
        <v>81</v>
      </c>
      <c r="AY173" s="6" t="s">
        <v>217</v>
      </c>
      <c r="BE173" s="106">
        <f>IF(N173="základní",J173,0)</f>
        <v>0</v>
      </c>
      <c r="BF173" s="106">
        <f>IF(N173="snížená",J173,0)</f>
        <v>0</v>
      </c>
      <c r="BG173" s="106">
        <f>IF(N173="zákl. přenesená",J173,0)</f>
        <v>0</v>
      </c>
      <c r="BH173" s="106">
        <f>IF(N173="sníž. přenesená",J173,0)</f>
        <v>0</v>
      </c>
      <c r="BI173" s="106">
        <f>IF(N173="nulová",J173,0)</f>
        <v>0</v>
      </c>
      <c r="BJ173" s="6" t="s">
        <v>79</v>
      </c>
      <c r="BK173" s="106">
        <f>ROUND(I173*H173,2)</f>
        <v>0</v>
      </c>
      <c r="BL173" s="6" t="s">
        <v>224</v>
      </c>
      <c r="BM173" s="105" t="s">
        <v>527</v>
      </c>
    </row>
    <row r="174" spans="1:65" s="17" customFormat="1" ht="16.5" customHeight="1">
      <c r="A174" s="14"/>
      <c r="B174" s="15"/>
      <c r="C174" s="94">
        <f t="shared" si="23"/>
        <v>37</v>
      </c>
      <c r="D174" s="94" t="s">
        <v>219</v>
      </c>
      <c r="E174" s="95" t="s">
        <v>3431</v>
      </c>
      <c r="F174" s="96" t="s">
        <v>3432</v>
      </c>
      <c r="G174" s="97" t="s">
        <v>2486</v>
      </c>
      <c r="H174" s="98">
        <v>10</v>
      </c>
      <c r="I174" s="1"/>
      <c r="J174" s="99">
        <f>ROUND(I174*H174,2)</f>
        <v>0</v>
      </c>
      <c r="K174" s="96" t="s">
        <v>0</v>
      </c>
      <c r="L174" s="15"/>
      <c r="M174" s="100" t="s">
        <v>0</v>
      </c>
      <c r="N174" s="101" t="s">
        <v>37</v>
      </c>
      <c r="O174" s="102"/>
      <c r="P174" s="103">
        <f>O174*H174</f>
        <v>0</v>
      </c>
      <c r="Q174" s="103">
        <v>0</v>
      </c>
      <c r="R174" s="103">
        <f>Q174*H174</f>
        <v>0</v>
      </c>
      <c r="S174" s="103">
        <v>0</v>
      </c>
      <c r="T174" s="104">
        <f>S174*H174</f>
        <v>0</v>
      </c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R174" s="105" t="s">
        <v>224</v>
      </c>
      <c r="AT174" s="105" t="s">
        <v>219</v>
      </c>
      <c r="AU174" s="105" t="s">
        <v>81</v>
      </c>
      <c r="AY174" s="6" t="s">
        <v>217</v>
      </c>
      <c r="BE174" s="106">
        <f>IF(N174="základní",J174,0)</f>
        <v>0</v>
      </c>
      <c r="BF174" s="106">
        <f>IF(N174="snížená",J174,0)</f>
        <v>0</v>
      </c>
      <c r="BG174" s="106">
        <f>IF(N174="zákl. přenesená",J174,0)</f>
        <v>0</v>
      </c>
      <c r="BH174" s="106">
        <f>IF(N174="sníž. přenesená",J174,0)</f>
        <v>0</v>
      </c>
      <c r="BI174" s="106">
        <f>IF(N174="nulová",J174,0)</f>
        <v>0</v>
      </c>
      <c r="BJ174" s="6" t="s">
        <v>79</v>
      </c>
      <c r="BK174" s="106">
        <f>ROUND(I174*H174,2)</f>
        <v>0</v>
      </c>
      <c r="BL174" s="6" t="s">
        <v>224</v>
      </c>
      <c r="BM174" s="105" t="s">
        <v>536</v>
      </c>
    </row>
    <row r="175" spans="1:65" s="17" customFormat="1" ht="16.5" customHeight="1">
      <c r="A175" s="14"/>
      <c r="B175" s="15"/>
      <c r="C175" s="94">
        <f t="shared" si="23"/>
        <v>38</v>
      </c>
      <c r="D175" s="94" t="s">
        <v>219</v>
      </c>
      <c r="E175" s="95" t="s">
        <v>3433</v>
      </c>
      <c r="F175" s="96" t="s">
        <v>3434</v>
      </c>
      <c r="G175" s="97" t="s">
        <v>257</v>
      </c>
      <c r="H175" s="98">
        <v>123</v>
      </c>
      <c r="I175" s="1"/>
      <c r="J175" s="99">
        <f>ROUND(I175*H175,2)</f>
        <v>0</v>
      </c>
      <c r="K175" s="96" t="s">
        <v>0</v>
      </c>
      <c r="L175" s="15"/>
      <c r="M175" s="100" t="s">
        <v>0</v>
      </c>
      <c r="N175" s="101" t="s">
        <v>37</v>
      </c>
      <c r="O175" s="102"/>
      <c r="P175" s="103">
        <f>O175*H175</f>
        <v>0</v>
      </c>
      <c r="Q175" s="103">
        <v>0</v>
      </c>
      <c r="R175" s="103">
        <f>Q175*H175</f>
        <v>0</v>
      </c>
      <c r="S175" s="103">
        <v>0</v>
      </c>
      <c r="T175" s="104">
        <f>S175*H175</f>
        <v>0</v>
      </c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R175" s="105" t="s">
        <v>224</v>
      </c>
      <c r="AT175" s="105" t="s">
        <v>219</v>
      </c>
      <c r="AU175" s="105" t="s">
        <v>81</v>
      </c>
      <c r="AY175" s="6" t="s">
        <v>217</v>
      </c>
      <c r="BE175" s="106">
        <f>IF(N175="základní",J175,0)</f>
        <v>0</v>
      </c>
      <c r="BF175" s="106">
        <f>IF(N175="snížená",J175,0)</f>
        <v>0</v>
      </c>
      <c r="BG175" s="106">
        <f>IF(N175="zákl. přenesená",J175,0)</f>
        <v>0</v>
      </c>
      <c r="BH175" s="106">
        <f>IF(N175="sníž. přenesená",J175,0)</f>
        <v>0</v>
      </c>
      <c r="BI175" s="106">
        <f>IF(N175="nulová",J175,0)</f>
        <v>0</v>
      </c>
      <c r="BJ175" s="6" t="s">
        <v>79</v>
      </c>
      <c r="BK175" s="106">
        <f>ROUND(I175*H175,2)</f>
        <v>0</v>
      </c>
      <c r="BL175" s="6" t="s">
        <v>224</v>
      </c>
      <c r="BM175" s="105" t="s">
        <v>2478</v>
      </c>
    </row>
    <row r="176" spans="1:65" s="81" customFormat="1" ht="22.9" customHeight="1">
      <c r="B176" s="82"/>
      <c r="D176" s="83" t="s">
        <v>71</v>
      </c>
      <c r="E176" s="92" t="s">
        <v>3435</v>
      </c>
      <c r="F176" s="92" t="s">
        <v>3436</v>
      </c>
      <c r="J176" s="93">
        <f>BK176</f>
        <v>0</v>
      </c>
      <c r="L176" s="82"/>
      <c r="M176" s="86"/>
      <c r="N176" s="87"/>
      <c r="O176" s="87"/>
      <c r="P176" s="88">
        <f>SUM(P177:P178)</f>
        <v>0</v>
      </c>
      <c r="Q176" s="87"/>
      <c r="R176" s="88">
        <f>SUM(R177:R178)</f>
        <v>0</v>
      </c>
      <c r="S176" s="87"/>
      <c r="T176" s="89">
        <f>SUM(T177:T178)</f>
        <v>0</v>
      </c>
      <c r="AR176" s="83" t="s">
        <v>79</v>
      </c>
      <c r="AT176" s="90" t="s">
        <v>71</v>
      </c>
      <c r="AU176" s="90" t="s">
        <v>79</v>
      </c>
      <c r="AY176" s="83" t="s">
        <v>217</v>
      </c>
      <c r="BK176" s="91">
        <f>SUM(BK177:BK178)</f>
        <v>0</v>
      </c>
    </row>
    <row r="177" spans="1:65" s="17" customFormat="1" ht="16.5" customHeight="1">
      <c r="A177" s="14"/>
      <c r="B177" s="15"/>
      <c r="C177" s="94">
        <f>C175+1</f>
        <v>39</v>
      </c>
      <c r="D177" s="94" t="s">
        <v>219</v>
      </c>
      <c r="E177" s="95" t="s">
        <v>3437</v>
      </c>
      <c r="F177" s="96" t="s">
        <v>3438</v>
      </c>
      <c r="G177" s="97" t="s">
        <v>257</v>
      </c>
      <c r="H177" s="98">
        <v>1</v>
      </c>
      <c r="I177" s="1"/>
      <c r="J177" s="99">
        <f>ROUND(I177*H177,2)</f>
        <v>0</v>
      </c>
      <c r="K177" s="96" t="s">
        <v>0</v>
      </c>
      <c r="L177" s="15"/>
      <c r="M177" s="100" t="s">
        <v>0</v>
      </c>
      <c r="N177" s="101" t="s">
        <v>37</v>
      </c>
      <c r="O177" s="102"/>
      <c r="P177" s="103">
        <f>O177*H177</f>
        <v>0</v>
      </c>
      <c r="Q177" s="103">
        <v>0</v>
      </c>
      <c r="R177" s="103">
        <f>Q177*H177</f>
        <v>0</v>
      </c>
      <c r="S177" s="103">
        <v>0</v>
      </c>
      <c r="T177" s="104">
        <f>S177*H177</f>
        <v>0</v>
      </c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R177" s="105" t="s">
        <v>224</v>
      </c>
      <c r="AT177" s="105" t="s">
        <v>219</v>
      </c>
      <c r="AU177" s="105" t="s">
        <v>81</v>
      </c>
      <c r="AY177" s="6" t="s">
        <v>217</v>
      </c>
      <c r="BE177" s="106">
        <f>IF(N177="základní",J177,0)</f>
        <v>0</v>
      </c>
      <c r="BF177" s="106">
        <f>IF(N177="snížená",J177,0)</f>
        <v>0</v>
      </c>
      <c r="BG177" s="106">
        <f>IF(N177="zákl. přenesená",J177,0)</f>
        <v>0</v>
      </c>
      <c r="BH177" s="106">
        <f>IF(N177="sníž. přenesená",J177,0)</f>
        <v>0</v>
      </c>
      <c r="BI177" s="106">
        <f>IF(N177="nulová",J177,0)</f>
        <v>0</v>
      </c>
      <c r="BJ177" s="6" t="s">
        <v>79</v>
      </c>
      <c r="BK177" s="106">
        <f>ROUND(I177*H177,2)</f>
        <v>0</v>
      </c>
      <c r="BL177" s="6" t="s">
        <v>224</v>
      </c>
      <c r="BM177" s="105" t="s">
        <v>2480</v>
      </c>
    </row>
    <row r="178" spans="1:65" s="17" customFormat="1" ht="16.5" customHeight="1">
      <c r="A178" s="14"/>
      <c r="B178" s="15"/>
      <c r="C178" s="94">
        <f>C177+1</f>
        <v>40</v>
      </c>
      <c r="D178" s="94" t="s">
        <v>219</v>
      </c>
      <c r="E178" s="95" t="s">
        <v>3439</v>
      </c>
      <c r="F178" s="96" t="s">
        <v>3440</v>
      </c>
      <c r="G178" s="97" t="s">
        <v>257</v>
      </c>
      <c r="H178" s="98">
        <v>1</v>
      </c>
      <c r="I178" s="1"/>
      <c r="J178" s="99">
        <f>ROUND(I178*H178,2)</f>
        <v>0</v>
      </c>
      <c r="K178" s="96" t="s">
        <v>0</v>
      </c>
      <c r="L178" s="15"/>
      <c r="M178" s="100" t="s">
        <v>0</v>
      </c>
      <c r="N178" s="101" t="s">
        <v>37</v>
      </c>
      <c r="O178" s="102"/>
      <c r="P178" s="103">
        <f>O178*H178</f>
        <v>0</v>
      </c>
      <c r="Q178" s="103">
        <v>0</v>
      </c>
      <c r="R178" s="103">
        <f>Q178*H178</f>
        <v>0</v>
      </c>
      <c r="S178" s="103">
        <v>0</v>
      </c>
      <c r="T178" s="104">
        <f>S178*H178</f>
        <v>0</v>
      </c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R178" s="105" t="s">
        <v>224</v>
      </c>
      <c r="AT178" s="105" t="s">
        <v>219</v>
      </c>
      <c r="AU178" s="105" t="s">
        <v>81</v>
      </c>
      <c r="AY178" s="6" t="s">
        <v>217</v>
      </c>
      <c r="BE178" s="106">
        <f>IF(N178="základní",J178,0)</f>
        <v>0</v>
      </c>
      <c r="BF178" s="106">
        <f>IF(N178="snížená",J178,0)</f>
        <v>0</v>
      </c>
      <c r="BG178" s="106">
        <f>IF(N178="zákl. přenesená",J178,0)</f>
        <v>0</v>
      </c>
      <c r="BH178" s="106">
        <f>IF(N178="sníž. přenesená",J178,0)</f>
        <v>0</v>
      </c>
      <c r="BI178" s="106">
        <f>IF(N178="nulová",J178,0)</f>
        <v>0</v>
      </c>
      <c r="BJ178" s="6" t="s">
        <v>79</v>
      </c>
      <c r="BK178" s="106">
        <f>ROUND(I178*H178,2)</f>
        <v>0</v>
      </c>
      <c r="BL178" s="6" t="s">
        <v>224</v>
      </c>
      <c r="BM178" s="105" t="s">
        <v>2482</v>
      </c>
    </row>
    <row r="179" spans="1:65" s="81" customFormat="1" ht="22.9" customHeight="1">
      <c r="B179" s="82"/>
      <c r="D179" s="83" t="s">
        <v>71</v>
      </c>
      <c r="E179" s="92" t="s">
        <v>3441</v>
      </c>
      <c r="F179" s="92" t="s">
        <v>3442</v>
      </c>
      <c r="J179" s="93">
        <f>BK179</f>
        <v>0</v>
      </c>
      <c r="L179" s="82"/>
      <c r="M179" s="86"/>
      <c r="N179" s="87"/>
      <c r="O179" s="87"/>
      <c r="P179" s="88">
        <f>SUM(P180:P181)</f>
        <v>0</v>
      </c>
      <c r="Q179" s="87"/>
      <c r="R179" s="88">
        <f>SUM(R180:R181)</f>
        <v>0</v>
      </c>
      <c r="S179" s="87"/>
      <c r="T179" s="89">
        <f>SUM(T180:T181)</f>
        <v>0</v>
      </c>
      <c r="AR179" s="83" t="s">
        <v>79</v>
      </c>
      <c r="AT179" s="90" t="s">
        <v>71</v>
      </c>
      <c r="AU179" s="90" t="s">
        <v>79</v>
      </c>
      <c r="AY179" s="83" t="s">
        <v>217</v>
      </c>
      <c r="BK179" s="91">
        <f>SUM(BK180:BK181)</f>
        <v>0</v>
      </c>
    </row>
    <row r="180" spans="1:65" s="17" customFormat="1" ht="16.5" customHeight="1">
      <c r="A180" s="14"/>
      <c r="B180" s="15"/>
      <c r="C180" s="94">
        <f>C178+1</f>
        <v>41</v>
      </c>
      <c r="D180" s="94" t="s">
        <v>219</v>
      </c>
      <c r="E180" s="95" t="s">
        <v>3443</v>
      </c>
      <c r="F180" s="96" t="s">
        <v>3444</v>
      </c>
      <c r="G180" s="97" t="s">
        <v>257</v>
      </c>
      <c r="H180" s="98">
        <v>8</v>
      </c>
      <c r="I180" s="1"/>
      <c r="J180" s="99">
        <f>ROUND(I180*H180,2)</f>
        <v>0</v>
      </c>
      <c r="K180" s="96" t="s">
        <v>0</v>
      </c>
      <c r="L180" s="15"/>
      <c r="M180" s="100" t="s">
        <v>0</v>
      </c>
      <c r="N180" s="101" t="s">
        <v>37</v>
      </c>
      <c r="O180" s="102"/>
      <c r="P180" s="103">
        <f>O180*H180</f>
        <v>0</v>
      </c>
      <c r="Q180" s="103">
        <v>0</v>
      </c>
      <c r="R180" s="103">
        <f>Q180*H180</f>
        <v>0</v>
      </c>
      <c r="S180" s="103">
        <v>0</v>
      </c>
      <c r="T180" s="104">
        <f>S180*H180</f>
        <v>0</v>
      </c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R180" s="105" t="s">
        <v>224</v>
      </c>
      <c r="AT180" s="105" t="s">
        <v>219</v>
      </c>
      <c r="AU180" s="105" t="s">
        <v>81</v>
      </c>
      <c r="AY180" s="6" t="s">
        <v>217</v>
      </c>
      <c r="BE180" s="106">
        <f>IF(N180="základní",J180,0)</f>
        <v>0</v>
      </c>
      <c r="BF180" s="106">
        <f>IF(N180="snížená",J180,0)</f>
        <v>0</v>
      </c>
      <c r="BG180" s="106">
        <f>IF(N180="zákl. přenesená",J180,0)</f>
        <v>0</v>
      </c>
      <c r="BH180" s="106">
        <f>IF(N180="sníž. přenesená",J180,0)</f>
        <v>0</v>
      </c>
      <c r="BI180" s="106">
        <f>IF(N180="nulová",J180,0)</f>
        <v>0</v>
      </c>
      <c r="BJ180" s="6" t="s">
        <v>79</v>
      </c>
      <c r="BK180" s="106">
        <f>ROUND(I180*H180,2)</f>
        <v>0</v>
      </c>
      <c r="BL180" s="6" t="s">
        <v>224</v>
      </c>
      <c r="BM180" s="105" t="s">
        <v>570</v>
      </c>
    </row>
    <row r="181" spans="1:65" s="17" customFormat="1" ht="16.5" customHeight="1">
      <c r="A181" s="14"/>
      <c r="B181" s="15"/>
      <c r="C181" s="94">
        <f>C180+1</f>
        <v>42</v>
      </c>
      <c r="D181" s="94" t="s">
        <v>219</v>
      </c>
      <c r="E181" s="95" t="s">
        <v>3445</v>
      </c>
      <c r="F181" s="96" t="s">
        <v>3446</v>
      </c>
      <c r="G181" s="97" t="s">
        <v>257</v>
      </c>
      <c r="H181" s="98">
        <v>8</v>
      </c>
      <c r="I181" s="1"/>
      <c r="J181" s="99">
        <f>ROUND(I181*H181,2)</f>
        <v>0</v>
      </c>
      <c r="K181" s="96" t="s">
        <v>0</v>
      </c>
      <c r="L181" s="15"/>
      <c r="M181" s="100" t="s">
        <v>0</v>
      </c>
      <c r="N181" s="101" t="s">
        <v>37</v>
      </c>
      <c r="O181" s="102"/>
      <c r="P181" s="103">
        <f>O181*H181</f>
        <v>0</v>
      </c>
      <c r="Q181" s="103">
        <v>0</v>
      </c>
      <c r="R181" s="103">
        <f>Q181*H181</f>
        <v>0</v>
      </c>
      <c r="S181" s="103">
        <v>0</v>
      </c>
      <c r="T181" s="104">
        <f>S181*H181</f>
        <v>0</v>
      </c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R181" s="105" t="s">
        <v>224</v>
      </c>
      <c r="AT181" s="105" t="s">
        <v>219</v>
      </c>
      <c r="AU181" s="105" t="s">
        <v>81</v>
      </c>
      <c r="AY181" s="6" t="s">
        <v>217</v>
      </c>
      <c r="BE181" s="106">
        <f>IF(N181="základní",J181,0)</f>
        <v>0</v>
      </c>
      <c r="BF181" s="106">
        <f>IF(N181="snížená",J181,0)</f>
        <v>0</v>
      </c>
      <c r="BG181" s="106">
        <f>IF(N181="zákl. přenesená",J181,0)</f>
        <v>0</v>
      </c>
      <c r="BH181" s="106">
        <f>IF(N181="sníž. přenesená",J181,0)</f>
        <v>0</v>
      </c>
      <c r="BI181" s="106">
        <f>IF(N181="nulová",J181,0)</f>
        <v>0</v>
      </c>
      <c r="BJ181" s="6" t="s">
        <v>79</v>
      </c>
      <c r="BK181" s="106">
        <f>ROUND(I181*H181,2)</f>
        <v>0</v>
      </c>
      <c r="BL181" s="6" t="s">
        <v>224</v>
      </c>
      <c r="BM181" s="105" t="s">
        <v>583</v>
      </c>
    </row>
    <row r="182" spans="1:65" s="81" customFormat="1" ht="22.9" customHeight="1">
      <c r="B182" s="82"/>
      <c r="D182" s="83" t="s">
        <v>71</v>
      </c>
      <c r="E182" s="92" t="s">
        <v>3447</v>
      </c>
      <c r="F182" s="92" t="s">
        <v>3448</v>
      </c>
      <c r="J182" s="93">
        <f>BK182</f>
        <v>0</v>
      </c>
      <c r="L182" s="82"/>
      <c r="M182" s="86"/>
      <c r="N182" s="87"/>
      <c r="O182" s="87"/>
      <c r="P182" s="88">
        <f>SUM(P183:P184)</f>
        <v>0</v>
      </c>
      <c r="Q182" s="87"/>
      <c r="R182" s="88">
        <f>SUM(R183:R184)</f>
        <v>0</v>
      </c>
      <c r="S182" s="87"/>
      <c r="T182" s="89">
        <f>SUM(T183:T184)</f>
        <v>0</v>
      </c>
      <c r="AR182" s="83" t="s">
        <v>79</v>
      </c>
      <c r="AT182" s="90" t="s">
        <v>71</v>
      </c>
      <c r="AU182" s="90" t="s">
        <v>79</v>
      </c>
      <c r="AY182" s="83" t="s">
        <v>217</v>
      </c>
      <c r="BK182" s="91">
        <f>SUM(BK183:BK184)</f>
        <v>0</v>
      </c>
    </row>
    <row r="183" spans="1:65" s="17" customFormat="1" ht="16.5" customHeight="1">
      <c r="A183" s="14"/>
      <c r="B183" s="15"/>
      <c r="C183" s="94">
        <f>C181+1</f>
        <v>43</v>
      </c>
      <c r="D183" s="94" t="s">
        <v>219</v>
      </c>
      <c r="E183" s="95" t="s">
        <v>3449</v>
      </c>
      <c r="F183" s="96" t="s">
        <v>3450</v>
      </c>
      <c r="G183" s="97" t="s">
        <v>2486</v>
      </c>
      <c r="H183" s="98">
        <v>10</v>
      </c>
      <c r="I183" s="1"/>
      <c r="J183" s="99">
        <f>ROUND(I183*H183,2)</f>
        <v>0</v>
      </c>
      <c r="K183" s="96" t="s">
        <v>0</v>
      </c>
      <c r="L183" s="15"/>
      <c r="M183" s="100" t="s">
        <v>0</v>
      </c>
      <c r="N183" s="101" t="s">
        <v>37</v>
      </c>
      <c r="O183" s="102"/>
      <c r="P183" s="103">
        <f>O183*H183</f>
        <v>0</v>
      </c>
      <c r="Q183" s="103">
        <v>0</v>
      </c>
      <c r="R183" s="103">
        <f>Q183*H183</f>
        <v>0</v>
      </c>
      <c r="S183" s="103">
        <v>0</v>
      </c>
      <c r="T183" s="104">
        <f>S183*H183</f>
        <v>0</v>
      </c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R183" s="105" t="s">
        <v>224</v>
      </c>
      <c r="AT183" s="105" t="s">
        <v>219</v>
      </c>
      <c r="AU183" s="105" t="s">
        <v>81</v>
      </c>
      <c r="AY183" s="6" t="s">
        <v>217</v>
      </c>
      <c r="BE183" s="106">
        <f>IF(N183="základní",J183,0)</f>
        <v>0</v>
      </c>
      <c r="BF183" s="106">
        <f>IF(N183="snížená",J183,0)</f>
        <v>0</v>
      </c>
      <c r="BG183" s="106">
        <f>IF(N183="zákl. přenesená",J183,0)</f>
        <v>0</v>
      </c>
      <c r="BH183" s="106">
        <f>IF(N183="sníž. přenesená",J183,0)</f>
        <v>0</v>
      </c>
      <c r="BI183" s="106">
        <f>IF(N183="nulová",J183,0)</f>
        <v>0</v>
      </c>
      <c r="BJ183" s="6" t="s">
        <v>79</v>
      </c>
      <c r="BK183" s="106">
        <f>ROUND(I183*H183,2)</f>
        <v>0</v>
      </c>
      <c r="BL183" s="6" t="s">
        <v>224</v>
      </c>
      <c r="BM183" s="105" t="s">
        <v>605</v>
      </c>
    </row>
    <row r="184" spans="1:65" s="17" customFormat="1" ht="16.5" customHeight="1">
      <c r="A184" s="14"/>
      <c r="B184" s="15"/>
      <c r="C184" s="94">
        <f>C183+1</f>
        <v>44</v>
      </c>
      <c r="D184" s="94" t="s">
        <v>219</v>
      </c>
      <c r="E184" s="95" t="s">
        <v>3451</v>
      </c>
      <c r="F184" s="96" t="s">
        <v>3452</v>
      </c>
      <c r="G184" s="97" t="s">
        <v>2486</v>
      </c>
      <c r="H184" s="98">
        <v>10</v>
      </c>
      <c r="I184" s="1"/>
      <c r="J184" s="99">
        <f>ROUND(I184*H184,2)</f>
        <v>0</v>
      </c>
      <c r="K184" s="96" t="s">
        <v>0</v>
      </c>
      <c r="L184" s="15"/>
      <c r="M184" s="100" t="s">
        <v>0</v>
      </c>
      <c r="N184" s="101" t="s">
        <v>37</v>
      </c>
      <c r="O184" s="102"/>
      <c r="P184" s="103">
        <f>O184*H184</f>
        <v>0</v>
      </c>
      <c r="Q184" s="103">
        <v>0</v>
      </c>
      <c r="R184" s="103">
        <f>Q184*H184</f>
        <v>0</v>
      </c>
      <c r="S184" s="103">
        <v>0</v>
      </c>
      <c r="T184" s="104">
        <f>S184*H184</f>
        <v>0</v>
      </c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R184" s="105" t="s">
        <v>224</v>
      </c>
      <c r="AT184" s="105" t="s">
        <v>219</v>
      </c>
      <c r="AU184" s="105" t="s">
        <v>81</v>
      </c>
      <c r="AY184" s="6" t="s">
        <v>217</v>
      </c>
      <c r="BE184" s="106">
        <f>IF(N184="základní",J184,0)</f>
        <v>0</v>
      </c>
      <c r="BF184" s="106">
        <f>IF(N184="snížená",J184,0)</f>
        <v>0</v>
      </c>
      <c r="BG184" s="106">
        <f>IF(N184="zákl. přenesená",J184,0)</f>
        <v>0</v>
      </c>
      <c r="BH184" s="106">
        <f>IF(N184="sníž. přenesená",J184,0)</f>
        <v>0</v>
      </c>
      <c r="BI184" s="106">
        <f>IF(N184="nulová",J184,0)</f>
        <v>0</v>
      </c>
      <c r="BJ184" s="6" t="s">
        <v>79</v>
      </c>
      <c r="BK184" s="106">
        <f>ROUND(I184*H184,2)</f>
        <v>0</v>
      </c>
      <c r="BL184" s="6" t="s">
        <v>224</v>
      </c>
      <c r="BM184" s="105" t="s">
        <v>618</v>
      </c>
    </row>
    <row r="185" spans="1:65" s="81" customFormat="1" ht="22.9" customHeight="1">
      <c r="B185" s="82"/>
      <c r="D185" s="83" t="s">
        <v>71</v>
      </c>
      <c r="E185" s="92" t="s">
        <v>3453</v>
      </c>
      <c r="F185" s="92" t="s">
        <v>3454</v>
      </c>
      <c r="J185" s="93">
        <f>BK185</f>
        <v>0</v>
      </c>
      <c r="L185" s="82"/>
      <c r="M185" s="86"/>
      <c r="N185" s="87"/>
      <c r="O185" s="87"/>
      <c r="P185" s="88">
        <f>SUM(P186:P190)</f>
        <v>0</v>
      </c>
      <c r="Q185" s="87"/>
      <c r="R185" s="88">
        <f>SUM(R186:R190)</f>
        <v>0</v>
      </c>
      <c r="S185" s="87"/>
      <c r="T185" s="89">
        <f>SUM(T186:T190)</f>
        <v>0</v>
      </c>
      <c r="AR185" s="83" t="s">
        <v>79</v>
      </c>
      <c r="AT185" s="90" t="s">
        <v>71</v>
      </c>
      <c r="AU185" s="90" t="s">
        <v>79</v>
      </c>
      <c r="AY185" s="83" t="s">
        <v>217</v>
      </c>
      <c r="BK185" s="91">
        <f>SUM(BK186:BK190)</f>
        <v>0</v>
      </c>
    </row>
    <row r="186" spans="1:65" s="17" customFormat="1" ht="16.5" customHeight="1">
      <c r="A186" s="14"/>
      <c r="B186" s="15"/>
      <c r="C186" s="94">
        <f>C184+1</f>
        <v>45</v>
      </c>
      <c r="D186" s="94" t="s">
        <v>219</v>
      </c>
      <c r="E186" s="95" t="s">
        <v>3455</v>
      </c>
      <c r="F186" s="96" t="s">
        <v>3456</v>
      </c>
      <c r="G186" s="97" t="s">
        <v>257</v>
      </c>
      <c r="H186" s="98">
        <v>51</v>
      </c>
      <c r="I186" s="1"/>
      <c r="J186" s="99">
        <f>ROUND(I186*H186,2)</f>
        <v>0</v>
      </c>
      <c r="K186" s="96" t="s">
        <v>0</v>
      </c>
      <c r="L186" s="15"/>
      <c r="M186" s="100" t="s">
        <v>0</v>
      </c>
      <c r="N186" s="101" t="s">
        <v>37</v>
      </c>
      <c r="O186" s="102"/>
      <c r="P186" s="103">
        <f>O186*H186</f>
        <v>0</v>
      </c>
      <c r="Q186" s="103">
        <v>0</v>
      </c>
      <c r="R186" s="103">
        <f>Q186*H186</f>
        <v>0</v>
      </c>
      <c r="S186" s="103">
        <v>0</v>
      </c>
      <c r="T186" s="104">
        <f>S186*H186</f>
        <v>0</v>
      </c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R186" s="105" t="s">
        <v>224</v>
      </c>
      <c r="AT186" s="105" t="s">
        <v>219</v>
      </c>
      <c r="AU186" s="105" t="s">
        <v>81</v>
      </c>
      <c r="AY186" s="6" t="s">
        <v>217</v>
      </c>
      <c r="BE186" s="106">
        <f>IF(N186="základní",J186,0)</f>
        <v>0</v>
      </c>
      <c r="BF186" s="106">
        <f>IF(N186="snížená",J186,0)</f>
        <v>0</v>
      </c>
      <c r="BG186" s="106">
        <f>IF(N186="zákl. přenesená",J186,0)</f>
        <v>0</v>
      </c>
      <c r="BH186" s="106">
        <f>IF(N186="sníž. přenesená",J186,0)</f>
        <v>0</v>
      </c>
      <c r="BI186" s="106">
        <f>IF(N186="nulová",J186,0)</f>
        <v>0</v>
      </c>
      <c r="BJ186" s="6" t="s">
        <v>79</v>
      </c>
      <c r="BK186" s="106">
        <f>ROUND(I186*H186,2)</f>
        <v>0</v>
      </c>
      <c r="BL186" s="6" t="s">
        <v>224</v>
      </c>
      <c r="BM186" s="105" t="s">
        <v>631</v>
      </c>
    </row>
    <row r="187" spans="1:65" s="17" customFormat="1" ht="16.5" customHeight="1">
      <c r="A187" s="14"/>
      <c r="B187" s="15"/>
      <c r="C187" s="94">
        <f>C186+1</f>
        <v>46</v>
      </c>
      <c r="D187" s="94" t="s">
        <v>219</v>
      </c>
      <c r="E187" s="95" t="s">
        <v>3457</v>
      </c>
      <c r="F187" s="96" t="s">
        <v>3458</v>
      </c>
      <c r="G187" s="97" t="s">
        <v>257</v>
      </c>
      <c r="H187" s="98">
        <v>10</v>
      </c>
      <c r="I187" s="1"/>
      <c r="J187" s="99">
        <f>ROUND(I187*H187,2)</f>
        <v>0</v>
      </c>
      <c r="K187" s="96" t="s">
        <v>0</v>
      </c>
      <c r="L187" s="15"/>
      <c r="M187" s="100" t="s">
        <v>0</v>
      </c>
      <c r="N187" s="101" t="s">
        <v>37</v>
      </c>
      <c r="O187" s="102"/>
      <c r="P187" s="103">
        <f>O187*H187</f>
        <v>0</v>
      </c>
      <c r="Q187" s="103">
        <v>0</v>
      </c>
      <c r="R187" s="103">
        <f>Q187*H187</f>
        <v>0</v>
      </c>
      <c r="S187" s="103">
        <v>0</v>
      </c>
      <c r="T187" s="104">
        <f>S187*H187</f>
        <v>0</v>
      </c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R187" s="105" t="s">
        <v>224</v>
      </c>
      <c r="AT187" s="105" t="s">
        <v>219</v>
      </c>
      <c r="AU187" s="105" t="s">
        <v>81</v>
      </c>
      <c r="AY187" s="6" t="s">
        <v>217</v>
      </c>
      <c r="BE187" s="106">
        <f>IF(N187="základní",J187,0)</f>
        <v>0</v>
      </c>
      <c r="BF187" s="106">
        <f>IF(N187="snížená",J187,0)</f>
        <v>0</v>
      </c>
      <c r="BG187" s="106">
        <f>IF(N187="zákl. přenesená",J187,0)</f>
        <v>0</v>
      </c>
      <c r="BH187" s="106">
        <f>IF(N187="sníž. přenesená",J187,0)</f>
        <v>0</v>
      </c>
      <c r="BI187" s="106">
        <f>IF(N187="nulová",J187,0)</f>
        <v>0</v>
      </c>
      <c r="BJ187" s="6" t="s">
        <v>79</v>
      </c>
      <c r="BK187" s="106">
        <f>ROUND(I187*H187,2)</f>
        <v>0</v>
      </c>
      <c r="BL187" s="6" t="s">
        <v>224</v>
      </c>
      <c r="BM187" s="105" t="s">
        <v>647</v>
      </c>
    </row>
    <row r="188" spans="1:65" s="17" customFormat="1" ht="16.5" customHeight="1">
      <c r="A188" s="14"/>
      <c r="B188" s="15"/>
      <c r="C188" s="94">
        <f t="shared" ref="C188:C190" si="24">C187+1</f>
        <v>47</v>
      </c>
      <c r="D188" s="94" t="s">
        <v>219</v>
      </c>
      <c r="E188" s="95" t="s">
        <v>3459</v>
      </c>
      <c r="F188" s="96" t="s">
        <v>3460</v>
      </c>
      <c r="G188" s="97" t="s">
        <v>257</v>
      </c>
      <c r="H188" s="98">
        <v>131</v>
      </c>
      <c r="I188" s="1"/>
      <c r="J188" s="99">
        <f>ROUND(I188*H188,2)</f>
        <v>0</v>
      </c>
      <c r="K188" s="96" t="s">
        <v>0</v>
      </c>
      <c r="L188" s="15"/>
      <c r="M188" s="100" t="s">
        <v>0</v>
      </c>
      <c r="N188" s="101" t="s">
        <v>37</v>
      </c>
      <c r="O188" s="102"/>
      <c r="P188" s="103">
        <f>O188*H188</f>
        <v>0</v>
      </c>
      <c r="Q188" s="103">
        <v>0</v>
      </c>
      <c r="R188" s="103">
        <f>Q188*H188</f>
        <v>0</v>
      </c>
      <c r="S188" s="103">
        <v>0</v>
      </c>
      <c r="T188" s="104">
        <f>S188*H188</f>
        <v>0</v>
      </c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R188" s="105" t="s">
        <v>224</v>
      </c>
      <c r="AT188" s="105" t="s">
        <v>219</v>
      </c>
      <c r="AU188" s="105" t="s">
        <v>81</v>
      </c>
      <c r="AY188" s="6" t="s">
        <v>217</v>
      </c>
      <c r="BE188" s="106">
        <f>IF(N188="základní",J188,0)</f>
        <v>0</v>
      </c>
      <c r="BF188" s="106">
        <f>IF(N188="snížená",J188,0)</f>
        <v>0</v>
      </c>
      <c r="BG188" s="106">
        <f>IF(N188="zákl. přenesená",J188,0)</f>
        <v>0</v>
      </c>
      <c r="BH188" s="106">
        <f>IF(N188="sníž. přenesená",J188,0)</f>
        <v>0</v>
      </c>
      <c r="BI188" s="106">
        <f>IF(N188="nulová",J188,0)</f>
        <v>0</v>
      </c>
      <c r="BJ188" s="6" t="s">
        <v>79</v>
      </c>
      <c r="BK188" s="106">
        <f>ROUND(I188*H188,2)</f>
        <v>0</v>
      </c>
      <c r="BL188" s="6" t="s">
        <v>224</v>
      </c>
      <c r="BM188" s="105" t="s">
        <v>2491</v>
      </c>
    </row>
    <row r="189" spans="1:65" s="17" customFormat="1" ht="16.5" customHeight="1">
      <c r="A189" s="14"/>
      <c r="B189" s="15"/>
      <c r="C189" s="94">
        <f t="shared" si="24"/>
        <v>48</v>
      </c>
      <c r="D189" s="94" t="s">
        <v>219</v>
      </c>
      <c r="E189" s="95" t="s">
        <v>3461</v>
      </c>
      <c r="F189" s="96" t="s">
        <v>3462</v>
      </c>
      <c r="G189" s="97" t="s">
        <v>257</v>
      </c>
      <c r="H189" s="98">
        <v>7</v>
      </c>
      <c r="I189" s="1"/>
      <c r="J189" s="99">
        <f>ROUND(I189*H189,2)</f>
        <v>0</v>
      </c>
      <c r="K189" s="96" t="s">
        <v>0</v>
      </c>
      <c r="L189" s="15"/>
      <c r="M189" s="100" t="s">
        <v>0</v>
      </c>
      <c r="N189" s="101" t="s">
        <v>37</v>
      </c>
      <c r="O189" s="102"/>
      <c r="P189" s="103">
        <f>O189*H189</f>
        <v>0</v>
      </c>
      <c r="Q189" s="103">
        <v>0</v>
      </c>
      <c r="R189" s="103">
        <f>Q189*H189</f>
        <v>0</v>
      </c>
      <c r="S189" s="103">
        <v>0</v>
      </c>
      <c r="T189" s="104">
        <f>S189*H189</f>
        <v>0</v>
      </c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R189" s="105" t="s">
        <v>224</v>
      </c>
      <c r="AT189" s="105" t="s">
        <v>219</v>
      </c>
      <c r="AU189" s="105" t="s">
        <v>81</v>
      </c>
      <c r="AY189" s="6" t="s">
        <v>217</v>
      </c>
      <c r="BE189" s="106">
        <f>IF(N189="základní",J189,0)</f>
        <v>0</v>
      </c>
      <c r="BF189" s="106">
        <f>IF(N189="snížená",J189,0)</f>
        <v>0</v>
      </c>
      <c r="BG189" s="106">
        <f>IF(N189="zákl. přenesená",J189,0)</f>
        <v>0</v>
      </c>
      <c r="BH189" s="106">
        <f>IF(N189="sníž. přenesená",J189,0)</f>
        <v>0</v>
      </c>
      <c r="BI189" s="106">
        <f>IF(N189="nulová",J189,0)</f>
        <v>0</v>
      </c>
      <c r="BJ189" s="6" t="s">
        <v>79</v>
      </c>
      <c r="BK189" s="106">
        <f>ROUND(I189*H189,2)</f>
        <v>0</v>
      </c>
      <c r="BL189" s="6" t="s">
        <v>224</v>
      </c>
      <c r="BM189" s="105" t="s">
        <v>665</v>
      </c>
    </row>
    <row r="190" spans="1:65" s="17" customFormat="1" ht="16.5" customHeight="1">
      <c r="A190" s="14"/>
      <c r="B190" s="15"/>
      <c r="C190" s="94">
        <f t="shared" si="24"/>
        <v>49</v>
      </c>
      <c r="D190" s="94" t="s">
        <v>219</v>
      </c>
      <c r="E190" s="95" t="s">
        <v>3463</v>
      </c>
      <c r="F190" s="96" t="s">
        <v>3464</v>
      </c>
      <c r="G190" s="97" t="s">
        <v>257</v>
      </c>
      <c r="H190" s="98">
        <v>199</v>
      </c>
      <c r="I190" s="1"/>
      <c r="J190" s="99">
        <f>ROUND(I190*H190,2)</f>
        <v>0</v>
      </c>
      <c r="K190" s="96" t="s">
        <v>0</v>
      </c>
      <c r="L190" s="15"/>
      <c r="M190" s="100" t="s">
        <v>0</v>
      </c>
      <c r="N190" s="101" t="s">
        <v>37</v>
      </c>
      <c r="O190" s="102"/>
      <c r="P190" s="103">
        <f>O190*H190</f>
        <v>0</v>
      </c>
      <c r="Q190" s="103">
        <v>0</v>
      </c>
      <c r="R190" s="103">
        <f>Q190*H190</f>
        <v>0</v>
      </c>
      <c r="S190" s="103">
        <v>0</v>
      </c>
      <c r="T190" s="104">
        <f>S190*H190</f>
        <v>0</v>
      </c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R190" s="105" t="s">
        <v>224</v>
      </c>
      <c r="AT190" s="105" t="s">
        <v>219</v>
      </c>
      <c r="AU190" s="105" t="s">
        <v>81</v>
      </c>
      <c r="AY190" s="6" t="s">
        <v>217</v>
      </c>
      <c r="BE190" s="106">
        <f>IF(N190="základní",J190,0)</f>
        <v>0</v>
      </c>
      <c r="BF190" s="106">
        <f>IF(N190="snížená",J190,0)</f>
        <v>0</v>
      </c>
      <c r="BG190" s="106">
        <f>IF(N190="zákl. přenesená",J190,0)</f>
        <v>0</v>
      </c>
      <c r="BH190" s="106">
        <f>IF(N190="sníž. přenesená",J190,0)</f>
        <v>0</v>
      </c>
      <c r="BI190" s="106">
        <f>IF(N190="nulová",J190,0)</f>
        <v>0</v>
      </c>
      <c r="BJ190" s="6" t="s">
        <v>79</v>
      </c>
      <c r="BK190" s="106">
        <f>ROUND(I190*H190,2)</f>
        <v>0</v>
      </c>
      <c r="BL190" s="6" t="s">
        <v>224</v>
      </c>
      <c r="BM190" s="105" t="s">
        <v>674</v>
      </c>
    </row>
    <row r="191" spans="1:65" s="81" customFormat="1" ht="22.9" customHeight="1">
      <c r="B191" s="82"/>
      <c r="D191" s="83" t="s">
        <v>71</v>
      </c>
      <c r="E191" s="92" t="s">
        <v>3465</v>
      </c>
      <c r="F191" s="92" t="s">
        <v>3466</v>
      </c>
      <c r="J191" s="93">
        <f>BK191</f>
        <v>0</v>
      </c>
      <c r="L191" s="82"/>
      <c r="M191" s="86"/>
      <c r="N191" s="87"/>
      <c r="O191" s="87"/>
      <c r="P191" s="88">
        <f>SUM(P192:P197)</f>
        <v>0</v>
      </c>
      <c r="Q191" s="87"/>
      <c r="R191" s="88">
        <f>SUM(R192:R197)</f>
        <v>0</v>
      </c>
      <c r="S191" s="87"/>
      <c r="T191" s="89">
        <f>SUM(T192:T197)</f>
        <v>0</v>
      </c>
      <c r="AR191" s="83" t="s">
        <v>79</v>
      </c>
      <c r="AT191" s="90" t="s">
        <v>71</v>
      </c>
      <c r="AU191" s="90" t="s">
        <v>79</v>
      </c>
      <c r="AY191" s="83" t="s">
        <v>217</v>
      </c>
      <c r="BK191" s="91">
        <f>SUM(BK192:BK197)</f>
        <v>0</v>
      </c>
    </row>
    <row r="192" spans="1:65" s="17" customFormat="1" ht="16.5" customHeight="1">
      <c r="A192" s="14"/>
      <c r="B192" s="15"/>
      <c r="C192" s="94">
        <f>C190+1</f>
        <v>50</v>
      </c>
      <c r="D192" s="94" t="s">
        <v>219</v>
      </c>
      <c r="E192" s="95" t="s">
        <v>3467</v>
      </c>
      <c r="F192" s="96" t="s">
        <v>3468</v>
      </c>
      <c r="G192" s="97" t="s">
        <v>2486</v>
      </c>
      <c r="H192" s="98">
        <v>19</v>
      </c>
      <c r="I192" s="1"/>
      <c r="J192" s="99">
        <f t="shared" ref="J192:J197" si="25">ROUND(I192*H192,2)</f>
        <v>0</v>
      </c>
      <c r="K192" s="96" t="s">
        <v>0</v>
      </c>
      <c r="L192" s="15"/>
      <c r="M192" s="100" t="s">
        <v>0</v>
      </c>
      <c r="N192" s="101" t="s">
        <v>37</v>
      </c>
      <c r="O192" s="102"/>
      <c r="P192" s="103">
        <f t="shared" ref="P192:P197" si="26">O192*H192</f>
        <v>0</v>
      </c>
      <c r="Q192" s="103">
        <v>0</v>
      </c>
      <c r="R192" s="103">
        <f t="shared" ref="R192:R197" si="27">Q192*H192</f>
        <v>0</v>
      </c>
      <c r="S192" s="103">
        <v>0</v>
      </c>
      <c r="T192" s="104">
        <f t="shared" ref="T192:T197" si="28">S192*H192</f>
        <v>0</v>
      </c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R192" s="105" t="s">
        <v>224</v>
      </c>
      <c r="AT192" s="105" t="s">
        <v>219</v>
      </c>
      <c r="AU192" s="105" t="s">
        <v>81</v>
      </c>
      <c r="AY192" s="6" t="s">
        <v>217</v>
      </c>
      <c r="BE192" s="106">
        <f t="shared" ref="BE192:BE197" si="29">IF(N192="základní",J192,0)</f>
        <v>0</v>
      </c>
      <c r="BF192" s="106">
        <f t="shared" ref="BF192:BF197" si="30">IF(N192="snížená",J192,0)</f>
        <v>0</v>
      </c>
      <c r="BG192" s="106">
        <f t="shared" ref="BG192:BG197" si="31">IF(N192="zákl. přenesená",J192,0)</f>
        <v>0</v>
      </c>
      <c r="BH192" s="106">
        <f t="shared" ref="BH192:BH197" si="32">IF(N192="sníž. přenesená",J192,0)</f>
        <v>0</v>
      </c>
      <c r="BI192" s="106">
        <f t="shared" ref="BI192:BI197" si="33">IF(N192="nulová",J192,0)</f>
        <v>0</v>
      </c>
      <c r="BJ192" s="6" t="s">
        <v>79</v>
      </c>
      <c r="BK192" s="106">
        <f t="shared" ref="BK192:BK197" si="34">ROUND(I192*H192,2)</f>
        <v>0</v>
      </c>
      <c r="BL192" s="6" t="s">
        <v>224</v>
      </c>
      <c r="BM192" s="105" t="s">
        <v>688</v>
      </c>
    </row>
    <row r="193" spans="1:65" s="17" customFormat="1" ht="16.5" customHeight="1">
      <c r="A193" s="14"/>
      <c r="B193" s="15"/>
      <c r="C193" s="94">
        <f>C192+1</f>
        <v>51</v>
      </c>
      <c r="D193" s="94" t="s">
        <v>219</v>
      </c>
      <c r="E193" s="95" t="s">
        <v>3469</v>
      </c>
      <c r="F193" s="96" t="s">
        <v>3470</v>
      </c>
      <c r="G193" s="97" t="s">
        <v>2486</v>
      </c>
      <c r="H193" s="98">
        <v>32</v>
      </c>
      <c r="I193" s="1"/>
      <c r="J193" s="99">
        <f t="shared" si="25"/>
        <v>0</v>
      </c>
      <c r="K193" s="96" t="s">
        <v>0</v>
      </c>
      <c r="L193" s="15"/>
      <c r="M193" s="100" t="s">
        <v>0</v>
      </c>
      <c r="N193" s="101" t="s">
        <v>37</v>
      </c>
      <c r="O193" s="102"/>
      <c r="P193" s="103">
        <f t="shared" si="26"/>
        <v>0</v>
      </c>
      <c r="Q193" s="103">
        <v>0</v>
      </c>
      <c r="R193" s="103">
        <f t="shared" si="27"/>
        <v>0</v>
      </c>
      <c r="S193" s="103">
        <v>0</v>
      </c>
      <c r="T193" s="104">
        <f t="shared" si="28"/>
        <v>0</v>
      </c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R193" s="105" t="s">
        <v>224</v>
      </c>
      <c r="AT193" s="105" t="s">
        <v>219</v>
      </c>
      <c r="AU193" s="105" t="s">
        <v>81</v>
      </c>
      <c r="AY193" s="6" t="s">
        <v>217</v>
      </c>
      <c r="BE193" s="106">
        <f t="shared" si="29"/>
        <v>0</v>
      </c>
      <c r="BF193" s="106">
        <f t="shared" si="30"/>
        <v>0</v>
      </c>
      <c r="BG193" s="106">
        <f t="shared" si="31"/>
        <v>0</v>
      </c>
      <c r="BH193" s="106">
        <f t="shared" si="32"/>
        <v>0</v>
      </c>
      <c r="BI193" s="106">
        <f t="shared" si="33"/>
        <v>0</v>
      </c>
      <c r="BJ193" s="6" t="s">
        <v>79</v>
      </c>
      <c r="BK193" s="106">
        <f t="shared" si="34"/>
        <v>0</v>
      </c>
      <c r="BL193" s="6" t="s">
        <v>224</v>
      </c>
      <c r="BM193" s="105" t="s">
        <v>698</v>
      </c>
    </row>
    <row r="194" spans="1:65" s="17" customFormat="1" ht="16.5" customHeight="1">
      <c r="A194" s="14"/>
      <c r="B194" s="15"/>
      <c r="C194" s="94">
        <f t="shared" ref="C194:C197" si="35">C193+1</f>
        <v>52</v>
      </c>
      <c r="D194" s="94" t="s">
        <v>219</v>
      </c>
      <c r="E194" s="95" t="s">
        <v>3471</v>
      </c>
      <c r="F194" s="96" t="s">
        <v>3472</v>
      </c>
      <c r="G194" s="97" t="s">
        <v>2486</v>
      </c>
      <c r="H194" s="98">
        <v>10</v>
      </c>
      <c r="I194" s="1"/>
      <c r="J194" s="99">
        <f t="shared" si="25"/>
        <v>0</v>
      </c>
      <c r="K194" s="96" t="s">
        <v>0</v>
      </c>
      <c r="L194" s="15"/>
      <c r="M194" s="100" t="s">
        <v>0</v>
      </c>
      <c r="N194" s="101" t="s">
        <v>37</v>
      </c>
      <c r="O194" s="102"/>
      <c r="P194" s="103">
        <f t="shared" si="26"/>
        <v>0</v>
      </c>
      <c r="Q194" s="103">
        <v>0</v>
      </c>
      <c r="R194" s="103">
        <f t="shared" si="27"/>
        <v>0</v>
      </c>
      <c r="S194" s="103">
        <v>0</v>
      </c>
      <c r="T194" s="104">
        <f t="shared" si="28"/>
        <v>0</v>
      </c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R194" s="105" t="s">
        <v>224</v>
      </c>
      <c r="AT194" s="105" t="s">
        <v>219</v>
      </c>
      <c r="AU194" s="105" t="s">
        <v>81</v>
      </c>
      <c r="AY194" s="6" t="s">
        <v>217</v>
      </c>
      <c r="BE194" s="106">
        <f t="shared" si="29"/>
        <v>0</v>
      </c>
      <c r="BF194" s="106">
        <f t="shared" si="30"/>
        <v>0</v>
      </c>
      <c r="BG194" s="106">
        <f t="shared" si="31"/>
        <v>0</v>
      </c>
      <c r="BH194" s="106">
        <f t="shared" si="32"/>
        <v>0</v>
      </c>
      <c r="BI194" s="106">
        <f t="shared" si="33"/>
        <v>0</v>
      </c>
      <c r="BJ194" s="6" t="s">
        <v>79</v>
      </c>
      <c r="BK194" s="106">
        <f t="shared" si="34"/>
        <v>0</v>
      </c>
      <c r="BL194" s="6" t="s">
        <v>224</v>
      </c>
      <c r="BM194" s="105" t="s">
        <v>710</v>
      </c>
    </row>
    <row r="195" spans="1:65" s="17" customFormat="1" ht="16.5" customHeight="1">
      <c r="A195" s="14"/>
      <c r="B195" s="15"/>
      <c r="C195" s="94">
        <f t="shared" si="35"/>
        <v>53</v>
      </c>
      <c r="D195" s="94" t="s">
        <v>219</v>
      </c>
      <c r="E195" s="95" t="s">
        <v>3473</v>
      </c>
      <c r="F195" s="96" t="s">
        <v>3474</v>
      </c>
      <c r="G195" s="97" t="s">
        <v>2486</v>
      </c>
      <c r="H195" s="98">
        <v>131</v>
      </c>
      <c r="I195" s="1"/>
      <c r="J195" s="99">
        <f t="shared" si="25"/>
        <v>0</v>
      </c>
      <c r="K195" s="96" t="s">
        <v>0</v>
      </c>
      <c r="L195" s="15"/>
      <c r="M195" s="100" t="s">
        <v>0</v>
      </c>
      <c r="N195" s="101" t="s">
        <v>37</v>
      </c>
      <c r="O195" s="102"/>
      <c r="P195" s="103">
        <f t="shared" si="26"/>
        <v>0</v>
      </c>
      <c r="Q195" s="103">
        <v>0</v>
      </c>
      <c r="R195" s="103">
        <f t="shared" si="27"/>
        <v>0</v>
      </c>
      <c r="S195" s="103">
        <v>0</v>
      </c>
      <c r="T195" s="104">
        <f t="shared" si="28"/>
        <v>0</v>
      </c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R195" s="105" t="s">
        <v>224</v>
      </c>
      <c r="AT195" s="105" t="s">
        <v>219</v>
      </c>
      <c r="AU195" s="105" t="s">
        <v>81</v>
      </c>
      <c r="AY195" s="6" t="s">
        <v>217</v>
      </c>
      <c r="BE195" s="106">
        <f t="shared" si="29"/>
        <v>0</v>
      </c>
      <c r="BF195" s="106">
        <f t="shared" si="30"/>
        <v>0</v>
      </c>
      <c r="BG195" s="106">
        <f t="shared" si="31"/>
        <v>0</v>
      </c>
      <c r="BH195" s="106">
        <f t="shared" si="32"/>
        <v>0</v>
      </c>
      <c r="BI195" s="106">
        <f t="shared" si="33"/>
        <v>0</v>
      </c>
      <c r="BJ195" s="6" t="s">
        <v>79</v>
      </c>
      <c r="BK195" s="106">
        <f t="shared" si="34"/>
        <v>0</v>
      </c>
      <c r="BL195" s="6" t="s">
        <v>224</v>
      </c>
      <c r="BM195" s="105" t="s">
        <v>721</v>
      </c>
    </row>
    <row r="196" spans="1:65" s="17" customFormat="1" ht="16.5" customHeight="1">
      <c r="A196" s="14"/>
      <c r="B196" s="15"/>
      <c r="C196" s="94">
        <f t="shared" si="35"/>
        <v>54</v>
      </c>
      <c r="D196" s="94" t="s">
        <v>219</v>
      </c>
      <c r="E196" s="95" t="s">
        <v>3475</v>
      </c>
      <c r="F196" s="96" t="s">
        <v>3476</v>
      </c>
      <c r="G196" s="97" t="s">
        <v>2486</v>
      </c>
      <c r="H196" s="98">
        <v>7</v>
      </c>
      <c r="I196" s="1"/>
      <c r="J196" s="99">
        <f t="shared" si="25"/>
        <v>0</v>
      </c>
      <c r="K196" s="96" t="s">
        <v>0</v>
      </c>
      <c r="L196" s="15"/>
      <c r="M196" s="100" t="s">
        <v>0</v>
      </c>
      <c r="N196" s="101" t="s">
        <v>37</v>
      </c>
      <c r="O196" s="102"/>
      <c r="P196" s="103">
        <f t="shared" si="26"/>
        <v>0</v>
      </c>
      <c r="Q196" s="103">
        <v>0</v>
      </c>
      <c r="R196" s="103">
        <f t="shared" si="27"/>
        <v>0</v>
      </c>
      <c r="S196" s="103">
        <v>0</v>
      </c>
      <c r="T196" s="104">
        <f t="shared" si="28"/>
        <v>0</v>
      </c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R196" s="105" t="s">
        <v>224</v>
      </c>
      <c r="AT196" s="105" t="s">
        <v>219</v>
      </c>
      <c r="AU196" s="105" t="s">
        <v>81</v>
      </c>
      <c r="AY196" s="6" t="s">
        <v>217</v>
      </c>
      <c r="BE196" s="106">
        <f t="shared" si="29"/>
        <v>0</v>
      </c>
      <c r="BF196" s="106">
        <f t="shared" si="30"/>
        <v>0</v>
      </c>
      <c r="BG196" s="106">
        <f t="shared" si="31"/>
        <v>0</v>
      </c>
      <c r="BH196" s="106">
        <f t="shared" si="32"/>
        <v>0</v>
      </c>
      <c r="BI196" s="106">
        <f t="shared" si="33"/>
        <v>0</v>
      </c>
      <c r="BJ196" s="6" t="s">
        <v>79</v>
      </c>
      <c r="BK196" s="106">
        <f t="shared" si="34"/>
        <v>0</v>
      </c>
      <c r="BL196" s="6" t="s">
        <v>224</v>
      </c>
      <c r="BM196" s="105" t="s">
        <v>737</v>
      </c>
    </row>
    <row r="197" spans="1:65" s="17" customFormat="1" ht="16.5" customHeight="1">
      <c r="A197" s="14"/>
      <c r="B197" s="15"/>
      <c r="C197" s="94">
        <f t="shared" si="35"/>
        <v>55</v>
      </c>
      <c r="D197" s="94" t="s">
        <v>219</v>
      </c>
      <c r="E197" s="95" t="s">
        <v>3477</v>
      </c>
      <c r="F197" s="96" t="s">
        <v>3478</v>
      </c>
      <c r="G197" s="97" t="s">
        <v>2486</v>
      </c>
      <c r="H197" s="98">
        <v>199</v>
      </c>
      <c r="I197" s="1"/>
      <c r="J197" s="99">
        <f t="shared" si="25"/>
        <v>0</v>
      </c>
      <c r="K197" s="96" t="s">
        <v>0</v>
      </c>
      <c r="L197" s="15"/>
      <c r="M197" s="100" t="s">
        <v>0</v>
      </c>
      <c r="N197" s="101" t="s">
        <v>37</v>
      </c>
      <c r="O197" s="102"/>
      <c r="P197" s="103">
        <f t="shared" si="26"/>
        <v>0</v>
      </c>
      <c r="Q197" s="103">
        <v>0</v>
      </c>
      <c r="R197" s="103">
        <f t="shared" si="27"/>
        <v>0</v>
      </c>
      <c r="S197" s="103">
        <v>0</v>
      </c>
      <c r="T197" s="104">
        <f t="shared" si="28"/>
        <v>0</v>
      </c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R197" s="105" t="s">
        <v>224</v>
      </c>
      <c r="AT197" s="105" t="s">
        <v>219</v>
      </c>
      <c r="AU197" s="105" t="s">
        <v>81</v>
      </c>
      <c r="AY197" s="6" t="s">
        <v>217</v>
      </c>
      <c r="BE197" s="106">
        <f t="shared" si="29"/>
        <v>0</v>
      </c>
      <c r="BF197" s="106">
        <f t="shared" si="30"/>
        <v>0</v>
      </c>
      <c r="BG197" s="106">
        <f t="shared" si="31"/>
        <v>0</v>
      </c>
      <c r="BH197" s="106">
        <f t="shared" si="32"/>
        <v>0</v>
      </c>
      <c r="BI197" s="106">
        <f t="shared" si="33"/>
        <v>0</v>
      </c>
      <c r="BJ197" s="6" t="s">
        <v>79</v>
      </c>
      <c r="BK197" s="106">
        <f t="shared" si="34"/>
        <v>0</v>
      </c>
      <c r="BL197" s="6" t="s">
        <v>224</v>
      </c>
      <c r="BM197" s="105" t="s">
        <v>2500</v>
      </c>
    </row>
    <row r="198" spans="1:65" s="81" customFormat="1" ht="22.9" customHeight="1">
      <c r="B198" s="82"/>
      <c r="D198" s="83" t="s">
        <v>71</v>
      </c>
      <c r="E198" s="92" t="s">
        <v>3479</v>
      </c>
      <c r="F198" s="92" t="s">
        <v>3480</v>
      </c>
      <c r="J198" s="93">
        <f>BK198</f>
        <v>0</v>
      </c>
      <c r="L198" s="82"/>
      <c r="M198" s="86"/>
      <c r="N198" s="87"/>
      <c r="O198" s="87"/>
      <c r="P198" s="88">
        <f>SUM(P199:P201)</f>
        <v>0</v>
      </c>
      <c r="Q198" s="87"/>
      <c r="R198" s="88">
        <f>SUM(R199:R201)</f>
        <v>0</v>
      </c>
      <c r="S198" s="87"/>
      <c r="T198" s="89">
        <f>SUM(T199:T201)</f>
        <v>0</v>
      </c>
      <c r="AR198" s="83" t="s">
        <v>79</v>
      </c>
      <c r="AT198" s="90" t="s">
        <v>71</v>
      </c>
      <c r="AU198" s="90" t="s">
        <v>79</v>
      </c>
      <c r="AY198" s="83" t="s">
        <v>217</v>
      </c>
      <c r="BK198" s="91">
        <f>SUM(BK199:BK201)</f>
        <v>0</v>
      </c>
    </row>
    <row r="199" spans="1:65" s="17" customFormat="1" ht="16.5" customHeight="1">
      <c r="A199" s="14"/>
      <c r="B199" s="15"/>
      <c r="C199" s="94">
        <v>56</v>
      </c>
      <c r="D199" s="94" t="s">
        <v>219</v>
      </c>
      <c r="E199" s="95" t="s">
        <v>3481</v>
      </c>
      <c r="F199" s="96" t="s">
        <v>3482</v>
      </c>
      <c r="G199" s="97" t="s">
        <v>222</v>
      </c>
      <c r="H199" s="98">
        <v>10</v>
      </c>
      <c r="I199" s="1"/>
      <c r="J199" s="99">
        <f>ROUND(I199*H199,2)</f>
        <v>0</v>
      </c>
      <c r="K199" s="96" t="s">
        <v>0</v>
      </c>
      <c r="L199" s="15"/>
      <c r="M199" s="100" t="s">
        <v>0</v>
      </c>
      <c r="N199" s="101" t="s">
        <v>37</v>
      </c>
      <c r="O199" s="102"/>
      <c r="P199" s="103">
        <f>O199*H199</f>
        <v>0</v>
      </c>
      <c r="Q199" s="103">
        <v>0</v>
      </c>
      <c r="R199" s="103">
        <f>Q199*H199</f>
        <v>0</v>
      </c>
      <c r="S199" s="103">
        <v>0</v>
      </c>
      <c r="T199" s="104">
        <f>S199*H199</f>
        <v>0</v>
      </c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R199" s="105" t="s">
        <v>224</v>
      </c>
      <c r="AT199" s="105" t="s">
        <v>219</v>
      </c>
      <c r="AU199" s="105" t="s">
        <v>81</v>
      </c>
      <c r="AY199" s="6" t="s">
        <v>217</v>
      </c>
      <c r="BE199" s="106">
        <f>IF(N199="základní",J199,0)</f>
        <v>0</v>
      </c>
      <c r="BF199" s="106">
        <f>IF(N199="snížená",J199,0)</f>
        <v>0</v>
      </c>
      <c r="BG199" s="106">
        <f>IF(N199="zákl. přenesená",J199,0)</f>
        <v>0</v>
      </c>
      <c r="BH199" s="106">
        <f>IF(N199="sníž. přenesená",J199,0)</f>
        <v>0</v>
      </c>
      <c r="BI199" s="106">
        <f>IF(N199="nulová",J199,0)</f>
        <v>0</v>
      </c>
      <c r="BJ199" s="6" t="s">
        <v>79</v>
      </c>
      <c r="BK199" s="106">
        <f>ROUND(I199*H199,2)</f>
        <v>0</v>
      </c>
      <c r="BL199" s="6" t="s">
        <v>224</v>
      </c>
      <c r="BM199" s="105" t="s">
        <v>770</v>
      </c>
    </row>
    <row r="200" spans="1:65" s="17" customFormat="1" ht="16.5" customHeight="1">
      <c r="A200" s="14"/>
      <c r="B200" s="15"/>
      <c r="C200" s="94">
        <f t="shared" ref="C200:C201" si="36">C199+1</f>
        <v>57</v>
      </c>
      <c r="D200" s="94" t="s">
        <v>219</v>
      </c>
      <c r="E200" s="95" t="s">
        <v>3483</v>
      </c>
      <c r="F200" s="96" t="s">
        <v>3484</v>
      </c>
      <c r="G200" s="97" t="s">
        <v>257</v>
      </c>
      <c r="H200" s="98">
        <v>407</v>
      </c>
      <c r="I200" s="1"/>
      <c r="J200" s="99">
        <f>ROUND(I200*H200,2)</f>
        <v>0</v>
      </c>
      <c r="K200" s="96" t="s">
        <v>0</v>
      </c>
      <c r="L200" s="15"/>
      <c r="M200" s="100" t="s">
        <v>0</v>
      </c>
      <c r="N200" s="101" t="s">
        <v>37</v>
      </c>
      <c r="O200" s="102"/>
      <c r="P200" s="103">
        <f>O200*H200</f>
        <v>0</v>
      </c>
      <c r="Q200" s="103">
        <v>0</v>
      </c>
      <c r="R200" s="103">
        <f>Q200*H200</f>
        <v>0</v>
      </c>
      <c r="S200" s="103">
        <v>0</v>
      </c>
      <c r="T200" s="104">
        <f>S200*H200</f>
        <v>0</v>
      </c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R200" s="105" t="s">
        <v>224</v>
      </c>
      <c r="AT200" s="105" t="s">
        <v>219</v>
      </c>
      <c r="AU200" s="105" t="s">
        <v>81</v>
      </c>
      <c r="AY200" s="6" t="s">
        <v>217</v>
      </c>
      <c r="BE200" s="106">
        <f>IF(N200="základní",J200,0)</f>
        <v>0</v>
      </c>
      <c r="BF200" s="106">
        <f>IF(N200="snížená",J200,0)</f>
        <v>0</v>
      </c>
      <c r="BG200" s="106">
        <f>IF(N200="zákl. přenesená",J200,0)</f>
        <v>0</v>
      </c>
      <c r="BH200" s="106">
        <f>IF(N200="sníž. přenesená",J200,0)</f>
        <v>0</v>
      </c>
      <c r="BI200" s="106">
        <f>IF(N200="nulová",J200,0)</f>
        <v>0</v>
      </c>
      <c r="BJ200" s="6" t="s">
        <v>79</v>
      </c>
      <c r="BK200" s="106">
        <f>ROUND(I200*H200,2)</f>
        <v>0</v>
      </c>
      <c r="BL200" s="6" t="s">
        <v>224</v>
      </c>
      <c r="BM200" s="105" t="s">
        <v>779</v>
      </c>
    </row>
    <row r="201" spans="1:65" s="17" customFormat="1" ht="16.5" customHeight="1">
      <c r="A201" s="14"/>
      <c r="B201" s="15"/>
      <c r="C201" s="94">
        <f t="shared" si="36"/>
        <v>58</v>
      </c>
      <c r="D201" s="94" t="s">
        <v>219</v>
      </c>
      <c r="E201" s="95" t="s">
        <v>3485</v>
      </c>
      <c r="F201" s="96" t="s">
        <v>3486</v>
      </c>
      <c r="G201" s="97" t="s">
        <v>862</v>
      </c>
      <c r="H201" s="98">
        <v>1</v>
      </c>
      <c r="I201" s="1"/>
      <c r="J201" s="99">
        <f>ROUND(I201*H201,2)</f>
        <v>0</v>
      </c>
      <c r="K201" s="96" t="s">
        <v>0</v>
      </c>
      <c r="L201" s="15"/>
      <c r="M201" s="100" t="s">
        <v>0</v>
      </c>
      <c r="N201" s="101" t="s">
        <v>37</v>
      </c>
      <c r="O201" s="102"/>
      <c r="P201" s="103">
        <f>O201*H201</f>
        <v>0</v>
      </c>
      <c r="Q201" s="103">
        <v>0</v>
      </c>
      <c r="R201" s="103">
        <f>Q201*H201</f>
        <v>0</v>
      </c>
      <c r="S201" s="103">
        <v>0</v>
      </c>
      <c r="T201" s="104">
        <f>S201*H201</f>
        <v>0</v>
      </c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R201" s="105" t="s">
        <v>224</v>
      </c>
      <c r="AT201" s="105" t="s">
        <v>219</v>
      </c>
      <c r="AU201" s="105" t="s">
        <v>81</v>
      </c>
      <c r="AY201" s="6" t="s">
        <v>217</v>
      </c>
      <c r="BE201" s="106">
        <f>IF(N201="základní",J201,0)</f>
        <v>0</v>
      </c>
      <c r="BF201" s="106">
        <f>IF(N201="snížená",J201,0)</f>
        <v>0</v>
      </c>
      <c r="BG201" s="106">
        <f>IF(N201="zákl. přenesená",J201,0)</f>
        <v>0</v>
      </c>
      <c r="BH201" s="106">
        <f>IF(N201="sníž. přenesená",J201,0)</f>
        <v>0</v>
      </c>
      <c r="BI201" s="106">
        <f>IF(N201="nulová",J201,0)</f>
        <v>0</v>
      </c>
      <c r="BJ201" s="6" t="s">
        <v>79</v>
      </c>
      <c r="BK201" s="106">
        <f>ROUND(I201*H201,2)</f>
        <v>0</v>
      </c>
      <c r="BL201" s="6" t="s">
        <v>224</v>
      </c>
      <c r="BM201" s="105" t="s">
        <v>787</v>
      </c>
    </row>
    <row r="202" spans="1:65" s="81" customFormat="1" ht="22.9" customHeight="1">
      <c r="B202" s="82"/>
      <c r="D202" s="83" t="s">
        <v>71</v>
      </c>
      <c r="E202" s="92" t="s">
        <v>3487</v>
      </c>
      <c r="F202" s="92" t="s">
        <v>3488</v>
      </c>
      <c r="J202" s="93">
        <f>BK202</f>
        <v>0</v>
      </c>
      <c r="L202" s="82"/>
      <c r="M202" s="86"/>
      <c r="N202" s="87"/>
      <c r="O202" s="87"/>
      <c r="P202" s="88">
        <f>SUM(P203:P206)</f>
        <v>0</v>
      </c>
      <c r="Q202" s="87"/>
      <c r="R202" s="88">
        <f>SUM(R203:R206)</f>
        <v>0</v>
      </c>
      <c r="S202" s="87"/>
      <c r="T202" s="89">
        <f>SUM(T203:T206)</f>
        <v>0</v>
      </c>
      <c r="AR202" s="83" t="s">
        <v>79</v>
      </c>
      <c r="AT202" s="90" t="s">
        <v>71</v>
      </c>
      <c r="AU202" s="90" t="s">
        <v>79</v>
      </c>
      <c r="AY202" s="83" t="s">
        <v>217</v>
      </c>
      <c r="BK202" s="91">
        <f>SUM(BK203:BK206)</f>
        <v>0</v>
      </c>
    </row>
    <row r="203" spans="1:65" s="17" customFormat="1" ht="16.5" customHeight="1">
      <c r="A203" s="14"/>
      <c r="B203" s="15"/>
      <c r="C203" s="94">
        <f>C201+1</f>
        <v>59</v>
      </c>
      <c r="D203" s="94" t="s">
        <v>219</v>
      </c>
      <c r="E203" s="95" t="s">
        <v>3489</v>
      </c>
      <c r="F203" s="96" t="s">
        <v>3490</v>
      </c>
      <c r="G203" s="97" t="s">
        <v>257</v>
      </c>
      <c r="H203" s="98">
        <v>2.5</v>
      </c>
      <c r="I203" s="1"/>
      <c r="J203" s="99">
        <f>ROUND(I203*H203,2)</f>
        <v>0</v>
      </c>
      <c r="K203" s="96" t="s">
        <v>0</v>
      </c>
      <c r="L203" s="15"/>
      <c r="M203" s="100" t="s">
        <v>0</v>
      </c>
      <c r="N203" s="101" t="s">
        <v>37</v>
      </c>
      <c r="O203" s="102"/>
      <c r="P203" s="103">
        <f>O203*H203</f>
        <v>0</v>
      </c>
      <c r="Q203" s="103">
        <v>0</v>
      </c>
      <c r="R203" s="103">
        <f>Q203*H203</f>
        <v>0</v>
      </c>
      <c r="S203" s="103">
        <v>0</v>
      </c>
      <c r="T203" s="104">
        <f>S203*H203</f>
        <v>0</v>
      </c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R203" s="105" t="s">
        <v>224</v>
      </c>
      <c r="AT203" s="105" t="s">
        <v>219</v>
      </c>
      <c r="AU203" s="105" t="s">
        <v>81</v>
      </c>
      <c r="AY203" s="6" t="s">
        <v>217</v>
      </c>
      <c r="BE203" s="106">
        <f>IF(N203="základní",J203,0)</f>
        <v>0</v>
      </c>
      <c r="BF203" s="106">
        <f>IF(N203="snížená",J203,0)</f>
        <v>0</v>
      </c>
      <c r="BG203" s="106">
        <f>IF(N203="zákl. přenesená",J203,0)</f>
        <v>0</v>
      </c>
      <c r="BH203" s="106">
        <f>IF(N203="sníž. přenesená",J203,0)</f>
        <v>0</v>
      </c>
      <c r="BI203" s="106">
        <f>IF(N203="nulová",J203,0)</f>
        <v>0</v>
      </c>
      <c r="BJ203" s="6" t="s">
        <v>79</v>
      </c>
      <c r="BK203" s="106">
        <f>ROUND(I203*H203,2)</f>
        <v>0</v>
      </c>
      <c r="BL203" s="6" t="s">
        <v>224</v>
      </c>
      <c r="BM203" s="105" t="s">
        <v>796</v>
      </c>
    </row>
    <row r="204" spans="1:65" s="17" customFormat="1" ht="16.5" customHeight="1">
      <c r="A204" s="14"/>
      <c r="B204" s="15"/>
      <c r="C204" s="94">
        <f>C203+1</f>
        <v>60</v>
      </c>
      <c r="D204" s="94" t="s">
        <v>219</v>
      </c>
      <c r="E204" s="95" t="s">
        <v>3491</v>
      </c>
      <c r="F204" s="96" t="s">
        <v>3492</v>
      </c>
      <c r="G204" s="97" t="s">
        <v>257</v>
      </c>
      <c r="H204" s="98">
        <v>10</v>
      </c>
      <c r="I204" s="1"/>
      <c r="J204" s="99">
        <f>ROUND(I204*H204,2)</f>
        <v>0</v>
      </c>
      <c r="K204" s="96" t="s">
        <v>0</v>
      </c>
      <c r="L204" s="15"/>
      <c r="M204" s="100" t="s">
        <v>0</v>
      </c>
      <c r="N204" s="101" t="s">
        <v>37</v>
      </c>
      <c r="O204" s="102"/>
      <c r="P204" s="103">
        <f>O204*H204</f>
        <v>0</v>
      </c>
      <c r="Q204" s="103">
        <v>0</v>
      </c>
      <c r="R204" s="103">
        <f>Q204*H204</f>
        <v>0</v>
      </c>
      <c r="S204" s="103">
        <v>0</v>
      </c>
      <c r="T204" s="104">
        <f>S204*H204</f>
        <v>0</v>
      </c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R204" s="105" t="s">
        <v>224</v>
      </c>
      <c r="AT204" s="105" t="s">
        <v>219</v>
      </c>
      <c r="AU204" s="105" t="s">
        <v>81</v>
      </c>
      <c r="AY204" s="6" t="s">
        <v>217</v>
      </c>
      <c r="BE204" s="106">
        <f>IF(N204="základní",J204,0)</f>
        <v>0</v>
      </c>
      <c r="BF204" s="106">
        <f>IF(N204="snížená",J204,0)</f>
        <v>0</v>
      </c>
      <c r="BG204" s="106">
        <f>IF(N204="zákl. přenesená",J204,0)</f>
        <v>0</v>
      </c>
      <c r="BH204" s="106">
        <f>IF(N204="sníž. přenesená",J204,0)</f>
        <v>0</v>
      </c>
      <c r="BI204" s="106">
        <f>IF(N204="nulová",J204,0)</f>
        <v>0</v>
      </c>
      <c r="BJ204" s="6" t="s">
        <v>79</v>
      </c>
      <c r="BK204" s="106">
        <f>ROUND(I204*H204,2)</f>
        <v>0</v>
      </c>
      <c r="BL204" s="6" t="s">
        <v>224</v>
      </c>
      <c r="BM204" s="105" t="s">
        <v>804</v>
      </c>
    </row>
    <row r="205" spans="1:65" s="17" customFormat="1" ht="16.5" customHeight="1">
      <c r="A205" s="14"/>
      <c r="B205" s="15"/>
      <c r="C205" s="94">
        <f t="shared" ref="C205:C206" si="37">C204+1</f>
        <v>61</v>
      </c>
      <c r="D205" s="94" t="s">
        <v>219</v>
      </c>
      <c r="E205" s="95" t="s">
        <v>3493</v>
      </c>
      <c r="F205" s="96" t="s">
        <v>3494</v>
      </c>
      <c r="G205" s="97" t="s">
        <v>257</v>
      </c>
      <c r="H205" s="98">
        <v>1.5</v>
      </c>
      <c r="I205" s="1"/>
      <c r="J205" s="99">
        <f>ROUND(I205*H205,2)</f>
        <v>0</v>
      </c>
      <c r="K205" s="96" t="s">
        <v>0</v>
      </c>
      <c r="L205" s="15"/>
      <c r="M205" s="100" t="s">
        <v>0</v>
      </c>
      <c r="N205" s="101" t="s">
        <v>37</v>
      </c>
      <c r="O205" s="102"/>
      <c r="P205" s="103">
        <f>O205*H205</f>
        <v>0</v>
      </c>
      <c r="Q205" s="103">
        <v>0</v>
      </c>
      <c r="R205" s="103">
        <f>Q205*H205</f>
        <v>0</v>
      </c>
      <c r="S205" s="103">
        <v>0</v>
      </c>
      <c r="T205" s="104">
        <f>S205*H205</f>
        <v>0</v>
      </c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R205" s="105" t="s">
        <v>224</v>
      </c>
      <c r="AT205" s="105" t="s">
        <v>219</v>
      </c>
      <c r="AU205" s="105" t="s">
        <v>81</v>
      </c>
      <c r="AY205" s="6" t="s">
        <v>217</v>
      </c>
      <c r="BE205" s="106">
        <f>IF(N205="základní",J205,0)</f>
        <v>0</v>
      </c>
      <c r="BF205" s="106">
        <f>IF(N205="snížená",J205,0)</f>
        <v>0</v>
      </c>
      <c r="BG205" s="106">
        <f>IF(N205="zákl. přenesená",J205,0)</f>
        <v>0</v>
      </c>
      <c r="BH205" s="106">
        <f>IF(N205="sníž. přenesená",J205,0)</f>
        <v>0</v>
      </c>
      <c r="BI205" s="106">
        <f>IF(N205="nulová",J205,0)</f>
        <v>0</v>
      </c>
      <c r="BJ205" s="6" t="s">
        <v>79</v>
      </c>
      <c r="BK205" s="106">
        <f>ROUND(I205*H205,2)</f>
        <v>0</v>
      </c>
      <c r="BL205" s="6" t="s">
        <v>224</v>
      </c>
      <c r="BM205" s="105" t="s">
        <v>810</v>
      </c>
    </row>
    <row r="206" spans="1:65" s="17" customFormat="1" ht="16.5" customHeight="1">
      <c r="A206" s="14"/>
      <c r="B206" s="15"/>
      <c r="C206" s="94">
        <f t="shared" si="37"/>
        <v>62</v>
      </c>
      <c r="D206" s="94" t="s">
        <v>219</v>
      </c>
      <c r="E206" s="95" t="s">
        <v>3495</v>
      </c>
      <c r="F206" s="96" t="s">
        <v>3496</v>
      </c>
      <c r="G206" s="97" t="s">
        <v>257</v>
      </c>
      <c r="H206" s="98">
        <v>9</v>
      </c>
      <c r="I206" s="1"/>
      <c r="J206" s="99">
        <f>ROUND(I206*H206,2)</f>
        <v>0</v>
      </c>
      <c r="K206" s="96" t="s">
        <v>0</v>
      </c>
      <c r="L206" s="15"/>
      <c r="M206" s="118" t="s">
        <v>0</v>
      </c>
      <c r="N206" s="119" t="s">
        <v>37</v>
      </c>
      <c r="O206" s="120"/>
      <c r="P206" s="121">
        <f>O206*H206</f>
        <v>0</v>
      </c>
      <c r="Q206" s="121">
        <v>0</v>
      </c>
      <c r="R206" s="121">
        <f>Q206*H206</f>
        <v>0</v>
      </c>
      <c r="S206" s="121">
        <v>0</v>
      </c>
      <c r="T206" s="122">
        <f>S206*H206</f>
        <v>0</v>
      </c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R206" s="105" t="s">
        <v>224</v>
      </c>
      <c r="AT206" s="105" t="s">
        <v>219</v>
      </c>
      <c r="AU206" s="105" t="s">
        <v>81</v>
      </c>
      <c r="AY206" s="6" t="s">
        <v>217</v>
      </c>
      <c r="BE206" s="106">
        <f>IF(N206="základní",J206,0)</f>
        <v>0</v>
      </c>
      <c r="BF206" s="106">
        <f>IF(N206="snížená",J206,0)</f>
        <v>0</v>
      </c>
      <c r="BG206" s="106">
        <f>IF(N206="zákl. přenesená",J206,0)</f>
        <v>0</v>
      </c>
      <c r="BH206" s="106">
        <f>IF(N206="sníž. přenesená",J206,0)</f>
        <v>0</v>
      </c>
      <c r="BI206" s="106">
        <f>IF(N206="nulová",J206,0)</f>
        <v>0</v>
      </c>
      <c r="BJ206" s="6" t="s">
        <v>79</v>
      </c>
      <c r="BK206" s="106">
        <f>ROUND(I206*H206,2)</f>
        <v>0</v>
      </c>
      <c r="BL206" s="6" t="s">
        <v>224</v>
      </c>
      <c r="BM206" s="105" t="s">
        <v>818</v>
      </c>
    </row>
    <row r="207" spans="1:65" s="17" customFormat="1" ht="6.95" customHeight="1">
      <c r="A207" s="14"/>
      <c r="B207" s="46"/>
      <c r="C207" s="47"/>
      <c r="D207" s="47"/>
      <c r="E207" s="47"/>
      <c r="F207" s="47"/>
      <c r="G207" s="47"/>
      <c r="H207" s="47"/>
      <c r="I207" s="47"/>
      <c r="J207" s="47"/>
      <c r="K207" s="47"/>
      <c r="L207" s="15"/>
      <c r="M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</row>
  </sheetData>
  <sheetProtection algorithmName="SHA-512" hashValue="JZf6purNY6wrKNcEU4OlauxBmEf052zo+BFk+KM7PBXaM89uXd5NUK7c8ljwQrfb98OcuChpxb31Z9X6I5sOeg==" saltValue="nY9RoWbHj6IeDwQOUSbK/A==" spinCount="100000" sheet="1" objects="1" scenarios="1"/>
  <autoFilter ref="C131:K206"/>
  <mergeCells count="12">
    <mergeCell ref="E124:H124"/>
    <mergeCell ref="L2:V2"/>
    <mergeCell ref="E85:H85"/>
    <mergeCell ref="E87:H87"/>
    <mergeCell ref="E89:H89"/>
    <mergeCell ref="E120:H120"/>
    <mergeCell ref="E122:H12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43"/>
  <sheetViews>
    <sheetView showGridLines="0" workbookViewId="0">
      <selection activeCell="I233" sqref="I233:I238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129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ht="12" customHeight="1">
      <c r="B8" s="9"/>
      <c r="D8" s="12" t="s">
        <v>162</v>
      </c>
      <c r="L8" s="9"/>
    </row>
    <row r="9" spans="1:46" s="17" customFormat="1" ht="16.5" customHeight="1">
      <c r="A9" s="14"/>
      <c r="B9" s="15"/>
      <c r="C9" s="14"/>
      <c r="D9" s="14"/>
      <c r="E9" s="321" t="s">
        <v>3226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 ht="12" customHeight="1">
      <c r="A10" s="14"/>
      <c r="B10" s="15"/>
      <c r="C10" s="14"/>
      <c r="D10" s="12" t="s">
        <v>2388</v>
      </c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6.5" customHeight="1">
      <c r="A11" s="14"/>
      <c r="B11" s="15"/>
      <c r="C11" s="14"/>
      <c r="D11" s="14"/>
      <c r="E11" s="315" t="s">
        <v>3497</v>
      </c>
      <c r="F11" s="320"/>
      <c r="G11" s="320"/>
      <c r="H11" s="320"/>
      <c r="I11" s="14"/>
      <c r="J11" s="14"/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>
      <c r="A12" s="14"/>
      <c r="B12" s="15"/>
      <c r="C12" s="14"/>
      <c r="D12" s="14"/>
      <c r="E12" s="14"/>
      <c r="F12" s="14"/>
      <c r="G12" s="14"/>
      <c r="H12" s="14"/>
      <c r="I12" s="14"/>
      <c r="J12" s="14"/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2" customHeight="1">
      <c r="A13" s="14"/>
      <c r="B13" s="15"/>
      <c r="C13" s="14"/>
      <c r="D13" s="12" t="s">
        <v>16</v>
      </c>
      <c r="E13" s="14"/>
      <c r="F13" s="19" t="s">
        <v>0</v>
      </c>
      <c r="G13" s="14"/>
      <c r="H13" s="14"/>
      <c r="I13" s="12" t="s">
        <v>17</v>
      </c>
      <c r="J13" s="19" t="s">
        <v>0</v>
      </c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18</v>
      </c>
      <c r="E14" s="14"/>
      <c r="F14" s="19" t="s">
        <v>19</v>
      </c>
      <c r="G14" s="14"/>
      <c r="H14" s="14"/>
      <c r="I14" s="12" t="s">
        <v>20</v>
      </c>
      <c r="J14" s="20">
        <f>'Rekapitulace stavby'!AN8</f>
        <v>0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0.9" customHeight="1">
      <c r="A15" s="14"/>
      <c r="B15" s="15"/>
      <c r="C15" s="14"/>
      <c r="D15" s="14"/>
      <c r="E15" s="14"/>
      <c r="F15" s="14"/>
      <c r="G15" s="14"/>
      <c r="H15" s="14"/>
      <c r="I15" s="14"/>
      <c r="J15" s="14"/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12" customHeight="1">
      <c r="A16" s="14"/>
      <c r="B16" s="15"/>
      <c r="C16" s="14"/>
      <c r="D16" s="12" t="s">
        <v>21</v>
      </c>
      <c r="E16" s="14"/>
      <c r="F16" s="14"/>
      <c r="G16" s="14"/>
      <c r="H16" s="14"/>
      <c r="I16" s="12" t="s">
        <v>22</v>
      </c>
      <c r="J16" s="19">
        <v>63703</v>
      </c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8" customHeight="1">
      <c r="A17" s="14"/>
      <c r="B17" s="15"/>
      <c r="C17" s="14"/>
      <c r="D17" s="14"/>
      <c r="E17" s="19" t="s">
        <v>23</v>
      </c>
      <c r="F17" s="14"/>
      <c r="G17" s="14"/>
      <c r="H17" s="14"/>
      <c r="I17" s="12" t="s">
        <v>24</v>
      </c>
      <c r="J17" s="19" t="s">
        <v>5515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6.95" customHeight="1">
      <c r="A18" s="14"/>
      <c r="B18" s="15"/>
      <c r="C18" s="14"/>
      <c r="D18" s="14"/>
      <c r="E18" s="14"/>
      <c r="F18" s="14"/>
      <c r="G18" s="14"/>
      <c r="H18" s="14"/>
      <c r="I18" s="14"/>
      <c r="J18" s="14"/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12" customHeight="1">
      <c r="A19" s="14"/>
      <c r="B19" s="15"/>
      <c r="C19" s="14"/>
      <c r="D19" s="12" t="s">
        <v>25</v>
      </c>
      <c r="E19" s="125"/>
      <c r="F19" s="125"/>
      <c r="G19" s="125"/>
      <c r="H19" s="125"/>
      <c r="I19" s="126" t="s">
        <v>22</v>
      </c>
      <c r="J19" s="123">
        <f>'Rekapitulace stavby'!AN13</f>
        <v>0</v>
      </c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8" customHeight="1">
      <c r="A20" s="14"/>
      <c r="B20" s="15"/>
      <c r="C20" s="14"/>
      <c r="D20" s="14"/>
      <c r="E20" s="324">
        <f>'Rekapitulace stavby'!E14</f>
        <v>0</v>
      </c>
      <c r="F20" s="324"/>
      <c r="G20" s="324"/>
      <c r="H20" s="324"/>
      <c r="I20" s="126" t="s">
        <v>24</v>
      </c>
      <c r="J20" s="123">
        <f>'Rekapitulace stavby'!AN14</f>
        <v>0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6.95" customHeight="1">
      <c r="A21" s="14"/>
      <c r="B21" s="15"/>
      <c r="C21" s="14"/>
      <c r="D21" s="14"/>
      <c r="E21" s="14"/>
      <c r="F21" s="14"/>
      <c r="G21" s="14"/>
      <c r="H21" s="14"/>
      <c r="I21" s="14"/>
      <c r="J21" s="14"/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12" customHeight="1">
      <c r="A22" s="14"/>
      <c r="B22" s="15"/>
      <c r="C22" s="14"/>
      <c r="D22" s="12" t="s">
        <v>26</v>
      </c>
      <c r="E22" s="14"/>
      <c r="F22" s="14"/>
      <c r="G22" s="14"/>
      <c r="H22" s="14"/>
      <c r="I22" s="12" t="s">
        <v>22</v>
      </c>
      <c r="J22" s="19">
        <v>25091905</v>
      </c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8" customHeight="1">
      <c r="A23" s="14"/>
      <c r="B23" s="15"/>
      <c r="C23" s="14"/>
      <c r="D23" s="14"/>
      <c r="E23" s="19" t="s">
        <v>27</v>
      </c>
      <c r="F23" s="14"/>
      <c r="G23" s="14"/>
      <c r="H23" s="14"/>
      <c r="I23" s="12" t="s">
        <v>24</v>
      </c>
      <c r="J23" s="19" t="s">
        <v>5514</v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6.95" customHeight="1">
      <c r="A24" s="14"/>
      <c r="B24" s="15"/>
      <c r="C24" s="14"/>
      <c r="D24" s="14"/>
      <c r="E24" s="14"/>
      <c r="F24" s="14"/>
      <c r="G24" s="14"/>
      <c r="H24" s="14"/>
      <c r="I24" s="14"/>
      <c r="J24" s="14"/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12" customHeight="1">
      <c r="A25" s="14"/>
      <c r="B25" s="15"/>
      <c r="C25" s="14"/>
      <c r="D25" s="12" t="s">
        <v>29</v>
      </c>
      <c r="E25" s="14"/>
      <c r="F25" s="14"/>
      <c r="G25" s="14"/>
      <c r="H25" s="14"/>
      <c r="I25" s="12" t="s">
        <v>22</v>
      </c>
      <c r="J25" s="19" t="str">
        <f>IF('Rekapitulace stavby'!AN19="","",'Rekapitulace stavby'!AN19)</f>
        <v/>
      </c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8" customHeight="1">
      <c r="A26" s="14"/>
      <c r="B26" s="15"/>
      <c r="C26" s="14"/>
      <c r="D26" s="14"/>
      <c r="E26" s="19" t="str">
        <f>IF('Rekapitulace stavby'!E20="","",'Rekapitulace stavby'!E20)</f>
        <v xml:space="preserve"> </v>
      </c>
      <c r="F26" s="14"/>
      <c r="G26" s="14"/>
      <c r="H26" s="14"/>
      <c r="I26" s="12" t="s">
        <v>24</v>
      </c>
      <c r="J26" s="19" t="str">
        <f>IF('Rekapitulace stavby'!AN20="","",'Rekapitulace stavby'!AN20)</f>
        <v/>
      </c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17" customFormat="1" ht="6.95" customHeight="1">
      <c r="A27" s="14"/>
      <c r="B27" s="15"/>
      <c r="C27" s="14"/>
      <c r="D27" s="14"/>
      <c r="E27" s="14"/>
      <c r="F27" s="14"/>
      <c r="G27" s="14"/>
      <c r="H27" s="14"/>
      <c r="I27" s="14"/>
      <c r="J27" s="14"/>
      <c r="K27" s="14"/>
      <c r="L27" s="16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</row>
    <row r="28" spans="1:31" s="17" customFormat="1" ht="12" customHeight="1">
      <c r="A28" s="14"/>
      <c r="B28" s="15"/>
      <c r="C28" s="14"/>
      <c r="D28" s="12" t="s">
        <v>31</v>
      </c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24" customFormat="1" ht="16.5" customHeight="1">
      <c r="A29" s="21"/>
      <c r="B29" s="22"/>
      <c r="C29" s="21"/>
      <c r="D29" s="21"/>
      <c r="E29" s="289" t="s">
        <v>0</v>
      </c>
      <c r="F29" s="289"/>
      <c r="G29" s="289"/>
      <c r="H29" s="289"/>
      <c r="I29" s="21"/>
      <c r="J29" s="21"/>
      <c r="K29" s="21"/>
      <c r="L29" s="23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</row>
    <row r="30" spans="1:31" s="17" customFormat="1" ht="6.95" customHeight="1">
      <c r="A30" s="14"/>
      <c r="B30" s="15"/>
      <c r="C30" s="14"/>
      <c r="D30" s="14"/>
      <c r="E30" s="14"/>
      <c r="F30" s="14"/>
      <c r="G30" s="14"/>
      <c r="H30" s="14"/>
      <c r="I30" s="14"/>
      <c r="J30" s="14"/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25.35" customHeight="1">
      <c r="A32" s="14"/>
      <c r="B32" s="15"/>
      <c r="C32" s="14"/>
      <c r="D32" s="26" t="s">
        <v>32</v>
      </c>
      <c r="E32" s="14"/>
      <c r="F32" s="14"/>
      <c r="G32" s="14"/>
      <c r="H32" s="14"/>
      <c r="I32" s="14"/>
      <c r="J32" s="27">
        <f>ROUND(J132, 2)</f>
        <v>0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6.95" customHeight="1">
      <c r="A33" s="14"/>
      <c r="B33" s="15"/>
      <c r="C33" s="14"/>
      <c r="D33" s="25"/>
      <c r="E33" s="25"/>
      <c r="F33" s="25"/>
      <c r="G33" s="25"/>
      <c r="H33" s="25"/>
      <c r="I33" s="25"/>
      <c r="J33" s="25"/>
      <c r="K33" s="25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4"/>
      <c r="F34" s="28" t="s">
        <v>34</v>
      </c>
      <c r="G34" s="14"/>
      <c r="H34" s="14"/>
      <c r="I34" s="28" t="s">
        <v>33</v>
      </c>
      <c r="J34" s="28" t="s">
        <v>35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customHeight="1">
      <c r="A35" s="14"/>
      <c r="B35" s="15"/>
      <c r="C35" s="14"/>
      <c r="D35" s="29" t="s">
        <v>36</v>
      </c>
      <c r="E35" s="12" t="s">
        <v>37</v>
      </c>
      <c r="F35" s="30">
        <f>ROUND((SUM(BE132:BE242)),  2)</f>
        <v>0</v>
      </c>
      <c r="G35" s="14"/>
      <c r="H35" s="14"/>
      <c r="I35" s="31">
        <v>0.21</v>
      </c>
      <c r="J35" s="30">
        <f>ROUND(((SUM(BE132:BE242))*I35),  2)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customHeight="1">
      <c r="A36" s="14"/>
      <c r="B36" s="15"/>
      <c r="C36" s="14"/>
      <c r="D36" s="14"/>
      <c r="E36" s="12" t="s">
        <v>38</v>
      </c>
      <c r="F36" s="30">
        <f>ROUND((SUM(BF132:BF242)),  2)</f>
        <v>0</v>
      </c>
      <c r="G36" s="14"/>
      <c r="H36" s="14"/>
      <c r="I36" s="31">
        <v>0.15</v>
      </c>
      <c r="J36" s="30">
        <f>ROUND(((SUM(BF132:BF242))*I36),  2)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39</v>
      </c>
      <c r="F37" s="30">
        <f>ROUND((SUM(BG132:BG242)),  2)</f>
        <v>0</v>
      </c>
      <c r="G37" s="14"/>
      <c r="H37" s="14"/>
      <c r="I37" s="31">
        <v>0.21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14.45" hidden="1" customHeight="1">
      <c r="A38" s="14"/>
      <c r="B38" s="15"/>
      <c r="C38" s="14"/>
      <c r="D38" s="14"/>
      <c r="E38" s="12" t="s">
        <v>40</v>
      </c>
      <c r="F38" s="30">
        <f>ROUND((SUM(BH132:BH242)),  2)</f>
        <v>0</v>
      </c>
      <c r="G38" s="14"/>
      <c r="H38" s="14"/>
      <c r="I38" s="31">
        <v>0.15</v>
      </c>
      <c r="J38" s="30">
        <f>0</f>
        <v>0</v>
      </c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14.45" hidden="1" customHeight="1">
      <c r="A39" s="14"/>
      <c r="B39" s="15"/>
      <c r="C39" s="14"/>
      <c r="D39" s="14"/>
      <c r="E39" s="12" t="s">
        <v>41</v>
      </c>
      <c r="F39" s="30">
        <f>ROUND((SUM(BI132:BI242)),  2)</f>
        <v>0</v>
      </c>
      <c r="G39" s="14"/>
      <c r="H39" s="14"/>
      <c r="I39" s="31">
        <v>0</v>
      </c>
      <c r="J39" s="30">
        <f>0</f>
        <v>0</v>
      </c>
      <c r="K39" s="14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6.9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s="17" customFormat="1" ht="25.35" customHeight="1">
      <c r="A41" s="14"/>
      <c r="B41" s="15"/>
      <c r="C41" s="32"/>
      <c r="D41" s="33" t="s">
        <v>42</v>
      </c>
      <c r="E41" s="34"/>
      <c r="F41" s="34"/>
      <c r="G41" s="35" t="s">
        <v>43</v>
      </c>
      <c r="H41" s="36" t="s">
        <v>44</v>
      </c>
      <c r="I41" s="34"/>
      <c r="J41" s="37">
        <f>SUM(J32:J39)</f>
        <v>0</v>
      </c>
      <c r="K41" s="38"/>
      <c r="L41" s="16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</row>
    <row r="42" spans="1:31" s="17" customFormat="1" ht="14.45" customHeight="1">
      <c r="A42" s="14"/>
      <c r="B42" s="15"/>
      <c r="C42" s="14"/>
      <c r="D42" s="14"/>
      <c r="E42" s="14"/>
      <c r="F42" s="14"/>
      <c r="G42" s="14"/>
      <c r="H42" s="14"/>
      <c r="I42" s="14"/>
      <c r="J42" s="14"/>
      <c r="K42" s="14"/>
      <c r="L42" s="16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31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31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31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31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31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31" ht="12" customHeight="1">
      <c r="B86" s="9"/>
      <c r="C86" s="12" t="s">
        <v>162</v>
      </c>
      <c r="L86" s="9"/>
    </row>
    <row r="87" spans="1:31" s="17" customFormat="1" ht="16.5" customHeight="1">
      <c r="A87" s="14"/>
      <c r="B87" s="15"/>
      <c r="C87" s="14"/>
      <c r="D87" s="14"/>
      <c r="E87" s="321" t="s">
        <v>3226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31" s="17" customFormat="1" ht="12" customHeight="1">
      <c r="A88" s="14"/>
      <c r="B88" s="15"/>
      <c r="C88" s="12" t="s">
        <v>2388</v>
      </c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31" s="17" customFormat="1" ht="16.5" customHeight="1">
      <c r="A89" s="14"/>
      <c r="B89" s="15"/>
      <c r="C89" s="14"/>
      <c r="D89" s="14"/>
      <c r="E89" s="315" t="str">
        <f>E11</f>
        <v>03 - Vodovod</v>
      </c>
      <c r="F89" s="320"/>
      <c r="G89" s="320"/>
      <c r="H89" s="320"/>
      <c r="I89" s="14"/>
      <c r="J89" s="14"/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31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31" s="17" customFormat="1" ht="12" customHeight="1">
      <c r="A91" s="14"/>
      <c r="B91" s="15"/>
      <c r="C91" s="12" t="s">
        <v>18</v>
      </c>
      <c r="D91" s="14"/>
      <c r="E91" s="14"/>
      <c r="F91" s="19" t="str">
        <f>F14</f>
        <v>Praha 6 - Hradčany</v>
      </c>
      <c r="G91" s="14"/>
      <c r="H91" s="14"/>
      <c r="I91" s="12" t="s">
        <v>20</v>
      </c>
      <c r="J91" s="20">
        <f>IF(J14="","",J14)</f>
        <v>0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31" s="17" customFormat="1" ht="6.95" customHeight="1">
      <c r="A92" s="14"/>
      <c r="B92" s="15"/>
      <c r="C92" s="14"/>
      <c r="D92" s="14"/>
      <c r="E92" s="14"/>
      <c r="F92" s="14"/>
      <c r="G92" s="14"/>
      <c r="H92" s="14"/>
      <c r="I92" s="14"/>
      <c r="J92" s="14"/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31" s="17" customFormat="1" ht="15.2" customHeight="1">
      <c r="A93" s="14"/>
      <c r="B93" s="15"/>
      <c r="C93" s="12" t="s">
        <v>21</v>
      </c>
      <c r="D93" s="14"/>
      <c r="E93" s="14"/>
      <c r="F93" s="19" t="str">
        <f>E17</f>
        <v>Městská část Praha 6</v>
      </c>
      <c r="G93" s="14"/>
      <c r="H93" s="14"/>
      <c r="I93" s="12" t="s">
        <v>26</v>
      </c>
      <c r="J93" s="50" t="str">
        <f>E23</f>
        <v>BOMART spol. s r.o.</v>
      </c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31" s="17" customFormat="1" ht="15.2" customHeight="1">
      <c r="A94" s="14"/>
      <c r="B94" s="15"/>
      <c r="C94" s="12" t="s">
        <v>25</v>
      </c>
      <c r="D94" s="14"/>
      <c r="E94" s="14"/>
      <c r="F94" s="19">
        <f>IF(E20="","",E20)</f>
        <v>0</v>
      </c>
      <c r="G94" s="14"/>
      <c r="H94" s="14"/>
      <c r="I94" s="12" t="s">
        <v>29</v>
      </c>
      <c r="J94" s="50" t="str">
        <f>E26</f>
        <v xml:space="preserve"> </v>
      </c>
      <c r="K94" s="14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31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31" s="17" customFormat="1" ht="29.25" customHeight="1">
      <c r="A96" s="14"/>
      <c r="B96" s="15"/>
      <c r="C96" s="51" t="s">
        <v>165</v>
      </c>
      <c r="D96" s="32"/>
      <c r="E96" s="32"/>
      <c r="F96" s="32"/>
      <c r="G96" s="32"/>
      <c r="H96" s="32"/>
      <c r="I96" s="32"/>
      <c r="J96" s="52" t="s">
        <v>166</v>
      </c>
      <c r="K96" s="32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</row>
    <row r="97" spans="1:47" s="17" customFormat="1" ht="10.35" customHeight="1">
      <c r="A97" s="14"/>
      <c r="B97" s="15"/>
      <c r="C97" s="14"/>
      <c r="D97" s="14"/>
      <c r="E97" s="14"/>
      <c r="F97" s="14"/>
      <c r="G97" s="14"/>
      <c r="H97" s="14"/>
      <c r="I97" s="14"/>
      <c r="J97" s="14"/>
      <c r="K97" s="14"/>
      <c r="L97" s="16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</row>
    <row r="98" spans="1:47" s="17" customFormat="1" ht="22.9" customHeight="1">
      <c r="A98" s="14"/>
      <c r="B98" s="15"/>
      <c r="C98" s="53" t="s">
        <v>167</v>
      </c>
      <c r="D98" s="14"/>
      <c r="E98" s="14"/>
      <c r="F98" s="14"/>
      <c r="G98" s="14"/>
      <c r="H98" s="14"/>
      <c r="I98" s="14"/>
      <c r="J98" s="27">
        <f>J132</f>
        <v>0</v>
      </c>
      <c r="K98" s="14"/>
      <c r="L98" s="16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U98" s="6" t="s">
        <v>168</v>
      </c>
    </row>
    <row r="99" spans="1:47" s="54" customFormat="1" ht="24.95" customHeight="1">
      <c r="B99" s="55"/>
      <c r="D99" s="56" t="s">
        <v>3498</v>
      </c>
      <c r="E99" s="57"/>
      <c r="F99" s="57"/>
      <c r="G99" s="57"/>
      <c r="H99" s="57"/>
      <c r="I99" s="57"/>
      <c r="J99" s="58">
        <f>J133</f>
        <v>0</v>
      </c>
      <c r="L99" s="55"/>
    </row>
    <row r="100" spans="1:47" s="59" customFormat="1" ht="19.899999999999999" customHeight="1">
      <c r="B100" s="60"/>
      <c r="D100" s="61" t="s">
        <v>3499</v>
      </c>
      <c r="E100" s="62"/>
      <c r="F100" s="62"/>
      <c r="G100" s="62"/>
      <c r="H100" s="62"/>
      <c r="I100" s="62"/>
      <c r="J100" s="63">
        <f>J134</f>
        <v>0</v>
      </c>
      <c r="L100" s="60"/>
    </row>
    <row r="101" spans="1:47" s="59" customFormat="1" ht="14.85" customHeight="1">
      <c r="B101" s="60"/>
      <c r="D101" s="61" t="s">
        <v>3500</v>
      </c>
      <c r="E101" s="62"/>
      <c r="F101" s="62"/>
      <c r="G101" s="62"/>
      <c r="H101" s="62"/>
      <c r="I101" s="62"/>
      <c r="J101" s="63">
        <f>J135</f>
        <v>0</v>
      </c>
      <c r="L101" s="60"/>
    </row>
    <row r="102" spans="1:47" s="59" customFormat="1" ht="14.85" customHeight="1">
      <c r="B102" s="60"/>
      <c r="D102" s="61" t="s">
        <v>3501</v>
      </c>
      <c r="E102" s="62"/>
      <c r="F102" s="62"/>
      <c r="G102" s="62"/>
      <c r="H102" s="62"/>
      <c r="I102" s="62"/>
      <c r="J102" s="63">
        <f>J141</f>
        <v>0</v>
      </c>
      <c r="L102" s="60"/>
    </row>
    <row r="103" spans="1:47" s="59" customFormat="1" ht="14.85" customHeight="1">
      <c r="B103" s="60"/>
      <c r="D103" s="61" t="s">
        <v>3502</v>
      </c>
      <c r="E103" s="62"/>
      <c r="F103" s="62"/>
      <c r="G103" s="62"/>
      <c r="H103" s="62"/>
      <c r="I103" s="62"/>
      <c r="J103" s="63">
        <f>J148</f>
        <v>0</v>
      </c>
      <c r="L103" s="60"/>
    </row>
    <row r="104" spans="1:47" s="59" customFormat="1" ht="14.85" customHeight="1">
      <c r="B104" s="60"/>
      <c r="D104" s="61" t="s">
        <v>3503</v>
      </c>
      <c r="E104" s="62"/>
      <c r="F104" s="62"/>
      <c r="G104" s="62"/>
      <c r="H104" s="62"/>
      <c r="I104" s="62"/>
      <c r="J104" s="63">
        <f>J156</f>
        <v>0</v>
      </c>
      <c r="L104" s="60"/>
    </row>
    <row r="105" spans="1:47" s="59" customFormat="1" ht="19.899999999999999" customHeight="1">
      <c r="B105" s="60"/>
      <c r="D105" s="61" t="s">
        <v>3504</v>
      </c>
      <c r="E105" s="62"/>
      <c r="F105" s="62"/>
      <c r="G105" s="62"/>
      <c r="H105" s="62"/>
      <c r="I105" s="62"/>
      <c r="J105" s="63">
        <f>J164</f>
        <v>0</v>
      </c>
      <c r="L105" s="60"/>
    </row>
    <row r="106" spans="1:47" s="59" customFormat="1" ht="14.85" customHeight="1">
      <c r="B106" s="60"/>
      <c r="D106" s="61" t="s">
        <v>3505</v>
      </c>
      <c r="E106" s="62"/>
      <c r="F106" s="62"/>
      <c r="G106" s="62"/>
      <c r="H106" s="62"/>
      <c r="I106" s="62"/>
      <c r="J106" s="63">
        <f>J165</f>
        <v>0</v>
      </c>
      <c r="L106" s="60"/>
    </row>
    <row r="107" spans="1:47" s="59" customFormat="1" ht="14.85" customHeight="1">
      <c r="B107" s="60"/>
      <c r="D107" s="61" t="s">
        <v>3506</v>
      </c>
      <c r="E107" s="62"/>
      <c r="F107" s="62"/>
      <c r="G107" s="62"/>
      <c r="H107" s="62"/>
      <c r="I107" s="62"/>
      <c r="J107" s="63">
        <f>J194</f>
        <v>0</v>
      </c>
      <c r="L107" s="60"/>
    </row>
    <row r="108" spans="1:47" s="59" customFormat="1" ht="14.85" customHeight="1">
      <c r="B108" s="60"/>
      <c r="D108" s="61" t="s">
        <v>3507</v>
      </c>
      <c r="E108" s="62"/>
      <c r="F108" s="62"/>
      <c r="G108" s="62"/>
      <c r="H108" s="62"/>
      <c r="I108" s="62"/>
      <c r="J108" s="63">
        <f>J212</f>
        <v>0</v>
      </c>
      <c r="L108" s="60"/>
    </row>
    <row r="109" spans="1:47" s="59" customFormat="1" ht="14.85" customHeight="1">
      <c r="B109" s="60"/>
      <c r="D109" s="61" t="s">
        <v>3508</v>
      </c>
      <c r="E109" s="62"/>
      <c r="F109" s="62"/>
      <c r="G109" s="62"/>
      <c r="H109" s="62"/>
      <c r="I109" s="62"/>
      <c r="J109" s="63">
        <f>J232</f>
        <v>0</v>
      </c>
      <c r="L109" s="60"/>
    </row>
    <row r="110" spans="1:47" s="59" customFormat="1" ht="14.85" customHeight="1">
      <c r="B110" s="60"/>
      <c r="D110" s="61" t="s">
        <v>3509</v>
      </c>
      <c r="E110" s="62"/>
      <c r="F110" s="62"/>
      <c r="G110" s="62"/>
      <c r="H110" s="62"/>
      <c r="I110" s="62"/>
      <c r="J110" s="63">
        <f>J239</f>
        <v>0</v>
      </c>
      <c r="L110" s="60"/>
    </row>
    <row r="111" spans="1:47" s="17" customFormat="1" ht="21.75" customHeight="1">
      <c r="A111" s="14"/>
      <c r="B111" s="15"/>
      <c r="C111" s="14"/>
      <c r="D111" s="14"/>
      <c r="E111" s="14"/>
      <c r="F111" s="14"/>
      <c r="G111" s="14"/>
      <c r="H111" s="14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47" s="17" customFormat="1" ht="6.95" customHeight="1">
      <c r="A112" s="14"/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6" spans="1:31" s="17" customFormat="1" ht="6.95" customHeight="1">
      <c r="A116" s="14"/>
      <c r="B116" s="48"/>
      <c r="C116" s="49"/>
      <c r="D116" s="49"/>
      <c r="E116" s="49"/>
      <c r="F116" s="49"/>
      <c r="G116" s="49"/>
      <c r="H116" s="49"/>
      <c r="I116" s="49"/>
      <c r="J116" s="49"/>
      <c r="K116" s="49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31" s="17" customFormat="1" ht="24.95" customHeight="1">
      <c r="A117" s="14"/>
      <c r="B117" s="15"/>
      <c r="C117" s="10" t="s">
        <v>202</v>
      </c>
      <c r="D117" s="14"/>
      <c r="E117" s="14"/>
      <c r="F117" s="14"/>
      <c r="G117" s="14"/>
      <c r="H117" s="14"/>
      <c r="I117" s="14"/>
      <c r="J117" s="14"/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31" s="17" customFormat="1" ht="6.95" customHeight="1">
      <c r="A118" s="14"/>
      <c r="B118" s="15"/>
      <c r="C118" s="14"/>
      <c r="D118" s="14"/>
      <c r="E118" s="14"/>
      <c r="F118" s="14"/>
      <c r="G118" s="14"/>
      <c r="H118" s="14"/>
      <c r="I118" s="14"/>
      <c r="J118" s="14"/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31" s="17" customFormat="1" ht="12" customHeight="1">
      <c r="A119" s="14"/>
      <c r="B119" s="15"/>
      <c r="C119" s="12" t="s">
        <v>14</v>
      </c>
      <c r="D119" s="14"/>
      <c r="E119" s="14"/>
      <c r="F119" s="14"/>
      <c r="G119" s="14"/>
      <c r="H119" s="14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31" s="17" customFormat="1" ht="16.5" customHeight="1">
      <c r="A120" s="14"/>
      <c r="B120" s="15"/>
      <c r="C120" s="14"/>
      <c r="D120" s="14"/>
      <c r="E120" s="321" t="str">
        <f>E7</f>
        <v>MŠ Tychonova - celková rekonstrukce</v>
      </c>
      <c r="F120" s="322"/>
      <c r="G120" s="322"/>
      <c r="H120" s="322"/>
      <c r="I120" s="14"/>
      <c r="J120" s="14"/>
      <c r="K120" s="14"/>
      <c r="L120" s="16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</row>
    <row r="121" spans="1:31" ht="12" customHeight="1">
      <c r="B121" s="9"/>
      <c r="C121" s="12" t="s">
        <v>162</v>
      </c>
      <c r="L121" s="9"/>
    </row>
    <row r="122" spans="1:31" s="17" customFormat="1" ht="16.5" customHeight="1">
      <c r="A122" s="14"/>
      <c r="B122" s="15"/>
      <c r="C122" s="14"/>
      <c r="D122" s="14"/>
      <c r="E122" s="321" t="s">
        <v>3226</v>
      </c>
      <c r="F122" s="320"/>
      <c r="G122" s="320"/>
      <c r="H122" s="320"/>
      <c r="I122" s="14"/>
      <c r="J122" s="14"/>
      <c r="K122" s="14"/>
      <c r="L122" s="16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</row>
    <row r="123" spans="1:31" s="17" customFormat="1" ht="12" customHeight="1">
      <c r="A123" s="14"/>
      <c r="B123" s="15"/>
      <c r="C123" s="12" t="s">
        <v>2388</v>
      </c>
      <c r="D123" s="14"/>
      <c r="E123" s="14"/>
      <c r="F123" s="14"/>
      <c r="G123" s="14"/>
      <c r="H123" s="14"/>
      <c r="I123" s="14"/>
      <c r="J123" s="14"/>
      <c r="K123" s="14"/>
      <c r="L123" s="16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</row>
    <row r="124" spans="1:31" s="17" customFormat="1" ht="16.5" customHeight="1">
      <c r="A124" s="14"/>
      <c r="B124" s="15"/>
      <c r="C124" s="14"/>
      <c r="D124" s="14"/>
      <c r="E124" s="315" t="str">
        <f>E11</f>
        <v>03 - Vodovod</v>
      </c>
      <c r="F124" s="320"/>
      <c r="G124" s="320"/>
      <c r="H124" s="320"/>
      <c r="I124" s="14"/>
      <c r="J124" s="14"/>
      <c r="K124" s="14"/>
      <c r="L124" s="16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</row>
    <row r="125" spans="1:31" s="17" customFormat="1" ht="6.95" customHeight="1">
      <c r="A125" s="14"/>
      <c r="B125" s="15"/>
      <c r="C125" s="14"/>
      <c r="D125" s="14"/>
      <c r="E125" s="14"/>
      <c r="F125" s="14"/>
      <c r="G125" s="14"/>
      <c r="H125" s="14"/>
      <c r="I125" s="14"/>
      <c r="J125" s="14"/>
      <c r="K125" s="14"/>
      <c r="L125" s="16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</row>
    <row r="126" spans="1:31" s="17" customFormat="1" ht="12" customHeight="1">
      <c r="A126" s="14"/>
      <c r="B126" s="15"/>
      <c r="C126" s="12" t="s">
        <v>18</v>
      </c>
      <c r="D126" s="14"/>
      <c r="E126" s="14"/>
      <c r="F126" s="19" t="str">
        <f>F14</f>
        <v>Praha 6 - Hradčany</v>
      </c>
      <c r="G126" s="14"/>
      <c r="H126" s="14"/>
      <c r="I126" s="12" t="s">
        <v>20</v>
      </c>
      <c r="J126" s="20">
        <f>IF(J14="","",J14)</f>
        <v>0</v>
      </c>
      <c r="K126" s="14"/>
      <c r="L126" s="16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</row>
    <row r="127" spans="1:31" s="17" customFormat="1" ht="6.95" customHeight="1">
      <c r="A127" s="14"/>
      <c r="B127" s="15"/>
      <c r="C127" s="14"/>
      <c r="D127" s="14"/>
      <c r="E127" s="14"/>
      <c r="F127" s="14"/>
      <c r="G127" s="14"/>
      <c r="H127" s="14"/>
      <c r="I127" s="14"/>
      <c r="J127" s="14"/>
      <c r="K127" s="14"/>
      <c r="L127" s="16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</row>
    <row r="128" spans="1:31" s="17" customFormat="1" ht="15.2" customHeight="1">
      <c r="A128" s="14"/>
      <c r="B128" s="15"/>
      <c r="C128" s="12" t="s">
        <v>21</v>
      </c>
      <c r="D128" s="14"/>
      <c r="E128" s="14"/>
      <c r="F128" s="19" t="str">
        <f>E17</f>
        <v>Městská část Praha 6</v>
      </c>
      <c r="G128" s="14"/>
      <c r="H128" s="14"/>
      <c r="I128" s="12" t="s">
        <v>26</v>
      </c>
      <c r="J128" s="50" t="str">
        <f>E23</f>
        <v>BOMART spol. s r.o.</v>
      </c>
      <c r="K128" s="14"/>
      <c r="L128" s="16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</row>
    <row r="129" spans="1:65" s="17" customFormat="1" ht="15.2" customHeight="1">
      <c r="A129" s="14"/>
      <c r="B129" s="15"/>
      <c r="C129" s="12" t="s">
        <v>25</v>
      </c>
      <c r="D129" s="14"/>
      <c r="E129" s="14"/>
      <c r="F129" s="19">
        <f>IF(E20="","",E20)</f>
        <v>0</v>
      </c>
      <c r="G129" s="14"/>
      <c r="H129" s="14"/>
      <c r="I129" s="12" t="s">
        <v>29</v>
      </c>
      <c r="J129" s="50" t="str">
        <f>E26</f>
        <v xml:space="preserve"> </v>
      </c>
      <c r="K129" s="14"/>
      <c r="L129" s="16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</row>
    <row r="130" spans="1:65" s="17" customFormat="1" ht="10.35" customHeight="1">
      <c r="A130" s="14"/>
      <c r="B130" s="15"/>
      <c r="C130" s="14"/>
      <c r="D130" s="14"/>
      <c r="E130" s="14"/>
      <c r="F130" s="14"/>
      <c r="G130" s="14"/>
      <c r="H130" s="14"/>
      <c r="I130" s="14"/>
      <c r="J130" s="14"/>
      <c r="K130" s="14"/>
      <c r="L130" s="16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</row>
    <row r="131" spans="1:65" s="73" customFormat="1" ht="29.25" customHeight="1">
      <c r="A131" s="64"/>
      <c r="B131" s="65"/>
      <c r="C131" s="66" t="s">
        <v>203</v>
      </c>
      <c r="D131" s="67" t="s">
        <v>57</v>
      </c>
      <c r="E131" s="67" t="s">
        <v>53</v>
      </c>
      <c r="F131" s="67" t="s">
        <v>54</v>
      </c>
      <c r="G131" s="67" t="s">
        <v>204</v>
      </c>
      <c r="H131" s="67" t="s">
        <v>205</v>
      </c>
      <c r="I131" s="67" t="s">
        <v>206</v>
      </c>
      <c r="J131" s="67" t="s">
        <v>166</v>
      </c>
      <c r="K131" s="68" t="s">
        <v>207</v>
      </c>
      <c r="L131" s="69"/>
      <c r="M131" s="70" t="s">
        <v>0</v>
      </c>
      <c r="N131" s="71" t="s">
        <v>36</v>
      </c>
      <c r="O131" s="71" t="s">
        <v>208</v>
      </c>
      <c r="P131" s="71" t="s">
        <v>209</v>
      </c>
      <c r="Q131" s="71" t="s">
        <v>210</v>
      </c>
      <c r="R131" s="71" t="s">
        <v>211</v>
      </c>
      <c r="S131" s="71" t="s">
        <v>212</v>
      </c>
      <c r="T131" s="72" t="s">
        <v>213</v>
      </c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</row>
    <row r="132" spans="1:65" s="17" customFormat="1" ht="22.9" customHeight="1">
      <c r="A132" s="14"/>
      <c r="B132" s="15"/>
      <c r="C132" s="74" t="s">
        <v>214</v>
      </c>
      <c r="D132" s="14"/>
      <c r="E132" s="14"/>
      <c r="F132" s="14"/>
      <c r="G132" s="14"/>
      <c r="H132" s="14"/>
      <c r="I132" s="14"/>
      <c r="J132" s="75">
        <f>BK132</f>
        <v>0</v>
      </c>
      <c r="K132" s="14"/>
      <c r="L132" s="15"/>
      <c r="M132" s="76"/>
      <c r="N132" s="77"/>
      <c r="O132" s="25"/>
      <c r="P132" s="78">
        <f>P133</f>
        <v>0</v>
      </c>
      <c r="Q132" s="25"/>
      <c r="R132" s="78">
        <f>R133</f>
        <v>0</v>
      </c>
      <c r="S132" s="25"/>
      <c r="T132" s="79">
        <f>T133</f>
        <v>0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6" t="s">
        <v>71</v>
      </c>
      <c r="AU132" s="6" t="s">
        <v>168</v>
      </c>
      <c r="BK132" s="80">
        <f>BK133</f>
        <v>0</v>
      </c>
    </row>
    <row r="133" spans="1:65" s="81" customFormat="1" ht="25.9" customHeight="1">
      <c r="B133" s="82"/>
      <c r="D133" s="83" t="s">
        <v>71</v>
      </c>
      <c r="E133" s="84" t="s">
        <v>2391</v>
      </c>
      <c r="F133" s="84" t="s">
        <v>3510</v>
      </c>
      <c r="J133" s="85">
        <f>BK133</f>
        <v>0</v>
      </c>
      <c r="L133" s="82"/>
      <c r="M133" s="86"/>
      <c r="N133" s="87"/>
      <c r="O133" s="87"/>
      <c r="P133" s="88">
        <f>P134+P164</f>
        <v>0</v>
      </c>
      <c r="Q133" s="87"/>
      <c r="R133" s="88">
        <f>R134+R164</f>
        <v>0</v>
      </c>
      <c r="S133" s="87"/>
      <c r="T133" s="89">
        <f>T134+T164</f>
        <v>0</v>
      </c>
      <c r="AR133" s="83" t="s">
        <v>79</v>
      </c>
      <c r="AT133" s="90" t="s">
        <v>71</v>
      </c>
      <c r="AU133" s="90" t="s">
        <v>72</v>
      </c>
      <c r="AY133" s="83" t="s">
        <v>217</v>
      </c>
      <c r="BK133" s="91">
        <f>BK134+BK164</f>
        <v>0</v>
      </c>
    </row>
    <row r="134" spans="1:65" s="81" customFormat="1" ht="22.9" customHeight="1">
      <c r="B134" s="82"/>
      <c r="D134" s="83" t="s">
        <v>71</v>
      </c>
      <c r="E134" s="92" t="s">
        <v>3352</v>
      </c>
      <c r="F134" s="92" t="s">
        <v>3511</v>
      </c>
      <c r="J134" s="93">
        <f>BK134</f>
        <v>0</v>
      </c>
      <c r="L134" s="82"/>
      <c r="M134" s="86"/>
      <c r="N134" s="87"/>
      <c r="O134" s="87"/>
      <c r="P134" s="88">
        <f>P135+P141+P148+P156</f>
        <v>0</v>
      </c>
      <c r="Q134" s="87"/>
      <c r="R134" s="88">
        <f>R135+R141+R148+R156</f>
        <v>0</v>
      </c>
      <c r="S134" s="87"/>
      <c r="T134" s="89">
        <f>T135+T141+T148+T156</f>
        <v>0</v>
      </c>
      <c r="AR134" s="83" t="s">
        <v>79</v>
      </c>
      <c r="AT134" s="90" t="s">
        <v>71</v>
      </c>
      <c r="AU134" s="90" t="s">
        <v>79</v>
      </c>
      <c r="AY134" s="83" t="s">
        <v>217</v>
      </c>
      <c r="BK134" s="91">
        <f>BK135+BK141+BK148+BK156</f>
        <v>0</v>
      </c>
    </row>
    <row r="135" spans="1:65" s="81" customFormat="1" ht="20.85" customHeight="1">
      <c r="B135" s="82"/>
      <c r="D135" s="83" t="s">
        <v>71</v>
      </c>
      <c r="E135" s="92" t="s">
        <v>3400</v>
      </c>
      <c r="F135" s="92" t="s">
        <v>3512</v>
      </c>
      <c r="J135" s="93">
        <f>BK135</f>
        <v>0</v>
      </c>
      <c r="L135" s="82"/>
      <c r="M135" s="86"/>
      <c r="N135" s="87"/>
      <c r="O135" s="87"/>
      <c r="P135" s="88">
        <f>SUM(P136:P140)</f>
        <v>0</v>
      </c>
      <c r="Q135" s="87"/>
      <c r="R135" s="88">
        <f>SUM(R136:R140)</f>
        <v>0</v>
      </c>
      <c r="S135" s="87"/>
      <c r="T135" s="89">
        <f>SUM(T136:T140)</f>
        <v>0</v>
      </c>
      <c r="AR135" s="83" t="s">
        <v>79</v>
      </c>
      <c r="AT135" s="90" t="s">
        <v>71</v>
      </c>
      <c r="AU135" s="90" t="s">
        <v>81</v>
      </c>
      <c r="AY135" s="83" t="s">
        <v>217</v>
      </c>
      <c r="BK135" s="91">
        <f>SUM(BK136:BK140)</f>
        <v>0</v>
      </c>
    </row>
    <row r="136" spans="1:65" s="17" customFormat="1" ht="16.5" customHeight="1">
      <c r="A136" s="14"/>
      <c r="B136" s="15"/>
      <c r="C136" s="94">
        <v>1</v>
      </c>
      <c r="D136" s="94" t="s">
        <v>219</v>
      </c>
      <c r="E136" s="95" t="s">
        <v>3513</v>
      </c>
      <c r="F136" s="96" t="s">
        <v>3514</v>
      </c>
      <c r="G136" s="97" t="s">
        <v>257</v>
      </c>
      <c r="H136" s="98">
        <v>6</v>
      </c>
      <c r="I136" s="1"/>
      <c r="J136" s="99">
        <f>ROUND(I136*H136,2)</f>
        <v>0</v>
      </c>
      <c r="K136" s="96" t="s">
        <v>0</v>
      </c>
      <c r="L136" s="15"/>
      <c r="M136" s="100" t="s">
        <v>0</v>
      </c>
      <c r="N136" s="101" t="s">
        <v>37</v>
      </c>
      <c r="O136" s="102"/>
      <c r="P136" s="103">
        <f>O136*H136</f>
        <v>0</v>
      </c>
      <c r="Q136" s="103">
        <v>0</v>
      </c>
      <c r="R136" s="103">
        <f>Q136*H136</f>
        <v>0</v>
      </c>
      <c r="S136" s="103">
        <v>0</v>
      </c>
      <c r="T136" s="104">
        <f>S136*H136</f>
        <v>0</v>
      </c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R136" s="105" t="s">
        <v>224</v>
      </c>
      <c r="AT136" s="105" t="s">
        <v>219</v>
      </c>
      <c r="AU136" s="105" t="s">
        <v>231</v>
      </c>
      <c r="AY136" s="6" t="s">
        <v>217</v>
      </c>
      <c r="BE136" s="106">
        <f>IF(N136="základní",J136,0)</f>
        <v>0</v>
      </c>
      <c r="BF136" s="106">
        <f>IF(N136="snížená",J136,0)</f>
        <v>0</v>
      </c>
      <c r="BG136" s="106">
        <f>IF(N136="zákl. přenesená",J136,0)</f>
        <v>0</v>
      </c>
      <c r="BH136" s="106">
        <f>IF(N136="sníž. přenesená",J136,0)</f>
        <v>0</v>
      </c>
      <c r="BI136" s="106">
        <f>IF(N136="nulová",J136,0)</f>
        <v>0</v>
      </c>
      <c r="BJ136" s="6" t="s">
        <v>79</v>
      </c>
      <c r="BK136" s="106">
        <f>ROUND(I136*H136,2)</f>
        <v>0</v>
      </c>
      <c r="BL136" s="6" t="s">
        <v>224</v>
      </c>
      <c r="BM136" s="105" t="s">
        <v>81</v>
      </c>
    </row>
    <row r="137" spans="1:65" s="17" customFormat="1" ht="16.5" customHeight="1">
      <c r="A137" s="14"/>
      <c r="B137" s="15"/>
      <c r="C137" s="94">
        <f>C136+1</f>
        <v>2</v>
      </c>
      <c r="D137" s="94" t="s">
        <v>219</v>
      </c>
      <c r="E137" s="95" t="s">
        <v>3515</v>
      </c>
      <c r="F137" s="96" t="s">
        <v>3516</v>
      </c>
      <c r="G137" s="97" t="s">
        <v>2486</v>
      </c>
      <c r="H137" s="98">
        <v>1</v>
      </c>
      <c r="I137" s="1"/>
      <c r="J137" s="99">
        <f>ROUND(I137*H137,2)</f>
        <v>0</v>
      </c>
      <c r="K137" s="96" t="s">
        <v>0</v>
      </c>
      <c r="L137" s="15"/>
      <c r="M137" s="100" t="s">
        <v>0</v>
      </c>
      <c r="N137" s="101" t="s">
        <v>37</v>
      </c>
      <c r="O137" s="102"/>
      <c r="P137" s="103">
        <f>O137*H137</f>
        <v>0</v>
      </c>
      <c r="Q137" s="103">
        <v>0</v>
      </c>
      <c r="R137" s="103">
        <f>Q137*H137</f>
        <v>0</v>
      </c>
      <c r="S137" s="103">
        <v>0</v>
      </c>
      <c r="T137" s="104">
        <f>S137*H137</f>
        <v>0</v>
      </c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R137" s="105" t="s">
        <v>224</v>
      </c>
      <c r="AT137" s="105" t="s">
        <v>219</v>
      </c>
      <c r="AU137" s="105" t="s">
        <v>231</v>
      </c>
      <c r="AY137" s="6" t="s">
        <v>217</v>
      </c>
      <c r="BE137" s="106">
        <f>IF(N137="základní",J137,0)</f>
        <v>0</v>
      </c>
      <c r="BF137" s="106">
        <f>IF(N137="snížená",J137,0)</f>
        <v>0</v>
      </c>
      <c r="BG137" s="106">
        <f>IF(N137="zákl. přenesená",J137,0)</f>
        <v>0</v>
      </c>
      <c r="BH137" s="106">
        <f>IF(N137="sníž. přenesená",J137,0)</f>
        <v>0</v>
      </c>
      <c r="BI137" s="106">
        <f>IF(N137="nulová",J137,0)</f>
        <v>0</v>
      </c>
      <c r="BJ137" s="6" t="s">
        <v>79</v>
      </c>
      <c r="BK137" s="106">
        <f>ROUND(I137*H137,2)</f>
        <v>0</v>
      </c>
      <c r="BL137" s="6" t="s">
        <v>224</v>
      </c>
      <c r="BM137" s="105" t="s">
        <v>224</v>
      </c>
    </row>
    <row r="138" spans="1:65" s="17" customFormat="1" ht="16.5" customHeight="1">
      <c r="A138" s="14"/>
      <c r="B138" s="15"/>
      <c r="C138" s="94">
        <f t="shared" ref="C138:C140" si="0">C137+1</f>
        <v>3</v>
      </c>
      <c r="D138" s="94" t="s">
        <v>219</v>
      </c>
      <c r="E138" s="95" t="s">
        <v>3517</v>
      </c>
      <c r="F138" s="96" t="s">
        <v>3518</v>
      </c>
      <c r="G138" s="97" t="s">
        <v>2486</v>
      </c>
      <c r="H138" s="98">
        <v>1</v>
      </c>
      <c r="I138" s="1"/>
      <c r="J138" s="99">
        <f>ROUND(I138*H138,2)</f>
        <v>0</v>
      </c>
      <c r="K138" s="96" t="s">
        <v>0</v>
      </c>
      <c r="L138" s="15"/>
      <c r="M138" s="100" t="s">
        <v>0</v>
      </c>
      <c r="N138" s="101" t="s">
        <v>37</v>
      </c>
      <c r="O138" s="102"/>
      <c r="P138" s="103">
        <f>O138*H138</f>
        <v>0</v>
      </c>
      <c r="Q138" s="103">
        <v>0</v>
      </c>
      <c r="R138" s="103">
        <f>Q138*H138</f>
        <v>0</v>
      </c>
      <c r="S138" s="103">
        <v>0</v>
      </c>
      <c r="T138" s="104">
        <f>S138*H138</f>
        <v>0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R138" s="105" t="s">
        <v>224</v>
      </c>
      <c r="AT138" s="105" t="s">
        <v>219</v>
      </c>
      <c r="AU138" s="105" t="s">
        <v>231</v>
      </c>
      <c r="AY138" s="6" t="s">
        <v>217</v>
      </c>
      <c r="BE138" s="106">
        <f>IF(N138="základní",J138,0)</f>
        <v>0</v>
      </c>
      <c r="BF138" s="106">
        <f>IF(N138="snížená",J138,0)</f>
        <v>0</v>
      </c>
      <c r="BG138" s="106">
        <f>IF(N138="zákl. přenesená",J138,0)</f>
        <v>0</v>
      </c>
      <c r="BH138" s="106">
        <f>IF(N138="sníž. přenesená",J138,0)</f>
        <v>0</v>
      </c>
      <c r="BI138" s="106">
        <f>IF(N138="nulová",J138,0)</f>
        <v>0</v>
      </c>
      <c r="BJ138" s="6" t="s">
        <v>79</v>
      </c>
      <c r="BK138" s="106">
        <f>ROUND(I138*H138,2)</f>
        <v>0</v>
      </c>
      <c r="BL138" s="6" t="s">
        <v>224</v>
      </c>
      <c r="BM138" s="105" t="s">
        <v>244</v>
      </c>
    </row>
    <row r="139" spans="1:65" s="17" customFormat="1" ht="16.5" customHeight="1">
      <c r="A139" s="14"/>
      <c r="B139" s="15"/>
      <c r="C139" s="94">
        <f t="shared" si="0"/>
        <v>4</v>
      </c>
      <c r="D139" s="94" t="s">
        <v>219</v>
      </c>
      <c r="E139" s="95" t="s">
        <v>3519</v>
      </c>
      <c r="F139" s="96" t="s">
        <v>3520</v>
      </c>
      <c r="G139" s="97" t="s">
        <v>2486</v>
      </c>
      <c r="H139" s="98">
        <v>1</v>
      </c>
      <c r="I139" s="1"/>
      <c r="J139" s="99">
        <f>ROUND(I139*H139,2)</f>
        <v>0</v>
      </c>
      <c r="K139" s="96" t="s">
        <v>0</v>
      </c>
      <c r="L139" s="15"/>
      <c r="M139" s="100" t="s">
        <v>0</v>
      </c>
      <c r="N139" s="101" t="s">
        <v>37</v>
      </c>
      <c r="O139" s="102"/>
      <c r="P139" s="103">
        <f>O139*H139</f>
        <v>0</v>
      </c>
      <c r="Q139" s="103">
        <v>0</v>
      </c>
      <c r="R139" s="103">
        <f>Q139*H139</f>
        <v>0</v>
      </c>
      <c r="S139" s="103">
        <v>0</v>
      </c>
      <c r="T139" s="104">
        <f>S139*H139</f>
        <v>0</v>
      </c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R139" s="105" t="s">
        <v>224</v>
      </c>
      <c r="AT139" s="105" t="s">
        <v>219</v>
      </c>
      <c r="AU139" s="105" t="s">
        <v>231</v>
      </c>
      <c r="AY139" s="6" t="s">
        <v>217</v>
      </c>
      <c r="BE139" s="106">
        <f>IF(N139="základní",J139,0)</f>
        <v>0</v>
      </c>
      <c r="BF139" s="106">
        <f>IF(N139="snížená",J139,0)</f>
        <v>0</v>
      </c>
      <c r="BG139" s="106">
        <f>IF(N139="zákl. přenesená",J139,0)</f>
        <v>0</v>
      </c>
      <c r="BH139" s="106">
        <f>IF(N139="sníž. přenesená",J139,0)</f>
        <v>0</v>
      </c>
      <c r="BI139" s="106">
        <f>IF(N139="nulová",J139,0)</f>
        <v>0</v>
      </c>
      <c r="BJ139" s="6" t="s">
        <v>79</v>
      </c>
      <c r="BK139" s="106">
        <f>ROUND(I139*H139,2)</f>
        <v>0</v>
      </c>
      <c r="BL139" s="6" t="s">
        <v>224</v>
      </c>
      <c r="BM139" s="105" t="s">
        <v>248</v>
      </c>
    </row>
    <row r="140" spans="1:65" s="17" customFormat="1" ht="16.5" customHeight="1">
      <c r="A140" s="14"/>
      <c r="B140" s="15"/>
      <c r="C140" s="94">
        <f t="shared" si="0"/>
        <v>5</v>
      </c>
      <c r="D140" s="94" t="s">
        <v>219</v>
      </c>
      <c r="E140" s="95" t="s">
        <v>3521</v>
      </c>
      <c r="F140" s="96" t="s">
        <v>3522</v>
      </c>
      <c r="G140" s="97" t="s">
        <v>257</v>
      </c>
      <c r="H140" s="98">
        <v>6</v>
      </c>
      <c r="I140" s="1"/>
      <c r="J140" s="99">
        <f>ROUND(I140*H140,2)</f>
        <v>0</v>
      </c>
      <c r="K140" s="96" t="s">
        <v>0</v>
      </c>
      <c r="L140" s="15"/>
      <c r="M140" s="100" t="s">
        <v>0</v>
      </c>
      <c r="N140" s="101" t="s">
        <v>37</v>
      </c>
      <c r="O140" s="102"/>
      <c r="P140" s="103">
        <f>O140*H140</f>
        <v>0</v>
      </c>
      <c r="Q140" s="103">
        <v>0</v>
      </c>
      <c r="R140" s="103">
        <f>Q140*H140</f>
        <v>0</v>
      </c>
      <c r="S140" s="103">
        <v>0</v>
      </c>
      <c r="T140" s="104">
        <f>S140*H140</f>
        <v>0</v>
      </c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R140" s="105" t="s">
        <v>224</v>
      </c>
      <c r="AT140" s="105" t="s">
        <v>219</v>
      </c>
      <c r="AU140" s="105" t="s">
        <v>231</v>
      </c>
      <c r="AY140" s="6" t="s">
        <v>217</v>
      </c>
      <c r="BE140" s="106">
        <f>IF(N140="základní",J140,0)</f>
        <v>0</v>
      </c>
      <c r="BF140" s="106">
        <f>IF(N140="snížená",J140,0)</f>
        <v>0</v>
      </c>
      <c r="BG140" s="106">
        <f>IF(N140="zákl. přenesená",J140,0)</f>
        <v>0</v>
      </c>
      <c r="BH140" s="106">
        <f>IF(N140="sníž. přenesená",J140,0)</f>
        <v>0</v>
      </c>
      <c r="BI140" s="106">
        <f>IF(N140="nulová",J140,0)</f>
        <v>0</v>
      </c>
      <c r="BJ140" s="6" t="s">
        <v>79</v>
      </c>
      <c r="BK140" s="106">
        <f>ROUND(I140*H140,2)</f>
        <v>0</v>
      </c>
      <c r="BL140" s="6" t="s">
        <v>224</v>
      </c>
      <c r="BM140" s="105" t="s">
        <v>266</v>
      </c>
    </row>
    <row r="141" spans="1:65" s="81" customFormat="1" ht="20.85" customHeight="1">
      <c r="B141" s="82"/>
      <c r="D141" s="83" t="s">
        <v>71</v>
      </c>
      <c r="E141" s="92" t="s">
        <v>3414</v>
      </c>
      <c r="F141" s="92" t="s">
        <v>3523</v>
      </c>
      <c r="J141" s="93">
        <f>BK141</f>
        <v>0</v>
      </c>
      <c r="L141" s="82"/>
      <c r="M141" s="86"/>
      <c r="N141" s="87"/>
      <c r="O141" s="87"/>
      <c r="P141" s="88">
        <f>SUM(P142:P147)</f>
        <v>0</v>
      </c>
      <c r="Q141" s="87"/>
      <c r="R141" s="88">
        <f>SUM(R142:R147)</f>
        <v>0</v>
      </c>
      <c r="S141" s="87"/>
      <c r="T141" s="89">
        <f>SUM(T142:T147)</f>
        <v>0</v>
      </c>
      <c r="AR141" s="83" t="s">
        <v>79</v>
      </c>
      <c r="AT141" s="90" t="s">
        <v>71</v>
      </c>
      <c r="AU141" s="90" t="s">
        <v>81</v>
      </c>
      <c r="AY141" s="83" t="s">
        <v>217</v>
      </c>
      <c r="BK141" s="91">
        <f>SUM(BK142:BK147)</f>
        <v>0</v>
      </c>
    </row>
    <row r="142" spans="1:65" s="17" customFormat="1" ht="16.5" customHeight="1">
      <c r="A142" s="14"/>
      <c r="B142" s="15"/>
      <c r="C142" s="94">
        <f>C140+1</f>
        <v>6</v>
      </c>
      <c r="D142" s="94" t="s">
        <v>219</v>
      </c>
      <c r="E142" s="95" t="s">
        <v>3524</v>
      </c>
      <c r="F142" s="96" t="s">
        <v>3525</v>
      </c>
      <c r="G142" s="97" t="s">
        <v>2486</v>
      </c>
      <c r="H142" s="98">
        <v>1</v>
      </c>
      <c r="I142" s="1"/>
      <c r="J142" s="99">
        <f t="shared" ref="J142:J147" si="1">ROUND(I142*H142,2)</f>
        <v>0</v>
      </c>
      <c r="K142" s="96" t="s">
        <v>0</v>
      </c>
      <c r="L142" s="15"/>
      <c r="M142" s="100" t="s">
        <v>0</v>
      </c>
      <c r="N142" s="101" t="s">
        <v>37</v>
      </c>
      <c r="O142" s="102"/>
      <c r="P142" s="103">
        <f t="shared" ref="P142:P147" si="2">O142*H142</f>
        <v>0</v>
      </c>
      <c r="Q142" s="103">
        <v>0</v>
      </c>
      <c r="R142" s="103">
        <f t="shared" ref="R142:R147" si="3">Q142*H142</f>
        <v>0</v>
      </c>
      <c r="S142" s="103">
        <v>0</v>
      </c>
      <c r="T142" s="104">
        <f t="shared" ref="T142:T147" si="4">S142*H142</f>
        <v>0</v>
      </c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R142" s="105" t="s">
        <v>224</v>
      </c>
      <c r="AT142" s="105" t="s">
        <v>219</v>
      </c>
      <c r="AU142" s="105" t="s">
        <v>231</v>
      </c>
      <c r="AY142" s="6" t="s">
        <v>217</v>
      </c>
      <c r="BE142" s="106">
        <f t="shared" ref="BE142:BE147" si="5">IF(N142="základní",J142,0)</f>
        <v>0</v>
      </c>
      <c r="BF142" s="106">
        <f t="shared" ref="BF142:BF147" si="6">IF(N142="snížená",J142,0)</f>
        <v>0</v>
      </c>
      <c r="BG142" s="106">
        <f t="shared" ref="BG142:BG147" si="7">IF(N142="zákl. přenesená",J142,0)</f>
        <v>0</v>
      </c>
      <c r="BH142" s="106">
        <f t="shared" ref="BH142:BH147" si="8">IF(N142="sníž. přenesená",J142,0)</f>
        <v>0</v>
      </c>
      <c r="BI142" s="106">
        <f t="shared" ref="BI142:BI147" si="9">IF(N142="nulová",J142,0)</f>
        <v>0</v>
      </c>
      <c r="BJ142" s="6" t="s">
        <v>79</v>
      </c>
      <c r="BK142" s="106">
        <f t="shared" ref="BK142:BK147" si="10">ROUND(I142*H142,2)</f>
        <v>0</v>
      </c>
      <c r="BL142" s="6" t="s">
        <v>224</v>
      </c>
      <c r="BM142" s="105" t="s">
        <v>275</v>
      </c>
    </row>
    <row r="143" spans="1:65" s="17" customFormat="1" ht="16.5" customHeight="1">
      <c r="A143" s="14"/>
      <c r="B143" s="15"/>
      <c r="C143" s="94">
        <f>C142+1</f>
        <v>7</v>
      </c>
      <c r="D143" s="94" t="s">
        <v>219</v>
      </c>
      <c r="E143" s="95" t="s">
        <v>3526</v>
      </c>
      <c r="F143" s="96" t="s">
        <v>3527</v>
      </c>
      <c r="G143" s="97" t="s">
        <v>2486</v>
      </c>
      <c r="H143" s="98">
        <v>1</v>
      </c>
      <c r="I143" s="1"/>
      <c r="J143" s="99">
        <f t="shared" si="1"/>
        <v>0</v>
      </c>
      <c r="K143" s="96" t="s">
        <v>0</v>
      </c>
      <c r="L143" s="15"/>
      <c r="M143" s="100" t="s">
        <v>0</v>
      </c>
      <c r="N143" s="101" t="s">
        <v>37</v>
      </c>
      <c r="O143" s="102"/>
      <c r="P143" s="103">
        <f t="shared" si="2"/>
        <v>0</v>
      </c>
      <c r="Q143" s="103">
        <v>0</v>
      </c>
      <c r="R143" s="103">
        <f t="shared" si="3"/>
        <v>0</v>
      </c>
      <c r="S143" s="103">
        <v>0</v>
      </c>
      <c r="T143" s="104">
        <f t="shared" si="4"/>
        <v>0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R143" s="105" t="s">
        <v>224</v>
      </c>
      <c r="AT143" s="105" t="s">
        <v>219</v>
      </c>
      <c r="AU143" s="105" t="s">
        <v>231</v>
      </c>
      <c r="AY143" s="6" t="s">
        <v>217</v>
      </c>
      <c r="BE143" s="106">
        <f t="shared" si="5"/>
        <v>0</v>
      </c>
      <c r="BF143" s="106">
        <f t="shared" si="6"/>
        <v>0</v>
      </c>
      <c r="BG143" s="106">
        <f t="shared" si="7"/>
        <v>0</v>
      </c>
      <c r="BH143" s="106">
        <f t="shared" si="8"/>
        <v>0</v>
      </c>
      <c r="BI143" s="106">
        <f t="shared" si="9"/>
        <v>0</v>
      </c>
      <c r="BJ143" s="6" t="s">
        <v>79</v>
      </c>
      <c r="BK143" s="106">
        <f t="shared" si="10"/>
        <v>0</v>
      </c>
      <c r="BL143" s="6" t="s">
        <v>224</v>
      </c>
      <c r="BM143" s="105" t="s">
        <v>283</v>
      </c>
    </row>
    <row r="144" spans="1:65" s="17" customFormat="1" ht="16.5" customHeight="1">
      <c r="A144" s="14"/>
      <c r="B144" s="15"/>
      <c r="C144" s="94">
        <f t="shared" ref="C144:C147" si="11">C143+1</f>
        <v>8</v>
      </c>
      <c r="D144" s="94" t="s">
        <v>219</v>
      </c>
      <c r="E144" s="95" t="s">
        <v>3528</v>
      </c>
      <c r="F144" s="96" t="s">
        <v>3529</v>
      </c>
      <c r="G144" s="97" t="s">
        <v>2486</v>
      </c>
      <c r="H144" s="98">
        <v>1</v>
      </c>
      <c r="I144" s="1"/>
      <c r="J144" s="99">
        <f t="shared" si="1"/>
        <v>0</v>
      </c>
      <c r="K144" s="96" t="s">
        <v>0</v>
      </c>
      <c r="L144" s="15"/>
      <c r="M144" s="100" t="s">
        <v>0</v>
      </c>
      <c r="N144" s="101" t="s">
        <v>37</v>
      </c>
      <c r="O144" s="102"/>
      <c r="P144" s="103">
        <f t="shared" si="2"/>
        <v>0</v>
      </c>
      <c r="Q144" s="103">
        <v>0</v>
      </c>
      <c r="R144" s="103">
        <f t="shared" si="3"/>
        <v>0</v>
      </c>
      <c r="S144" s="103">
        <v>0</v>
      </c>
      <c r="T144" s="104">
        <f t="shared" si="4"/>
        <v>0</v>
      </c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R144" s="105" t="s">
        <v>224</v>
      </c>
      <c r="AT144" s="105" t="s">
        <v>219</v>
      </c>
      <c r="AU144" s="105" t="s">
        <v>231</v>
      </c>
      <c r="AY144" s="6" t="s">
        <v>217</v>
      </c>
      <c r="BE144" s="106">
        <f t="shared" si="5"/>
        <v>0</v>
      </c>
      <c r="BF144" s="106">
        <f t="shared" si="6"/>
        <v>0</v>
      </c>
      <c r="BG144" s="106">
        <f t="shared" si="7"/>
        <v>0</v>
      </c>
      <c r="BH144" s="106">
        <f t="shared" si="8"/>
        <v>0</v>
      </c>
      <c r="BI144" s="106">
        <f t="shared" si="9"/>
        <v>0</v>
      </c>
      <c r="BJ144" s="6" t="s">
        <v>79</v>
      </c>
      <c r="BK144" s="106">
        <f t="shared" si="10"/>
        <v>0</v>
      </c>
      <c r="BL144" s="6" t="s">
        <v>224</v>
      </c>
      <c r="BM144" s="105" t="s">
        <v>293</v>
      </c>
    </row>
    <row r="145" spans="1:65" s="17" customFormat="1" ht="16.5" customHeight="1">
      <c r="A145" s="14"/>
      <c r="B145" s="15"/>
      <c r="C145" s="94">
        <f t="shared" si="11"/>
        <v>9</v>
      </c>
      <c r="D145" s="94" t="s">
        <v>219</v>
      </c>
      <c r="E145" s="95" t="s">
        <v>3530</v>
      </c>
      <c r="F145" s="96" t="s">
        <v>3531</v>
      </c>
      <c r="G145" s="97" t="s">
        <v>2486</v>
      </c>
      <c r="H145" s="98">
        <v>1</v>
      </c>
      <c r="I145" s="1"/>
      <c r="J145" s="99">
        <f t="shared" si="1"/>
        <v>0</v>
      </c>
      <c r="K145" s="96" t="s">
        <v>0</v>
      </c>
      <c r="L145" s="15"/>
      <c r="M145" s="100" t="s">
        <v>0</v>
      </c>
      <c r="N145" s="101" t="s">
        <v>37</v>
      </c>
      <c r="O145" s="102"/>
      <c r="P145" s="103">
        <f t="shared" si="2"/>
        <v>0</v>
      </c>
      <c r="Q145" s="103">
        <v>0</v>
      </c>
      <c r="R145" s="103">
        <f t="shared" si="3"/>
        <v>0</v>
      </c>
      <c r="S145" s="103">
        <v>0</v>
      </c>
      <c r="T145" s="104">
        <f t="shared" si="4"/>
        <v>0</v>
      </c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R145" s="105" t="s">
        <v>224</v>
      </c>
      <c r="AT145" s="105" t="s">
        <v>219</v>
      </c>
      <c r="AU145" s="105" t="s">
        <v>231</v>
      </c>
      <c r="AY145" s="6" t="s">
        <v>217</v>
      </c>
      <c r="BE145" s="106">
        <f t="shared" si="5"/>
        <v>0</v>
      </c>
      <c r="BF145" s="106">
        <f t="shared" si="6"/>
        <v>0</v>
      </c>
      <c r="BG145" s="106">
        <f t="shared" si="7"/>
        <v>0</v>
      </c>
      <c r="BH145" s="106">
        <f t="shared" si="8"/>
        <v>0</v>
      </c>
      <c r="BI145" s="106">
        <f t="shared" si="9"/>
        <v>0</v>
      </c>
      <c r="BJ145" s="6" t="s">
        <v>79</v>
      </c>
      <c r="BK145" s="106">
        <f t="shared" si="10"/>
        <v>0</v>
      </c>
      <c r="BL145" s="6" t="s">
        <v>224</v>
      </c>
      <c r="BM145" s="105" t="s">
        <v>299</v>
      </c>
    </row>
    <row r="146" spans="1:65" s="17" customFormat="1" ht="16.5" customHeight="1">
      <c r="A146" s="14"/>
      <c r="B146" s="15"/>
      <c r="C146" s="94">
        <f t="shared" si="11"/>
        <v>10</v>
      </c>
      <c r="D146" s="94" t="s">
        <v>219</v>
      </c>
      <c r="E146" s="95" t="s">
        <v>3532</v>
      </c>
      <c r="F146" s="96" t="s">
        <v>3533</v>
      </c>
      <c r="G146" s="97" t="s">
        <v>257</v>
      </c>
      <c r="H146" s="98">
        <v>3</v>
      </c>
      <c r="I146" s="1"/>
      <c r="J146" s="99">
        <f t="shared" si="1"/>
        <v>0</v>
      </c>
      <c r="K146" s="96" t="s">
        <v>0</v>
      </c>
      <c r="L146" s="15"/>
      <c r="M146" s="100" t="s">
        <v>0</v>
      </c>
      <c r="N146" s="101" t="s">
        <v>37</v>
      </c>
      <c r="O146" s="102"/>
      <c r="P146" s="103">
        <f t="shared" si="2"/>
        <v>0</v>
      </c>
      <c r="Q146" s="103">
        <v>0</v>
      </c>
      <c r="R146" s="103">
        <f t="shared" si="3"/>
        <v>0</v>
      </c>
      <c r="S146" s="103">
        <v>0</v>
      </c>
      <c r="T146" s="104">
        <f t="shared" si="4"/>
        <v>0</v>
      </c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R146" s="105" t="s">
        <v>224</v>
      </c>
      <c r="AT146" s="105" t="s">
        <v>219</v>
      </c>
      <c r="AU146" s="105" t="s">
        <v>231</v>
      </c>
      <c r="AY146" s="6" t="s">
        <v>217</v>
      </c>
      <c r="BE146" s="106">
        <f t="shared" si="5"/>
        <v>0</v>
      </c>
      <c r="BF146" s="106">
        <f t="shared" si="6"/>
        <v>0</v>
      </c>
      <c r="BG146" s="106">
        <f t="shared" si="7"/>
        <v>0</v>
      </c>
      <c r="BH146" s="106">
        <f t="shared" si="8"/>
        <v>0</v>
      </c>
      <c r="BI146" s="106">
        <f t="shared" si="9"/>
        <v>0</v>
      </c>
      <c r="BJ146" s="6" t="s">
        <v>79</v>
      </c>
      <c r="BK146" s="106">
        <f t="shared" si="10"/>
        <v>0</v>
      </c>
      <c r="BL146" s="6" t="s">
        <v>224</v>
      </c>
      <c r="BM146" s="105" t="s">
        <v>308</v>
      </c>
    </row>
    <row r="147" spans="1:65" s="17" customFormat="1" ht="16.5" customHeight="1">
      <c r="A147" s="14"/>
      <c r="B147" s="15"/>
      <c r="C147" s="94">
        <f t="shared" si="11"/>
        <v>11</v>
      </c>
      <c r="D147" s="94" t="s">
        <v>219</v>
      </c>
      <c r="E147" s="95" t="s">
        <v>3521</v>
      </c>
      <c r="F147" s="96" t="s">
        <v>3522</v>
      </c>
      <c r="G147" s="97" t="s">
        <v>257</v>
      </c>
      <c r="H147" s="98">
        <v>3</v>
      </c>
      <c r="I147" s="1"/>
      <c r="J147" s="99">
        <f t="shared" si="1"/>
        <v>0</v>
      </c>
      <c r="K147" s="96" t="s">
        <v>0</v>
      </c>
      <c r="L147" s="15"/>
      <c r="M147" s="100" t="s">
        <v>0</v>
      </c>
      <c r="N147" s="101" t="s">
        <v>37</v>
      </c>
      <c r="O147" s="102"/>
      <c r="P147" s="103">
        <f t="shared" si="2"/>
        <v>0</v>
      </c>
      <c r="Q147" s="103">
        <v>0</v>
      </c>
      <c r="R147" s="103">
        <f t="shared" si="3"/>
        <v>0</v>
      </c>
      <c r="S147" s="103">
        <v>0</v>
      </c>
      <c r="T147" s="104">
        <f t="shared" si="4"/>
        <v>0</v>
      </c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R147" s="105" t="s">
        <v>224</v>
      </c>
      <c r="AT147" s="105" t="s">
        <v>219</v>
      </c>
      <c r="AU147" s="105" t="s">
        <v>231</v>
      </c>
      <c r="AY147" s="6" t="s">
        <v>217</v>
      </c>
      <c r="BE147" s="106">
        <f t="shared" si="5"/>
        <v>0</v>
      </c>
      <c r="BF147" s="106">
        <f t="shared" si="6"/>
        <v>0</v>
      </c>
      <c r="BG147" s="106">
        <f t="shared" si="7"/>
        <v>0</v>
      </c>
      <c r="BH147" s="106">
        <f t="shared" si="8"/>
        <v>0</v>
      </c>
      <c r="BI147" s="106">
        <f t="shared" si="9"/>
        <v>0</v>
      </c>
      <c r="BJ147" s="6" t="s">
        <v>79</v>
      </c>
      <c r="BK147" s="106">
        <f t="shared" si="10"/>
        <v>0</v>
      </c>
      <c r="BL147" s="6" t="s">
        <v>224</v>
      </c>
      <c r="BM147" s="105" t="s">
        <v>317</v>
      </c>
    </row>
    <row r="148" spans="1:65" s="81" customFormat="1" ht="20.85" customHeight="1">
      <c r="B148" s="82"/>
      <c r="D148" s="83" t="s">
        <v>71</v>
      </c>
      <c r="E148" s="92" t="s">
        <v>3424</v>
      </c>
      <c r="F148" s="92" t="s">
        <v>3534</v>
      </c>
      <c r="J148" s="93">
        <f>BK148</f>
        <v>0</v>
      </c>
      <c r="L148" s="82"/>
      <c r="M148" s="86"/>
      <c r="N148" s="87"/>
      <c r="O148" s="87"/>
      <c r="P148" s="88">
        <f>SUM(P149:P155)</f>
        <v>0</v>
      </c>
      <c r="Q148" s="87"/>
      <c r="R148" s="88">
        <f>SUM(R149:R155)</f>
        <v>0</v>
      </c>
      <c r="S148" s="87"/>
      <c r="T148" s="89">
        <f>SUM(T149:T155)</f>
        <v>0</v>
      </c>
      <c r="AR148" s="83" t="s">
        <v>79</v>
      </c>
      <c r="AT148" s="90" t="s">
        <v>71</v>
      </c>
      <c r="AU148" s="90" t="s">
        <v>81</v>
      </c>
      <c r="AY148" s="83" t="s">
        <v>217</v>
      </c>
      <c r="BK148" s="91">
        <f>SUM(BK149:BK155)</f>
        <v>0</v>
      </c>
    </row>
    <row r="149" spans="1:65" s="17" customFormat="1" ht="16.5" customHeight="1">
      <c r="A149" s="14"/>
      <c r="B149" s="15"/>
      <c r="C149" s="94">
        <f>C147+1</f>
        <v>12</v>
      </c>
      <c r="D149" s="94" t="s">
        <v>219</v>
      </c>
      <c r="E149" s="95" t="s">
        <v>3535</v>
      </c>
      <c r="F149" s="96" t="s">
        <v>3536</v>
      </c>
      <c r="G149" s="97" t="s">
        <v>862</v>
      </c>
      <c r="H149" s="98">
        <v>1</v>
      </c>
      <c r="I149" s="1"/>
      <c r="J149" s="99">
        <f t="shared" ref="J149:J155" si="12">ROUND(I149*H149,2)</f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 t="shared" ref="P149:P155" si="13">O149*H149</f>
        <v>0</v>
      </c>
      <c r="Q149" s="103">
        <v>0</v>
      </c>
      <c r="R149" s="103">
        <f t="shared" ref="R149:R155" si="14">Q149*H149</f>
        <v>0</v>
      </c>
      <c r="S149" s="103">
        <v>0</v>
      </c>
      <c r="T149" s="104">
        <f t="shared" ref="T149:T155" si="15">S149*H149</f>
        <v>0</v>
      </c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R149" s="105" t="s">
        <v>224</v>
      </c>
      <c r="AT149" s="105" t="s">
        <v>219</v>
      </c>
      <c r="AU149" s="105" t="s">
        <v>231</v>
      </c>
      <c r="AY149" s="6" t="s">
        <v>217</v>
      </c>
      <c r="BE149" s="106">
        <f t="shared" ref="BE149:BE155" si="16">IF(N149="základní",J149,0)</f>
        <v>0</v>
      </c>
      <c r="BF149" s="106">
        <f t="shared" ref="BF149:BF155" si="17">IF(N149="snížená",J149,0)</f>
        <v>0</v>
      </c>
      <c r="BG149" s="106">
        <f t="shared" ref="BG149:BG155" si="18">IF(N149="zákl. přenesená",J149,0)</f>
        <v>0</v>
      </c>
      <c r="BH149" s="106">
        <f t="shared" ref="BH149:BH155" si="19">IF(N149="sníž. přenesená",J149,0)</f>
        <v>0</v>
      </c>
      <c r="BI149" s="106">
        <f t="shared" ref="BI149:BI155" si="20">IF(N149="nulová",J149,0)</f>
        <v>0</v>
      </c>
      <c r="BJ149" s="6" t="s">
        <v>79</v>
      </c>
      <c r="BK149" s="106">
        <f t="shared" ref="BK149:BK155" si="21">ROUND(I149*H149,2)</f>
        <v>0</v>
      </c>
      <c r="BL149" s="6" t="s">
        <v>224</v>
      </c>
      <c r="BM149" s="105" t="s">
        <v>326</v>
      </c>
    </row>
    <row r="150" spans="1:65" s="17" customFormat="1" ht="16.5" customHeight="1">
      <c r="A150" s="14"/>
      <c r="B150" s="15"/>
      <c r="C150" s="94">
        <f>C149+1</f>
        <v>13</v>
      </c>
      <c r="D150" s="94" t="s">
        <v>219</v>
      </c>
      <c r="E150" s="95" t="s">
        <v>3537</v>
      </c>
      <c r="F150" s="96" t="s">
        <v>3538</v>
      </c>
      <c r="G150" s="97" t="s">
        <v>2486</v>
      </c>
      <c r="H150" s="98">
        <v>1</v>
      </c>
      <c r="I150" s="1"/>
      <c r="J150" s="99">
        <f t="shared" si="12"/>
        <v>0</v>
      </c>
      <c r="K150" s="96" t="s">
        <v>0</v>
      </c>
      <c r="L150" s="15"/>
      <c r="M150" s="100" t="s">
        <v>0</v>
      </c>
      <c r="N150" s="101" t="s">
        <v>37</v>
      </c>
      <c r="O150" s="102"/>
      <c r="P150" s="103">
        <f t="shared" si="13"/>
        <v>0</v>
      </c>
      <c r="Q150" s="103">
        <v>0</v>
      </c>
      <c r="R150" s="103">
        <f t="shared" si="14"/>
        <v>0</v>
      </c>
      <c r="S150" s="103">
        <v>0</v>
      </c>
      <c r="T150" s="104">
        <f t="shared" si="15"/>
        <v>0</v>
      </c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R150" s="105" t="s">
        <v>224</v>
      </c>
      <c r="AT150" s="105" t="s">
        <v>219</v>
      </c>
      <c r="AU150" s="105" t="s">
        <v>231</v>
      </c>
      <c r="AY150" s="6" t="s">
        <v>217</v>
      </c>
      <c r="BE150" s="106">
        <f t="shared" si="16"/>
        <v>0</v>
      </c>
      <c r="BF150" s="106">
        <f t="shared" si="17"/>
        <v>0</v>
      </c>
      <c r="BG150" s="106">
        <f t="shared" si="18"/>
        <v>0</v>
      </c>
      <c r="BH150" s="106">
        <f t="shared" si="19"/>
        <v>0</v>
      </c>
      <c r="BI150" s="106">
        <f t="shared" si="20"/>
        <v>0</v>
      </c>
      <c r="BJ150" s="6" t="s">
        <v>79</v>
      </c>
      <c r="BK150" s="106">
        <f t="shared" si="21"/>
        <v>0</v>
      </c>
      <c r="BL150" s="6" t="s">
        <v>224</v>
      </c>
      <c r="BM150" s="105" t="s">
        <v>335</v>
      </c>
    </row>
    <row r="151" spans="1:65" s="17" customFormat="1" ht="16.5" customHeight="1">
      <c r="A151" s="14"/>
      <c r="B151" s="15"/>
      <c r="C151" s="94">
        <f t="shared" ref="C151:C155" si="22">C150+1</f>
        <v>14</v>
      </c>
      <c r="D151" s="94" t="s">
        <v>219</v>
      </c>
      <c r="E151" s="95" t="s">
        <v>3539</v>
      </c>
      <c r="F151" s="96" t="s">
        <v>3540</v>
      </c>
      <c r="G151" s="97" t="s">
        <v>2486</v>
      </c>
      <c r="H151" s="98">
        <v>1</v>
      </c>
      <c r="I151" s="1"/>
      <c r="J151" s="99">
        <f t="shared" si="12"/>
        <v>0</v>
      </c>
      <c r="K151" s="96" t="s">
        <v>0</v>
      </c>
      <c r="L151" s="15"/>
      <c r="M151" s="100" t="s">
        <v>0</v>
      </c>
      <c r="N151" s="101" t="s">
        <v>37</v>
      </c>
      <c r="O151" s="102"/>
      <c r="P151" s="103">
        <f t="shared" si="13"/>
        <v>0</v>
      </c>
      <c r="Q151" s="103">
        <v>0</v>
      </c>
      <c r="R151" s="103">
        <f t="shared" si="14"/>
        <v>0</v>
      </c>
      <c r="S151" s="103">
        <v>0</v>
      </c>
      <c r="T151" s="104">
        <f t="shared" si="15"/>
        <v>0</v>
      </c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R151" s="105" t="s">
        <v>224</v>
      </c>
      <c r="AT151" s="105" t="s">
        <v>219</v>
      </c>
      <c r="AU151" s="105" t="s">
        <v>231</v>
      </c>
      <c r="AY151" s="6" t="s">
        <v>217</v>
      </c>
      <c r="BE151" s="106">
        <f t="shared" si="16"/>
        <v>0</v>
      </c>
      <c r="BF151" s="106">
        <f t="shared" si="17"/>
        <v>0</v>
      </c>
      <c r="BG151" s="106">
        <f t="shared" si="18"/>
        <v>0</v>
      </c>
      <c r="BH151" s="106">
        <f t="shared" si="19"/>
        <v>0</v>
      </c>
      <c r="BI151" s="106">
        <f t="shared" si="20"/>
        <v>0</v>
      </c>
      <c r="BJ151" s="6" t="s">
        <v>79</v>
      </c>
      <c r="BK151" s="106">
        <f t="shared" si="21"/>
        <v>0</v>
      </c>
      <c r="BL151" s="6" t="s">
        <v>224</v>
      </c>
      <c r="BM151" s="105" t="s">
        <v>343</v>
      </c>
    </row>
    <row r="152" spans="1:65" s="17" customFormat="1" ht="16.5" customHeight="1">
      <c r="A152" s="14"/>
      <c r="B152" s="15"/>
      <c r="C152" s="94">
        <f t="shared" si="22"/>
        <v>15</v>
      </c>
      <c r="D152" s="94" t="s">
        <v>219</v>
      </c>
      <c r="E152" s="95" t="s">
        <v>3541</v>
      </c>
      <c r="F152" s="96" t="s">
        <v>3542</v>
      </c>
      <c r="G152" s="97" t="s">
        <v>2486</v>
      </c>
      <c r="H152" s="98">
        <v>1</v>
      </c>
      <c r="I152" s="1"/>
      <c r="J152" s="99">
        <f t="shared" si="12"/>
        <v>0</v>
      </c>
      <c r="K152" s="96" t="s">
        <v>0</v>
      </c>
      <c r="L152" s="15"/>
      <c r="M152" s="100" t="s">
        <v>0</v>
      </c>
      <c r="N152" s="101" t="s">
        <v>37</v>
      </c>
      <c r="O152" s="102"/>
      <c r="P152" s="103">
        <f t="shared" si="13"/>
        <v>0</v>
      </c>
      <c r="Q152" s="103">
        <v>0</v>
      </c>
      <c r="R152" s="103">
        <f t="shared" si="14"/>
        <v>0</v>
      </c>
      <c r="S152" s="103">
        <v>0</v>
      </c>
      <c r="T152" s="104">
        <f t="shared" si="15"/>
        <v>0</v>
      </c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R152" s="105" t="s">
        <v>224</v>
      </c>
      <c r="AT152" s="105" t="s">
        <v>219</v>
      </c>
      <c r="AU152" s="105" t="s">
        <v>231</v>
      </c>
      <c r="AY152" s="6" t="s">
        <v>217</v>
      </c>
      <c r="BE152" s="106">
        <f t="shared" si="16"/>
        <v>0</v>
      </c>
      <c r="BF152" s="106">
        <f t="shared" si="17"/>
        <v>0</v>
      </c>
      <c r="BG152" s="106">
        <f t="shared" si="18"/>
        <v>0</v>
      </c>
      <c r="BH152" s="106">
        <f t="shared" si="19"/>
        <v>0</v>
      </c>
      <c r="BI152" s="106">
        <f t="shared" si="20"/>
        <v>0</v>
      </c>
      <c r="BJ152" s="6" t="s">
        <v>79</v>
      </c>
      <c r="BK152" s="106">
        <f t="shared" si="21"/>
        <v>0</v>
      </c>
      <c r="BL152" s="6" t="s">
        <v>224</v>
      </c>
      <c r="BM152" s="105" t="s">
        <v>354</v>
      </c>
    </row>
    <row r="153" spans="1:65" s="17" customFormat="1" ht="16.5" customHeight="1">
      <c r="A153" s="14"/>
      <c r="B153" s="15"/>
      <c r="C153" s="94">
        <f t="shared" si="22"/>
        <v>16</v>
      </c>
      <c r="D153" s="94" t="s">
        <v>219</v>
      </c>
      <c r="E153" s="95" t="s">
        <v>3543</v>
      </c>
      <c r="F153" s="96" t="s">
        <v>3544</v>
      </c>
      <c r="G153" s="97" t="s">
        <v>2486</v>
      </c>
      <c r="H153" s="98">
        <v>2</v>
      </c>
      <c r="I153" s="1"/>
      <c r="J153" s="99">
        <f t="shared" si="12"/>
        <v>0</v>
      </c>
      <c r="K153" s="96" t="s">
        <v>0</v>
      </c>
      <c r="L153" s="15"/>
      <c r="M153" s="100" t="s">
        <v>0</v>
      </c>
      <c r="N153" s="101" t="s">
        <v>37</v>
      </c>
      <c r="O153" s="102"/>
      <c r="P153" s="103">
        <f t="shared" si="13"/>
        <v>0</v>
      </c>
      <c r="Q153" s="103">
        <v>0</v>
      </c>
      <c r="R153" s="103">
        <f t="shared" si="14"/>
        <v>0</v>
      </c>
      <c r="S153" s="103">
        <v>0</v>
      </c>
      <c r="T153" s="104">
        <f t="shared" si="15"/>
        <v>0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R153" s="105" t="s">
        <v>224</v>
      </c>
      <c r="AT153" s="105" t="s">
        <v>219</v>
      </c>
      <c r="AU153" s="105" t="s">
        <v>231</v>
      </c>
      <c r="AY153" s="6" t="s">
        <v>217</v>
      </c>
      <c r="BE153" s="106">
        <f t="shared" si="16"/>
        <v>0</v>
      </c>
      <c r="BF153" s="106">
        <f t="shared" si="17"/>
        <v>0</v>
      </c>
      <c r="BG153" s="106">
        <f t="shared" si="18"/>
        <v>0</v>
      </c>
      <c r="BH153" s="106">
        <f t="shared" si="19"/>
        <v>0</v>
      </c>
      <c r="BI153" s="106">
        <f t="shared" si="20"/>
        <v>0</v>
      </c>
      <c r="BJ153" s="6" t="s">
        <v>79</v>
      </c>
      <c r="BK153" s="106">
        <f t="shared" si="21"/>
        <v>0</v>
      </c>
      <c r="BL153" s="6" t="s">
        <v>224</v>
      </c>
      <c r="BM153" s="105" t="s">
        <v>364</v>
      </c>
    </row>
    <row r="154" spans="1:65" s="17" customFormat="1" ht="16.5" customHeight="1">
      <c r="A154" s="14"/>
      <c r="B154" s="15"/>
      <c r="C154" s="94">
        <f t="shared" si="22"/>
        <v>17</v>
      </c>
      <c r="D154" s="94" t="s">
        <v>219</v>
      </c>
      <c r="E154" s="95" t="s">
        <v>3545</v>
      </c>
      <c r="F154" s="96" t="s">
        <v>3546</v>
      </c>
      <c r="G154" s="97" t="s">
        <v>257</v>
      </c>
      <c r="H154" s="98">
        <v>6</v>
      </c>
      <c r="I154" s="1"/>
      <c r="J154" s="99">
        <f t="shared" si="12"/>
        <v>0</v>
      </c>
      <c r="K154" s="96" t="s">
        <v>0</v>
      </c>
      <c r="L154" s="15"/>
      <c r="M154" s="100" t="s">
        <v>0</v>
      </c>
      <c r="N154" s="101" t="s">
        <v>37</v>
      </c>
      <c r="O154" s="102"/>
      <c r="P154" s="103">
        <f t="shared" si="13"/>
        <v>0</v>
      </c>
      <c r="Q154" s="103">
        <v>0</v>
      </c>
      <c r="R154" s="103">
        <f t="shared" si="14"/>
        <v>0</v>
      </c>
      <c r="S154" s="103">
        <v>0</v>
      </c>
      <c r="T154" s="104">
        <f t="shared" si="15"/>
        <v>0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R154" s="105" t="s">
        <v>224</v>
      </c>
      <c r="AT154" s="105" t="s">
        <v>219</v>
      </c>
      <c r="AU154" s="105" t="s">
        <v>231</v>
      </c>
      <c r="AY154" s="6" t="s">
        <v>217</v>
      </c>
      <c r="BE154" s="106">
        <f t="shared" si="16"/>
        <v>0</v>
      </c>
      <c r="BF154" s="106">
        <f t="shared" si="17"/>
        <v>0</v>
      </c>
      <c r="BG154" s="106">
        <f t="shared" si="18"/>
        <v>0</v>
      </c>
      <c r="BH154" s="106">
        <f t="shared" si="19"/>
        <v>0</v>
      </c>
      <c r="BI154" s="106">
        <f t="shared" si="20"/>
        <v>0</v>
      </c>
      <c r="BJ154" s="6" t="s">
        <v>79</v>
      </c>
      <c r="BK154" s="106">
        <f t="shared" si="21"/>
        <v>0</v>
      </c>
      <c r="BL154" s="6" t="s">
        <v>224</v>
      </c>
      <c r="BM154" s="105" t="s">
        <v>2409</v>
      </c>
    </row>
    <row r="155" spans="1:65" s="17" customFormat="1" ht="16.5" customHeight="1">
      <c r="A155" s="14"/>
      <c r="B155" s="15"/>
      <c r="C155" s="94">
        <f t="shared" si="22"/>
        <v>18</v>
      </c>
      <c r="D155" s="94" t="s">
        <v>219</v>
      </c>
      <c r="E155" s="95" t="s">
        <v>3521</v>
      </c>
      <c r="F155" s="96" t="s">
        <v>3522</v>
      </c>
      <c r="G155" s="97" t="s">
        <v>257</v>
      </c>
      <c r="H155" s="98">
        <v>6</v>
      </c>
      <c r="I155" s="1"/>
      <c r="J155" s="99">
        <f t="shared" si="12"/>
        <v>0</v>
      </c>
      <c r="K155" s="96" t="s">
        <v>0</v>
      </c>
      <c r="L155" s="15"/>
      <c r="M155" s="100" t="s">
        <v>0</v>
      </c>
      <c r="N155" s="101" t="s">
        <v>37</v>
      </c>
      <c r="O155" s="102"/>
      <c r="P155" s="103">
        <f t="shared" si="13"/>
        <v>0</v>
      </c>
      <c r="Q155" s="103">
        <v>0</v>
      </c>
      <c r="R155" s="103">
        <f t="shared" si="14"/>
        <v>0</v>
      </c>
      <c r="S155" s="103">
        <v>0</v>
      </c>
      <c r="T155" s="104">
        <f t="shared" si="15"/>
        <v>0</v>
      </c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R155" s="105" t="s">
        <v>224</v>
      </c>
      <c r="AT155" s="105" t="s">
        <v>219</v>
      </c>
      <c r="AU155" s="105" t="s">
        <v>231</v>
      </c>
      <c r="AY155" s="6" t="s">
        <v>217</v>
      </c>
      <c r="BE155" s="106">
        <f t="shared" si="16"/>
        <v>0</v>
      </c>
      <c r="BF155" s="106">
        <f t="shared" si="17"/>
        <v>0</v>
      </c>
      <c r="BG155" s="106">
        <f t="shared" si="18"/>
        <v>0</v>
      </c>
      <c r="BH155" s="106">
        <f t="shared" si="19"/>
        <v>0</v>
      </c>
      <c r="BI155" s="106">
        <f t="shared" si="20"/>
        <v>0</v>
      </c>
      <c r="BJ155" s="6" t="s">
        <v>79</v>
      </c>
      <c r="BK155" s="106">
        <f t="shared" si="21"/>
        <v>0</v>
      </c>
      <c r="BL155" s="6" t="s">
        <v>224</v>
      </c>
      <c r="BM155" s="105" t="s">
        <v>380</v>
      </c>
    </row>
    <row r="156" spans="1:65" s="81" customFormat="1" ht="20.85" customHeight="1">
      <c r="B156" s="82"/>
      <c r="D156" s="83" t="s">
        <v>71</v>
      </c>
      <c r="E156" s="92" t="s">
        <v>3435</v>
      </c>
      <c r="F156" s="92" t="s">
        <v>3547</v>
      </c>
      <c r="J156" s="93">
        <f>BK156</f>
        <v>0</v>
      </c>
      <c r="L156" s="82"/>
      <c r="M156" s="86"/>
      <c r="N156" s="87"/>
      <c r="O156" s="87"/>
      <c r="P156" s="88">
        <f>SUM(P157:P163)</f>
        <v>0</v>
      </c>
      <c r="Q156" s="87"/>
      <c r="R156" s="88">
        <f>SUM(R157:R163)</f>
        <v>0</v>
      </c>
      <c r="S156" s="87"/>
      <c r="T156" s="89">
        <f>SUM(T157:T163)</f>
        <v>0</v>
      </c>
      <c r="AR156" s="83" t="s">
        <v>79</v>
      </c>
      <c r="AT156" s="90" t="s">
        <v>71</v>
      </c>
      <c r="AU156" s="90" t="s">
        <v>81</v>
      </c>
      <c r="AY156" s="83" t="s">
        <v>217</v>
      </c>
      <c r="BK156" s="91">
        <f>SUM(BK157:BK163)</f>
        <v>0</v>
      </c>
    </row>
    <row r="157" spans="1:65" s="17" customFormat="1" ht="36">
      <c r="A157" s="14"/>
      <c r="B157" s="15"/>
      <c r="C157" s="94">
        <f>C155+1</f>
        <v>19</v>
      </c>
      <c r="D157" s="94" t="s">
        <v>219</v>
      </c>
      <c r="E157" s="95" t="s">
        <v>3548</v>
      </c>
      <c r="F157" s="96" t="s">
        <v>3549</v>
      </c>
      <c r="G157" s="97" t="s">
        <v>2486</v>
      </c>
      <c r="H157" s="98">
        <v>1</v>
      </c>
      <c r="I157" s="1"/>
      <c r="J157" s="99">
        <f t="shared" ref="J157:J163" si="23">ROUND(I157*H157,2)</f>
        <v>0</v>
      </c>
      <c r="K157" s="96" t="s">
        <v>0</v>
      </c>
      <c r="L157" s="15"/>
      <c r="M157" s="100" t="s">
        <v>0</v>
      </c>
      <c r="N157" s="101" t="s">
        <v>37</v>
      </c>
      <c r="O157" s="102"/>
      <c r="P157" s="103">
        <f t="shared" ref="P157:P163" si="24">O157*H157</f>
        <v>0</v>
      </c>
      <c r="Q157" s="103">
        <v>0</v>
      </c>
      <c r="R157" s="103">
        <f t="shared" ref="R157:R163" si="25">Q157*H157</f>
        <v>0</v>
      </c>
      <c r="S157" s="103">
        <v>0</v>
      </c>
      <c r="T157" s="104">
        <f t="shared" ref="T157:T163" si="26">S157*H157</f>
        <v>0</v>
      </c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R157" s="105" t="s">
        <v>224</v>
      </c>
      <c r="AT157" s="105" t="s">
        <v>219</v>
      </c>
      <c r="AU157" s="105" t="s">
        <v>231</v>
      </c>
      <c r="AY157" s="6" t="s">
        <v>217</v>
      </c>
      <c r="BE157" s="106">
        <f t="shared" ref="BE157:BE163" si="27">IF(N157="základní",J157,0)</f>
        <v>0</v>
      </c>
      <c r="BF157" s="106">
        <f t="shared" ref="BF157:BF163" si="28">IF(N157="snížená",J157,0)</f>
        <v>0</v>
      </c>
      <c r="BG157" s="106">
        <f t="shared" ref="BG157:BG163" si="29">IF(N157="zákl. přenesená",J157,0)</f>
        <v>0</v>
      </c>
      <c r="BH157" s="106">
        <f t="shared" ref="BH157:BH163" si="30">IF(N157="sníž. přenesená",J157,0)</f>
        <v>0</v>
      </c>
      <c r="BI157" s="106">
        <f t="shared" ref="BI157:BI163" si="31">IF(N157="nulová",J157,0)</f>
        <v>0</v>
      </c>
      <c r="BJ157" s="6" t="s">
        <v>79</v>
      </c>
      <c r="BK157" s="106">
        <f t="shared" ref="BK157:BK163" si="32">ROUND(I157*H157,2)</f>
        <v>0</v>
      </c>
      <c r="BL157" s="6" t="s">
        <v>224</v>
      </c>
      <c r="BM157" s="105" t="s">
        <v>395</v>
      </c>
    </row>
    <row r="158" spans="1:65" s="17" customFormat="1" ht="16.5" customHeight="1">
      <c r="A158" s="14"/>
      <c r="B158" s="15"/>
      <c r="C158" s="94">
        <f>C157+1</f>
        <v>20</v>
      </c>
      <c r="D158" s="94" t="s">
        <v>219</v>
      </c>
      <c r="E158" s="95" t="s">
        <v>3537</v>
      </c>
      <c r="F158" s="96" t="s">
        <v>3538</v>
      </c>
      <c r="G158" s="97" t="s">
        <v>2486</v>
      </c>
      <c r="H158" s="98">
        <v>2</v>
      </c>
      <c r="I158" s="1"/>
      <c r="J158" s="99">
        <f t="shared" si="23"/>
        <v>0</v>
      </c>
      <c r="K158" s="96" t="s">
        <v>0</v>
      </c>
      <c r="L158" s="15"/>
      <c r="M158" s="100" t="s">
        <v>0</v>
      </c>
      <c r="N158" s="101" t="s">
        <v>37</v>
      </c>
      <c r="O158" s="102"/>
      <c r="P158" s="103">
        <f t="shared" si="24"/>
        <v>0</v>
      </c>
      <c r="Q158" s="103">
        <v>0</v>
      </c>
      <c r="R158" s="103">
        <f t="shared" si="25"/>
        <v>0</v>
      </c>
      <c r="S158" s="103">
        <v>0</v>
      </c>
      <c r="T158" s="104">
        <f t="shared" si="26"/>
        <v>0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R158" s="105" t="s">
        <v>224</v>
      </c>
      <c r="AT158" s="105" t="s">
        <v>219</v>
      </c>
      <c r="AU158" s="105" t="s">
        <v>231</v>
      </c>
      <c r="AY158" s="6" t="s">
        <v>217</v>
      </c>
      <c r="BE158" s="106">
        <f t="shared" si="27"/>
        <v>0</v>
      </c>
      <c r="BF158" s="106">
        <f t="shared" si="28"/>
        <v>0</v>
      </c>
      <c r="BG158" s="106">
        <f t="shared" si="29"/>
        <v>0</v>
      </c>
      <c r="BH158" s="106">
        <f t="shared" si="30"/>
        <v>0</v>
      </c>
      <c r="BI158" s="106">
        <f t="shared" si="31"/>
        <v>0</v>
      </c>
      <c r="BJ158" s="6" t="s">
        <v>79</v>
      </c>
      <c r="BK158" s="106">
        <f t="shared" si="32"/>
        <v>0</v>
      </c>
      <c r="BL158" s="6" t="s">
        <v>224</v>
      </c>
      <c r="BM158" s="105" t="s">
        <v>2413</v>
      </c>
    </row>
    <row r="159" spans="1:65" s="17" customFormat="1" ht="16.5" customHeight="1">
      <c r="A159" s="14"/>
      <c r="B159" s="15"/>
      <c r="C159" s="94">
        <f t="shared" ref="C159:C163" si="33">C158+1</f>
        <v>21</v>
      </c>
      <c r="D159" s="94" t="s">
        <v>219</v>
      </c>
      <c r="E159" s="95" t="s">
        <v>3550</v>
      </c>
      <c r="F159" s="96" t="s">
        <v>3544</v>
      </c>
      <c r="G159" s="97" t="s">
        <v>2486</v>
      </c>
      <c r="H159" s="98">
        <v>1</v>
      </c>
      <c r="I159" s="1"/>
      <c r="J159" s="99">
        <f t="shared" si="23"/>
        <v>0</v>
      </c>
      <c r="K159" s="96" t="s">
        <v>0</v>
      </c>
      <c r="L159" s="15"/>
      <c r="M159" s="100" t="s">
        <v>0</v>
      </c>
      <c r="N159" s="101" t="s">
        <v>37</v>
      </c>
      <c r="O159" s="102"/>
      <c r="P159" s="103">
        <f t="shared" si="24"/>
        <v>0</v>
      </c>
      <c r="Q159" s="103">
        <v>0</v>
      </c>
      <c r="R159" s="103">
        <f t="shared" si="25"/>
        <v>0</v>
      </c>
      <c r="S159" s="103">
        <v>0</v>
      </c>
      <c r="T159" s="104">
        <f t="shared" si="26"/>
        <v>0</v>
      </c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R159" s="105" t="s">
        <v>224</v>
      </c>
      <c r="AT159" s="105" t="s">
        <v>219</v>
      </c>
      <c r="AU159" s="105" t="s">
        <v>231</v>
      </c>
      <c r="AY159" s="6" t="s">
        <v>217</v>
      </c>
      <c r="BE159" s="106">
        <f t="shared" si="27"/>
        <v>0</v>
      </c>
      <c r="BF159" s="106">
        <f t="shared" si="28"/>
        <v>0</v>
      </c>
      <c r="BG159" s="106">
        <f t="shared" si="29"/>
        <v>0</v>
      </c>
      <c r="BH159" s="106">
        <f t="shared" si="30"/>
        <v>0</v>
      </c>
      <c r="BI159" s="106">
        <f t="shared" si="31"/>
        <v>0</v>
      </c>
      <c r="BJ159" s="6" t="s">
        <v>79</v>
      </c>
      <c r="BK159" s="106">
        <f t="shared" si="32"/>
        <v>0</v>
      </c>
      <c r="BL159" s="6" t="s">
        <v>224</v>
      </c>
      <c r="BM159" s="105" t="s">
        <v>410</v>
      </c>
    </row>
    <row r="160" spans="1:65" s="17" customFormat="1" ht="16.5" customHeight="1">
      <c r="A160" s="14"/>
      <c r="B160" s="15"/>
      <c r="C160" s="94">
        <f t="shared" si="33"/>
        <v>22</v>
      </c>
      <c r="D160" s="94" t="s">
        <v>219</v>
      </c>
      <c r="E160" s="95" t="s">
        <v>3551</v>
      </c>
      <c r="F160" s="96" t="s">
        <v>3542</v>
      </c>
      <c r="G160" s="97" t="s">
        <v>2486</v>
      </c>
      <c r="H160" s="98">
        <v>1</v>
      </c>
      <c r="I160" s="1"/>
      <c r="J160" s="99">
        <f t="shared" si="23"/>
        <v>0</v>
      </c>
      <c r="K160" s="96" t="s">
        <v>0</v>
      </c>
      <c r="L160" s="15"/>
      <c r="M160" s="100" t="s">
        <v>0</v>
      </c>
      <c r="N160" s="101" t="s">
        <v>37</v>
      </c>
      <c r="O160" s="102"/>
      <c r="P160" s="103">
        <f t="shared" si="24"/>
        <v>0</v>
      </c>
      <c r="Q160" s="103">
        <v>0</v>
      </c>
      <c r="R160" s="103">
        <f t="shared" si="25"/>
        <v>0</v>
      </c>
      <c r="S160" s="103">
        <v>0</v>
      </c>
      <c r="T160" s="104">
        <f t="shared" si="26"/>
        <v>0</v>
      </c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R160" s="105" t="s">
        <v>224</v>
      </c>
      <c r="AT160" s="105" t="s">
        <v>219</v>
      </c>
      <c r="AU160" s="105" t="s">
        <v>231</v>
      </c>
      <c r="AY160" s="6" t="s">
        <v>217</v>
      </c>
      <c r="BE160" s="106">
        <f t="shared" si="27"/>
        <v>0</v>
      </c>
      <c r="BF160" s="106">
        <f t="shared" si="28"/>
        <v>0</v>
      </c>
      <c r="BG160" s="106">
        <f t="shared" si="29"/>
        <v>0</v>
      </c>
      <c r="BH160" s="106">
        <f t="shared" si="30"/>
        <v>0</v>
      </c>
      <c r="BI160" s="106">
        <f t="shared" si="31"/>
        <v>0</v>
      </c>
      <c r="BJ160" s="6" t="s">
        <v>79</v>
      </c>
      <c r="BK160" s="106">
        <f t="shared" si="32"/>
        <v>0</v>
      </c>
      <c r="BL160" s="6" t="s">
        <v>224</v>
      </c>
      <c r="BM160" s="105" t="s">
        <v>425</v>
      </c>
    </row>
    <row r="161" spans="1:65" s="17" customFormat="1" ht="16.5" customHeight="1">
      <c r="A161" s="14"/>
      <c r="B161" s="15"/>
      <c r="C161" s="94">
        <f t="shared" si="33"/>
        <v>23</v>
      </c>
      <c r="D161" s="94" t="s">
        <v>219</v>
      </c>
      <c r="E161" s="95" t="s">
        <v>3530</v>
      </c>
      <c r="F161" s="96" t="s">
        <v>3531</v>
      </c>
      <c r="G161" s="97" t="s">
        <v>2486</v>
      </c>
      <c r="H161" s="98">
        <v>1</v>
      </c>
      <c r="I161" s="1"/>
      <c r="J161" s="99">
        <f t="shared" si="23"/>
        <v>0</v>
      </c>
      <c r="K161" s="96" t="s">
        <v>0</v>
      </c>
      <c r="L161" s="15"/>
      <c r="M161" s="100" t="s">
        <v>0</v>
      </c>
      <c r="N161" s="101" t="s">
        <v>37</v>
      </c>
      <c r="O161" s="102"/>
      <c r="P161" s="103">
        <f t="shared" si="24"/>
        <v>0</v>
      </c>
      <c r="Q161" s="103">
        <v>0</v>
      </c>
      <c r="R161" s="103">
        <f t="shared" si="25"/>
        <v>0</v>
      </c>
      <c r="S161" s="103">
        <v>0</v>
      </c>
      <c r="T161" s="104">
        <f t="shared" si="26"/>
        <v>0</v>
      </c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R161" s="105" t="s">
        <v>224</v>
      </c>
      <c r="AT161" s="105" t="s">
        <v>219</v>
      </c>
      <c r="AU161" s="105" t="s">
        <v>231</v>
      </c>
      <c r="AY161" s="6" t="s">
        <v>217</v>
      </c>
      <c r="BE161" s="106">
        <f t="shared" si="27"/>
        <v>0</v>
      </c>
      <c r="BF161" s="106">
        <f t="shared" si="28"/>
        <v>0</v>
      </c>
      <c r="BG161" s="106">
        <f t="shared" si="29"/>
        <v>0</v>
      </c>
      <c r="BH161" s="106">
        <f t="shared" si="30"/>
        <v>0</v>
      </c>
      <c r="BI161" s="106">
        <f t="shared" si="31"/>
        <v>0</v>
      </c>
      <c r="BJ161" s="6" t="s">
        <v>79</v>
      </c>
      <c r="BK161" s="106">
        <f t="shared" si="32"/>
        <v>0</v>
      </c>
      <c r="BL161" s="6" t="s">
        <v>224</v>
      </c>
      <c r="BM161" s="105" t="s">
        <v>435</v>
      </c>
    </row>
    <row r="162" spans="1:65" s="17" customFormat="1" ht="16.5" customHeight="1">
      <c r="A162" s="14"/>
      <c r="B162" s="15"/>
      <c r="C162" s="94">
        <f t="shared" si="33"/>
        <v>24</v>
      </c>
      <c r="D162" s="94" t="s">
        <v>219</v>
      </c>
      <c r="E162" s="95" t="s">
        <v>3545</v>
      </c>
      <c r="F162" s="96" t="s">
        <v>3546</v>
      </c>
      <c r="G162" s="97" t="s">
        <v>257</v>
      </c>
      <c r="H162" s="98">
        <v>10</v>
      </c>
      <c r="I162" s="1"/>
      <c r="J162" s="99">
        <f t="shared" si="23"/>
        <v>0</v>
      </c>
      <c r="K162" s="96" t="s">
        <v>0</v>
      </c>
      <c r="L162" s="15"/>
      <c r="M162" s="100" t="s">
        <v>0</v>
      </c>
      <c r="N162" s="101" t="s">
        <v>37</v>
      </c>
      <c r="O162" s="102"/>
      <c r="P162" s="103">
        <f t="shared" si="24"/>
        <v>0</v>
      </c>
      <c r="Q162" s="103">
        <v>0</v>
      </c>
      <c r="R162" s="103">
        <f t="shared" si="25"/>
        <v>0</v>
      </c>
      <c r="S162" s="103">
        <v>0</v>
      </c>
      <c r="T162" s="104">
        <f t="shared" si="26"/>
        <v>0</v>
      </c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R162" s="105" t="s">
        <v>224</v>
      </c>
      <c r="AT162" s="105" t="s">
        <v>219</v>
      </c>
      <c r="AU162" s="105" t="s">
        <v>231</v>
      </c>
      <c r="AY162" s="6" t="s">
        <v>217</v>
      </c>
      <c r="BE162" s="106">
        <f t="shared" si="27"/>
        <v>0</v>
      </c>
      <c r="BF162" s="106">
        <f t="shared" si="28"/>
        <v>0</v>
      </c>
      <c r="BG162" s="106">
        <f t="shared" si="29"/>
        <v>0</v>
      </c>
      <c r="BH162" s="106">
        <f t="shared" si="30"/>
        <v>0</v>
      </c>
      <c r="BI162" s="106">
        <f t="shared" si="31"/>
        <v>0</v>
      </c>
      <c r="BJ162" s="6" t="s">
        <v>79</v>
      </c>
      <c r="BK162" s="106">
        <f t="shared" si="32"/>
        <v>0</v>
      </c>
      <c r="BL162" s="6" t="s">
        <v>224</v>
      </c>
      <c r="BM162" s="105" t="s">
        <v>445</v>
      </c>
    </row>
    <row r="163" spans="1:65" s="17" customFormat="1" ht="16.5" customHeight="1">
      <c r="A163" s="14"/>
      <c r="B163" s="15"/>
      <c r="C163" s="94">
        <f t="shared" si="33"/>
        <v>25</v>
      </c>
      <c r="D163" s="94" t="s">
        <v>219</v>
      </c>
      <c r="E163" s="95" t="s">
        <v>3521</v>
      </c>
      <c r="F163" s="96" t="s">
        <v>3522</v>
      </c>
      <c r="G163" s="97" t="s">
        <v>257</v>
      </c>
      <c r="H163" s="98">
        <v>10</v>
      </c>
      <c r="I163" s="1"/>
      <c r="J163" s="99">
        <f t="shared" si="23"/>
        <v>0</v>
      </c>
      <c r="K163" s="96" t="s">
        <v>0</v>
      </c>
      <c r="L163" s="15"/>
      <c r="M163" s="100" t="s">
        <v>0</v>
      </c>
      <c r="N163" s="101" t="s">
        <v>37</v>
      </c>
      <c r="O163" s="102"/>
      <c r="P163" s="103">
        <f t="shared" si="24"/>
        <v>0</v>
      </c>
      <c r="Q163" s="103">
        <v>0</v>
      </c>
      <c r="R163" s="103">
        <f t="shared" si="25"/>
        <v>0</v>
      </c>
      <c r="S163" s="103">
        <v>0</v>
      </c>
      <c r="T163" s="104">
        <f t="shared" si="26"/>
        <v>0</v>
      </c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R163" s="105" t="s">
        <v>224</v>
      </c>
      <c r="AT163" s="105" t="s">
        <v>219</v>
      </c>
      <c r="AU163" s="105" t="s">
        <v>231</v>
      </c>
      <c r="AY163" s="6" t="s">
        <v>217</v>
      </c>
      <c r="BE163" s="106">
        <f t="shared" si="27"/>
        <v>0</v>
      </c>
      <c r="BF163" s="106">
        <f t="shared" si="28"/>
        <v>0</v>
      </c>
      <c r="BG163" s="106">
        <f t="shared" si="29"/>
        <v>0</v>
      </c>
      <c r="BH163" s="106">
        <f t="shared" si="30"/>
        <v>0</v>
      </c>
      <c r="BI163" s="106">
        <f t="shared" si="31"/>
        <v>0</v>
      </c>
      <c r="BJ163" s="6" t="s">
        <v>79</v>
      </c>
      <c r="BK163" s="106">
        <f t="shared" si="32"/>
        <v>0</v>
      </c>
      <c r="BL163" s="6" t="s">
        <v>224</v>
      </c>
      <c r="BM163" s="105" t="s">
        <v>455</v>
      </c>
    </row>
    <row r="164" spans="1:65" s="81" customFormat="1" ht="22.9" customHeight="1">
      <c r="B164" s="82"/>
      <c r="D164" s="83" t="s">
        <v>71</v>
      </c>
      <c r="E164" s="92" t="s">
        <v>3441</v>
      </c>
      <c r="F164" s="92" t="s">
        <v>3552</v>
      </c>
      <c r="J164" s="93">
        <f>BK164</f>
        <v>0</v>
      </c>
      <c r="L164" s="82"/>
      <c r="M164" s="86"/>
      <c r="N164" s="87"/>
      <c r="O164" s="87"/>
      <c r="P164" s="88">
        <f>P165+P194+P212+P232+P239</f>
        <v>0</v>
      </c>
      <c r="Q164" s="87"/>
      <c r="R164" s="88">
        <f>R165+R194+R212+R232+R239</f>
        <v>0</v>
      </c>
      <c r="S164" s="87"/>
      <c r="T164" s="89">
        <f>T165+T194+T212+T232+T239</f>
        <v>0</v>
      </c>
      <c r="AR164" s="83" t="s">
        <v>79</v>
      </c>
      <c r="AT164" s="90" t="s">
        <v>71</v>
      </c>
      <c r="AU164" s="90" t="s">
        <v>79</v>
      </c>
      <c r="AY164" s="83" t="s">
        <v>217</v>
      </c>
      <c r="BK164" s="91">
        <f>BK165+BK194+BK212+BK232+BK239</f>
        <v>0</v>
      </c>
    </row>
    <row r="165" spans="1:65" s="81" customFormat="1" ht="20.85" customHeight="1">
      <c r="B165" s="82"/>
      <c r="D165" s="83" t="s">
        <v>71</v>
      </c>
      <c r="E165" s="92" t="s">
        <v>3447</v>
      </c>
      <c r="F165" s="92" t="s">
        <v>3553</v>
      </c>
      <c r="J165" s="93">
        <f>BK165</f>
        <v>0</v>
      </c>
      <c r="L165" s="82"/>
      <c r="M165" s="86"/>
      <c r="N165" s="87"/>
      <c r="O165" s="87"/>
      <c r="P165" s="88">
        <f>SUM(P166:P193)</f>
        <v>0</v>
      </c>
      <c r="Q165" s="87"/>
      <c r="R165" s="88">
        <f>SUM(R166:R193)</f>
        <v>0</v>
      </c>
      <c r="S165" s="87"/>
      <c r="T165" s="89">
        <f>SUM(T166:T193)</f>
        <v>0</v>
      </c>
      <c r="AR165" s="83" t="s">
        <v>79</v>
      </c>
      <c r="AT165" s="90" t="s">
        <v>71</v>
      </c>
      <c r="AU165" s="90" t="s">
        <v>81</v>
      </c>
      <c r="AY165" s="83" t="s">
        <v>217</v>
      </c>
      <c r="BK165" s="91">
        <f>SUM(BK166:BK193)</f>
        <v>0</v>
      </c>
    </row>
    <row r="166" spans="1:65" s="17" customFormat="1" ht="16.5" customHeight="1">
      <c r="A166" s="14"/>
      <c r="B166" s="15"/>
      <c r="C166" s="94">
        <f>C163+1</f>
        <v>26</v>
      </c>
      <c r="D166" s="94" t="s">
        <v>219</v>
      </c>
      <c r="E166" s="95" t="s">
        <v>3554</v>
      </c>
      <c r="F166" s="96" t="s">
        <v>3555</v>
      </c>
      <c r="G166" s="97" t="s">
        <v>2486</v>
      </c>
      <c r="H166" s="98">
        <v>1</v>
      </c>
      <c r="I166" s="1"/>
      <c r="J166" s="99">
        <f t="shared" ref="J166:J193" si="34">ROUND(I166*H166,2)</f>
        <v>0</v>
      </c>
      <c r="K166" s="96" t="s">
        <v>0</v>
      </c>
      <c r="L166" s="15"/>
      <c r="M166" s="100" t="s">
        <v>0</v>
      </c>
      <c r="N166" s="101" t="s">
        <v>37</v>
      </c>
      <c r="O166" s="102"/>
      <c r="P166" s="103">
        <f t="shared" ref="P166:P193" si="35">O166*H166</f>
        <v>0</v>
      </c>
      <c r="Q166" s="103">
        <v>0</v>
      </c>
      <c r="R166" s="103">
        <f t="shared" ref="R166:R193" si="36">Q166*H166</f>
        <v>0</v>
      </c>
      <c r="S166" s="103">
        <v>0</v>
      </c>
      <c r="T166" s="104">
        <f t="shared" ref="T166:T193" si="37">S166*H166</f>
        <v>0</v>
      </c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R166" s="105" t="s">
        <v>224</v>
      </c>
      <c r="AT166" s="105" t="s">
        <v>219</v>
      </c>
      <c r="AU166" s="105" t="s">
        <v>231</v>
      </c>
      <c r="AY166" s="6" t="s">
        <v>217</v>
      </c>
      <c r="BE166" s="106">
        <f t="shared" ref="BE166:BE193" si="38">IF(N166="základní",J166,0)</f>
        <v>0</v>
      </c>
      <c r="BF166" s="106">
        <f t="shared" ref="BF166:BF193" si="39">IF(N166="snížená",J166,0)</f>
        <v>0</v>
      </c>
      <c r="BG166" s="106">
        <f t="shared" ref="BG166:BG193" si="40">IF(N166="zákl. přenesená",J166,0)</f>
        <v>0</v>
      </c>
      <c r="BH166" s="106">
        <f t="shared" ref="BH166:BH193" si="41">IF(N166="sníž. přenesená",J166,0)</f>
        <v>0</v>
      </c>
      <c r="BI166" s="106">
        <f t="shared" ref="BI166:BI193" si="42">IF(N166="nulová",J166,0)</f>
        <v>0</v>
      </c>
      <c r="BJ166" s="6" t="s">
        <v>79</v>
      </c>
      <c r="BK166" s="106">
        <f t="shared" ref="BK166:BK193" si="43">ROUND(I166*H166,2)</f>
        <v>0</v>
      </c>
      <c r="BL166" s="6" t="s">
        <v>224</v>
      </c>
      <c r="BM166" s="105" t="s">
        <v>464</v>
      </c>
    </row>
    <row r="167" spans="1:65" s="17" customFormat="1" ht="16.5" customHeight="1">
      <c r="A167" s="14"/>
      <c r="B167" s="15"/>
      <c r="C167" s="94">
        <f>C166+1</f>
        <v>27</v>
      </c>
      <c r="D167" s="94" t="s">
        <v>219</v>
      </c>
      <c r="E167" s="95" t="s">
        <v>3556</v>
      </c>
      <c r="F167" s="96" t="s">
        <v>3557</v>
      </c>
      <c r="G167" s="97" t="s">
        <v>2486</v>
      </c>
      <c r="H167" s="98">
        <v>2</v>
      </c>
      <c r="I167" s="1"/>
      <c r="J167" s="99">
        <f t="shared" si="34"/>
        <v>0</v>
      </c>
      <c r="K167" s="96" t="s">
        <v>0</v>
      </c>
      <c r="L167" s="15"/>
      <c r="M167" s="100" t="s">
        <v>0</v>
      </c>
      <c r="N167" s="101" t="s">
        <v>37</v>
      </c>
      <c r="O167" s="102"/>
      <c r="P167" s="103">
        <f t="shared" si="35"/>
        <v>0</v>
      </c>
      <c r="Q167" s="103">
        <v>0</v>
      </c>
      <c r="R167" s="103">
        <f t="shared" si="36"/>
        <v>0</v>
      </c>
      <c r="S167" s="103">
        <v>0</v>
      </c>
      <c r="T167" s="104">
        <f t="shared" si="37"/>
        <v>0</v>
      </c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R167" s="105" t="s">
        <v>224</v>
      </c>
      <c r="AT167" s="105" t="s">
        <v>219</v>
      </c>
      <c r="AU167" s="105" t="s">
        <v>231</v>
      </c>
      <c r="AY167" s="6" t="s">
        <v>217</v>
      </c>
      <c r="BE167" s="106">
        <f t="shared" si="38"/>
        <v>0</v>
      </c>
      <c r="BF167" s="106">
        <f t="shared" si="39"/>
        <v>0</v>
      </c>
      <c r="BG167" s="106">
        <f t="shared" si="40"/>
        <v>0</v>
      </c>
      <c r="BH167" s="106">
        <f t="shared" si="41"/>
        <v>0</v>
      </c>
      <c r="BI167" s="106">
        <f t="shared" si="42"/>
        <v>0</v>
      </c>
      <c r="BJ167" s="6" t="s">
        <v>79</v>
      </c>
      <c r="BK167" s="106">
        <f t="shared" si="43"/>
        <v>0</v>
      </c>
      <c r="BL167" s="6" t="s">
        <v>224</v>
      </c>
      <c r="BM167" s="105" t="s">
        <v>2421</v>
      </c>
    </row>
    <row r="168" spans="1:65" s="17" customFormat="1" ht="16.5" customHeight="1">
      <c r="A168" s="14"/>
      <c r="B168" s="15"/>
      <c r="C168" s="94">
        <f t="shared" ref="C168:C193" si="44">C167+1</f>
        <v>28</v>
      </c>
      <c r="D168" s="94" t="s">
        <v>219</v>
      </c>
      <c r="E168" s="95" t="s">
        <v>3558</v>
      </c>
      <c r="F168" s="96" t="s">
        <v>3559</v>
      </c>
      <c r="G168" s="97" t="s">
        <v>2486</v>
      </c>
      <c r="H168" s="98">
        <v>4</v>
      </c>
      <c r="I168" s="1"/>
      <c r="J168" s="99">
        <f t="shared" si="34"/>
        <v>0</v>
      </c>
      <c r="K168" s="96" t="s">
        <v>0</v>
      </c>
      <c r="L168" s="15"/>
      <c r="M168" s="100" t="s">
        <v>0</v>
      </c>
      <c r="N168" s="101" t="s">
        <v>37</v>
      </c>
      <c r="O168" s="102"/>
      <c r="P168" s="103">
        <f t="shared" si="35"/>
        <v>0</v>
      </c>
      <c r="Q168" s="103">
        <v>0</v>
      </c>
      <c r="R168" s="103">
        <f t="shared" si="36"/>
        <v>0</v>
      </c>
      <c r="S168" s="103">
        <v>0</v>
      </c>
      <c r="T168" s="104">
        <f t="shared" si="37"/>
        <v>0</v>
      </c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R168" s="105" t="s">
        <v>224</v>
      </c>
      <c r="AT168" s="105" t="s">
        <v>219</v>
      </c>
      <c r="AU168" s="105" t="s">
        <v>231</v>
      </c>
      <c r="AY168" s="6" t="s">
        <v>217</v>
      </c>
      <c r="BE168" s="106">
        <f t="shared" si="38"/>
        <v>0</v>
      </c>
      <c r="BF168" s="106">
        <f t="shared" si="39"/>
        <v>0</v>
      </c>
      <c r="BG168" s="106">
        <f t="shared" si="40"/>
        <v>0</v>
      </c>
      <c r="BH168" s="106">
        <f t="shared" si="41"/>
        <v>0</v>
      </c>
      <c r="BI168" s="106">
        <f t="shared" si="42"/>
        <v>0</v>
      </c>
      <c r="BJ168" s="6" t="s">
        <v>79</v>
      </c>
      <c r="BK168" s="106">
        <f t="shared" si="43"/>
        <v>0</v>
      </c>
      <c r="BL168" s="6" t="s">
        <v>224</v>
      </c>
      <c r="BM168" s="105" t="s">
        <v>2423</v>
      </c>
    </row>
    <row r="169" spans="1:65" s="17" customFormat="1" ht="16.5" customHeight="1">
      <c r="A169" s="14"/>
      <c r="B169" s="15"/>
      <c r="C169" s="94">
        <f t="shared" si="44"/>
        <v>29</v>
      </c>
      <c r="D169" s="94" t="s">
        <v>219</v>
      </c>
      <c r="E169" s="95" t="s">
        <v>3560</v>
      </c>
      <c r="F169" s="96" t="s">
        <v>3561</v>
      </c>
      <c r="G169" s="97" t="s">
        <v>2486</v>
      </c>
      <c r="H169" s="98">
        <v>5</v>
      </c>
      <c r="I169" s="1"/>
      <c r="J169" s="99">
        <f t="shared" si="34"/>
        <v>0</v>
      </c>
      <c r="K169" s="96" t="s">
        <v>0</v>
      </c>
      <c r="L169" s="15"/>
      <c r="M169" s="100" t="s">
        <v>0</v>
      </c>
      <c r="N169" s="101" t="s">
        <v>37</v>
      </c>
      <c r="O169" s="102"/>
      <c r="P169" s="103">
        <f t="shared" si="35"/>
        <v>0</v>
      </c>
      <c r="Q169" s="103">
        <v>0</v>
      </c>
      <c r="R169" s="103">
        <f t="shared" si="36"/>
        <v>0</v>
      </c>
      <c r="S169" s="103">
        <v>0</v>
      </c>
      <c r="T169" s="104">
        <f t="shared" si="37"/>
        <v>0</v>
      </c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R169" s="105" t="s">
        <v>224</v>
      </c>
      <c r="AT169" s="105" t="s">
        <v>219</v>
      </c>
      <c r="AU169" s="105" t="s">
        <v>231</v>
      </c>
      <c r="AY169" s="6" t="s">
        <v>217</v>
      </c>
      <c r="BE169" s="106">
        <f t="shared" si="38"/>
        <v>0</v>
      </c>
      <c r="BF169" s="106">
        <f t="shared" si="39"/>
        <v>0</v>
      </c>
      <c r="BG169" s="106">
        <f t="shared" si="40"/>
        <v>0</v>
      </c>
      <c r="BH169" s="106">
        <f t="shared" si="41"/>
        <v>0</v>
      </c>
      <c r="BI169" s="106">
        <f t="shared" si="42"/>
        <v>0</v>
      </c>
      <c r="BJ169" s="6" t="s">
        <v>79</v>
      </c>
      <c r="BK169" s="106">
        <f t="shared" si="43"/>
        <v>0</v>
      </c>
      <c r="BL169" s="6" t="s">
        <v>224</v>
      </c>
      <c r="BM169" s="105" t="s">
        <v>474</v>
      </c>
    </row>
    <row r="170" spans="1:65" s="17" customFormat="1" ht="16.5" customHeight="1">
      <c r="A170" s="14"/>
      <c r="B170" s="15"/>
      <c r="C170" s="94">
        <f t="shared" si="44"/>
        <v>30</v>
      </c>
      <c r="D170" s="94" t="s">
        <v>219</v>
      </c>
      <c r="E170" s="95" t="s">
        <v>3562</v>
      </c>
      <c r="F170" s="96" t="s">
        <v>3563</v>
      </c>
      <c r="G170" s="97" t="s">
        <v>2486</v>
      </c>
      <c r="H170" s="98">
        <v>11</v>
      </c>
      <c r="I170" s="1"/>
      <c r="J170" s="99">
        <f t="shared" si="34"/>
        <v>0</v>
      </c>
      <c r="K170" s="96" t="s">
        <v>0</v>
      </c>
      <c r="L170" s="15"/>
      <c r="M170" s="100" t="s">
        <v>0</v>
      </c>
      <c r="N170" s="101" t="s">
        <v>37</v>
      </c>
      <c r="O170" s="102"/>
      <c r="P170" s="103">
        <f t="shared" si="35"/>
        <v>0</v>
      </c>
      <c r="Q170" s="103">
        <v>0</v>
      </c>
      <c r="R170" s="103">
        <f t="shared" si="36"/>
        <v>0</v>
      </c>
      <c r="S170" s="103">
        <v>0</v>
      </c>
      <c r="T170" s="104">
        <f t="shared" si="37"/>
        <v>0</v>
      </c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R170" s="105" t="s">
        <v>224</v>
      </c>
      <c r="AT170" s="105" t="s">
        <v>219</v>
      </c>
      <c r="AU170" s="105" t="s">
        <v>231</v>
      </c>
      <c r="AY170" s="6" t="s">
        <v>217</v>
      </c>
      <c r="BE170" s="106">
        <f t="shared" si="38"/>
        <v>0</v>
      </c>
      <c r="BF170" s="106">
        <f t="shared" si="39"/>
        <v>0</v>
      </c>
      <c r="BG170" s="106">
        <f t="shared" si="40"/>
        <v>0</v>
      </c>
      <c r="BH170" s="106">
        <f t="shared" si="41"/>
        <v>0</v>
      </c>
      <c r="BI170" s="106">
        <f t="shared" si="42"/>
        <v>0</v>
      </c>
      <c r="BJ170" s="6" t="s">
        <v>79</v>
      </c>
      <c r="BK170" s="106">
        <f t="shared" si="43"/>
        <v>0</v>
      </c>
      <c r="BL170" s="6" t="s">
        <v>224</v>
      </c>
      <c r="BM170" s="105" t="s">
        <v>484</v>
      </c>
    </row>
    <row r="171" spans="1:65" s="17" customFormat="1" ht="16.5" customHeight="1">
      <c r="A171" s="14"/>
      <c r="B171" s="15"/>
      <c r="C171" s="94">
        <f t="shared" si="44"/>
        <v>31</v>
      </c>
      <c r="D171" s="94" t="s">
        <v>219</v>
      </c>
      <c r="E171" s="95" t="s">
        <v>3564</v>
      </c>
      <c r="F171" s="96" t="s">
        <v>3565</v>
      </c>
      <c r="G171" s="97" t="s">
        <v>2486</v>
      </c>
      <c r="H171" s="98">
        <v>1</v>
      </c>
      <c r="I171" s="1"/>
      <c r="J171" s="99">
        <f t="shared" si="34"/>
        <v>0</v>
      </c>
      <c r="K171" s="96" t="s">
        <v>0</v>
      </c>
      <c r="L171" s="15"/>
      <c r="M171" s="100" t="s">
        <v>0</v>
      </c>
      <c r="N171" s="101" t="s">
        <v>37</v>
      </c>
      <c r="O171" s="102"/>
      <c r="P171" s="103">
        <f t="shared" si="35"/>
        <v>0</v>
      </c>
      <c r="Q171" s="103">
        <v>0</v>
      </c>
      <c r="R171" s="103">
        <f t="shared" si="36"/>
        <v>0</v>
      </c>
      <c r="S171" s="103">
        <v>0</v>
      </c>
      <c r="T171" s="104">
        <f t="shared" si="37"/>
        <v>0</v>
      </c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R171" s="105" t="s">
        <v>224</v>
      </c>
      <c r="AT171" s="105" t="s">
        <v>219</v>
      </c>
      <c r="AU171" s="105" t="s">
        <v>231</v>
      </c>
      <c r="AY171" s="6" t="s">
        <v>217</v>
      </c>
      <c r="BE171" s="106">
        <f t="shared" si="38"/>
        <v>0</v>
      </c>
      <c r="BF171" s="106">
        <f t="shared" si="39"/>
        <v>0</v>
      </c>
      <c r="BG171" s="106">
        <f t="shared" si="40"/>
        <v>0</v>
      </c>
      <c r="BH171" s="106">
        <f t="shared" si="41"/>
        <v>0</v>
      </c>
      <c r="BI171" s="106">
        <f t="shared" si="42"/>
        <v>0</v>
      </c>
      <c r="BJ171" s="6" t="s">
        <v>79</v>
      </c>
      <c r="BK171" s="106">
        <f t="shared" si="43"/>
        <v>0</v>
      </c>
      <c r="BL171" s="6" t="s">
        <v>224</v>
      </c>
      <c r="BM171" s="105" t="s">
        <v>494</v>
      </c>
    </row>
    <row r="172" spans="1:65" s="17" customFormat="1" ht="16.5" customHeight="1">
      <c r="A172" s="14"/>
      <c r="B172" s="15"/>
      <c r="C172" s="94">
        <f t="shared" si="44"/>
        <v>32</v>
      </c>
      <c r="D172" s="94" t="s">
        <v>219</v>
      </c>
      <c r="E172" s="95" t="s">
        <v>3566</v>
      </c>
      <c r="F172" s="96" t="s">
        <v>3567</v>
      </c>
      <c r="G172" s="97" t="s">
        <v>2486</v>
      </c>
      <c r="H172" s="98">
        <v>1</v>
      </c>
      <c r="I172" s="1"/>
      <c r="J172" s="99">
        <f t="shared" si="34"/>
        <v>0</v>
      </c>
      <c r="K172" s="96" t="s">
        <v>0</v>
      </c>
      <c r="L172" s="15"/>
      <c r="M172" s="100" t="s">
        <v>0</v>
      </c>
      <c r="N172" s="101" t="s">
        <v>37</v>
      </c>
      <c r="O172" s="102"/>
      <c r="P172" s="103">
        <f t="shared" si="35"/>
        <v>0</v>
      </c>
      <c r="Q172" s="103">
        <v>0</v>
      </c>
      <c r="R172" s="103">
        <f t="shared" si="36"/>
        <v>0</v>
      </c>
      <c r="S172" s="103">
        <v>0</v>
      </c>
      <c r="T172" s="104">
        <f t="shared" si="37"/>
        <v>0</v>
      </c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R172" s="105" t="s">
        <v>224</v>
      </c>
      <c r="AT172" s="105" t="s">
        <v>219</v>
      </c>
      <c r="AU172" s="105" t="s">
        <v>231</v>
      </c>
      <c r="AY172" s="6" t="s">
        <v>217</v>
      </c>
      <c r="BE172" s="106">
        <f t="shared" si="38"/>
        <v>0</v>
      </c>
      <c r="BF172" s="106">
        <f t="shared" si="39"/>
        <v>0</v>
      </c>
      <c r="BG172" s="106">
        <f t="shared" si="40"/>
        <v>0</v>
      </c>
      <c r="BH172" s="106">
        <f t="shared" si="41"/>
        <v>0</v>
      </c>
      <c r="BI172" s="106">
        <f t="shared" si="42"/>
        <v>0</v>
      </c>
      <c r="BJ172" s="6" t="s">
        <v>79</v>
      </c>
      <c r="BK172" s="106">
        <f t="shared" si="43"/>
        <v>0</v>
      </c>
      <c r="BL172" s="6" t="s">
        <v>224</v>
      </c>
      <c r="BM172" s="105" t="s">
        <v>507</v>
      </c>
    </row>
    <row r="173" spans="1:65" s="17" customFormat="1" ht="16.5" customHeight="1">
      <c r="A173" s="14"/>
      <c r="B173" s="15"/>
      <c r="C173" s="94">
        <f t="shared" si="44"/>
        <v>33</v>
      </c>
      <c r="D173" s="94" t="s">
        <v>219</v>
      </c>
      <c r="E173" s="95" t="s">
        <v>3568</v>
      </c>
      <c r="F173" s="96" t="s">
        <v>3569</v>
      </c>
      <c r="G173" s="97" t="s">
        <v>2486</v>
      </c>
      <c r="H173" s="98">
        <v>1</v>
      </c>
      <c r="I173" s="1"/>
      <c r="J173" s="99">
        <f t="shared" si="34"/>
        <v>0</v>
      </c>
      <c r="K173" s="96" t="s">
        <v>0</v>
      </c>
      <c r="L173" s="15"/>
      <c r="M173" s="100" t="s">
        <v>0</v>
      </c>
      <c r="N173" s="101" t="s">
        <v>37</v>
      </c>
      <c r="O173" s="102"/>
      <c r="P173" s="103">
        <f t="shared" si="35"/>
        <v>0</v>
      </c>
      <c r="Q173" s="103">
        <v>0</v>
      </c>
      <c r="R173" s="103">
        <f t="shared" si="36"/>
        <v>0</v>
      </c>
      <c r="S173" s="103">
        <v>0</v>
      </c>
      <c r="T173" s="104">
        <f t="shared" si="37"/>
        <v>0</v>
      </c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R173" s="105" t="s">
        <v>224</v>
      </c>
      <c r="AT173" s="105" t="s">
        <v>219</v>
      </c>
      <c r="AU173" s="105" t="s">
        <v>231</v>
      </c>
      <c r="AY173" s="6" t="s">
        <v>217</v>
      </c>
      <c r="BE173" s="106">
        <f t="shared" si="38"/>
        <v>0</v>
      </c>
      <c r="BF173" s="106">
        <f t="shared" si="39"/>
        <v>0</v>
      </c>
      <c r="BG173" s="106">
        <f t="shared" si="40"/>
        <v>0</v>
      </c>
      <c r="BH173" s="106">
        <f t="shared" si="41"/>
        <v>0</v>
      </c>
      <c r="BI173" s="106">
        <f t="shared" si="42"/>
        <v>0</v>
      </c>
      <c r="BJ173" s="6" t="s">
        <v>79</v>
      </c>
      <c r="BK173" s="106">
        <f t="shared" si="43"/>
        <v>0</v>
      </c>
      <c r="BL173" s="6" t="s">
        <v>224</v>
      </c>
      <c r="BM173" s="105" t="s">
        <v>2429</v>
      </c>
    </row>
    <row r="174" spans="1:65" s="17" customFormat="1" ht="16.5" customHeight="1">
      <c r="A174" s="14"/>
      <c r="B174" s="15"/>
      <c r="C174" s="94">
        <f t="shared" si="44"/>
        <v>34</v>
      </c>
      <c r="D174" s="94" t="s">
        <v>219</v>
      </c>
      <c r="E174" s="95" t="s">
        <v>3570</v>
      </c>
      <c r="F174" s="96" t="s">
        <v>3571</v>
      </c>
      <c r="G174" s="97" t="s">
        <v>2486</v>
      </c>
      <c r="H174" s="98">
        <v>1</v>
      </c>
      <c r="I174" s="1"/>
      <c r="J174" s="99">
        <f t="shared" si="34"/>
        <v>0</v>
      </c>
      <c r="K174" s="96" t="s">
        <v>0</v>
      </c>
      <c r="L174" s="15"/>
      <c r="M174" s="100" t="s">
        <v>0</v>
      </c>
      <c r="N174" s="101" t="s">
        <v>37</v>
      </c>
      <c r="O174" s="102"/>
      <c r="P174" s="103">
        <f t="shared" si="35"/>
        <v>0</v>
      </c>
      <c r="Q174" s="103">
        <v>0</v>
      </c>
      <c r="R174" s="103">
        <f t="shared" si="36"/>
        <v>0</v>
      </c>
      <c r="S174" s="103">
        <v>0</v>
      </c>
      <c r="T174" s="104">
        <f t="shared" si="37"/>
        <v>0</v>
      </c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R174" s="105" t="s">
        <v>224</v>
      </c>
      <c r="AT174" s="105" t="s">
        <v>219</v>
      </c>
      <c r="AU174" s="105" t="s">
        <v>231</v>
      </c>
      <c r="AY174" s="6" t="s">
        <v>217</v>
      </c>
      <c r="BE174" s="106">
        <f t="shared" si="38"/>
        <v>0</v>
      </c>
      <c r="BF174" s="106">
        <f t="shared" si="39"/>
        <v>0</v>
      </c>
      <c r="BG174" s="106">
        <f t="shared" si="40"/>
        <v>0</v>
      </c>
      <c r="BH174" s="106">
        <f t="shared" si="41"/>
        <v>0</v>
      </c>
      <c r="BI174" s="106">
        <f t="shared" si="42"/>
        <v>0</v>
      </c>
      <c r="BJ174" s="6" t="s">
        <v>79</v>
      </c>
      <c r="BK174" s="106">
        <f t="shared" si="43"/>
        <v>0</v>
      </c>
      <c r="BL174" s="6" t="s">
        <v>224</v>
      </c>
      <c r="BM174" s="105" t="s">
        <v>2431</v>
      </c>
    </row>
    <row r="175" spans="1:65" s="17" customFormat="1" ht="16.5" customHeight="1">
      <c r="A175" s="14"/>
      <c r="B175" s="15"/>
      <c r="C175" s="94">
        <f t="shared" si="44"/>
        <v>35</v>
      </c>
      <c r="D175" s="94" t="s">
        <v>219</v>
      </c>
      <c r="E175" s="95" t="s">
        <v>3572</v>
      </c>
      <c r="F175" s="96" t="s">
        <v>3573</v>
      </c>
      <c r="G175" s="97" t="s">
        <v>2486</v>
      </c>
      <c r="H175" s="98">
        <v>1</v>
      </c>
      <c r="I175" s="1"/>
      <c r="J175" s="99">
        <f t="shared" si="34"/>
        <v>0</v>
      </c>
      <c r="K175" s="96" t="s">
        <v>0</v>
      </c>
      <c r="L175" s="15"/>
      <c r="M175" s="100" t="s">
        <v>0</v>
      </c>
      <c r="N175" s="101" t="s">
        <v>37</v>
      </c>
      <c r="O175" s="102"/>
      <c r="P175" s="103">
        <f t="shared" si="35"/>
        <v>0</v>
      </c>
      <c r="Q175" s="103">
        <v>0</v>
      </c>
      <c r="R175" s="103">
        <f t="shared" si="36"/>
        <v>0</v>
      </c>
      <c r="S175" s="103">
        <v>0</v>
      </c>
      <c r="T175" s="104">
        <f t="shared" si="37"/>
        <v>0</v>
      </c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R175" s="105" t="s">
        <v>224</v>
      </c>
      <c r="AT175" s="105" t="s">
        <v>219</v>
      </c>
      <c r="AU175" s="105" t="s">
        <v>231</v>
      </c>
      <c r="AY175" s="6" t="s">
        <v>217</v>
      </c>
      <c r="BE175" s="106">
        <f t="shared" si="38"/>
        <v>0</v>
      </c>
      <c r="BF175" s="106">
        <f t="shared" si="39"/>
        <v>0</v>
      </c>
      <c r="BG175" s="106">
        <f t="shared" si="40"/>
        <v>0</v>
      </c>
      <c r="BH175" s="106">
        <f t="shared" si="41"/>
        <v>0</v>
      </c>
      <c r="BI175" s="106">
        <f t="shared" si="42"/>
        <v>0</v>
      </c>
      <c r="BJ175" s="6" t="s">
        <v>79</v>
      </c>
      <c r="BK175" s="106">
        <f t="shared" si="43"/>
        <v>0</v>
      </c>
      <c r="BL175" s="6" t="s">
        <v>224</v>
      </c>
      <c r="BM175" s="105" t="s">
        <v>516</v>
      </c>
    </row>
    <row r="176" spans="1:65" s="17" customFormat="1" ht="16.5" customHeight="1">
      <c r="A176" s="14"/>
      <c r="B176" s="15"/>
      <c r="C176" s="94">
        <f t="shared" si="44"/>
        <v>36</v>
      </c>
      <c r="D176" s="94" t="s">
        <v>219</v>
      </c>
      <c r="E176" s="95" t="s">
        <v>3574</v>
      </c>
      <c r="F176" s="96" t="s">
        <v>3575</v>
      </c>
      <c r="G176" s="97" t="s">
        <v>2486</v>
      </c>
      <c r="H176" s="98">
        <v>1</v>
      </c>
      <c r="I176" s="1"/>
      <c r="J176" s="99">
        <f t="shared" si="34"/>
        <v>0</v>
      </c>
      <c r="K176" s="96" t="s">
        <v>0</v>
      </c>
      <c r="L176" s="15"/>
      <c r="M176" s="100" t="s">
        <v>0</v>
      </c>
      <c r="N176" s="101" t="s">
        <v>37</v>
      </c>
      <c r="O176" s="102"/>
      <c r="P176" s="103">
        <f t="shared" si="35"/>
        <v>0</v>
      </c>
      <c r="Q176" s="103">
        <v>0</v>
      </c>
      <c r="R176" s="103">
        <f t="shared" si="36"/>
        <v>0</v>
      </c>
      <c r="S176" s="103">
        <v>0</v>
      </c>
      <c r="T176" s="104">
        <f t="shared" si="37"/>
        <v>0</v>
      </c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R176" s="105" t="s">
        <v>224</v>
      </c>
      <c r="AT176" s="105" t="s">
        <v>219</v>
      </c>
      <c r="AU176" s="105" t="s">
        <v>231</v>
      </c>
      <c r="AY176" s="6" t="s">
        <v>217</v>
      </c>
      <c r="BE176" s="106">
        <f t="shared" si="38"/>
        <v>0</v>
      </c>
      <c r="BF176" s="106">
        <f t="shared" si="39"/>
        <v>0</v>
      </c>
      <c r="BG176" s="106">
        <f t="shared" si="40"/>
        <v>0</v>
      </c>
      <c r="BH176" s="106">
        <f t="shared" si="41"/>
        <v>0</v>
      </c>
      <c r="BI176" s="106">
        <f t="shared" si="42"/>
        <v>0</v>
      </c>
      <c r="BJ176" s="6" t="s">
        <v>79</v>
      </c>
      <c r="BK176" s="106">
        <f t="shared" si="43"/>
        <v>0</v>
      </c>
      <c r="BL176" s="6" t="s">
        <v>224</v>
      </c>
      <c r="BM176" s="105" t="s">
        <v>527</v>
      </c>
    </row>
    <row r="177" spans="1:65" s="17" customFormat="1" ht="16.5" customHeight="1">
      <c r="A177" s="14"/>
      <c r="B177" s="15"/>
      <c r="C177" s="94">
        <f t="shared" si="44"/>
        <v>37</v>
      </c>
      <c r="D177" s="94" t="s">
        <v>219</v>
      </c>
      <c r="E177" s="95" t="s">
        <v>3576</v>
      </c>
      <c r="F177" s="96" t="s">
        <v>3577</v>
      </c>
      <c r="G177" s="97" t="s">
        <v>2486</v>
      </c>
      <c r="H177" s="98">
        <v>1</v>
      </c>
      <c r="I177" s="1"/>
      <c r="J177" s="99">
        <f t="shared" si="34"/>
        <v>0</v>
      </c>
      <c r="K177" s="96" t="s">
        <v>0</v>
      </c>
      <c r="L177" s="15"/>
      <c r="M177" s="100" t="s">
        <v>0</v>
      </c>
      <c r="N177" s="101" t="s">
        <v>37</v>
      </c>
      <c r="O177" s="102"/>
      <c r="P177" s="103">
        <f t="shared" si="35"/>
        <v>0</v>
      </c>
      <c r="Q177" s="103">
        <v>0</v>
      </c>
      <c r="R177" s="103">
        <f t="shared" si="36"/>
        <v>0</v>
      </c>
      <c r="S177" s="103">
        <v>0</v>
      </c>
      <c r="T177" s="104">
        <f t="shared" si="37"/>
        <v>0</v>
      </c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R177" s="105" t="s">
        <v>224</v>
      </c>
      <c r="AT177" s="105" t="s">
        <v>219</v>
      </c>
      <c r="AU177" s="105" t="s">
        <v>231</v>
      </c>
      <c r="AY177" s="6" t="s">
        <v>217</v>
      </c>
      <c r="BE177" s="106">
        <f t="shared" si="38"/>
        <v>0</v>
      </c>
      <c r="BF177" s="106">
        <f t="shared" si="39"/>
        <v>0</v>
      </c>
      <c r="BG177" s="106">
        <f t="shared" si="40"/>
        <v>0</v>
      </c>
      <c r="BH177" s="106">
        <f t="shared" si="41"/>
        <v>0</v>
      </c>
      <c r="BI177" s="106">
        <f t="shared" si="42"/>
        <v>0</v>
      </c>
      <c r="BJ177" s="6" t="s">
        <v>79</v>
      </c>
      <c r="BK177" s="106">
        <f t="shared" si="43"/>
        <v>0</v>
      </c>
      <c r="BL177" s="6" t="s">
        <v>224</v>
      </c>
      <c r="BM177" s="105" t="s">
        <v>536</v>
      </c>
    </row>
    <row r="178" spans="1:65" s="17" customFormat="1" ht="16.5" customHeight="1">
      <c r="A178" s="14"/>
      <c r="B178" s="15"/>
      <c r="C178" s="94">
        <f t="shared" si="44"/>
        <v>38</v>
      </c>
      <c r="D178" s="94" t="s">
        <v>219</v>
      </c>
      <c r="E178" s="95" t="s">
        <v>3578</v>
      </c>
      <c r="F178" s="96" t="s">
        <v>3579</v>
      </c>
      <c r="G178" s="97" t="s">
        <v>2486</v>
      </c>
      <c r="H178" s="98">
        <v>1</v>
      </c>
      <c r="I178" s="1"/>
      <c r="J178" s="99">
        <f t="shared" si="34"/>
        <v>0</v>
      </c>
      <c r="K178" s="96" t="s">
        <v>0</v>
      </c>
      <c r="L178" s="15"/>
      <c r="M178" s="100" t="s">
        <v>0</v>
      </c>
      <c r="N178" s="101" t="s">
        <v>37</v>
      </c>
      <c r="O178" s="102"/>
      <c r="P178" s="103">
        <f t="shared" si="35"/>
        <v>0</v>
      </c>
      <c r="Q178" s="103">
        <v>0</v>
      </c>
      <c r="R178" s="103">
        <f t="shared" si="36"/>
        <v>0</v>
      </c>
      <c r="S178" s="103">
        <v>0</v>
      </c>
      <c r="T178" s="104">
        <f t="shared" si="37"/>
        <v>0</v>
      </c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R178" s="105" t="s">
        <v>224</v>
      </c>
      <c r="AT178" s="105" t="s">
        <v>219</v>
      </c>
      <c r="AU178" s="105" t="s">
        <v>231</v>
      </c>
      <c r="AY178" s="6" t="s">
        <v>217</v>
      </c>
      <c r="BE178" s="106">
        <f t="shared" si="38"/>
        <v>0</v>
      </c>
      <c r="BF178" s="106">
        <f t="shared" si="39"/>
        <v>0</v>
      </c>
      <c r="BG178" s="106">
        <f t="shared" si="40"/>
        <v>0</v>
      </c>
      <c r="BH178" s="106">
        <f t="shared" si="41"/>
        <v>0</v>
      </c>
      <c r="BI178" s="106">
        <f t="shared" si="42"/>
        <v>0</v>
      </c>
      <c r="BJ178" s="6" t="s">
        <v>79</v>
      </c>
      <c r="BK178" s="106">
        <f t="shared" si="43"/>
        <v>0</v>
      </c>
      <c r="BL178" s="6" t="s">
        <v>224</v>
      </c>
      <c r="BM178" s="105" t="s">
        <v>2478</v>
      </c>
    </row>
    <row r="179" spans="1:65" s="17" customFormat="1" ht="16.5" customHeight="1">
      <c r="A179" s="14"/>
      <c r="B179" s="15"/>
      <c r="C179" s="94">
        <f t="shared" si="44"/>
        <v>39</v>
      </c>
      <c r="D179" s="94" t="s">
        <v>219</v>
      </c>
      <c r="E179" s="95" t="s">
        <v>3580</v>
      </c>
      <c r="F179" s="96" t="s">
        <v>3581</v>
      </c>
      <c r="G179" s="97" t="s">
        <v>2486</v>
      </c>
      <c r="H179" s="98">
        <v>1</v>
      </c>
      <c r="I179" s="1"/>
      <c r="J179" s="99">
        <f t="shared" si="34"/>
        <v>0</v>
      </c>
      <c r="K179" s="96" t="s">
        <v>0</v>
      </c>
      <c r="L179" s="15"/>
      <c r="M179" s="100" t="s">
        <v>0</v>
      </c>
      <c r="N179" s="101" t="s">
        <v>37</v>
      </c>
      <c r="O179" s="102"/>
      <c r="P179" s="103">
        <f t="shared" si="35"/>
        <v>0</v>
      </c>
      <c r="Q179" s="103">
        <v>0</v>
      </c>
      <c r="R179" s="103">
        <f t="shared" si="36"/>
        <v>0</v>
      </c>
      <c r="S179" s="103">
        <v>0</v>
      </c>
      <c r="T179" s="104">
        <f t="shared" si="37"/>
        <v>0</v>
      </c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R179" s="105" t="s">
        <v>224</v>
      </c>
      <c r="AT179" s="105" t="s">
        <v>219</v>
      </c>
      <c r="AU179" s="105" t="s">
        <v>231</v>
      </c>
      <c r="AY179" s="6" t="s">
        <v>217</v>
      </c>
      <c r="BE179" s="106">
        <f t="shared" si="38"/>
        <v>0</v>
      </c>
      <c r="BF179" s="106">
        <f t="shared" si="39"/>
        <v>0</v>
      </c>
      <c r="BG179" s="106">
        <f t="shared" si="40"/>
        <v>0</v>
      </c>
      <c r="BH179" s="106">
        <f t="shared" si="41"/>
        <v>0</v>
      </c>
      <c r="BI179" s="106">
        <f t="shared" si="42"/>
        <v>0</v>
      </c>
      <c r="BJ179" s="6" t="s">
        <v>79</v>
      </c>
      <c r="BK179" s="106">
        <f t="shared" si="43"/>
        <v>0</v>
      </c>
      <c r="BL179" s="6" t="s">
        <v>224</v>
      </c>
      <c r="BM179" s="105" t="s">
        <v>2480</v>
      </c>
    </row>
    <row r="180" spans="1:65" s="17" customFormat="1" ht="16.5" customHeight="1">
      <c r="A180" s="14"/>
      <c r="B180" s="15"/>
      <c r="C180" s="94">
        <f t="shared" si="44"/>
        <v>40</v>
      </c>
      <c r="D180" s="94" t="s">
        <v>219</v>
      </c>
      <c r="E180" s="95" t="s">
        <v>3582</v>
      </c>
      <c r="F180" s="96" t="s">
        <v>3583</v>
      </c>
      <c r="G180" s="97" t="s">
        <v>2486</v>
      </c>
      <c r="H180" s="98">
        <v>1</v>
      </c>
      <c r="I180" s="1"/>
      <c r="J180" s="99">
        <f t="shared" si="34"/>
        <v>0</v>
      </c>
      <c r="K180" s="96" t="s">
        <v>0</v>
      </c>
      <c r="L180" s="15"/>
      <c r="M180" s="100" t="s">
        <v>0</v>
      </c>
      <c r="N180" s="101" t="s">
        <v>37</v>
      </c>
      <c r="O180" s="102"/>
      <c r="P180" s="103">
        <f t="shared" si="35"/>
        <v>0</v>
      </c>
      <c r="Q180" s="103">
        <v>0</v>
      </c>
      <c r="R180" s="103">
        <f t="shared" si="36"/>
        <v>0</v>
      </c>
      <c r="S180" s="103">
        <v>0</v>
      </c>
      <c r="T180" s="104">
        <f t="shared" si="37"/>
        <v>0</v>
      </c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R180" s="105" t="s">
        <v>224</v>
      </c>
      <c r="AT180" s="105" t="s">
        <v>219</v>
      </c>
      <c r="AU180" s="105" t="s">
        <v>231</v>
      </c>
      <c r="AY180" s="6" t="s">
        <v>217</v>
      </c>
      <c r="BE180" s="106">
        <f t="shared" si="38"/>
        <v>0</v>
      </c>
      <c r="BF180" s="106">
        <f t="shared" si="39"/>
        <v>0</v>
      </c>
      <c r="BG180" s="106">
        <f t="shared" si="40"/>
        <v>0</v>
      </c>
      <c r="BH180" s="106">
        <f t="shared" si="41"/>
        <v>0</v>
      </c>
      <c r="BI180" s="106">
        <f t="shared" si="42"/>
        <v>0</v>
      </c>
      <c r="BJ180" s="6" t="s">
        <v>79</v>
      </c>
      <c r="BK180" s="106">
        <f t="shared" si="43"/>
        <v>0</v>
      </c>
      <c r="BL180" s="6" t="s">
        <v>224</v>
      </c>
      <c r="BM180" s="105" t="s">
        <v>2482</v>
      </c>
    </row>
    <row r="181" spans="1:65" s="17" customFormat="1" ht="16.5" customHeight="1">
      <c r="A181" s="14"/>
      <c r="B181" s="15"/>
      <c r="C181" s="94">
        <f t="shared" si="44"/>
        <v>41</v>
      </c>
      <c r="D181" s="94" t="s">
        <v>219</v>
      </c>
      <c r="E181" s="95" t="s">
        <v>3584</v>
      </c>
      <c r="F181" s="96" t="s">
        <v>3585</v>
      </c>
      <c r="G181" s="97" t="s">
        <v>2486</v>
      </c>
      <c r="H181" s="98">
        <v>1</v>
      </c>
      <c r="I181" s="1"/>
      <c r="J181" s="99">
        <f t="shared" si="34"/>
        <v>0</v>
      </c>
      <c r="K181" s="96" t="s">
        <v>0</v>
      </c>
      <c r="L181" s="15"/>
      <c r="M181" s="100" t="s">
        <v>0</v>
      </c>
      <c r="N181" s="101" t="s">
        <v>37</v>
      </c>
      <c r="O181" s="102"/>
      <c r="P181" s="103">
        <f t="shared" si="35"/>
        <v>0</v>
      </c>
      <c r="Q181" s="103">
        <v>0</v>
      </c>
      <c r="R181" s="103">
        <f t="shared" si="36"/>
        <v>0</v>
      </c>
      <c r="S181" s="103">
        <v>0</v>
      </c>
      <c r="T181" s="104">
        <f t="shared" si="37"/>
        <v>0</v>
      </c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R181" s="105" t="s">
        <v>224</v>
      </c>
      <c r="AT181" s="105" t="s">
        <v>219</v>
      </c>
      <c r="AU181" s="105" t="s">
        <v>231</v>
      </c>
      <c r="AY181" s="6" t="s">
        <v>217</v>
      </c>
      <c r="BE181" s="106">
        <f t="shared" si="38"/>
        <v>0</v>
      </c>
      <c r="BF181" s="106">
        <f t="shared" si="39"/>
        <v>0</v>
      </c>
      <c r="BG181" s="106">
        <f t="shared" si="40"/>
        <v>0</v>
      </c>
      <c r="BH181" s="106">
        <f t="shared" si="41"/>
        <v>0</v>
      </c>
      <c r="BI181" s="106">
        <f t="shared" si="42"/>
        <v>0</v>
      </c>
      <c r="BJ181" s="6" t="s">
        <v>79</v>
      </c>
      <c r="BK181" s="106">
        <f t="shared" si="43"/>
        <v>0</v>
      </c>
      <c r="BL181" s="6" t="s">
        <v>224</v>
      </c>
      <c r="BM181" s="105" t="s">
        <v>570</v>
      </c>
    </row>
    <row r="182" spans="1:65" s="17" customFormat="1" ht="16.5" customHeight="1">
      <c r="A182" s="14"/>
      <c r="B182" s="15"/>
      <c r="C182" s="94">
        <f t="shared" si="44"/>
        <v>42</v>
      </c>
      <c r="D182" s="94" t="s">
        <v>219</v>
      </c>
      <c r="E182" s="95" t="s">
        <v>3586</v>
      </c>
      <c r="F182" s="96" t="s">
        <v>3587</v>
      </c>
      <c r="G182" s="97" t="s">
        <v>2486</v>
      </c>
      <c r="H182" s="98">
        <v>1</v>
      </c>
      <c r="I182" s="1"/>
      <c r="J182" s="99">
        <f t="shared" si="34"/>
        <v>0</v>
      </c>
      <c r="K182" s="96" t="s">
        <v>0</v>
      </c>
      <c r="L182" s="15"/>
      <c r="M182" s="100" t="s">
        <v>0</v>
      </c>
      <c r="N182" s="101" t="s">
        <v>37</v>
      </c>
      <c r="O182" s="102"/>
      <c r="P182" s="103">
        <f t="shared" si="35"/>
        <v>0</v>
      </c>
      <c r="Q182" s="103">
        <v>0</v>
      </c>
      <c r="R182" s="103">
        <f t="shared" si="36"/>
        <v>0</v>
      </c>
      <c r="S182" s="103">
        <v>0</v>
      </c>
      <c r="T182" s="104">
        <f t="shared" si="37"/>
        <v>0</v>
      </c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R182" s="105" t="s">
        <v>224</v>
      </c>
      <c r="AT182" s="105" t="s">
        <v>219</v>
      </c>
      <c r="AU182" s="105" t="s">
        <v>231</v>
      </c>
      <c r="AY182" s="6" t="s">
        <v>217</v>
      </c>
      <c r="BE182" s="106">
        <f t="shared" si="38"/>
        <v>0</v>
      </c>
      <c r="BF182" s="106">
        <f t="shared" si="39"/>
        <v>0</v>
      </c>
      <c r="BG182" s="106">
        <f t="shared" si="40"/>
        <v>0</v>
      </c>
      <c r="BH182" s="106">
        <f t="shared" si="41"/>
        <v>0</v>
      </c>
      <c r="BI182" s="106">
        <f t="shared" si="42"/>
        <v>0</v>
      </c>
      <c r="BJ182" s="6" t="s">
        <v>79</v>
      </c>
      <c r="BK182" s="106">
        <f t="shared" si="43"/>
        <v>0</v>
      </c>
      <c r="BL182" s="6" t="s">
        <v>224</v>
      </c>
      <c r="BM182" s="105" t="s">
        <v>583</v>
      </c>
    </row>
    <row r="183" spans="1:65" s="17" customFormat="1" ht="24">
      <c r="A183" s="14"/>
      <c r="B183" s="15"/>
      <c r="C183" s="94">
        <f t="shared" si="44"/>
        <v>43</v>
      </c>
      <c r="D183" s="94" t="s">
        <v>219</v>
      </c>
      <c r="E183" s="95" t="s">
        <v>3588</v>
      </c>
      <c r="F183" s="96" t="s">
        <v>3589</v>
      </c>
      <c r="G183" s="97" t="s">
        <v>2486</v>
      </c>
      <c r="H183" s="98">
        <v>1</v>
      </c>
      <c r="I183" s="1"/>
      <c r="J183" s="99">
        <f t="shared" si="34"/>
        <v>0</v>
      </c>
      <c r="K183" s="96" t="s">
        <v>0</v>
      </c>
      <c r="L183" s="15"/>
      <c r="M183" s="100" t="s">
        <v>0</v>
      </c>
      <c r="N183" s="101" t="s">
        <v>37</v>
      </c>
      <c r="O183" s="102"/>
      <c r="P183" s="103">
        <f t="shared" si="35"/>
        <v>0</v>
      </c>
      <c r="Q183" s="103">
        <v>0</v>
      </c>
      <c r="R183" s="103">
        <f t="shared" si="36"/>
        <v>0</v>
      </c>
      <c r="S183" s="103">
        <v>0</v>
      </c>
      <c r="T183" s="104">
        <f t="shared" si="37"/>
        <v>0</v>
      </c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R183" s="105" t="s">
        <v>224</v>
      </c>
      <c r="AT183" s="105" t="s">
        <v>219</v>
      </c>
      <c r="AU183" s="105" t="s">
        <v>231</v>
      </c>
      <c r="AY183" s="6" t="s">
        <v>217</v>
      </c>
      <c r="BE183" s="106">
        <f t="shared" si="38"/>
        <v>0</v>
      </c>
      <c r="BF183" s="106">
        <f t="shared" si="39"/>
        <v>0</v>
      </c>
      <c r="BG183" s="106">
        <f t="shared" si="40"/>
        <v>0</v>
      </c>
      <c r="BH183" s="106">
        <f t="shared" si="41"/>
        <v>0</v>
      </c>
      <c r="BI183" s="106">
        <f t="shared" si="42"/>
        <v>0</v>
      </c>
      <c r="BJ183" s="6" t="s">
        <v>79</v>
      </c>
      <c r="BK183" s="106">
        <f t="shared" si="43"/>
        <v>0</v>
      </c>
      <c r="BL183" s="6" t="s">
        <v>224</v>
      </c>
      <c r="BM183" s="105" t="s">
        <v>605</v>
      </c>
    </row>
    <row r="184" spans="1:65" s="17" customFormat="1" ht="16.5" customHeight="1">
      <c r="A184" s="14"/>
      <c r="B184" s="15"/>
      <c r="C184" s="94">
        <f t="shared" si="44"/>
        <v>44</v>
      </c>
      <c r="D184" s="94" t="s">
        <v>219</v>
      </c>
      <c r="E184" s="95" t="s">
        <v>3590</v>
      </c>
      <c r="F184" s="96" t="s">
        <v>3591</v>
      </c>
      <c r="G184" s="97" t="s">
        <v>2486</v>
      </c>
      <c r="H184" s="98">
        <v>1</v>
      </c>
      <c r="I184" s="1"/>
      <c r="J184" s="99">
        <f t="shared" si="34"/>
        <v>0</v>
      </c>
      <c r="K184" s="96" t="s">
        <v>0</v>
      </c>
      <c r="L184" s="15"/>
      <c r="M184" s="100" t="s">
        <v>0</v>
      </c>
      <c r="N184" s="101" t="s">
        <v>37</v>
      </c>
      <c r="O184" s="102"/>
      <c r="P184" s="103">
        <f t="shared" si="35"/>
        <v>0</v>
      </c>
      <c r="Q184" s="103">
        <v>0</v>
      </c>
      <c r="R184" s="103">
        <f t="shared" si="36"/>
        <v>0</v>
      </c>
      <c r="S184" s="103">
        <v>0</v>
      </c>
      <c r="T184" s="104">
        <f t="shared" si="37"/>
        <v>0</v>
      </c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R184" s="105" t="s">
        <v>224</v>
      </c>
      <c r="AT184" s="105" t="s">
        <v>219</v>
      </c>
      <c r="AU184" s="105" t="s">
        <v>231</v>
      </c>
      <c r="AY184" s="6" t="s">
        <v>217</v>
      </c>
      <c r="BE184" s="106">
        <f t="shared" si="38"/>
        <v>0</v>
      </c>
      <c r="BF184" s="106">
        <f t="shared" si="39"/>
        <v>0</v>
      </c>
      <c r="BG184" s="106">
        <f t="shared" si="40"/>
        <v>0</v>
      </c>
      <c r="BH184" s="106">
        <f t="shared" si="41"/>
        <v>0</v>
      </c>
      <c r="BI184" s="106">
        <f t="shared" si="42"/>
        <v>0</v>
      </c>
      <c r="BJ184" s="6" t="s">
        <v>79</v>
      </c>
      <c r="BK184" s="106">
        <f t="shared" si="43"/>
        <v>0</v>
      </c>
      <c r="BL184" s="6" t="s">
        <v>224</v>
      </c>
      <c r="BM184" s="105" t="s">
        <v>618</v>
      </c>
    </row>
    <row r="185" spans="1:65" s="17" customFormat="1" ht="16.5" customHeight="1">
      <c r="A185" s="14"/>
      <c r="B185" s="15"/>
      <c r="C185" s="94">
        <f t="shared" si="44"/>
        <v>45</v>
      </c>
      <c r="D185" s="94" t="s">
        <v>219</v>
      </c>
      <c r="E185" s="95" t="s">
        <v>3592</v>
      </c>
      <c r="F185" s="96" t="s">
        <v>3593</v>
      </c>
      <c r="G185" s="97" t="s">
        <v>2486</v>
      </c>
      <c r="H185" s="98">
        <v>2</v>
      </c>
      <c r="I185" s="1"/>
      <c r="J185" s="99">
        <f t="shared" si="34"/>
        <v>0</v>
      </c>
      <c r="K185" s="96" t="s">
        <v>0</v>
      </c>
      <c r="L185" s="15"/>
      <c r="M185" s="100" t="s">
        <v>0</v>
      </c>
      <c r="N185" s="101" t="s">
        <v>37</v>
      </c>
      <c r="O185" s="102"/>
      <c r="P185" s="103">
        <f t="shared" si="35"/>
        <v>0</v>
      </c>
      <c r="Q185" s="103">
        <v>0</v>
      </c>
      <c r="R185" s="103">
        <f t="shared" si="36"/>
        <v>0</v>
      </c>
      <c r="S185" s="103">
        <v>0</v>
      </c>
      <c r="T185" s="104">
        <f t="shared" si="37"/>
        <v>0</v>
      </c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R185" s="105" t="s">
        <v>224</v>
      </c>
      <c r="AT185" s="105" t="s">
        <v>219</v>
      </c>
      <c r="AU185" s="105" t="s">
        <v>231</v>
      </c>
      <c r="AY185" s="6" t="s">
        <v>217</v>
      </c>
      <c r="BE185" s="106">
        <f t="shared" si="38"/>
        <v>0</v>
      </c>
      <c r="BF185" s="106">
        <f t="shared" si="39"/>
        <v>0</v>
      </c>
      <c r="BG185" s="106">
        <f t="shared" si="40"/>
        <v>0</v>
      </c>
      <c r="BH185" s="106">
        <f t="shared" si="41"/>
        <v>0</v>
      </c>
      <c r="BI185" s="106">
        <f t="shared" si="42"/>
        <v>0</v>
      </c>
      <c r="BJ185" s="6" t="s">
        <v>79</v>
      </c>
      <c r="BK185" s="106">
        <f t="shared" si="43"/>
        <v>0</v>
      </c>
      <c r="BL185" s="6" t="s">
        <v>224</v>
      </c>
      <c r="BM185" s="105" t="s">
        <v>631</v>
      </c>
    </row>
    <row r="186" spans="1:65" s="17" customFormat="1" ht="16.5" customHeight="1">
      <c r="A186" s="14"/>
      <c r="B186" s="15"/>
      <c r="C186" s="94">
        <f t="shared" si="44"/>
        <v>46</v>
      </c>
      <c r="D186" s="94" t="s">
        <v>219</v>
      </c>
      <c r="E186" s="95" t="s">
        <v>3594</v>
      </c>
      <c r="F186" s="96" t="s">
        <v>3595</v>
      </c>
      <c r="G186" s="97" t="s">
        <v>2486</v>
      </c>
      <c r="H186" s="98">
        <v>1</v>
      </c>
      <c r="I186" s="1"/>
      <c r="J186" s="99">
        <f t="shared" si="34"/>
        <v>0</v>
      </c>
      <c r="K186" s="96" t="s">
        <v>0</v>
      </c>
      <c r="L186" s="15"/>
      <c r="M186" s="100" t="s">
        <v>0</v>
      </c>
      <c r="N186" s="101" t="s">
        <v>37</v>
      </c>
      <c r="O186" s="102"/>
      <c r="P186" s="103">
        <f t="shared" si="35"/>
        <v>0</v>
      </c>
      <c r="Q186" s="103">
        <v>0</v>
      </c>
      <c r="R186" s="103">
        <f t="shared" si="36"/>
        <v>0</v>
      </c>
      <c r="S186" s="103">
        <v>0</v>
      </c>
      <c r="T186" s="104">
        <f t="shared" si="37"/>
        <v>0</v>
      </c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R186" s="105" t="s">
        <v>224</v>
      </c>
      <c r="AT186" s="105" t="s">
        <v>219</v>
      </c>
      <c r="AU186" s="105" t="s">
        <v>231</v>
      </c>
      <c r="AY186" s="6" t="s">
        <v>217</v>
      </c>
      <c r="BE186" s="106">
        <f t="shared" si="38"/>
        <v>0</v>
      </c>
      <c r="BF186" s="106">
        <f t="shared" si="39"/>
        <v>0</v>
      </c>
      <c r="BG186" s="106">
        <f t="shared" si="40"/>
        <v>0</v>
      </c>
      <c r="BH186" s="106">
        <f t="shared" si="41"/>
        <v>0</v>
      </c>
      <c r="BI186" s="106">
        <f t="shared" si="42"/>
        <v>0</v>
      </c>
      <c r="BJ186" s="6" t="s">
        <v>79</v>
      </c>
      <c r="BK186" s="106">
        <f t="shared" si="43"/>
        <v>0</v>
      </c>
      <c r="BL186" s="6" t="s">
        <v>224</v>
      </c>
      <c r="BM186" s="105" t="s">
        <v>647</v>
      </c>
    </row>
    <row r="187" spans="1:65" s="17" customFormat="1" ht="16.5" customHeight="1">
      <c r="A187" s="14"/>
      <c r="B187" s="15"/>
      <c r="C187" s="94">
        <f t="shared" si="44"/>
        <v>47</v>
      </c>
      <c r="D187" s="94" t="s">
        <v>219</v>
      </c>
      <c r="E187" s="95" t="s">
        <v>3596</v>
      </c>
      <c r="F187" s="96" t="s">
        <v>3597</v>
      </c>
      <c r="G187" s="97" t="s">
        <v>2486</v>
      </c>
      <c r="H187" s="98">
        <v>3</v>
      </c>
      <c r="I187" s="1"/>
      <c r="J187" s="99">
        <f t="shared" si="34"/>
        <v>0</v>
      </c>
      <c r="K187" s="96" t="s">
        <v>0</v>
      </c>
      <c r="L187" s="15"/>
      <c r="M187" s="100" t="s">
        <v>0</v>
      </c>
      <c r="N187" s="101" t="s">
        <v>37</v>
      </c>
      <c r="O187" s="102"/>
      <c r="P187" s="103">
        <f t="shared" si="35"/>
        <v>0</v>
      </c>
      <c r="Q187" s="103">
        <v>0</v>
      </c>
      <c r="R187" s="103">
        <f t="shared" si="36"/>
        <v>0</v>
      </c>
      <c r="S187" s="103">
        <v>0</v>
      </c>
      <c r="T187" s="104">
        <f t="shared" si="37"/>
        <v>0</v>
      </c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R187" s="105" t="s">
        <v>224</v>
      </c>
      <c r="AT187" s="105" t="s">
        <v>219</v>
      </c>
      <c r="AU187" s="105" t="s">
        <v>231</v>
      </c>
      <c r="AY187" s="6" t="s">
        <v>217</v>
      </c>
      <c r="BE187" s="106">
        <f t="shared" si="38"/>
        <v>0</v>
      </c>
      <c r="BF187" s="106">
        <f t="shared" si="39"/>
        <v>0</v>
      </c>
      <c r="BG187" s="106">
        <f t="shared" si="40"/>
        <v>0</v>
      </c>
      <c r="BH187" s="106">
        <f t="shared" si="41"/>
        <v>0</v>
      </c>
      <c r="BI187" s="106">
        <f t="shared" si="42"/>
        <v>0</v>
      </c>
      <c r="BJ187" s="6" t="s">
        <v>79</v>
      </c>
      <c r="BK187" s="106">
        <f t="shared" si="43"/>
        <v>0</v>
      </c>
      <c r="BL187" s="6" t="s">
        <v>224</v>
      </c>
      <c r="BM187" s="105" t="s">
        <v>2491</v>
      </c>
    </row>
    <row r="188" spans="1:65" s="17" customFormat="1" ht="16.5" customHeight="1">
      <c r="A188" s="14"/>
      <c r="B188" s="15"/>
      <c r="C188" s="94">
        <f t="shared" si="44"/>
        <v>48</v>
      </c>
      <c r="D188" s="94" t="s">
        <v>219</v>
      </c>
      <c r="E188" s="95" t="s">
        <v>3598</v>
      </c>
      <c r="F188" s="96" t="s">
        <v>3599</v>
      </c>
      <c r="G188" s="97" t="s">
        <v>2486</v>
      </c>
      <c r="H188" s="98">
        <v>1</v>
      </c>
      <c r="I188" s="1"/>
      <c r="J188" s="99">
        <f t="shared" si="34"/>
        <v>0</v>
      </c>
      <c r="K188" s="96" t="s">
        <v>0</v>
      </c>
      <c r="L188" s="15"/>
      <c r="M188" s="100" t="s">
        <v>0</v>
      </c>
      <c r="N188" s="101" t="s">
        <v>37</v>
      </c>
      <c r="O188" s="102"/>
      <c r="P188" s="103">
        <f t="shared" si="35"/>
        <v>0</v>
      </c>
      <c r="Q188" s="103">
        <v>0</v>
      </c>
      <c r="R188" s="103">
        <f t="shared" si="36"/>
        <v>0</v>
      </c>
      <c r="S188" s="103">
        <v>0</v>
      </c>
      <c r="T188" s="104">
        <f t="shared" si="37"/>
        <v>0</v>
      </c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R188" s="105" t="s">
        <v>224</v>
      </c>
      <c r="AT188" s="105" t="s">
        <v>219</v>
      </c>
      <c r="AU188" s="105" t="s">
        <v>231</v>
      </c>
      <c r="AY188" s="6" t="s">
        <v>217</v>
      </c>
      <c r="BE188" s="106">
        <f t="shared" si="38"/>
        <v>0</v>
      </c>
      <c r="BF188" s="106">
        <f t="shared" si="39"/>
        <v>0</v>
      </c>
      <c r="BG188" s="106">
        <f t="shared" si="40"/>
        <v>0</v>
      </c>
      <c r="BH188" s="106">
        <f t="shared" si="41"/>
        <v>0</v>
      </c>
      <c r="BI188" s="106">
        <f t="shared" si="42"/>
        <v>0</v>
      </c>
      <c r="BJ188" s="6" t="s">
        <v>79</v>
      </c>
      <c r="BK188" s="106">
        <f t="shared" si="43"/>
        <v>0</v>
      </c>
      <c r="BL188" s="6" t="s">
        <v>224</v>
      </c>
      <c r="BM188" s="105" t="s">
        <v>665</v>
      </c>
    </row>
    <row r="189" spans="1:65" s="17" customFormat="1" ht="16.5" customHeight="1">
      <c r="A189" s="14"/>
      <c r="B189" s="15"/>
      <c r="C189" s="94">
        <f t="shared" si="44"/>
        <v>49</v>
      </c>
      <c r="D189" s="94" t="s">
        <v>219</v>
      </c>
      <c r="E189" s="95" t="s">
        <v>3600</v>
      </c>
      <c r="F189" s="96" t="s">
        <v>3601</v>
      </c>
      <c r="G189" s="97" t="s">
        <v>2486</v>
      </c>
      <c r="H189" s="98">
        <v>1</v>
      </c>
      <c r="I189" s="1"/>
      <c r="J189" s="99">
        <f t="shared" si="34"/>
        <v>0</v>
      </c>
      <c r="K189" s="96" t="s">
        <v>0</v>
      </c>
      <c r="L189" s="15"/>
      <c r="M189" s="100" t="s">
        <v>0</v>
      </c>
      <c r="N189" s="101" t="s">
        <v>37</v>
      </c>
      <c r="O189" s="102"/>
      <c r="P189" s="103">
        <f t="shared" si="35"/>
        <v>0</v>
      </c>
      <c r="Q189" s="103">
        <v>0</v>
      </c>
      <c r="R189" s="103">
        <f t="shared" si="36"/>
        <v>0</v>
      </c>
      <c r="S189" s="103">
        <v>0</v>
      </c>
      <c r="T189" s="104">
        <f t="shared" si="37"/>
        <v>0</v>
      </c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R189" s="105" t="s">
        <v>224</v>
      </c>
      <c r="AT189" s="105" t="s">
        <v>219</v>
      </c>
      <c r="AU189" s="105" t="s">
        <v>231</v>
      </c>
      <c r="AY189" s="6" t="s">
        <v>217</v>
      </c>
      <c r="BE189" s="106">
        <f t="shared" si="38"/>
        <v>0</v>
      </c>
      <c r="BF189" s="106">
        <f t="shared" si="39"/>
        <v>0</v>
      </c>
      <c r="BG189" s="106">
        <f t="shared" si="40"/>
        <v>0</v>
      </c>
      <c r="BH189" s="106">
        <f t="shared" si="41"/>
        <v>0</v>
      </c>
      <c r="BI189" s="106">
        <f t="shared" si="42"/>
        <v>0</v>
      </c>
      <c r="BJ189" s="6" t="s">
        <v>79</v>
      </c>
      <c r="BK189" s="106">
        <f t="shared" si="43"/>
        <v>0</v>
      </c>
      <c r="BL189" s="6" t="s">
        <v>224</v>
      </c>
      <c r="BM189" s="105" t="s">
        <v>674</v>
      </c>
    </row>
    <row r="190" spans="1:65" s="17" customFormat="1" ht="16.5" customHeight="1">
      <c r="A190" s="14"/>
      <c r="B190" s="15"/>
      <c r="C190" s="94">
        <f t="shared" si="44"/>
        <v>50</v>
      </c>
      <c r="D190" s="94" t="s">
        <v>219</v>
      </c>
      <c r="E190" s="95" t="s">
        <v>3602</v>
      </c>
      <c r="F190" s="96" t="s">
        <v>3603</v>
      </c>
      <c r="G190" s="97" t="s">
        <v>2486</v>
      </c>
      <c r="H190" s="98">
        <v>2</v>
      </c>
      <c r="I190" s="1"/>
      <c r="J190" s="99">
        <f t="shared" si="34"/>
        <v>0</v>
      </c>
      <c r="K190" s="96" t="s">
        <v>0</v>
      </c>
      <c r="L190" s="15"/>
      <c r="M190" s="100" t="s">
        <v>0</v>
      </c>
      <c r="N190" s="101" t="s">
        <v>37</v>
      </c>
      <c r="O190" s="102"/>
      <c r="P190" s="103">
        <f t="shared" si="35"/>
        <v>0</v>
      </c>
      <c r="Q190" s="103">
        <v>0</v>
      </c>
      <c r="R190" s="103">
        <f t="shared" si="36"/>
        <v>0</v>
      </c>
      <c r="S190" s="103">
        <v>0</v>
      </c>
      <c r="T190" s="104">
        <f t="shared" si="37"/>
        <v>0</v>
      </c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R190" s="105" t="s">
        <v>224</v>
      </c>
      <c r="AT190" s="105" t="s">
        <v>219</v>
      </c>
      <c r="AU190" s="105" t="s">
        <v>231</v>
      </c>
      <c r="AY190" s="6" t="s">
        <v>217</v>
      </c>
      <c r="BE190" s="106">
        <f t="shared" si="38"/>
        <v>0</v>
      </c>
      <c r="BF190" s="106">
        <f t="shared" si="39"/>
        <v>0</v>
      </c>
      <c r="BG190" s="106">
        <f t="shared" si="40"/>
        <v>0</v>
      </c>
      <c r="BH190" s="106">
        <f t="shared" si="41"/>
        <v>0</v>
      </c>
      <c r="BI190" s="106">
        <f t="shared" si="42"/>
        <v>0</v>
      </c>
      <c r="BJ190" s="6" t="s">
        <v>79</v>
      </c>
      <c r="BK190" s="106">
        <f t="shared" si="43"/>
        <v>0</v>
      </c>
      <c r="BL190" s="6" t="s">
        <v>224</v>
      </c>
      <c r="BM190" s="105" t="s">
        <v>688</v>
      </c>
    </row>
    <row r="191" spans="1:65" s="17" customFormat="1" ht="16.5" customHeight="1">
      <c r="A191" s="14"/>
      <c r="B191" s="15"/>
      <c r="C191" s="94">
        <f t="shared" si="44"/>
        <v>51</v>
      </c>
      <c r="D191" s="94" t="s">
        <v>219</v>
      </c>
      <c r="E191" s="95" t="s">
        <v>3604</v>
      </c>
      <c r="F191" s="96" t="s">
        <v>3605</v>
      </c>
      <c r="G191" s="97" t="s">
        <v>2486</v>
      </c>
      <c r="H191" s="98">
        <v>2</v>
      </c>
      <c r="I191" s="1"/>
      <c r="J191" s="99">
        <f t="shared" si="34"/>
        <v>0</v>
      </c>
      <c r="K191" s="96" t="s">
        <v>0</v>
      </c>
      <c r="L191" s="15"/>
      <c r="M191" s="100" t="s">
        <v>0</v>
      </c>
      <c r="N191" s="101" t="s">
        <v>37</v>
      </c>
      <c r="O191" s="102"/>
      <c r="P191" s="103">
        <f t="shared" si="35"/>
        <v>0</v>
      </c>
      <c r="Q191" s="103">
        <v>0</v>
      </c>
      <c r="R191" s="103">
        <f t="shared" si="36"/>
        <v>0</v>
      </c>
      <c r="S191" s="103">
        <v>0</v>
      </c>
      <c r="T191" s="104">
        <f t="shared" si="37"/>
        <v>0</v>
      </c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R191" s="105" t="s">
        <v>224</v>
      </c>
      <c r="AT191" s="105" t="s">
        <v>219</v>
      </c>
      <c r="AU191" s="105" t="s">
        <v>231</v>
      </c>
      <c r="AY191" s="6" t="s">
        <v>217</v>
      </c>
      <c r="BE191" s="106">
        <f t="shared" si="38"/>
        <v>0</v>
      </c>
      <c r="BF191" s="106">
        <f t="shared" si="39"/>
        <v>0</v>
      </c>
      <c r="BG191" s="106">
        <f t="shared" si="40"/>
        <v>0</v>
      </c>
      <c r="BH191" s="106">
        <f t="shared" si="41"/>
        <v>0</v>
      </c>
      <c r="BI191" s="106">
        <f t="shared" si="42"/>
        <v>0</v>
      </c>
      <c r="BJ191" s="6" t="s">
        <v>79</v>
      </c>
      <c r="BK191" s="106">
        <f t="shared" si="43"/>
        <v>0</v>
      </c>
      <c r="BL191" s="6" t="s">
        <v>224</v>
      </c>
      <c r="BM191" s="105" t="s">
        <v>698</v>
      </c>
    </row>
    <row r="192" spans="1:65" s="17" customFormat="1" ht="16.5" customHeight="1">
      <c r="A192" s="14"/>
      <c r="B192" s="15"/>
      <c r="C192" s="94">
        <f t="shared" si="44"/>
        <v>52</v>
      </c>
      <c r="D192" s="94" t="s">
        <v>219</v>
      </c>
      <c r="E192" s="95" t="s">
        <v>3606</v>
      </c>
      <c r="F192" s="96" t="s">
        <v>3607</v>
      </c>
      <c r="G192" s="97" t="s">
        <v>2486</v>
      </c>
      <c r="H192" s="98">
        <v>1</v>
      </c>
      <c r="I192" s="1"/>
      <c r="J192" s="99">
        <f t="shared" si="34"/>
        <v>0</v>
      </c>
      <c r="K192" s="96" t="s">
        <v>0</v>
      </c>
      <c r="L192" s="15"/>
      <c r="M192" s="100" t="s">
        <v>0</v>
      </c>
      <c r="N192" s="101" t="s">
        <v>37</v>
      </c>
      <c r="O192" s="102"/>
      <c r="P192" s="103">
        <f t="shared" si="35"/>
        <v>0</v>
      </c>
      <c r="Q192" s="103">
        <v>0</v>
      </c>
      <c r="R192" s="103">
        <f t="shared" si="36"/>
        <v>0</v>
      </c>
      <c r="S192" s="103">
        <v>0</v>
      </c>
      <c r="T192" s="104">
        <f t="shared" si="37"/>
        <v>0</v>
      </c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R192" s="105" t="s">
        <v>224</v>
      </c>
      <c r="AT192" s="105" t="s">
        <v>219</v>
      </c>
      <c r="AU192" s="105" t="s">
        <v>231</v>
      </c>
      <c r="AY192" s="6" t="s">
        <v>217</v>
      </c>
      <c r="BE192" s="106">
        <f t="shared" si="38"/>
        <v>0</v>
      </c>
      <c r="BF192" s="106">
        <f t="shared" si="39"/>
        <v>0</v>
      </c>
      <c r="BG192" s="106">
        <f t="shared" si="40"/>
        <v>0</v>
      </c>
      <c r="BH192" s="106">
        <f t="shared" si="41"/>
        <v>0</v>
      </c>
      <c r="BI192" s="106">
        <f t="shared" si="42"/>
        <v>0</v>
      </c>
      <c r="BJ192" s="6" t="s">
        <v>79</v>
      </c>
      <c r="BK192" s="106">
        <f t="shared" si="43"/>
        <v>0</v>
      </c>
      <c r="BL192" s="6" t="s">
        <v>224</v>
      </c>
      <c r="BM192" s="105" t="s">
        <v>710</v>
      </c>
    </row>
    <row r="193" spans="1:65" s="17" customFormat="1" ht="16.5" customHeight="1">
      <c r="A193" s="14"/>
      <c r="B193" s="15"/>
      <c r="C193" s="94">
        <f t="shared" si="44"/>
        <v>53</v>
      </c>
      <c r="D193" s="94" t="s">
        <v>219</v>
      </c>
      <c r="E193" s="95" t="s">
        <v>3608</v>
      </c>
      <c r="F193" s="96" t="s">
        <v>3609</v>
      </c>
      <c r="G193" s="97" t="s">
        <v>2486</v>
      </c>
      <c r="H193" s="98">
        <v>3</v>
      </c>
      <c r="I193" s="1"/>
      <c r="J193" s="99">
        <f t="shared" si="34"/>
        <v>0</v>
      </c>
      <c r="K193" s="96" t="s">
        <v>0</v>
      </c>
      <c r="L193" s="15"/>
      <c r="M193" s="100" t="s">
        <v>0</v>
      </c>
      <c r="N193" s="101" t="s">
        <v>37</v>
      </c>
      <c r="O193" s="102"/>
      <c r="P193" s="103">
        <f t="shared" si="35"/>
        <v>0</v>
      </c>
      <c r="Q193" s="103">
        <v>0</v>
      </c>
      <c r="R193" s="103">
        <f t="shared" si="36"/>
        <v>0</v>
      </c>
      <c r="S193" s="103">
        <v>0</v>
      </c>
      <c r="T193" s="104">
        <f t="shared" si="37"/>
        <v>0</v>
      </c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R193" s="105" t="s">
        <v>224</v>
      </c>
      <c r="AT193" s="105" t="s">
        <v>219</v>
      </c>
      <c r="AU193" s="105" t="s">
        <v>231</v>
      </c>
      <c r="AY193" s="6" t="s">
        <v>217</v>
      </c>
      <c r="BE193" s="106">
        <f t="shared" si="38"/>
        <v>0</v>
      </c>
      <c r="BF193" s="106">
        <f t="shared" si="39"/>
        <v>0</v>
      </c>
      <c r="BG193" s="106">
        <f t="shared" si="40"/>
        <v>0</v>
      </c>
      <c r="BH193" s="106">
        <f t="shared" si="41"/>
        <v>0</v>
      </c>
      <c r="BI193" s="106">
        <f t="shared" si="42"/>
        <v>0</v>
      </c>
      <c r="BJ193" s="6" t="s">
        <v>79</v>
      </c>
      <c r="BK193" s="106">
        <f t="shared" si="43"/>
        <v>0</v>
      </c>
      <c r="BL193" s="6" t="s">
        <v>224</v>
      </c>
      <c r="BM193" s="105" t="s">
        <v>721</v>
      </c>
    </row>
    <row r="194" spans="1:65" s="81" customFormat="1" ht="20.85" customHeight="1">
      <c r="B194" s="82"/>
      <c r="D194" s="83" t="s">
        <v>71</v>
      </c>
      <c r="E194" s="92" t="s">
        <v>3453</v>
      </c>
      <c r="F194" s="92" t="s">
        <v>3610</v>
      </c>
      <c r="J194" s="93">
        <f>BK194</f>
        <v>0</v>
      </c>
      <c r="L194" s="82"/>
      <c r="M194" s="86"/>
      <c r="N194" s="87"/>
      <c r="O194" s="87"/>
      <c r="P194" s="88">
        <f>SUM(P195:P211)</f>
        <v>0</v>
      </c>
      <c r="Q194" s="87"/>
      <c r="R194" s="88">
        <f>SUM(R195:R211)</f>
        <v>0</v>
      </c>
      <c r="S194" s="87"/>
      <c r="T194" s="89">
        <f>SUM(T195:T211)</f>
        <v>0</v>
      </c>
      <c r="AR194" s="83" t="s">
        <v>79</v>
      </c>
      <c r="AT194" s="90" t="s">
        <v>71</v>
      </c>
      <c r="AU194" s="90" t="s">
        <v>81</v>
      </c>
      <c r="AY194" s="83" t="s">
        <v>217</v>
      </c>
      <c r="BK194" s="91">
        <f>SUM(BK195:BK211)</f>
        <v>0</v>
      </c>
    </row>
    <row r="195" spans="1:65" s="17" customFormat="1" ht="16.5" customHeight="1">
      <c r="A195" s="14"/>
      <c r="B195" s="15"/>
      <c r="C195" s="94">
        <f>C193+1</f>
        <v>54</v>
      </c>
      <c r="D195" s="94" t="s">
        <v>219</v>
      </c>
      <c r="E195" s="95" t="s">
        <v>3611</v>
      </c>
      <c r="F195" s="96" t="s">
        <v>3612</v>
      </c>
      <c r="G195" s="97" t="s">
        <v>2486</v>
      </c>
      <c r="H195" s="98">
        <v>44</v>
      </c>
      <c r="I195" s="1"/>
      <c r="J195" s="99">
        <f t="shared" ref="J195:J211" si="45">ROUND(I195*H195,2)</f>
        <v>0</v>
      </c>
      <c r="K195" s="96" t="s">
        <v>0</v>
      </c>
      <c r="L195" s="15"/>
      <c r="M195" s="100" t="s">
        <v>0</v>
      </c>
      <c r="N195" s="101" t="s">
        <v>37</v>
      </c>
      <c r="O195" s="102"/>
      <c r="P195" s="103">
        <f t="shared" ref="P195:P211" si="46">O195*H195</f>
        <v>0</v>
      </c>
      <c r="Q195" s="103">
        <v>0</v>
      </c>
      <c r="R195" s="103">
        <f t="shared" ref="R195:R211" si="47">Q195*H195</f>
        <v>0</v>
      </c>
      <c r="S195" s="103">
        <v>0</v>
      </c>
      <c r="T195" s="104">
        <f t="shared" ref="T195:T211" si="48">S195*H195</f>
        <v>0</v>
      </c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R195" s="105" t="s">
        <v>224</v>
      </c>
      <c r="AT195" s="105" t="s">
        <v>219</v>
      </c>
      <c r="AU195" s="105" t="s">
        <v>231</v>
      </c>
      <c r="AY195" s="6" t="s">
        <v>217</v>
      </c>
      <c r="BE195" s="106">
        <f t="shared" ref="BE195:BE211" si="49">IF(N195="základní",J195,0)</f>
        <v>0</v>
      </c>
      <c r="BF195" s="106">
        <f t="shared" ref="BF195:BF211" si="50">IF(N195="snížená",J195,0)</f>
        <v>0</v>
      </c>
      <c r="BG195" s="106">
        <f t="shared" ref="BG195:BG211" si="51">IF(N195="zákl. přenesená",J195,0)</f>
        <v>0</v>
      </c>
      <c r="BH195" s="106">
        <f t="shared" ref="BH195:BH211" si="52">IF(N195="sníž. přenesená",J195,0)</f>
        <v>0</v>
      </c>
      <c r="BI195" s="106">
        <f t="shared" ref="BI195:BI211" si="53">IF(N195="nulová",J195,0)</f>
        <v>0</v>
      </c>
      <c r="BJ195" s="6" t="s">
        <v>79</v>
      </c>
      <c r="BK195" s="106">
        <f t="shared" ref="BK195:BK211" si="54">ROUND(I195*H195,2)</f>
        <v>0</v>
      </c>
      <c r="BL195" s="6" t="s">
        <v>224</v>
      </c>
      <c r="BM195" s="105" t="s">
        <v>737</v>
      </c>
    </row>
    <row r="196" spans="1:65" s="17" customFormat="1" ht="16.5" customHeight="1">
      <c r="A196" s="14"/>
      <c r="B196" s="15"/>
      <c r="C196" s="94">
        <f>C195+1</f>
        <v>55</v>
      </c>
      <c r="D196" s="94" t="s">
        <v>219</v>
      </c>
      <c r="E196" s="95" t="s">
        <v>3613</v>
      </c>
      <c r="F196" s="96" t="s">
        <v>3614</v>
      </c>
      <c r="G196" s="97" t="s">
        <v>2486</v>
      </c>
      <c r="H196" s="98">
        <v>16</v>
      </c>
      <c r="I196" s="1"/>
      <c r="J196" s="99">
        <f t="shared" si="45"/>
        <v>0</v>
      </c>
      <c r="K196" s="96" t="s">
        <v>0</v>
      </c>
      <c r="L196" s="15"/>
      <c r="M196" s="100" t="s">
        <v>0</v>
      </c>
      <c r="N196" s="101" t="s">
        <v>37</v>
      </c>
      <c r="O196" s="102"/>
      <c r="P196" s="103">
        <f t="shared" si="46"/>
        <v>0</v>
      </c>
      <c r="Q196" s="103">
        <v>0</v>
      </c>
      <c r="R196" s="103">
        <f t="shared" si="47"/>
        <v>0</v>
      </c>
      <c r="S196" s="103">
        <v>0</v>
      </c>
      <c r="T196" s="104">
        <f t="shared" si="48"/>
        <v>0</v>
      </c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R196" s="105" t="s">
        <v>224</v>
      </c>
      <c r="AT196" s="105" t="s">
        <v>219</v>
      </c>
      <c r="AU196" s="105" t="s">
        <v>231</v>
      </c>
      <c r="AY196" s="6" t="s">
        <v>217</v>
      </c>
      <c r="BE196" s="106">
        <f t="shared" si="49"/>
        <v>0</v>
      </c>
      <c r="BF196" s="106">
        <f t="shared" si="50"/>
        <v>0</v>
      </c>
      <c r="BG196" s="106">
        <f t="shared" si="51"/>
        <v>0</v>
      </c>
      <c r="BH196" s="106">
        <f t="shared" si="52"/>
        <v>0</v>
      </c>
      <c r="BI196" s="106">
        <f t="shared" si="53"/>
        <v>0</v>
      </c>
      <c r="BJ196" s="6" t="s">
        <v>79</v>
      </c>
      <c r="BK196" s="106">
        <f t="shared" si="54"/>
        <v>0</v>
      </c>
      <c r="BL196" s="6" t="s">
        <v>224</v>
      </c>
      <c r="BM196" s="105" t="s">
        <v>2500</v>
      </c>
    </row>
    <row r="197" spans="1:65" s="17" customFormat="1" ht="16.5" customHeight="1">
      <c r="A197" s="14"/>
      <c r="B197" s="15"/>
      <c r="C197" s="94">
        <f t="shared" ref="C197:C211" si="55">C196+1</f>
        <v>56</v>
      </c>
      <c r="D197" s="94" t="s">
        <v>219</v>
      </c>
      <c r="E197" s="95" t="s">
        <v>3615</v>
      </c>
      <c r="F197" s="96" t="s">
        <v>3616</v>
      </c>
      <c r="G197" s="97" t="s">
        <v>2486</v>
      </c>
      <c r="H197" s="98">
        <v>60</v>
      </c>
      <c r="I197" s="1"/>
      <c r="J197" s="99">
        <f t="shared" si="45"/>
        <v>0</v>
      </c>
      <c r="K197" s="96" t="s">
        <v>0</v>
      </c>
      <c r="L197" s="15"/>
      <c r="M197" s="100" t="s">
        <v>0</v>
      </c>
      <c r="N197" s="101" t="s">
        <v>37</v>
      </c>
      <c r="O197" s="102"/>
      <c r="P197" s="103">
        <f t="shared" si="46"/>
        <v>0</v>
      </c>
      <c r="Q197" s="103">
        <v>0</v>
      </c>
      <c r="R197" s="103">
        <f t="shared" si="47"/>
        <v>0</v>
      </c>
      <c r="S197" s="103">
        <v>0</v>
      </c>
      <c r="T197" s="104">
        <f t="shared" si="48"/>
        <v>0</v>
      </c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R197" s="105" t="s">
        <v>224</v>
      </c>
      <c r="AT197" s="105" t="s">
        <v>219</v>
      </c>
      <c r="AU197" s="105" t="s">
        <v>231</v>
      </c>
      <c r="AY197" s="6" t="s">
        <v>217</v>
      </c>
      <c r="BE197" s="106">
        <f t="shared" si="49"/>
        <v>0</v>
      </c>
      <c r="BF197" s="106">
        <f t="shared" si="50"/>
        <v>0</v>
      </c>
      <c r="BG197" s="106">
        <f t="shared" si="51"/>
        <v>0</v>
      </c>
      <c r="BH197" s="106">
        <f t="shared" si="52"/>
        <v>0</v>
      </c>
      <c r="BI197" s="106">
        <f t="shared" si="53"/>
        <v>0</v>
      </c>
      <c r="BJ197" s="6" t="s">
        <v>79</v>
      </c>
      <c r="BK197" s="106">
        <f t="shared" si="54"/>
        <v>0</v>
      </c>
      <c r="BL197" s="6" t="s">
        <v>224</v>
      </c>
      <c r="BM197" s="105" t="s">
        <v>762</v>
      </c>
    </row>
    <row r="198" spans="1:65" s="17" customFormat="1" ht="16.5" customHeight="1">
      <c r="A198" s="14"/>
      <c r="B198" s="15"/>
      <c r="C198" s="94">
        <f t="shared" si="55"/>
        <v>57</v>
      </c>
      <c r="D198" s="94" t="s">
        <v>219</v>
      </c>
      <c r="E198" s="95" t="s">
        <v>3617</v>
      </c>
      <c r="F198" s="96" t="s">
        <v>3618</v>
      </c>
      <c r="G198" s="97" t="s">
        <v>2486</v>
      </c>
      <c r="H198" s="98">
        <v>1</v>
      </c>
      <c r="I198" s="1"/>
      <c r="J198" s="99">
        <f t="shared" si="45"/>
        <v>0</v>
      </c>
      <c r="K198" s="96" t="s">
        <v>0</v>
      </c>
      <c r="L198" s="15"/>
      <c r="M198" s="100" t="s">
        <v>0</v>
      </c>
      <c r="N198" s="101" t="s">
        <v>37</v>
      </c>
      <c r="O198" s="102"/>
      <c r="P198" s="103">
        <f t="shared" si="46"/>
        <v>0</v>
      </c>
      <c r="Q198" s="103">
        <v>0</v>
      </c>
      <c r="R198" s="103">
        <f t="shared" si="47"/>
        <v>0</v>
      </c>
      <c r="S198" s="103">
        <v>0</v>
      </c>
      <c r="T198" s="104">
        <f t="shared" si="48"/>
        <v>0</v>
      </c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R198" s="105" t="s">
        <v>224</v>
      </c>
      <c r="AT198" s="105" t="s">
        <v>219</v>
      </c>
      <c r="AU198" s="105" t="s">
        <v>231</v>
      </c>
      <c r="AY198" s="6" t="s">
        <v>217</v>
      </c>
      <c r="BE198" s="106">
        <f t="shared" si="49"/>
        <v>0</v>
      </c>
      <c r="BF198" s="106">
        <f t="shared" si="50"/>
        <v>0</v>
      </c>
      <c r="BG198" s="106">
        <f t="shared" si="51"/>
        <v>0</v>
      </c>
      <c r="BH198" s="106">
        <f t="shared" si="52"/>
        <v>0</v>
      </c>
      <c r="BI198" s="106">
        <f t="shared" si="53"/>
        <v>0</v>
      </c>
      <c r="BJ198" s="6" t="s">
        <v>79</v>
      </c>
      <c r="BK198" s="106">
        <f t="shared" si="54"/>
        <v>0</v>
      </c>
      <c r="BL198" s="6" t="s">
        <v>224</v>
      </c>
      <c r="BM198" s="105" t="s">
        <v>770</v>
      </c>
    </row>
    <row r="199" spans="1:65" s="17" customFormat="1" ht="16.5" customHeight="1">
      <c r="A199" s="14"/>
      <c r="B199" s="15"/>
      <c r="C199" s="94">
        <f t="shared" si="55"/>
        <v>58</v>
      </c>
      <c r="D199" s="94" t="s">
        <v>219</v>
      </c>
      <c r="E199" s="95" t="s">
        <v>3619</v>
      </c>
      <c r="F199" s="96" t="s">
        <v>3620</v>
      </c>
      <c r="G199" s="97" t="s">
        <v>2486</v>
      </c>
      <c r="H199" s="98">
        <v>1</v>
      </c>
      <c r="I199" s="1"/>
      <c r="J199" s="99">
        <f t="shared" si="45"/>
        <v>0</v>
      </c>
      <c r="K199" s="96" t="s">
        <v>0</v>
      </c>
      <c r="L199" s="15"/>
      <c r="M199" s="100" t="s">
        <v>0</v>
      </c>
      <c r="N199" s="101" t="s">
        <v>37</v>
      </c>
      <c r="O199" s="102"/>
      <c r="P199" s="103">
        <f t="shared" si="46"/>
        <v>0</v>
      </c>
      <c r="Q199" s="103">
        <v>0</v>
      </c>
      <c r="R199" s="103">
        <f t="shared" si="47"/>
        <v>0</v>
      </c>
      <c r="S199" s="103">
        <v>0</v>
      </c>
      <c r="T199" s="104">
        <f t="shared" si="48"/>
        <v>0</v>
      </c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R199" s="105" t="s">
        <v>224</v>
      </c>
      <c r="AT199" s="105" t="s">
        <v>219</v>
      </c>
      <c r="AU199" s="105" t="s">
        <v>231</v>
      </c>
      <c r="AY199" s="6" t="s">
        <v>217</v>
      </c>
      <c r="BE199" s="106">
        <f t="shared" si="49"/>
        <v>0</v>
      </c>
      <c r="BF199" s="106">
        <f t="shared" si="50"/>
        <v>0</v>
      </c>
      <c r="BG199" s="106">
        <f t="shared" si="51"/>
        <v>0</v>
      </c>
      <c r="BH199" s="106">
        <f t="shared" si="52"/>
        <v>0</v>
      </c>
      <c r="BI199" s="106">
        <f t="shared" si="53"/>
        <v>0</v>
      </c>
      <c r="BJ199" s="6" t="s">
        <v>79</v>
      </c>
      <c r="BK199" s="106">
        <f t="shared" si="54"/>
        <v>0</v>
      </c>
      <c r="BL199" s="6" t="s">
        <v>224</v>
      </c>
      <c r="BM199" s="105" t="s">
        <v>779</v>
      </c>
    </row>
    <row r="200" spans="1:65" s="17" customFormat="1" ht="16.5" customHeight="1">
      <c r="A200" s="14"/>
      <c r="B200" s="15"/>
      <c r="C200" s="94">
        <f t="shared" si="55"/>
        <v>59</v>
      </c>
      <c r="D200" s="94" t="s">
        <v>219</v>
      </c>
      <c r="E200" s="95" t="s">
        <v>3621</v>
      </c>
      <c r="F200" s="96" t="s">
        <v>3622</v>
      </c>
      <c r="G200" s="97" t="s">
        <v>2486</v>
      </c>
      <c r="H200" s="98">
        <v>33</v>
      </c>
      <c r="I200" s="1"/>
      <c r="J200" s="99">
        <f t="shared" si="45"/>
        <v>0</v>
      </c>
      <c r="K200" s="96" t="s">
        <v>0</v>
      </c>
      <c r="L200" s="15"/>
      <c r="M200" s="100" t="s">
        <v>0</v>
      </c>
      <c r="N200" s="101" t="s">
        <v>37</v>
      </c>
      <c r="O200" s="102"/>
      <c r="P200" s="103">
        <f t="shared" si="46"/>
        <v>0</v>
      </c>
      <c r="Q200" s="103">
        <v>0</v>
      </c>
      <c r="R200" s="103">
        <f t="shared" si="47"/>
        <v>0</v>
      </c>
      <c r="S200" s="103">
        <v>0</v>
      </c>
      <c r="T200" s="104">
        <f t="shared" si="48"/>
        <v>0</v>
      </c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R200" s="105" t="s">
        <v>224</v>
      </c>
      <c r="AT200" s="105" t="s">
        <v>219</v>
      </c>
      <c r="AU200" s="105" t="s">
        <v>231</v>
      </c>
      <c r="AY200" s="6" t="s">
        <v>217</v>
      </c>
      <c r="BE200" s="106">
        <f t="shared" si="49"/>
        <v>0</v>
      </c>
      <c r="BF200" s="106">
        <f t="shared" si="50"/>
        <v>0</v>
      </c>
      <c r="BG200" s="106">
        <f t="shared" si="51"/>
        <v>0</v>
      </c>
      <c r="BH200" s="106">
        <f t="shared" si="52"/>
        <v>0</v>
      </c>
      <c r="BI200" s="106">
        <f t="shared" si="53"/>
        <v>0</v>
      </c>
      <c r="BJ200" s="6" t="s">
        <v>79</v>
      </c>
      <c r="BK200" s="106">
        <f t="shared" si="54"/>
        <v>0</v>
      </c>
      <c r="BL200" s="6" t="s">
        <v>224</v>
      </c>
      <c r="BM200" s="105" t="s">
        <v>787</v>
      </c>
    </row>
    <row r="201" spans="1:65" s="17" customFormat="1" ht="16.5" customHeight="1">
      <c r="A201" s="14"/>
      <c r="B201" s="15"/>
      <c r="C201" s="94">
        <f t="shared" si="55"/>
        <v>60</v>
      </c>
      <c r="D201" s="94" t="s">
        <v>219</v>
      </c>
      <c r="E201" s="95" t="s">
        <v>3543</v>
      </c>
      <c r="F201" s="96" t="s">
        <v>3544</v>
      </c>
      <c r="G201" s="97" t="s">
        <v>2486</v>
      </c>
      <c r="H201" s="98">
        <v>6</v>
      </c>
      <c r="I201" s="1"/>
      <c r="J201" s="99">
        <f t="shared" si="45"/>
        <v>0</v>
      </c>
      <c r="K201" s="96" t="s">
        <v>0</v>
      </c>
      <c r="L201" s="15"/>
      <c r="M201" s="100" t="s">
        <v>0</v>
      </c>
      <c r="N201" s="101" t="s">
        <v>37</v>
      </c>
      <c r="O201" s="102"/>
      <c r="P201" s="103">
        <f t="shared" si="46"/>
        <v>0</v>
      </c>
      <c r="Q201" s="103">
        <v>0</v>
      </c>
      <c r="R201" s="103">
        <f t="shared" si="47"/>
        <v>0</v>
      </c>
      <c r="S201" s="103">
        <v>0</v>
      </c>
      <c r="T201" s="104">
        <f t="shared" si="48"/>
        <v>0</v>
      </c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R201" s="105" t="s">
        <v>224</v>
      </c>
      <c r="AT201" s="105" t="s">
        <v>219</v>
      </c>
      <c r="AU201" s="105" t="s">
        <v>231</v>
      </c>
      <c r="AY201" s="6" t="s">
        <v>217</v>
      </c>
      <c r="BE201" s="106">
        <f t="shared" si="49"/>
        <v>0</v>
      </c>
      <c r="BF201" s="106">
        <f t="shared" si="50"/>
        <v>0</v>
      </c>
      <c r="BG201" s="106">
        <f t="shared" si="51"/>
        <v>0</v>
      </c>
      <c r="BH201" s="106">
        <f t="shared" si="52"/>
        <v>0</v>
      </c>
      <c r="BI201" s="106">
        <f t="shared" si="53"/>
        <v>0</v>
      </c>
      <c r="BJ201" s="6" t="s">
        <v>79</v>
      </c>
      <c r="BK201" s="106">
        <f t="shared" si="54"/>
        <v>0</v>
      </c>
      <c r="BL201" s="6" t="s">
        <v>224</v>
      </c>
      <c r="BM201" s="105" t="s">
        <v>796</v>
      </c>
    </row>
    <row r="202" spans="1:65" s="17" customFormat="1" ht="16.5" customHeight="1">
      <c r="A202" s="14"/>
      <c r="B202" s="15"/>
      <c r="C202" s="94">
        <f t="shared" si="55"/>
        <v>61</v>
      </c>
      <c r="D202" s="94" t="s">
        <v>219</v>
      </c>
      <c r="E202" s="95" t="s">
        <v>3623</v>
      </c>
      <c r="F202" s="96" t="s">
        <v>3559</v>
      </c>
      <c r="G202" s="97" t="s">
        <v>2486</v>
      </c>
      <c r="H202" s="98">
        <v>1</v>
      </c>
      <c r="I202" s="1"/>
      <c r="J202" s="99">
        <f t="shared" si="45"/>
        <v>0</v>
      </c>
      <c r="K202" s="96" t="s">
        <v>0</v>
      </c>
      <c r="L202" s="15"/>
      <c r="M202" s="100" t="s">
        <v>0</v>
      </c>
      <c r="N202" s="101" t="s">
        <v>37</v>
      </c>
      <c r="O202" s="102"/>
      <c r="P202" s="103">
        <f t="shared" si="46"/>
        <v>0</v>
      </c>
      <c r="Q202" s="103">
        <v>0</v>
      </c>
      <c r="R202" s="103">
        <f t="shared" si="47"/>
        <v>0</v>
      </c>
      <c r="S202" s="103">
        <v>0</v>
      </c>
      <c r="T202" s="104">
        <f t="shared" si="48"/>
        <v>0</v>
      </c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R202" s="105" t="s">
        <v>224</v>
      </c>
      <c r="AT202" s="105" t="s">
        <v>219</v>
      </c>
      <c r="AU202" s="105" t="s">
        <v>231</v>
      </c>
      <c r="AY202" s="6" t="s">
        <v>217</v>
      </c>
      <c r="BE202" s="106">
        <f t="shared" si="49"/>
        <v>0</v>
      </c>
      <c r="BF202" s="106">
        <f t="shared" si="50"/>
        <v>0</v>
      </c>
      <c r="BG202" s="106">
        <f t="shared" si="51"/>
        <v>0</v>
      </c>
      <c r="BH202" s="106">
        <f t="shared" si="52"/>
        <v>0</v>
      </c>
      <c r="BI202" s="106">
        <f t="shared" si="53"/>
        <v>0</v>
      </c>
      <c r="BJ202" s="6" t="s">
        <v>79</v>
      </c>
      <c r="BK202" s="106">
        <f t="shared" si="54"/>
        <v>0</v>
      </c>
      <c r="BL202" s="6" t="s">
        <v>224</v>
      </c>
      <c r="BM202" s="105" t="s">
        <v>804</v>
      </c>
    </row>
    <row r="203" spans="1:65" s="17" customFormat="1" ht="16.5" customHeight="1">
      <c r="A203" s="14"/>
      <c r="B203" s="15"/>
      <c r="C203" s="94">
        <f t="shared" si="55"/>
        <v>62</v>
      </c>
      <c r="D203" s="94" t="s">
        <v>219</v>
      </c>
      <c r="E203" s="95" t="s">
        <v>3560</v>
      </c>
      <c r="F203" s="96" t="s">
        <v>3561</v>
      </c>
      <c r="G203" s="97" t="s">
        <v>2486</v>
      </c>
      <c r="H203" s="98">
        <v>2</v>
      </c>
      <c r="I203" s="1"/>
      <c r="J203" s="99">
        <f t="shared" si="45"/>
        <v>0</v>
      </c>
      <c r="K203" s="96" t="s">
        <v>0</v>
      </c>
      <c r="L203" s="15"/>
      <c r="M203" s="100" t="s">
        <v>0</v>
      </c>
      <c r="N203" s="101" t="s">
        <v>37</v>
      </c>
      <c r="O203" s="102"/>
      <c r="P203" s="103">
        <f t="shared" si="46"/>
        <v>0</v>
      </c>
      <c r="Q203" s="103">
        <v>0</v>
      </c>
      <c r="R203" s="103">
        <f t="shared" si="47"/>
        <v>0</v>
      </c>
      <c r="S203" s="103">
        <v>0</v>
      </c>
      <c r="T203" s="104">
        <f t="shared" si="48"/>
        <v>0</v>
      </c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R203" s="105" t="s">
        <v>224</v>
      </c>
      <c r="AT203" s="105" t="s">
        <v>219</v>
      </c>
      <c r="AU203" s="105" t="s">
        <v>231</v>
      </c>
      <c r="AY203" s="6" t="s">
        <v>217</v>
      </c>
      <c r="BE203" s="106">
        <f t="shared" si="49"/>
        <v>0</v>
      </c>
      <c r="BF203" s="106">
        <f t="shared" si="50"/>
        <v>0</v>
      </c>
      <c r="BG203" s="106">
        <f t="shared" si="51"/>
        <v>0</v>
      </c>
      <c r="BH203" s="106">
        <f t="shared" si="52"/>
        <v>0</v>
      </c>
      <c r="BI203" s="106">
        <f t="shared" si="53"/>
        <v>0</v>
      </c>
      <c r="BJ203" s="6" t="s">
        <v>79</v>
      </c>
      <c r="BK203" s="106">
        <f t="shared" si="54"/>
        <v>0</v>
      </c>
      <c r="BL203" s="6" t="s">
        <v>224</v>
      </c>
      <c r="BM203" s="105" t="s">
        <v>810</v>
      </c>
    </row>
    <row r="204" spans="1:65" s="17" customFormat="1" ht="16.5" customHeight="1">
      <c r="A204" s="14"/>
      <c r="B204" s="15"/>
      <c r="C204" s="94">
        <f t="shared" si="55"/>
        <v>63</v>
      </c>
      <c r="D204" s="94" t="s">
        <v>219</v>
      </c>
      <c r="E204" s="95" t="s">
        <v>3528</v>
      </c>
      <c r="F204" s="96" t="s">
        <v>3529</v>
      </c>
      <c r="G204" s="97" t="s">
        <v>2486</v>
      </c>
      <c r="H204" s="98">
        <v>4</v>
      </c>
      <c r="I204" s="1"/>
      <c r="J204" s="99">
        <f t="shared" si="45"/>
        <v>0</v>
      </c>
      <c r="K204" s="96" t="s">
        <v>0</v>
      </c>
      <c r="L204" s="15"/>
      <c r="M204" s="100" t="s">
        <v>0</v>
      </c>
      <c r="N204" s="101" t="s">
        <v>37</v>
      </c>
      <c r="O204" s="102"/>
      <c r="P204" s="103">
        <f t="shared" si="46"/>
        <v>0</v>
      </c>
      <c r="Q204" s="103">
        <v>0</v>
      </c>
      <c r="R204" s="103">
        <f t="shared" si="47"/>
        <v>0</v>
      </c>
      <c r="S204" s="103">
        <v>0</v>
      </c>
      <c r="T204" s="104">
        <f t="shared" si="48"/>
        <v>0</v>
      </c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R204" s="105" t="s">
        <v>224</v>
      </c>
      <c r="AT204" s="105" t="s">
        <v>219</v>
      </c>
      <c r="AU204" s="105" t="s">
        <v>231</v>
      </c>
      <c r="AY204" s="6" t="s">
        <v>217</v>
      </c>
      <c r="BE204" s="106">
        <f t="shared" si="49"/>
        <v>0</v>
      </c>
      <c r="BF204" s="106">
        <f t="shared" si="50"/>
        <v>0</v>
      </c>
      <c r="BG204" s="106">
        <f t="shared" si="51"/>
        <v>0</v>
      </c>
      <c r="BH204" s="106">
        <f t="shared" si="52"/>
        <v>0</v>
      </c>
      <c r="BI204" s="106">
        <f t="shared" si="53"/>
        <v>0</v>
      </c>
      <c r="BJ204" s="6" t="s">
        <v>79</v>
      </c>
      <c r="BK204" s="106">
        <f t="shared" si="54"/>
        <v>0</v>
      </c>
      <c r="BL204" s="6" t="s">
        <v>224</v>
      </c>
      <c r="BM204" s="105" t="s">
        <v>818</v>
      </c>
    </row>
    <row r="205" spans="1:65" s="17" customFormat="1" ht="16.5" customHeight="1">
      <c r="A205" s="14"/>
      <c r="B205" s="15"/>
      <c r="C205" s="94">
        <f t="shared" si="55"/>
        <v>64</v>
      </c>
      <c r="D205" s="94" t="s">
        <v>219</v>
      </c>
      <c r="E205" s="95" t="s">
        <v>3562</v>
      </c>
      <c r="F205" s="96" t="s">
        <v>3563</v>
      </c>
      <c r="G205" s="97" t="s">
        <v>2486</v>
      </c>
      <c r="H205" s="98">
        <v>46</v>
      </c>
      <c r="I205" s="1"/>
      <c r="J205" s="99">
        <f t="shared" si="45"/>
        <v>0</v>
      </c>
      <c r="K205" s="96" t="s">
        <v>0</v>
      </c>
      <c r="L205" s="15"/>
      <c r="M205" s="100" t="s">
        <v>0</v>
      </c>
      <c r="N205" s="101" t="s">
        <v>37</v>
      </c>
      <c r="O205" s="102"/>
      <c r="P205" s="103">
        <f t="shared" si="46"/>
        <v>0</v>
      </c>
      <c r="Q205" s="103">
        <v>0</v>
      </c>
      <c r="R205" s="103">
        <f t="shared" si="47"/>
        <v>0</v>
      </c>
      <c r="S205" s="103">
        <v>0</v>
      </c>
      <c r="T205" s="104">
        <f t="shared" si="48"/>
        <v>0</v>
      </c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R205" s="105" t="s">
        <v>224</v>
      </c>
      <c r="AT205" s="105" t="s">
        <v>219</v>
      </c>
      <c r="AU205" s="105" t="s">
        <v>231</v>
      </c>
      <c r="AY205" s="6" t="s">
        <v>217</v>
      </c>
      <c r="BE205" s="106">
        <f t="shared" si="49"/>
        <v>0</v>
      </c>
      <c r="BF205" s="106">
        <f t="shared" si="50"/>
        <v>0</v>
      </c>
      <c r="BG205" s="106">
        <f t="shared" si="51"/>
        <v>0</v>
      </c>
      <c r="BH205" s="106">
        <f t="shared" si="52"/>
        <v>0</v>
      </c>
      <c r="BI205" s="106">
        <f t="shared" si="53"/>
        <v>0</v>
      </c>
      <c r="BJ205" s="6" t="s">
        <v>79</v>
      </c>
      <c r="BK205" s="106">
        <f t="shared" si="54"/>
        <v>0</v>
      </c>
      <c r="BL205" s="6" t="s">
        <v>224</v>
      </c>
      <c r="BM205" s="105" t="s">
        <v>827</v>
      </c>
    </row>
    <row r="206" spans="1:65" s="17" customFormat="1" ht="16.5" customHeight="1">
      <c r="A206" s="14"/>
      <c r="B206" s="15"/>
      <c r="C206" s="94">
        <f t="shared" si="55"/>
        <v>65</v>
      </c>
      <c r="D206" s="94" t="s">
        <v>219</v>
      </c>
      <c r="E206" s="95" t="s">
        <v>3624</v>
      </c>
      <c r="F206" s="96" t="s">
        <v>3625</v>
      </c>
      <c r="G206" s="97" t="s">
        <v>2486</v>
      </c>
      <c r="H206" s="98">
        <v>1</v>
      </c>
      <c r="I206" s="1"/>
      <c r="J206" s="99">
        <f t="shared" si="45"/>
        <v>0</v>
      </c>
      <c r="K206" s="96" t="s">
        <v>0</v>
      </c>
      <c r="L206" s="15"/>
      <c r="M206" s="100" t="s">
        <v>0</v>
      </c>
      <c r="N206" s="101" t="s">
        <v>37</v>
      </c>
      <c r="O206" s="102"/>
      <c r="P206" s="103">
        <f t="shared" si="46"/>
        <v>0</v>
      </c>
      <c r="Q206" s="103">
        <v>0</v>
      </c>
      <c r="R206" s="103">
        <f t="shared" si="47"/>
        <v>0</v>
      </c>
      <c r="S206" s="103">
        <v>0</v>
      </c>
      <c r="T206" s="104">
        <f t="shared" si="48"/>
        <v>0</v>
      </c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R206" s="105" t="s">
        <v>224</v>
      </c>
      <c r="AT206" s="105" t="s">
        <v>219</v>
      </c>
      <c r="AU206" s="105" t="s">
        <v>231</v>
      </c>
      <c r="AY206" s="6" t="s">
        <v>217</v>
      </c>
      <c r="BE206" s="106">
        <f t="shared" si="49"/>
        <v>0</v>
      </c>
      <c r="BF206" s="106">
        <f t="shared" si="50"/>
        <v>0</v>
      </c>
      <c r="BG206" s="106">
        <f t="shared" si="51"/>
        <v>0</v>
      </c>
      <c r="BH206" s="106">
        <f t="shared" si="52"/>
        <v>0</v>
      </c>
      <c r="BI206" s="106">
        <f t="shared" si="53"/>
        <v>0</v>
      </c>
      <c r="BJ206" s="6" t="s">
        <v>79</v>
      </c>
      <c r="BK206" s="106">
        <f t="shared" si="54"/>
        <v>0</v>
      </c>
      <c r="BL206" s="6" t="s">
        <v>224</v>
      </c>
      <c r="BM206" s="105" t="s">
        <v>836</v>
      </c>
    </row>
    <row r="207" spans="1:65" s="17" customFormat="1" ht="16.5" customHeight="1">
      <c r="A207" s="14"/>
      <c r="B207" s="15"/>
      <c r="C207" s="94">
        <f t="shared" si="55"/>
        <v>66</v>
      </c>
      <c r="D207" s="94" t="s">
        <v>219</v>
      </c>
      <c r="E207" s="95" t="s">
        <v>3626</v>
      </c>
      <c r="F207" s="96" t="s">
        <v>3627</v>
      </c>
      <c r="G207" s="97" t="s">
        <v>2486</v>
      </c>
      <c r="H207" s="98">
        <v>1</v>
      </c>
      <c r="I207" s="1"/>
      <c r="J207" s="99">
        <f t="shared" si="45"/>
        <v>0</v>
      </c>
      <c r="K207" s="96" t="s">
        <v>0</v>
      </c>
      <c r="L207" s="15"/>
      <c r="M207" s="100" t="s">
        <v>0</v>
      </c>
      <c r="N207" s="101" t="s">
        <v>37</v>
      </c>
      <c r="O207" s="102"/>
      <c r="P207" s="103">
        <f t="shared" si="46"/>
        <v>0</v>
      </c>
      <c r="Q207" s="103">
        <v>0</v>
      </c>
      <c r="R207" s="103">
        <f t="shared" si="47"/>
        <v>0</v>
      </c>
      <c r="S207" s="103">
        <v>0</v>
      </c>
      <c r="T207" s="104">
        <f t="shared" si="48"/>
        <v>0</v>
      </c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R207" s="105" t="s">
        <v>224</v>
      </c>
      <c r="AT207" s="105" t="s">
        <v>219</v>
      </c>
      <c r="AU207" s="105" t="s">
        <v>231</v>
      </c>
      <c r="AY207" s="6" t="s">
        <v>217</v>
      </c>
      <c r="BE207" s="106">
        <f t="shared" si="49"/>
        <v>0</v>
      </c>
      <c r="BF207" s="106">
        <f t="shared" si="50"/>
        <v>0</v>
      </c>
      <c r="BG207" s="106">
        <f t="shared" si="51"/>
        <v>0</v>
      </c>
      <c r="BH207" s="106">
        <f t="shared" si="52"/>
        <v>0</v>
      </c>
      <c r="BI207" s="106">
        <f t="shared" si="53"/>
        <v>0</v>
      </c>
      <c r="BJ207" s="6" t="s">
        <v>79</v>
      </c>
      <c r="BK207" s="106">
        <f t="shared" si="54"/>
        <v>0</v>
      </c>
      <c r="BL207" s="6" t="s">
        <v>224</v>
      </c>
      <c r="BM207" s="105" t="s">
        <v>844</v>
      </c>
    </row>
    <row r="208" spans="1:65" s="17" customFormat="1" ht="16.5" customHeight="1">
      <c r="A208" s="14"/>
      <c r="B208" s="15"/>
      <c r="C208" s="94">
        <f t="shared" si="55"/>
        <v>67</v>
      </c>
      <c r="D208" s="94" t="s">
        <v>219</v>
      </c>
      <c r="E208" s="95" t="s">
        <v>3628</v>
      </c>
      <c r="F208" s="96" t="s">
        <v>3629</v>
      </c>
      <c r="G208" s="97" t="s">
        <v>2486</v>
      </c>
      <c r="H208" s="98">
        <v>1</v>
      </c>
      <c r="I208" s="1"/>
      <c r="J208" s="99">
        <f t="shared" si="45"/>
        <v>0</v>
      </c>
      <c r="K208" s="96" t="s">
        <v>0</v>
      </c>
      <c r="L208" s="15"/>
      <c r="M208" s="100" t="s">
        <v>0</v>
      </c>
      <c r="N208" s="101" t="s">
        <v>37</v>
      </c>
      <c r="O208" s="102"/>
      <c r="P208" s="103">
        <f t="shared" si="46"/>
        <v>0</v>
      </c>
      <c r="Q208" s="103">
        <v>0</v>
      </c>
      <c r="R208" s="103">
        <f t="shared" si="47"/>
        <v>0</v>
      </c>
      <c r="S208" s="103">
        <v>0</v>
      </c>
      <c r="T208" s="104">
        <f t="shared" si="48"/>
        <v>0</v>
      </c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R208" s="105" t="s">
        <v>224</v>
      </c>
      <c r="AT208" s="105" t="s">
        <v>219</v>
      </c>
      <c r="AU208" s="105" t="s">
        <v>231</v>
      </c>
      <c r="AY208" s="6" t="s">
        <v>217</v>
      </c>
      <c r="BE208" s="106">
        <f t="shared" si="49"/>
        <v>0</v>
      </c>
      <c r="BF208" s="106">
        <f t="shared" si="50"/>
        <v>0</v>
      </c>
      <c r="BG208" s="106">
        <f t="shared" si="51"/>
        <v>0</v>
      </c>
      <c r="BH208" s="106">
        <f t="shared" si="52"/>
        <v>0</v>
      </c>
      <c r="BI208" s="106">
        <f t="shared" si="53"/>
        <v>0</v>
      </c>
      <c r="BJ208" s="6" t="s">
        <v>79</v>
      </c>
      <c r="BK208" s="106">
        <f t="shared" si="54"/>
        <v>0</v>
      </c>
      <c r="BL208" s="6" t="s">
        <v>224</v>
      </c>
      <c r="BM208" s="105" t="s">
        <v>853</v>
      </c>
    </row>
    <row r="209" spans="1:65" s="17" customFormat="1" ht="16.5" customHeight="1">
      <c r="A209" s="14"/>
      <c r="B209" s="15"/>
      <c r="C209" s="94">
        <f t="shared" si="55"/>
        <v>68</v>
      </c>
      <c r="D209" s="94" t="s">
        <v>219</v>
      </c>
      <c r="E209" s="95" t="s">
        <v>3630</v>
      </c>
      <c r="F209" s="96" t="s">
        <v>3631</v>
      </c>
      <c r="G209" s="97" t="s">
        <v>2486</v>
      </c>
      <c r="H209" s="98">
        <v>1</v>
      </c>
      <c r="I209" s="1"/>
      <c r="J209" s="99">
        <f t="shared" si="45"/>
        <v>0</v>
      </c>
      <c r="K209" s="96" t="s">
        <v>0</v>
      </c>
      <c r="L209" s="15"/>
      <c r="M209" s="100" t="s">
        <v>0</v>
      </c>
      <c r="N209" s="101" t="s">
        <v>37</v>
      </c>
      <c r="O209" s="102"/>
      <c r="P209" s="103">
        <f t="shared" si="46"/>
        <v>0</v>
      </c>
      <c r="Q209" s="103">
        <v>0</v>
      </c>
      <c r="R209" s="103">
        <f t="shared" si="47"/>
        <v>0</v>
      </c>
      <c r="S209" s="103">
        <v>0</v>
      </c>
      <c r="T209" s="104">
        <f t="shared" si="48"/>
        <v>0</v>
      </c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R209" s="105" t="s">
        <v>224</v>
      </c>
      <c r="AT209" s="105" t="s">
        <v>219</v>
      </c>
      <c r="AU209" s="105" t="s">
        <v>231</v>
      </c>
      <c r="AY209" s="6" t="s">
        <v>217</v>
      </c>
      <c r="BE209" s="106">
        <f t="shared" si="49"/>
        <v>0</v>
      </c>
      <c r="BF209" s="106">
        <f t="shared" si="50"/>
        <v>0</v>
      </c>
      <c r="BG209" s="106">
        <f t="shared" si="51"/>
        <v>0</v>
      </c>
      <c r="BH209" s="106">
        <f t="shared" si="52"/>
        <v>0</v>
      </c>
      <c r="BI209" s="106">
        <f t="shared" si="53"/>
        <v>0</v>
      </c>
      <c r="BJ209" s="6" t="s">
        <v>79</v>
      </c>
      <c r="BK209" s="106">
        <f t="shared" si="54"/>
        <v>0</v>
      </c>
      <c r="BL209" s="6" t="s">
        <v>224</v>
      </c>
      <c r="BM209" s="105" t="s">
        <v>2514</v>
      </c>
    </row>
    <row r="210" spans="1:65" s="17" customFormat="1" ht="16.5" customHeight="1">
      <c r="A210" s="14"/>
      <c r="B210" s="15"/>
      <c r="C210" s="94">
        <f t="shared" si="55"/>
        <v>69</v>
      </c>
      <c r="D210" s="94" t="s">
        <v>219</v>
      </c>
      <c r="E210" s="95" t="s">
        <v>3632</v>
      </c>
      <c r="F210" s="96" t="s">
        <v>3633</v>
      </c>
      <c r="G210" s="97" t="s">
        <v>2486</v>
      </c>
      <c r="H210" s="98">
        <v>4</v>
      </c>
      <c r="I210" s="1"/>
      <c r="J210" s="99">
        <f t="shared" si="45"/>
        <v>0</v>
      </c>
      <c r="K210" s="96" t="s">
        <v>0</v>
      </c>
      <c r="L210" s="15"/>
      <c r="M210" s="100" t="s">
        <v>0</v>
      </c>
      <c r="N210" s="101" t="s">
        <v>37</v>
      </c>
      <c r="O210" s="102"/>
      <c r="P210" s="103">
        <f t="shared" si="46"/>
        <v>0</v>
      </c>
      <c r="Q210" s="103">
        <v>0</v>
      </c>
      <c r="R210" s="103">
        <f t="shared" si="47"/>
        <v>0</v>
      </c>
      <c r="S210" s="103">
        <v>0</v>
      </c>
      <c r="T210" s="104">
        <f t="shared" si="48"/>
        <v>0</v>
      </c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R210" s="105" t="s">
        <v>224</v>
      </c>
      <c r="AT210" s="105" t="s">
        <v>219</v>
      </c>
      <c r="AU210" s="105" t="s">
        <v>231</v>
      </c>
      <c r="AY210" s="6" t="s">
        <v>217</v>
      </c>
      <c r="BE210" s="106">
        <f t="shared" si="49"/>
        <v>0</v>
      </c>
      <c r="BF210" s="106">
        <f t="shared" si="50"/>
        <v>0</v>
      </c>
      <c r="BG210" s="106">
        <f t="shared" si="51"/>
        <v>0</v>
      </c>
      <c r="BH210" s="106">
        <f t="shared" si="52"/>
        <v>0</v>
      </c>
      <c r="BI210" s="106">
        <f t="shared" si="53"/>
        <v>0</v>
      </c>
      <c r="BJ210" s="6" t="s">
        <v>79</v>
      </c>
      <c r="BK210" s="106">
        <f t="shared" si="54"/>
        <v>0</v>
      </c>
      <c r="BL210" s="6" t="s">
        <v>224</v>
      </c>
      <c r="BM210" s="105" t="s">
        <v>2516</v>
      </c>
    </row>
    <row r="211" spans="1:65" s="17" customFormat="1" ht="16.5" customHeight="1">
      <c r="A211" s="14"/>
      <c r="B211" s="15"/>
      <c r="C211" s="94">
        <f t="shared" si="55"/>
        <v>70</v>
      </c>
      <c r="D211" s="94" t="s">
        <v>219</v>
      </c>
      <c r="E211" s="95" t="s">
        <v>3590</v>
      </c>
      <c r="F211" s="96" t="s">
        <v>3591</v>
      </c>
      <c r="G211" s="97" t="s">
        <v>2486</v>
      </c>
      <c r="H211" s="98">
        <v>1</v>
      </c>
      <c r="I211" s="1"/>
      <c r="J211" s="99">
        <f t="shared" si="45"/>
        <v>0</v>
      </c>
      <c r="K211" s="96" t="s">
        <v>0</v>
      </c>
      <c r="L211" s="15"/>
      <c r="M211" s="100" t="s">
        <v>0</v>
      </c>
      <c r="N211" s="101" t="s">
        <v>37</v>
      </c>
      <c r="O211" s="102"/>
      <c r="P211" s="103">
        <f t="shared" si="46"/>
        <v>0</v>
      </c>
      <c r="Q211" s="103">
        <v>0</v>
      </c>
      <c r="R211" s="103">
        <f t="shared" si="47"/>
        <v>0</v>
      </c>
      <c r="S211" s="103">
        <v>0</v>
      </c>
      <c r="T211" s="104">
        <f t="shared" si="48"/>
        <v>0</v>
      </c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R211" s="105" t="s">
        <v>224</v>
      </c>
      <c r="AT211" s="105" t="s">
        <v>219</v>
      </c>
      <c r="AU211" s="105" t="s">
        <v>231</v>
      </c>
      <c r="AY211" s="6" t="s">
        <v>217</v>
      </c>
      <c r="BE211" s="106">
        <f t="shared" si="49"/>
        <v>0</v>
      </c>
      <c r="BF211" s="106">
        <f t="shared" si="50"/>
        <v>0</v>
      </c>
      <c r="BG211" s="106">
        <f t="shared" si="51"/>
        <v>0</v>
      </c>
      <c r="BH211" s="106">
        <f t="shared" si="52"/>
        <v>0</v>
      </c>
      <c r="BI211" s="106">
        <f t="shared" si="53"/>
        <v>0</v>
      </c>
      <c r="BJ211" s="6" t="s">
        <v>79</v>
      </c>
      <c r="BK211" s="106">
        <f t="shared" si="54"/>
        <v>0</v>
      </c>
      <c r="BL211" s="6" t="s">
        <v>224</v>
      </c>
      <c r="BM211" s="105" t="s">
        <v>2518</v>
      </c>
    </row>
    <row r="212" spans="1:65" s="81" customFormat="1" ht="20.85" customHeight="1">
      <c r="B212" s="82"/>
      <c r="D212" s="83" t="s">
        <v>71</v>
      </c>
      <c r="E212" s="92" t="s">
        <v>3465</v>
      </c>
      <c r="F212" s="92" t="s">
        <v>3634</v>
      </c>
      <c r="J212" s="93">
        <f>BK212</f>
        <v>0</v>
      </c>
      <c r="L212" s="82"/>
      <c r="M212" s="86"/>
      <c r="N212" s="87"/>
      <c r="O212" s="87"/>
      <c r="P212" s="88">
        <f>SUM(P213:P231)</f>
        <v>0</v>
      </c>
      <c r="Q212" s="87"/>
      <c r="R212" s="88">
        <f>SUM(R213:R231)</f>
        <v>0</v>
      </c>
      <c r="S212" s="87"/>
      <c r="T212" s="89">
        <f>SUM(T213:T231)</f>
        <v>0</v>
      </c>
      <c r="AR212" s="83" t="s">
        <v>79</v>
      </c>
      <c r="AT212" s="90" t="s">
        <v>71</v>
      </c>
      <c r="AU212" s="90" t="s">
        <v>81</v>
      </c>
      <c r="AY212" s="83" t="s">
        <v>217</v>
      </c>
      <c r="BK212" s="91">
        <f>SUM(BK213:BK231)</f>
        <v>0</v>
      </c>
    </row>
    <row r="213" spans="1:65" s="17" customFormat="1" ht="16.5" customHeight="1">
      <c r="A213" s="14"/>
      <c r="B213" s="15"/>
      <c r="C213" s="94">
        <f>C211+1</f>
        <v>71</v>
      </c>
      <c r="D213" s="94" t="s">
        <v>219</v>
      </c>
      <c r="E213" s="95" t="s">
        <v>3635</v>
      </c>
      <c r="F213" s="96" t="s">
        <v>3636</v>
      </c>
      <c r="G213" s="97" t="s">
        <v>257</v>
      </c>
      <c r="H213" s="98">
        <v>89</v>
      </c>
      <c r="I213" s="1"/>
      <c r="J213" s="99">
        <f t="shared" ref="J213:J231" si="56">ROUND(I213*H213,2)</f>
        <v>0</v>
      </c>
      <c r="K213" s="96" t="s">
        <v>0</v>
      </c>
      <c r="L213" s="15"/>
      <c r="M213" s="100" t="s">
        <v>0</v>
      </c>
      <c r="N213" s="101" t="s">
        <v>37</v>
      </c>
      <c r="O213" s="102"/>
      <c r="P213" s="103">
        <f t="shared" ref="P213:P231" si="57">O213*H213</f>
        <v>0</v>
      </c>
      <c r="Q213" s="103">
        <v>0</v>
      </c>
      <c r="R213" s="103">
        <f t="shared" ref="R213:R231" si="58">Q213*H213</f>
        <v>0</v>
      </c>
      <c r="S213" s="103">
        <v>0</v>
      </c>
      <c r="T213" s="104">
        <f t="shared" ref="T213:T231" si="59">S213*H213</f>
        <v>0</v>
      </c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R213" s="105" t="s">
        <v>224</v>
      </c>
      <c r="AT213" s="105" t="s">
        <v>219</v>
      </c>
      <c r="AU213" s="105" t="s">
        <v>231</v>
      </c>
      <c r="AY213" s="6" t="s">
        <v>217</v>
      </c>
      <c r="BE213" s="106">
        <f t="shared" ref="BE213:BE231" si="60">IF(N213="základní",J213,0)</f>
        <v>0</v>
      </c>
      <c r="BF213" s="106">
        <f t="shared" ref="BF213:BF231" si="61">IF(N213="snížená",J213,0)</f>
        <v>0</v>
      </c>
      <c r="BG213" s="106">
        <f t="shared" ref="BG213:BG231" si="62">IF(N213="zákl. přenesená",J213,0)</f>
        <v>0</v>
      </c>
      <c r="BH213" s="106">
        <f t="shared" ref="BH213:BH231" si="63">IF(N213="sníž. přenesená",J213,0)</f>
        <v>0</v>
      </c>
      <c r="BI213" s="106">
        <f t="shared" ref="BI213:BI231" si="64">IF(N213="nulová",J213,0)</f>
        <v>0</v>
      </c>
      <c r="BJ213" s="6" t="s">
        <v>79</v>
      </c>
      <c r="BK213" s="106">
        <f t="shared" ref="BK213:BK231" si="65">ROUND(I213*H213,2)</f>
        <v>0</v>
      </c>
      <c r="BL213" s="6" t="s">
        <v>224</v>
      </c>
      <c r="BM213" s="105" t="s">
        <v>2520</v>
      </c>
    </row>
    <row r="214" spans="1:65" s="17" customFormat="1" ht="16.5" customHeight="1">
      <c r="A214" s="14"/>
      <c r="B214" s="15"/>
      <c r="C214" s="94">
        <f>C213+1</f>
        <v>72</v>
      </c>
      <c r="D214" s="94" t="s">
        <v>219</v>
      </c>
      <c r="E214" s="95" t="s">
        <v>3637</v>
      </c>
      <c r="F214" s="96" t="s">
        <v>3638</v>
      </c>
      <c r="G214" s="97" t="s">
        <v>257</v>
      </c>
      <c r="H214" s="98">
        <v>31</v>
      </c>
      <c r="I214" s="1"/>
      <c r="J214" s="99">
        <f t="shared" si="56"/>
        <v>0</v>
      </c>
      <c r="K214" s="96" t="s">
        <v>0</v>
      </c>
      <c r="L214" s="15"/>
      <c r="M214" s="100" t="s">
        <v>0</v>
      </c>
      <c r="N214" s="101" t="s">
        <v>37</v>
      </c>
      <c r="O214" s="102"/>
      <c r="P214" s="103">
        <f t="shared" si="57"/>
        <v>0</v>
      </c>
      <c r="Q214" s="103">
        <v>0</v>
      </c>
      <c r="R214" s="103">
        <f t="shared" si="58"/>
        <v>0</v>
      </c>
      <c r="S214" s="103">
        <v>0</v>
      </c>
      <c r="T214" s="104">
        <f t="shared" si="59"/>
        <v>0</v>
      </c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R214" s="105" t="s">
        <v>224</v>
      </c>
      <c r="AT214" s="105" t="s">
        <v>219</v>
      </c>
      <c r="AU214" s="105" t="s">
        <v>231</v>
      </c>
      <c r="AY214" s="6" t="s">
        <v>217</v>
      </c>
      <c r="BE214" s="106">
        <f t="shared" si="60"/>
        <v>0</v>
      </c>
      <c r="BF214" s="106">
        <f t="shared" si="61"/>
        <v>0</v>
      </c>
      <c r="BG214" s="106">
        <f t="shared" si="62"/>
        <v>0</v>
      </c>
      <c r="BH214" s="106">
        <f t="shared" si="63"/>
        <v>0</v>
      </c>
      <c r="BI214" s="106">
        <f t="shared" si="64"/>
        <v>0</v>
      </c>
      <c r="BJ214" s="6" t="s">
        <v>79</v>
      </c>
      <c r="BK214" s="106">
        <f t="shared" si="65"/>
        <v>0</v>
      </c>
      <c r="BL214" s="6" t="s">
        <v>224</v>
      </c>
      <c r="BM214" s="105" t="s">
        <v>877</v>
      </c>
    </row>
    <row r="215" spans="1:65" s="17" customFormat="1" ht="16.5" customHeight="1">
      <c r="A215" s="14"/>
      <c r="B215" s="15"/>
      <c r="C215" s="94">
        <f t="shared" ref="C215:C231" si="66">C214+1</f>
        <v>73</v>
      </c>
      <c r="D215" s="94" t="s">
        <v>219</v>
      </c>
      <c r="E215" s="95" t="s">
        <v>3639</v>
      </c>
      <c r="F215" s="96" t="s">
        <v>3640</v>
      </c>
      <c r="G215" s="97" t="s">
        <v>257</v>
      </c>
      <c r="H215" s="98">
        <v>11</v>
      </c>
      <c r="I215" s="1"/>
      <c r="J215" s="99">
        <f t="shared" si="56"/>
        <v>0</v>
      </c>
      <c r="K215" s="96" t="s">
        <v>0</v>
      </c>
      <c r="L215" s="15"/>
      <c r="M215" s="100" t="s">
        <v>0</v>
      </c>
      <c r="N215" s="101" t="s">
        <v>37</v>
      </c>
      <c r="O215" s="102"/>
      <c r="P215" s="103">
        <f t="shared" si="57"/>
        <v>0</v>
      </c>
      <c r="Q215" s="103">
        <v>0</v>
      </c>
      <c r="R215" s="103">
        <f t="shared" si="58"/>
        <v>0</v>
      </c>
      <c r="S215" s="103">
        <v>0</v>
      </c>
      <c r="T215" s="104">
        <f t="shared" si="59"/>
        <v>0</v>
      </c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R215" s="105" t="s">
        <v>224</v>
      </c>
      <c r="AT215" s="105" t="s">
        <v>219</v>
      </c>
      <c r="AU215" s="105" t="s">
        <v>231</v>
      </c>
      <c r="AY215" s="6" t="s">
        <v>217</v>
      </c>
      <c r="BE215" s="106">
        <f t="shared" si="60"/>
        <v>0</v>
      </c>
      <c r="BF215" s="106">
        <f t="shared" si="61"/>
        <v>0</v>
      </c>
      <c r="BG215" s="106">
        <f t="shared" si="62"/>
        <v>0</v>
      </c>
      <c r="BH215" s="106">
        <f t="shared" si="63"/>
        <v>0</v>
      </c>
      <c r="BI215" s="106">
        <f t="shared" si="64"/>
        <v>0</v>
      </c>
      <c r="BJ215" s="6" t="s">
        <v>79</v>
      </c>
      <c r="BK215" s="106">
        <f t="shared" si="65"/>
        <v>0</v>
      </c>
      <c r="BL215" s="6" t="s">
        <v>224</v>
      </c>
      <c r="BM215" s="105" t="s">
        <v>887</v>
      </c>
    </row>
    <row r="216" spans="1:65" s="17" customFormat="1" ht="16.5" customHeight="1">
      <c r="A216" s="14"/>
      <c r="B216" s="15"/>
      <c r="C216" s="94">
        <f t="shared" si="66"/>
        <v>74</v>
      </c>
      <c r="D216" s="94" t="s">
        <v>219</v>
      </c>
      <c r="E216" s="95" t="s">
        <v>3641</v>
      </c>
      <c r="F216" s="96" t="s">
        <v>3642</v>
      </c>
      <c r="G216" s="97" t="s">
        <v>257</v>
      </c>
      <c r="H216" s="98">
        <v>13</v>
      </c>
      <c r="I216" s="1"/>
      <c r="J216" s="99">
        <f t="shared" si="56"/>
        <v>0</v>
      </c>
      <c r="K216" s="96" t="s">
        <v>0</v>
      </c>
      <c r="L216" s="15"/>
      <c r="M216" s="100" t="s">
        <v>0</v>
      </c>
      <c r="N216" s="101" t="s">
        <v>37</v>
      </c>
      <c r="O216" s="102"/>
      <c r="P216" s="103">
        <f t="shared" si="57"/>
        <v>0</v>
      </c>
      <c r="Q216" s="103">
        <v>0</v>
      </c>
      <c r="R216" s="103">
        <f t="shared" si="58"/>
        <v>0</v>
      </c>
      <c r="S216" s="103">
        <v>0</v>
      </c>
      <c r="T216" s="104">
        <f t="shared" si="59"/>
        <v>0</v>
      </c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R216" s="105" t="s">
        <v>224</v>
      </c>
      <c r="AT216" s="105" t="s">
        <v>219</v>
      </c>
      <c r="AU216" s="105" t="s">
        <v>231</v>
      </c>
      <c r="AY216" s="6" t="s">
        <v>217</v>
      </c>
      <c r="BE216" s="106">
        <f t="shared" si="60"/>
        <v>0</v>
      </c>
      <c r="BF216" s="106">
        <f t="shared" si="61"/>
        <v>0</v>
      </c>
      <c r="BG216" s="106">
        <f t="shared" si="62"/>
        <v>0</v>
      </c>
      <c r="BH216" s="106">
        <f t="shared" si="63"/>
        <v>0</v>
      </c>
      <c r="BI216" s="106">
        <f t="shared" si="64"/>
        <v>0</v>
      </c>
      <c r="BJ216" s="6" t="s">
        <v>79</v>
      </c>
      <c r="BK216" s="106">
        <f t="shared" si="65"/>
        <v>0</v>
      </c>
      <c r="BL216" s="6" t="s">
        <v>224</v>
      </c>
      <c r="BM216" s="105" t="s">
        <v>902</v>
      </c>
    </row>
    <row r="217" spans="1:65" s="17" customFormat="1" ht="16.5" customHeight="1">
      <c r="A217" s="14"/>
      <c r="B217" s="15"/>
      <c r="C217" s="94">
        <f t="shared" si="66"/>
        <v>75</v>
      </c>
      <c r="D217" s="94" t="s">
        <v>219</v>
      </c>
      <c r="E217" s="95" t="s">
        <v>3643</v>
      </c>
      <c r="F217" s="96" t="s">
        <v>3644</v>
      </c>
      <c r="G217" s="97" t="s">
        <v>257</v>
      </c>
      <c r="H217" s="98">
        <v>132</v>
      </c>
      <c r="I217" s="1"/>
      <c r="J217" s="99">
        <f t="shared" si="56"/>
        <v>0</v>
      </c>
      <c r="K217" s="96" t="s">
        <v>0</v>
      </c>
      <c r="L217" s="15"/>
      <c r="M217" s="100" t="s">
        <v>0</v>
      </c>
      <c r="N217" s="101" t="s">
        <v>37</v>
      </c>
      <c r="O217" s="102"/>
      <c r="P217" s="103">
        <f t="shared" si="57"/>
        <v>0</v>
      </c>
      <c r="Q217" s="103">
        <v>0</v>
      </c>
      <c r="R217" s="103">
        <f t="shared" si="58"/>
        <v>0</v>
      </c>
      <c r="S217" s="103">
        <v>0</v>
      </c>
      <c r="T217" s="104">
        <f t="shared" si="59"/>
        <v>0</v>
      </c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R217" s="105" t="s">
        <v>224</v>
      </c>
      <c r="AT217" s="105" t="s">
        <v>219</v>
      </c>
      <c r="AU217" s="105" t="s">
        <v>231</v>
      </c>
      <c r="AY217" s="6" t="s">
        <v>217</v>
      </c>
      <c r="BE217" s="106">
        <f t="shared" si="60"/>
        <v>0</v>
      </c>
      <c r="BF217" s="106">
        <f t="shared" si="61"/>
        <v>0</v>
      </c>
      <c r="BG217" s="106">
        <f t="shared" si="62"/>
        <v>0</v>
      </c>
      <c r="BH217" s="106">
        <f t="shared" si="63"/>
        <v>0</v>
      </c>
      <c r="BI217" s="106">
        <f t="shared" si="64"/>
        <v>0</v>
      </c>
      <c r="BJ217" s="6" t="s">
        <v>79</v>
      </c>
      <c r="BK217" s="106">
        <f t="shared" si="65"/>
        <v>0</v>
      </c>
      <c r="BL217" s="6" t="s">
        <v>224</v>
      </c>
      <c r="BM217" s="105" t="s">
        <v>915</v>
      </c>
    </row>
    <row r="218" spans="1:65" s="17" customFormat="1" ht="16.5" customHeight="1">
      <c r="A218" s="14"/>
      <c r="B218" s="15"/>
      <c r="C218" s="94">
        <f t="shared" si="66"/>
        <v>76</v>
      </c>
      <c r="D218" s="94" t="s">
        <v>219</v>
      </c>
      <c r="E218" s="95" t="s">
        <v>3645</v>
      </c>
      <c r="F218" s="96" t="s">
        <v>3646</v>
      </c>
      <c r="G218" s="97" t="s">
        <v>257</v>
      </c>
      <c r="H218" s="98">
        <v>38</v>
      </c>
      <c r="I218" s="1"/>
      <c r="J218" s="99">
        <f t="shared" si="56"/>
        <v>0</v>
      </c>
      <c r="K218" s="96" t="s">
        <v>0</v>
      </c>
      <c r="L218" s="15"/>
      <c r="M218" s="100" t="s">
        <v>0</v>
      </c>
      <c r="N218" s="101" t="s">
        <v>37</v>
      </c>
      <c r="O218" s="102"/>
      <c r="P218" s="103">
        <f t="shared" si="57"/>
        <v>0</v>
      </c>
      <c r="Q218" s="103">
        <v>0</v>
      </c>
      <c r="R218" s="103">
        <f t="shared" si="58"/>
        <v>0</v>
      </c>
      <c r="S218" s="103">
        <v>0</v>
      </c>
      <c r="T218" s="104">
        <f t="shared" si="59"/>
        <v>0</v>
      </c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R218" s="105" t="s">
        <v>224</v>
      </c>
      <c r="AT218" s="105" t="s">
        <v>219</v>
      </c>
      <c r="AU218" s="105" t="s">
        <v>231</v>
      </c>
      <c r="AY218" s="6" t="s">
        <v>217</v>
      </c>
      <c r="BE218" s="106">
        <f t="shared" si="60"/>
        <v>0</v>
      </c>
      <c r="BF218" s="106">
        <f t="shared" si="61"/>
        <v>0</v>
      </c>
      <c r="BG218" s="106">
        <f t="shared" si="62"/>
        <v>0</v>
      </c>
      <c r="BH218" s="106">
        <f t="shared" si="63"/>
        <v>0</v>
      </c>
      <c r="BI218" s="106">
        <f t="shared" si="64"/>
        <v>0</v>
      </c>
      <c r="BJ218" s="6" t="s">
        <v>79</v>
      </c>
      <c r="BK218" s="106">
        <f t="shared" si="65"/>
        <v>0</v>
      </c>
      <c r="BL218" s="6" t="s">
        <v>224</v>
      </c>
      <c r="BM218" s="105" t="s">
        <v>924</v>
      </c>
    </row>
    <row r="219" spans="1:65" s="17" customFormat="1" ht="16.5" customHeight="1">
      <c r="A219" s="14"/>
      <c r="B219" s="15"/>
      <c r="C219" s="94">
        <f t="shared" si="66"/>
        <v>77</v>
      </c>
      <c r="D219" s="94" t="s">
        <v>219</v>
      </c>
      <c r="E219" s="95" t="s">
        <v>3647</v>
      </c>
      <c r="F219" s="96" t="s">
        <v>3648</v>
      </c>
      <c r="G219" s="97" t="s">
        <v>257</v>
      </c>
      <c r="H219" s="98">
        <v>19</v>
      </c>
      <c r="I219" s="1"/>
      <c r="J219" s="99">
        <f t="shared" si="56"/>
        <v>0</v>
      </c>
      <c r="K219" s="96" t="s">
        <v>0</v>
      </c>
      <c r="L219" s="15"/>
      <c r="M219" s="100" t="s">
        <v>0</v>
      </c>
      <c r="N219" s="101" t="s">
        <v>37</v>
      </c>
      <c r="O219" s="102"/>
      <c r="P219" s="103">
        <f t="shared" si="57"/>
        <v>0</v>
      </c>
      <c r="Q219" s="103">
        <v>0</v>
      </c>
      <c r="R219" s="103">
        <f t="shared" si="58"/>
        <v>0</v>
      </c>
      <c r="S219" s="103">
        <v>0</v>
      </c>
      <c r="T219" s="104">
        <f t="shared" si="59"/>
        <v>0</v>
      </c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R219" s="105" t="s">
        <v>224</v>
      </c>
      <c r="AT219" s="105" t="s">
        <v>219</v>
      </c>
      <c r="AU219" s="105" t="s">
        <v>231</v>
      </c>
      <c r="AY219" s="6" t="s">
        <v>217</v>
      </c>
      <c r="BE219" s="106">
        <f t="shared" si="60"/>
        <v>0</v>
      </c>
      <c r="BF219" s="106">
        <f t="shared" si="61"/>
        <v>0</v>
      </c>
      <c r="BG219" s="106">
        <f t="shared" si="62"/>
        <v>0</v>
      </c>
      <c r="BH219" s="106">
        <f t="shared" si="63"/>
        <v>0</v>
      </c>
      <c r="BI219" s="106">
        <f t="shared" si="64"/>
        <v>0</v>
      </c>
      <c r="BJ219" s="6" t="s">
        <v>79</v>
      </c>
      <c r="BK219" s="106">
        <f t="shared" si="65"/>
        <v>0</v>
      </c>
      <c r="BL219" s="6" t="s">
        <v>224</v>
      </c>
      <c r="BM219" s="105" t="s">
        <v>933</v>
      </c>
    </row>
    <row r="220" spans="1:65" s="17" customFormat="1" ht="16.5" customHeight="1">
      <c r="A220" s="14"/>
      <c r="B220" s="15"/>
      <c r="C220" s="94">
        <f t="shared" si="66"/>
        <v>78</v>
      </c>
      <c r="D220" s="94" t="s">
        <v>219</v>
      </c>
      <c r="E220" s="95" t="s">
        <v>3649</v>
      </c>
      <c r="F220" s="96" t="s">
        <v>3650</v>
      </c>
      <c r="G220" s="97" t="s">
        <v>257</v>
      </c>
      <c r="H220" s="98">
        <v>8</v>
      </c>
      <c r="I220" s="1"/>
      <c r="J220" s="99">
        <f t="shared" si="56"/>
        <v>0</v>
      </c>
      <c r="K220" s="96" t="s">
        <v>0</v>
      </c>
      <c r="L220" s="15"/>
      <c r="M220" s="100" t="s">
        <v>0</v>
      </c>
      <c r="N220" s="101" t="s">
        <v>37</v>
      </c>
      <c r="O220" s="102"/>
      <c r="P220" s="103">
        <f t="shared" si="57"/>
        <v>0</v>
      </c>
      <c r="Q220" s="103">
        <v>0</v>
      </c>
      <c r="R220" s="103">
        <f t="shared" si="58"/>
        <v>0</v>
      </c>
      <c r="S220" s="103">
        <v>0</v>
      </c>
      <c r="T220" s="104">
        <f t="shared" si="59"/>
        <v>0</v>
      </c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R220" s="105" t="s">
        <v>224</v>
      </c>
      <c r="AT220" s="105" t="s">
        <v>219</v>
      </c>
      <c r="AU220" s="105" t="s">
        <v>231</v>
      </c>
      <c r="AY220" s="6" t="s">
        <v>217</v>
      </c>
      <c r="BE220" s="106">
        <f t="shared" si="60"/>
        <v>0</v>
      </c>
      <c r="BF220" s="106">
        <f t="shared" si="61"/>
        <v>0</v>
      </c>
      <c r="BG220" s="106">
        <f t="shared" si="62"/>
        <v>0</v>
      </c>
      <c r="BH220" s="106">
        <f t="shared" si="63"/>
        <v>0</v>
      </c>
      <c r="BI220" s="106">
        <f t="shared" si="64"/>
        <v>0</v>
      </c>
      <c r="BJ220" s="6" t="s">
        <v>79</v>
      </c>
      <c r="BK220" s="106">
        <f t="shared" si="65"/>
        <v>0</v>
      </c>
      <c r="BL220" s="6" t="s">
        <v>224</v>
      </c>
      <c r="BM220" s="105" t="s">
        <v>950</v>
      </c>
    </row>
    <row r="221" spans="1:65" s="17" customFormat="1" ht="16.5" customHeight="1">
      <c r="A221" s="14"/>
      <c r="B221" s="15"/>
      <c r="C221" s="94">
        <f t="shared" si="66"/>
        <v>79</v>
      </c>
      <c r="D221" s="94" t="s">
        <v>219</v>
      </c>
      <c r="E221" s="95" t="s">
        <v>3651</v>
      </c>
      <c r="F221" s="96" t="s">
        <v>3652</v>
      </c>
      <c r="G221" s="97" t="s">
        <v>257</v>
      </c>
      <c r="H221" s="98">
        <v>341</v>
      </c>
      <c r="I221" s="1"/>
      <c r="J221" s="99">
        <f t="shared" si="56"/>
        <v>0</v>
      </c>
      <c r="K221" s="96" t="s">
        <v>0</v>
      </c>
      <c r="L221" s="15"/>
      <c r="M221" s="100" t="s">
        <v>0</v>
      </c>
      <c r="N221" s="101" t="s">
        <v>37</v>
      </c>
      <c r="O221" s="102"/>
      <c r="P221" s="103">
        <f t="shared" si="57"/>
        <v>0</v>
      </c>
      <c r="Q221" s="103">
        <v>0</v>
      </c>
      <c r="R221" s="103">
        <f t="shared" si="58"/>
        <v>0</v>
      </c>
      <c r="S221" s="103">
        <v>0</v>
      </c>
      <c r="T221" s="104">
        <f t="shared" si="59"/>
        <v>0</v>
      </c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R221" s="105" t="s">
        <v>224</v>
      </c>
      <c r="AT221" s="105" t="s">
        <v>219</v>
      </c>
      <c r="AU221" s="105" t="s">
        <v>231</v>
      </c>
      <c r="AY221" s="6" t="s">
        <v>217</v>
      </c>
      <c r="BE221" s="106">
        <f t="shared" si="60"/>
        <v>0</v>
      </c>
      <c r="BF221" s="106">
        <f t="shared" si="61"/>
        <v>0</v>
      </c>
      <c r="BG221" s="106">
        <f t="shared" si="62"/>
        <v>0</v>
      </c>
      <c r="BH221" s="106">
        <f t="shared" si="63"/>
        <v>0</v>
      </c>
      <c r="BI221" s="106">
        <f t="shared" si="64"/>
        <v>0</v>
      </c>
      <c r="BJ221" s="6" t="s">
        <v>79</v>
      </c>
      <c r="BK221" s="106">
        <f t="shared" si="65"/>
        <v>0</v>
      </c>
      <c r="BL221" s="6" t="s">
        <v>224</v>
      </c>
      <c r="BM221" s="105" t="s">
        <v>961</v>
      </c>
    </row>
    <row r="222" spans="1:65" s="17" customFormat="1" ht="24">
      <c r="A222" s="14"/>
      <c r="B222" s="15"/>
      <c r="C222" s="94">
        <f t="shared" si="66"/>
        <v>80</v>
      </c>
      <c r="D222" s="94" t="s">
        <v>219</v>
      </c>
      <c r="E222" s="95" t="s">
        <v>3653</v>
      </c>
      <c r="F222" s="96" t="s">
        <v>3654</v>
      </c>
      <c r="G222" s="97" t="s">
        <v>257</v>
      </c>
      <c r="H222" s="98">
        <v>90</v>
      </c>
      <c r="I222" s="1"/>
      <c r="J222" s="99">
        <f t="shared" si="56"/>
        <v>0</v>
      </c>
      <c r="K222" s="96" t="s">
        <v>0</v>
      </c>
      <c r="L222" s="15"/>
      <c r="M222" s="100" t="s">
        <v>0</v>
      </c>
      <c r="N222" s="101" t="s">
        <v>37</v>
      </c>
      <c r="O222" s="102"/>
      <c r="P222" s="103">
        <f t="shared" si="57"/>
        <v>0</v>
      </c>
      <c r="Q222" s="103">
        <v>0</v>
      </c>
      <c r="R222" s="103">
        <f t="shared" si="58"/>
        <v>0</v>
      </c>
      <c r="S222" s="103">
        <v>0</v>
      </c>
      <c r="T222" s="104">
        <f t="shared" si="59"/>
        <v>0</v>
      </c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R222" s="105" t="s">
        <v>224</v>
      </c>
      <c r="AT222" s="105" t="s">
        <v>219</v>
      </c>
      <c r="AU222" s="105" t="s">
        <v>231</v>
      </c>
      <c r="AY222" s="6" t="s">
        <v>217</v>
      </c>
      <c r="BE222" s="106">
        <f t="shared" si="60"/>
        <v>0</v>
      </c>
      <c r="BF222" s="106">
        <f t="shared" si="61"/>
        <v>0</v>
      </c>
      <c r="BG222" s="106">
        <f t="shared" si="62"/>
        <v>0</v>
      </c>
      <c r="BH222" s="106">
        <f t="shared" si="63"/>
        <v>0</v>
      </c>
      <c r="BI222" s="106">
        <f t="shared" si="64"/>
        <v>0</v>
      </c>
      <c r="BJ222" s="6" t="s">
        <v>79</v>
      </c>
      <c r="BK222" s="106">
        <f t="shared" si="65"/>
        <v>0</v>
      </c>
      <c r="BL222" s="6" t="s">
        <v>224</v>
      </c>
      <c r="BM222" s="105" t="s">
        <v>973</v>
      </c>
    </row>
    <row r="223" spans="1:65" s="17" customFormat="1" ht="24">
      <c r="A223" s="14"/>
      <c r="B223" s="15"/>
      <c r="C223" s="94">
        <f t="shared" si="66"/>
        <v>81</v>
      </c>
      <c r="D223" s="94" t="s">
        <v>219</v>
      </c>
      <c r="E223" s="95" t="s">
        <v>3655</v>
      </c>
      <c r="F223" s="96" t="s">
        <v>3656</v>
      </c>
      <c r="G223" s="97" t="s">
        <v>257</v>
      </c>
      <c r="H223" s="98">
        <v>36</v>
      </c>
      <c r="I223" s="1"/>
      <c r="J223" s="99">
        <f t="shared" si="56"/>
        <v>0</v>
      </c>
      <c r="K223" s="96" t="s">
        <v>0</v>
      </c>
      <c r="L223" s="15"/>
      <c r="M223" s="100" t="s">
        <v>0</v>
      </c>
      <c r="N223" s="101" t="s">
        <v>37</v>
      </c>
      <c r="O223" s="102"/>
      <c r="P223" s="103">
        <f t="shared" si="57"/>
        <v>0</v>
      </c>
      <c r="Q223" s="103">
        <v>0</v>
      </c>
      <c r="R223" s="103">
        <f t="shared" si="58"/>
        <v>0</v>
      </c>
      <c r="S223" s="103">
        <v>0</v>
      </c>
      <c r="T223" s="104">
        <f t="shared" si="59"/>
        <v>0</v>
      </c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R223" s="105" t="s">
        <v>224</v>
      </c>
      <c r="AT223" s="105" t="s">
        <v>219</v>
      </c>
      <c r="AU223" s="105" t="s">
        <v>231</v>
      </c>
      <c r="AY223" s="6" t="s">
        <v>217</v>
      </c>
      <c r="BE223" s="106">
        <f t="shared" si="60"/>
        <v>0</v>
      </c>
      <c r="BF223" s="106">
        <f t="shared" si="61"/>
        <v>0</v>
      </c>
      <c r="BG223" s="106">
        <f t="shared" si="62"/>
        <v>0</v>
      </c>
      <c r="BH223" s="106">
        <f t="shared" si="63"/>
        <v>0</v>
      </c>
      <c r="BI223" s="106">
        <f t="shared" si="64"/>
        <v>0</v>
      </c>
      <c r="BJ223" s="6" t="s">
        <v>79</v>
      </c>
      <c r="BK223" s="106">
        <f t="shared" si="65"/>
        <v>0</v>
      </c>
      <c r="BL223" s="6" t="s">
        <v>224</v>
      </c>
      <c r="BM223" s="105" t="s">
        <v>983</v>
      </c>
    </row>
    <row r="224" spans="1:65" s="17" customFormat="1" ht="24">
      <c r="A224" s="14"/>
      <c r="B224" s="15"/>
      <c r="C224" s="94">
        <f t="shared" si="66"/>
        <v>82</v>
      </c>
      <c r="D224" s="94" t="s">
        <v>219</v>
      </c>
      <c r="E224" s="95" t="s">
        <v>3657</v>
      </c>
      <c r="F224" s="96" t="s">
        <v>3658</v>
      </c>
      <c r="G224" s="97" t="s">
        <v>257</v>
      </c>
      <c r="H224" s="98">
        <v>31</v>
      </c>
      <c r="I224" s="1"/>
      <c r="J224" s="99">
        <f t="shared" si="56"/>
        <v>0</v>
      </c>
      <c r="K224" s="96" t="s">
        <v>0</v>
      </c>
      <c r="L224" s="15"/>
      <c r="M224" s="100" t="s">
        <v>0</v>
      </c>
      <c r="N224" s="101" t="s">
        <v>37</v>
      </c>
      <c r="O224" s="102"/>
      <c r="P224" s="103">
        <f t="shared" si="57"/>
        <v>0</v>
      </c>
      <c r="Q224" s="103">
        <v>0</v>
      </c>
      <c r="R224" s="103">
        <f t="shared" si="58"/>
        <v>0</v>
      </c>
      <c r="S224" s="103">
        <v>0</v>
      </c>
      <c r="T224" s="104">
        <f t="shared" si="59"/>
        <v>0</v>
      </c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R224" s="105" t="s">
        <v>224</v>
      </c>
      <c r="AT224" s="105" t="s">
        <v>219</v>
      </c>
      <c r="AU224" s="105" t="s">
        <v>231</v>
      </c>
      <c r="AY224" s="6" t="s">
        <v>217</v>
      </c>
      <c r="BE224" s="106">
        <f t="shared" si="60"/>
        <v>0</v>
      </c>
      <c r="BF224" s="106">
        <f t="shared" si="61"/>
        <v>0</v>
      </c>
      <c r="BG224" s="106">
        <f t="shared" si="62"/>
        <v>0</v>
      </c>
      <c r="BH224" s="106">
        <f t="shared" si="63"/>
        <v>0</v>
      </c>
      <c r="BI224" s="106">
        <f t="shared" si="64"/>
        <v>0</v>
      </c>
      <c r="BJ224" s="6" t="s">
        <v>79</v>
      </c>
      <c r="BK224" s="106">
        <f t="shared" si="65"/>
        <v>0</v>
      </c>
      <c r="BL224" s="6" t="s">
        <v>224</v>
      </c>
      <c r="BM224" s="105" t="s">
        <v>993</v>
      </c>
    </row>
    <row r="225" spans="1:65" s="17" customFormat="1" ht="24">
      <c r="A225" s="14"/>
      <c r="B225" s="15"/>
      <c r="C225" s="94">
        <f t="shared" si="66"/>
        <v>83</v>
      </c>
      <c r="D225" s="94" t="s">
        <v>219</v>
      </c>
      <c r="E225" s="95" t="s">
        <v>3659</v>
      </c>
      <c r="F225" s="96" t="s">
        <v>3660</v>
      </c>
      <c r="G225" s="97" t="s">
        <v>257</v>
      </c>
      <c r="H225" s="98">
        <v>11</v>
      </c>
      <c r="I225" s="1"/>
      <c r="J225" s="99">
        <f t="shared" si="56"/>
        <v>0</v>
      </c>
      <c r="K225" s="96" t="s">
        <v>0</v>
      </c>
      <c r="L225" s="15"/>
      <c r="M225" s="100" t="s">
        <v>0</v>
      </c>
      <c r="N225" s="101" t="s">
        <v>37</v>
      </c>
      <c r="O225" s="102"/>
      <c r="P225" s="103">
        <f t="shared" si="57"/>
        <v>0</v>
      </c>
      <c r="Q225" s="103">
        <v>0</v>
      </c>
      <c r="R225" s="103">
        <f t="shared" si="58"/>
        <v>0</v>
      </c>
      <c r="S225" s="103">
        <v>0</v>
      </c>
      <c r="T225" s="104">
        <f t="shared" si="59"/>
        <v>0</v>
      </c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R225" s="105" t="s">
        <v>224</v>
      </c>
      <c r="AT225" s="105" t="s">
        <v>219</v>
      </c>
      <c r="AU225" s="105" t="s">
        <v>231</v>
      </c>
      <c r="AY225" s="6" t="s">
        <v>217</v>
      </c>
      <c r="BE225" s="106">
        <f t="shared" si="60"/>
        <v>0</v>
      </c>
      <c r="BF225" s="106">
        <f t="shared" si="61"/>
        <v>0</v>
      </c>
      <c r="BG225" s="106">
        <f t="shared" si="62"/>
        <v>0</v>
      </c>
      <c r="BH225" s="106">
        <f t="shared" si="63"/>
        <v>0</v>
      </c>
      <c r="BI225" s="106">
        <f t="shared" si="64"/>
        <v>0</v>
      </c>
      <c r="BJ225" s="6" t="s">
        <v>79</v>
      </c>
      <c r="BK225" s="106">
        <f t="shared" si="65"/>
        <v>0</v>
      </c>
      <c r="BL225" s="6" t="s">
        <v>224</v>
      </c>
      <c r="BM225" s="105" t="s">
        <v>1004</v>
      </c>
    </row>
    <row r="226" spans="1:65" s="17" customFormat="1" ht="24">
      <c r="A226" s="14"/>
      <c r="B226" s="15"/>
      <c r="C226" s="94">
        <f t="shared" si="66"/>
        <v>84</v>
      </c>
      <c r="D226" s="94" t="s">
        <v>219</v>
      </c>
      <c r="E226" s="95" t="s">
        <v>3661</v>
      </c>
      <c r="F226" s="96" t="s">
        <v>3662</v>
      </c>
      <c r="G226" s="97" t="s">
        <v>257</v>
      </c>
      <c r="H226" s="98">
        <v>13</v>
      </c>
      <c r="I226" s="1"/>
      <c r="J226" s="99">
        <f t="shared" si="56"/>
        <v>0</v>
      </c>
      <c r="K226" s="96" t="s">
        <v>0</v>
      </c>
      <c r="L226" s="15"/>
      <c r="M226" s="100" t="s">
        <v>0</v>
      </c>
      <c r="N226" s="101" t="s">
        <v>37</v>
      </c>
      <c r="O226" s="102"/>
      <c r="P226" s="103">
        <f t="shared" si="57"/>
        <v>0</v>
      </c>
      <c r="Q226" s="103">
        <v>0</v>
      </c>
      <c r="R226" s="103">
        <f t="shared" si="58"/>
        <v>0</v>
      </c>
      <c r="S226" s="103">
        <v>0</v>
      </c>
      <c r="T226" s="104">
        <f t="shared" si="59"/>
        <v>0</v>
      </c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R226" s="105" t="s">
        <v>224</v>
      </c>
      <c r="AT226" s="105" t="s">
        <v>219</v>
      </c>
      <c r="AU226" s="105" t="s">
        <v>231</v>
      </c>
      <c r="AY226" s="6" t="s">
        <v>217</v>
      </c>
      <c r="BE226" s="106">
        <f t="shared" si="60"/>
        <v>0</v>
      </c>
      <c r="BF226" s="106">
        <f t="shared" si="61"/>
        <v>0</v>
      </c>
      <c r="BG226" s="106">
        <f t="shared" si="62"/>
        <v>0</v>
      </c>
      <c r="BH226" s="106">
        <f t="shared" si="63"/>
        <v>0</v>
      </c>
      <c r="BI226" s="106">
        <f t="shared" si="64"/>
        <v>0</v>
      </c>
      <c r="BJ226" s="6" t="s">
        <v>79</v>
      </c>
      <c r="BK226" s="106">
        <f t="shared" si="65"/>
        <v>0</v>
      </c>
      <c r="BL226" s="6" t="s">
        <v>224</v>
      </c>
      <c r="BM226" s="105" t="s">
        <v>1014</v>
      </c>
    </row>
    <row r="227" spans="1:65" s="17" customFormat="1" ht="24">
      <c r="A227" s="14"/>
      <c r="B227" s="15"/>
      <c r="C227" s="94">
        <f t="shared" si="66"/>
        <v>85</v>
      </c>
      <c r="D227" s="94" t="s">
        <v>219</v>
      </c>
      <c r="E227" s="95" t="s">
        <v>3663</v>
      </c>
      <c r="F227" s="96" t="s">
        <v>3664</v>
      </c>
      <c r="G227" s="97" t="s">
        <v>257</v>
      </c>
      <c r="H227" s="98">
        <v>95</v>
      </c>
      <c r="I227" s="1"/>
      <c r="J227" s="99">
        <f t="shared" si="56"/>
        <v>0</v>
      </c>
      <c r="K227" s="96" t="s">
        <v>0</v>
      </c>
      <c r="L227" s="15"/>
      <c r="M227" s="100" t="s">
        <v>0</v>
      </c>
      <c r="N227" s="101" t="s">
        <v>37</v>
      </c>
      <c r="O227" s="102"/>
      <c r="P227" s="103">
        <f t="shared" si="57"/>
        <v>0</v>
      </c>
      <c r="Q227" s="103">
        <v>0</v>
      </c>
      <c r="R227" s="103">
        <f t="shared" si="58"/>
        <v>0</v>
      </c>
      <c r="S227" s="103">
        <v>0</v>
      </c>
      <c r="T227" s="104">
        <f t="shared" si="59"/>
        <v>0</v>
      </c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R227" s="105" t="s">
        <v>224</v>
      </c>
      <c r="AT227" s="105" t="s">
        <v>219</v>
      </c>
      <c r="AU227" s="105" t="s">
        <v>231</v>
      </c>
      <c r="AY227" s="6" t="s">
        <v>217</v>
      </c>
      <c r="BE227" s="106">
        <f t="shared" si="60"/>
        <v>0</v>
      </c>
      <c r="BF227" s="106">
        <f t="shared" si="61"/>
        <v>0</v>
      </c>
      <c r="BG227" s="106">
        <f t="shared" si="62"/>
        <v>0</v>
      </c>
      <c r="BH227" s="106">
        <f t="shared" si="63"/>
        <v>0</v>
      </c>
      <c r="BI227" s="106">
        <f t="shared" si="64"/>
        <v>0</v>
      </c>
      <c r="BJ227" s="6" t="s">
        <v>79</v>
      </c>
      <c r="BK227" s="106">
        <f t="shared" si="65"/>
        <v>0</v>
      </c>
      <c r="BL227" s="6" t="s">
        <v>224</v>
      </c>
      <c r="BM227" s="105" t="s">
        <v>1024</v>
      </c>
    </row>
    <row r="228" spans="1:65" s="17" customFormat="1" ht="24">
      <c r="A228" s="14"/>
      <c r="B228" s="15"/>
      <c r="C228" s="94">
        <f t="shared" si="66"/>
        <v>86</v>
      </c>
      <c r="D228" s="94" t="s">
        <v>219</v>
      </c>
      <c r="E228" s="95" t="s">
        <v>3665</v>
      </c>
      <c r="F228" s="96" t="s">
        <v>3666</v>
      </c>
      <c r="G228" s="97" t="s">
        <v>257</v>
      </c>
      <c r="H228" s="98">
        <v>38</v>
      </c>
      <c r="I228" s="1"/>
      <c r="J228" s="99">
        <f t="shared" si="56"/>
        <v>0</v>
      </c>
      <c r="K228" s="96" t="s">
        <v>0</v>
      </c>
      <c r="L228" s="15"/>
      <c r="M228" s="100" t="s">
        <v>0</v>
      </c>
      <c r="N228" s="101" t="s">
        <v>37</v>
      </c>
      <c r="O228" s="102"/>
      <c r="P228" s="103">
        <f t="shared" si="57"/>
        <v>0</v>
      </c>
      <c r="Q228" s="103">
        <v>0</v>
      </c>
      <c r="R228" s="103">
        <f t="shared" si="58"/>
        <v>0</v>
      </c>
      <c r="S228" s="103">
        <v>0</v>
      </c>
      <c r="T228" s="104">
        <f t="shared" si="59"/>
        <v>0</v>
      </c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R228" s="105" t="s">
        <v>224</v>
      </c>
      <c r="AT228" s="105" t="s">
        <v>219</v>
      </c>
      <c r="AU228" s="105" t="s">
        <v>231</v>
      </c>
      <c r="AY228" s="6" t="s">
        <v>217</v>
      </c>
      <c r="BE228" s="106">
        <f t="shared" si="60"/>
        <v>0</v>
      </c>
      <c r="BF228" s="106">
        <f t="shared" si="61"/>
        <v>0</v>
      </c>
      <c r="BG228" s="106">
        <f t="shared" si="62"/>
        <v>0</v>
      </c>
      <c r="BH228" s="106">
        <f t="shared" si="63"/>
        <v>0</v>
      </c>
      <c r="BI228" s="106">
        <f t="shared" si="64"/>
        <v>0</v>
      </c>
      <c r="BJ228" s="6" t="s">
        <v>79</v>
      </c>
      <c r="BK228" s="106">
        <f t="shared" si="65"/>
        <v>0</v>
      </c>
      <c r="BL228" s="6" t="s">
        <v>224</v>
      </c>
      <c r="BM228" s="105" t="s">
        <v>1034</v>
      </c>
    </row>
    <row r="229" spans="1:65" s="17" customFormat="1" ht="24">
      <c r="A229" s="14"/>
      <c r="B229" s="15"/>
      <c r="C229" s="94">
        <f t="shared" si="66"/>
        <v>87</v>
      </c>
      <c r="D229" s="94" t="s">
        <v>219</v>
      </c>
      <c r="E229" s="95" t="s">
        <v>3667</v>
      </c>
      <c r="F229" s="96" t="s">
        <v>3668</v>
      </c>
      <c r="G229" s="97" t="s">
        <v>257</v>
      </c>
      <c r="H229" s="98">
        <v>19</v>
      </c>
      <c r="I229" s="1"/>
      <c r="J229" s="99">
        <f t="shared" si="56"/>
        <v>0</v>
      </c>
      <c r="K229" s="96" t="s">
        <v>0</v>
      </c>
      <c r="L229" s="15"/>
      <c r="M229" s="100" t="s">
        <v>0</v>
      </c>
      <c r="N229" s="101" t="s">
        <v>37</v>
      </c>
      <c r="O229" s="102"/>
      <c r="P229" s="103">
        <f t="shared" si="57"/>
        <v>0</v>
      </c>
      <c r="Q229" s="103">
        <v>0</v>
      </c>
      <c r="R229" s="103">
        <f t="shared" si="58"/>
        <v>0</v>
      </c>
      <c r="S229" s="103">
        <v>0</v>
      </c>
      <c r="T229" s="104">
        <f t="shared" si="59"/>
        <v>0</v>
      </c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R229" s="105" t="s">
        <v>224</v>
      </c>
      <c r="AT229" s="105" t="s">
        <v>219</v>
      </c>
      <c r="AU229" s="105" t="s">
        <v>231</v>
      </c>
      <c r="AY229" s="6" t="s">
        <v>217</v>
      </c>
      <c r="BE229" s="106">
        <f t="shared" si="60"/>
        <v>0</v>
      </c>
      <c r="BF229" s="106">
        <f t="shared" si="61"/>
        <v>0</v>
      </c>
      <c r="BG229" s="106">
        <f t="shared" si="62"/>
        <v>0</v>
      </c>
      <c r="BH229" s="106">
        <f t="shared" si="63"/>
        <v>0</v>
      </c>
      <c r="BI229" s="106">
        <f t="shared" si="64"/>
        <v>0</v>
      </c>
      <c r="BJ229" s="6" t="s">
        <v>79</v>
      </c>
      <c r="BK229" s="106">
        <f t="shared" si="65"/>
        <v>0</v>
      </c>
      <c r="BL229" s="6" t="s">
        <v>224</v>
      </c>
      <c r="BM229" s="105" t="s">
        <v>1044</v>
      </c>
    </row>
    <row r="230" spans="1:65" s="17" customFormat="1" ht="24">
      <c r="A230" s="14"/>
      <c r="B230" s="15"/>
      <c r="C230" s="94">
        <f t="shared" si="66"/>
        <v>88</v>
      </c>
      <c r="D230" s="94" t="s">
        <v>219</v>
      </c>
      <c r="E230" s="95" t="s">
        <v>3669</v>
      </c>
      <c r="F230" s="96" t="s">
        <v>3670</v>
      </c>
      <c r="G230" s="97" t="s">
        <v>257</v>
      </c>
      <c r="H230" s="98">
        <v>8</v>
      </c>
      <c r="I230" s="1"/>
      <c r="J230" s="99">
        <f t="shared" si="56"/>
        <v>0</v>
      </c>
      <c r="K230" s="96" t="s">
        <v>0</v>
      </c>
      <c r="L230" s="15"/>
      <c r="M230" s="100" t="s">
        <v>0</v>
      </c>
      <c r="N230" s="101" t="s">
        <v>37</v>
      </c>
      <c r="O230" s="102"/>
      <c r="P230" s="103">
        <f t="shared" si="57"/>
        <v>0</v>
      </c>
      <c r="Q230" s="103">
        <v>0</v>
      </c>
      <c r="R230" s="103">
        <f t="shared" si="58"/>
        <v>0</v>
      </c>
      <c r="S230" s="103">
        <v>0</v>
      </c>
      <c r="T230" s="104">
        <f t="shared" si="59"/>
        <v>0</v>
      </c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R230" s="105" t="s">
        <v>224</v>
      </c>
      <c r="AT230" s="105" t="s">
        <v>219</v>
      </c>
      <c r="AU230" s="105" t="s">
        <v>231</v>
      </c>
      <c r="AY230" s="6" t="s">
        <v>217</v>
      </c>
      <c r="BE230" s="106">
        <f t="shared" si="60"/>
        <v>0</v>
      </c>
      <c r="BF230" s="106">
        <f t="shared" si="61"/>
        <v>0</v>
      </c>
      <c r="BG230" s="106">
        <f t="shared" si="62"/>
        <v>0</v>
      </c>
      <c r="BH230" s="106">
        <f t="shared" si="63"/>
        <v>0</v>
      </c>
      <c r="BI230" s="106">
        <f t="shared" si="64"/>
        <v>0</v>
      </c>
      <c r="BJ230" s="6" t="s">
        <v>79</v>
      </c>
      <c r="BK230" s="106">
        <f t="shared" si="65"/>
        <v>0</v>
      </c>
      <c r="BL230" s="6" t="s">
        <v>224</v>
      </c>
      <c r="BM230" s="105" t="s">
        <v>1053</v>
      </c>
    </row>
    <row r="231" spans="1:65" s="17" customFormat="1" ht="16.5" customHeight="1">
      <c r="A231" s="14"/>
      <c r="B231" s="15"/>
      <c r="C231" s="94">
        <f t="shared" si="66"/>
        <v>89</v>
      </c>
      <c r="D231" s="94" t="s">
        <v>219</v>
      </c>
      <c r="E231" s="95" t="s">
        <v>3671</v>
      </c>
      <c r="F231" s="96" t="s">
        <v>3672</v>
      </c>
      <c r="G231" s="97" t="s">
        <v>257</v>
      </c>
      <c r="H231" s="98">
        <v>341</v>
      </c>
      <c r="I231" s="1"/>
      <c r="J231" s="99">
        <f t="shared" si="56"/>
        <v>0</v>
      </c>
      <c r="K231" s="96" t="s">
        <v>0</v>
      </c>
      <c r="L231" s="15"/>
      <c r="M231" s="100" t="s">
        <v>0</v>
      </c>
      <c r="N231" s="101" t="s">
        <v>37</v>
      </c>
      <c r="O231" s="102"/>
      <c r="P231" s="103">
        <f t="shared" si="57"/>
        <v>0</v>
      </c>
      <c r="Q231" s="103">
        <v>0</v>
      </c>
      <c r="R231" s="103">
        <f t="shared" si="58"/>
        <v>0</v>
      </c>
      <c r="S231" s="103">
        <v>0</v>
      </c>
      <c r="T231" s="104">
        <f t="shared" si="59"/>
        <v>0</v>
      </c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R231" s="105" t="s">
        <v>224</v>
      </c>
      <c r="AT231" s="105" t="s">
        <v>219</v>
      </c>
      <c r="AU231" s="105" t="s">
        <v>231</v>
      </c>
      <c r="AY231" s="6" t="s">
        <v>217</v>
      </c>
      <c r="BE231" s="106">
        <f t="shared" si="60"/>
        <v>0</v>
      </c>
      <c r="BF231" s="106">
        <f t="shared" si="61"/>
        <v>0</v>
      </c>
      <c r="BG231" s="106">
        <f t="shared" si="62"/>
        <v>0</v>
      </c>
      <c r="BH231" s="106">
        <f t="shared" si="63"/>
        <v>0</v>
      </c>
      <c r="BI231" s="106">
        <f t="shared" si="64"/>
        <v>0</v>
      </c>
      <c r="BJ231" s="6" t="s">
        <v>79</v>
      </c>
      <c r="BK231" s="106">
        <f t="shared" si="65"/>
        <v>0</v>
      </c>
      <c r="BL231" s="6" t="s">
        <v>224</v>
      </c>
      <c r="BM231" s="105" t="s">
        <v>1063</v>
      </c>
    </row>
    <row r="232" spans="1:65" s="81" customFormat="1" ht="20.85" customHeight="1">
      <c r="B232" s="82"/>
      <c r="D232" s="83" t="s">
        <v>71</v>
      </c>
      <c r="E232" s="92" t="s">
        <v>3479</v>
      </c>
      <c r="F232" s="92" t="s">
        <v>3673</v>
      </c>
      <c r="J232" s="93">
        <f>BK232</f>
        <v>0</v>
      </c>
      <c r="L232" s="82"/>
      <c r="M232" s="86"/>
      <c r="N232" s="87"/>
      <c r="O232" s="87"/>
      <c r="P232" s="88">
        <f>SUM(P233:P238)</f>
        <v>0</v>
      </c>
      <c r="Q232" s="87"/>
      <c r="R232" s="88">
        <f>SUM(R233:R238)</f>
        <v>0</v>
      </c>
      <c r="S232" s="87"/>
      <c r="T232" s="89">
        <f>SUM(T233:T238)</f>
        <v>0</v>
      </c>
      <c r="AR232" s="83" t="s">
        <v>79</v>
      </c>
      <c r="AT232" s="90" t="s">
        <v>71</v>
      </c>
      <c r="AU232" s="90" t="s">
        <v>81</v>
      </c>
      <c r="AY232" s="83" t="s">
        <v>217</v>
      </c>
      <c r="BK232" s="91">
        <f>SUM(BK233:BK238)</f>
        <v>0</v>
      </c>
    </row>
    <row r="233" spans="1:65" s="17" customFormat="1" ht="16.5" customHeight="1">
      <c r="A233" s="14"/>
      <c r="B233" s="15"/>
      <c r="C233" s="94">
        <f>C231+1</f>
        <v>90</v>
      </c>
      <c r="D233" s="94" t="s">
        <v>219</v>
      </c>
      <c r="E233" s="95" t="s">
        <v>3674</v>
      </c>
      <c r="F233" s="96" t="s">
        <v>3675</v>
      </c>
      <c r="G233" s="97" t="s">
        <v>2486</v>
      </c>
      <c r="H233" s="98">
        <v>341</v>
      </c>
      <c r="I233" s="1"/>
      <c r="J233" s="99">
        <f t="shared" ref="J233:J238" si="67">ROUND(I233*H233,2)</f>
        <v>0</v>
      </c>
      <c r="K233" s="96" t="s">
        <v>0</v>
      </c>
      <c r="L233" s="15"/>
      <c r="M233" s="100" t="s">
        <v>0</v>
      </c>
      <c r="N233" s="101" t="s">
        <v>37</v>
      </c>
      <c r="O233" s="102"/>
      <c r="P233" s="103">
        <f t="shared" ref="P233:P238" si="68">O233*H233</f>
        <v>0</v>
      </c>
      <c r="Q233" s="103">
        <v>0</v>
      </c>
      <c r="R233" s="103">
        <f t="shared" ref="R233:R238" si="69">Q233*H233</f>
        <v>0</v>
      </c>
      <c r="S233" s="103">
        <v>0</v>
      </c>
      <c r="T233" s="104">
        <f t="shared" ref="T233:T238" si="70">S233*H233</f>
        <v>0</v>
      </c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R233" s="105" t="s">
        <v>224</v>
      </c>
      <c r="AT233" s="105" t="s">
        <v>219</v>
      </c>
      <c r="AU233" s="105" t="s">
        <v>231</v>
      </c>
      <c r="AY233" s="6" t="s">
        <v>217</v>
      </c>
      <c r="BE233" s="106">
        <f t="shared" ref="BE233:BE238" si="71">IF(N233="základní",J233,0)</f>
        <v>0</v>
      </c>
      <c r="BF233" s="106">
        <f t="shared" ref="BF233:BF238" si="72">IF(N233="snížená",J233,0)</f>
        <v>0</v>
      </c>
      <c r="BG233" s="106">
        <f t="shared" ref="BG233:BG238" si="73">IF(N233="zákl. přenesená",J233,0)</f>
        <v>0</v>
      </c>
      <c r="BH233" s="106">
        <f t="shared" ref="BH233:BH238" si="74">IF(N233="sníž. přenesená",J233,0)</f>
        <v>0</v>
      </c>
      <c r="BI233" s="106">
        <f t="shared" ref="BI233:BI238" si="75">IF(N233="nulová",J233,0)</f>
        <v>0</v>
      </c>
      <c r="BJ233" s="6" t="s">
        <v>79</v>
      </c>
      <c r="BK233" s="106">
        <f t="shared" ref="BK233:BK238" si="76">ROUND(I233*H233,2)</f>
        <v>0</v>
      </c>
      <c r="BL233" s="6" t="s">
        <v>224</v>
      </c>
      <c r="BM233" s="105" t="s">
        <v>1073</v>
      </c>
    </row>
    <row r="234" spans="1:65" s="17" customFormat="1" ht="16.5" customHeight="1">
      <c r="A234" s="14"/>
      <c r="B234" s="15"/>
      <c r="C234" s="94">
        <f>C233+1</f>
        <v>91</v>
      </c>
      <c r="D234" s="94" t="s">
        <v>219</v>
      </c>
      <c r="E234" s="95" t="s">
        <v>3676</v>
      </c>
      <c r="F234" s="96" t="s">
        <v>3677</v>
      </c>
      <c r="G234" s="97" t="s">
        <v>2486</v>
      </c>
      <c r="H234" s="98">
        <v>341</v>
      </c>
      <c r="I234" s="1"/>
      <c r="J234" s="99">
        <f t="shared" si="67"/>
        <v>0</v>
      </c>
      <c r="K234" s="96" t="s">
        <v>0</v>
      </c>
      <c r="L234" s="15"/>
      <c r="M234" s="100" t="s">
        <v>0</v>
      </c>
      <c r="N234" s="101" t="s">
        <v>37</v>
      </c>
      <c r="O234" s="102"/>
      <c r="P234" s="103">
        <f t="shared" si="68"/>
        <v>0</v>
      </c>
      <c r="Q234" s="103">
        <v>0</v>
      </c>
      <c r="R234" s="103">
        <f t="shared" si="69"/>
        <v>0</v>
      </c>
      <c r="S234" s="103">
        <v>0</v>
      </c>
      <c r="T234" s="104">
        <f t="shared" si="70"/>
        <v>0</v>
      </c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R234" s="105" t="s">
        <v>224</v>
      </c>
      <c r="AT234" s="105" t="s">
        <v>219</v>
      </c>
      <c r="AU234" s="105" t="s">
        <v>231</v>
      </c>
      <c r="AY234" s="6" t="s">
        <v>217</v>
      </c>
      <c r="BE234" s="106">
        <f t="shared" si="71"/>
        <v>0</v>
      </c>
      <c r="BF234" s="106">
        <f t="shared" si="72"/>
        <v>0</v>
      </c>
      <c r="BG234" s="106">
        <f t="shared" si="73"/>
        <v>0</v>
      </c>
      <c r="BH234" s="106">
        <f t="shared" si="74"/>
        <v>0</v>
      </c>
      <c r="BI234" s="106">
        <f t="shared" si="75"/>
        <v>0</v>
      </c>
      <c r="BJ234" s="6" t="s">
        <v>79</v>
      </c>
      <c r="BK234" s="106">
        <f t="shared" si="76"/>
        <v>0</v>
      </c>
      <c r="BL234" s="6" t="s">
        <v>224</v>
      </c>
      <c r="BM234" s="105" t="s">
        <v>1086</v>
      </c>
    </row>
    <row r="235" spans="1:65" s="17" customFormat="1" ht="16.5" customHeight="1">
      <c r="A235" s="14"/>
      <c r="B235" s="15"/>
      <c r="C235" s="94">
        <f t="shared" ref="C235:C238" si="77">C234+1</f>
        <v>92</v>
      </c>
      <c r="D235" s="94" t="s">
        <v>219</v>
      </c>
      <c r="E235" s="95" t="s">
        <v>3678</v>
      </c>
      <c r="F235" s="96" t="s">
        <v>3679</v>
      </c>
      <c r="G235" s="97" t="s">
        <v>257</v>
      </c>
      <c r="H235" s="98">
        <v>341</v>
      </c>
      <c r="I235" s="1"/>
      <c r="J235" s="99">
        <f t="shared" si="67"/>
        <v>0</v>
      </c>
      <c r="K235" s="96" t="s">
        <v>0</v>
      </c>
      <c r="L235" s="15"/>
      <c r="M235" s="100" t="s">
        <v>0</v>
      </c>
      <c r="N235" s="101" t="s">
        <v>37</v>
      </c>
      <c r="O235" s="102"/>
      <c r="P235" s="103">
        <f t="shared" si="68"/>
        <v>0</v>
      </c>
      <c r="Q235" s="103">
        <v>0</v>
      </c>
      <c r="R235" s="103">
        <f t="shared" si="69"/>
        <v>0</v>
      </c>
      <c r="S235" s="103">
        <v>0</v>
      </c>
      <c r="T235" s="104">
        <f t="shared" si="70"/>
        <v>0</v>
      </c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R235" s="105" t="s">
        <v>224</v>
      </c>
      <c r="AT235" s="105" t="s">
        <v>219</v>
      </c>
      <c r="AU235" s="105" t="s">
        <v>231</v>
      </c>
      <c r="AY235" s="6" t="s">
        <v>217</v>
      </c>
      <c r="BE235" s="106">
        <f t="shared" si="71"/>
        <v>0</v>
      </c>
      <c r="BF235" s="106">
        <f t="shared" si="72"/>
        <v>0</v>
      </c>
      <c r="BG235" s="106">
        <f t="shared" si="73"/>
        <v>0</v>
      </c>
      <c r="BH235" s="106">
        <f t="shared" si="74"/>
        <v>0</v>
      </c>
      <c r="BI235" s="106">
        <f t="shared" si="75"/>
        <v>0</v>
      </c>
      <c r="BJ235" s="6" t="s">
        <v>79</v>
      </c>
      <c r="BK235" s="106">
        <f t="shared" si="76"/>
        <v>0</v>
      </c>
      <c r="BL235" s="6" t="s">
        <v>224</v>
      </c>
      <c r="BM235" s="105" t="s">
        <v>1105</v>
      </c>
    </row>
    <row r="236" spans="1:65" s="17" customFormat="1" ht="16.5" customHeight="1">
      <c r="A236" s="14"/>
      <c r="B236" s="15"/>
      <c r="C236" s="94">
        <f>C235+1</f>
        <v>93</v>
      </c>
      <c r="D236" s="94" t="s">
        <v>219</v>
      </c>
      <c r="E236" s="95" t="s">
        <v>3481</v>
      </c>
      <c r="F236" s="96" t="s">
        <v>3482</v>
      </c>
      <c r="G236" s="97" t="s">
        <v>222</v>
      </c>
      <c r="H236" s="98">
        <v>1</v>
      </c>
      <c r="I236" s="1"/>
      <c r="J236" s="99">
        <f t="shared" si="67"/>
        <v>0</v>
      </c>
      <c r="K236" s="96" t="s">
        <v>0</v>
      </c>
      <c r="L236" s="15"/>
      <c r="M236" s="100" t="s">
        <v>0</v>
      </c>
      <c r="N236" s="101" t="s">
        <v>37</v>
      </c>
      <c r="O236" s="102"/>
      <c r="P236" s="103">
        <f t="shared" si="68"/>
        <v>0</v>
      </c>
      <c r="Q236" s="103">
        <v>0</v>
      </c>
      <c r="R236" s="103">
        <f t="shared" si="69"/>
        <v>0</v>
      </c>
      <c r="S236" s="103">
        <v>0</v>
      </c>
      <c r="T236" s="104">
        <f t="shared" si="70"/>
        <v>0</v>
      </c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R236" s="105" t="s">
        <v>224</v>
      </c>
      <c r="AT236" s="105" t="s">
        <v>219</v>
      </c>
      <c r="AU236" s="105" t="s">
        <v>231</v>
      </c>
      <c r="AY236" s="6" t="s">
        <v>217</v>
      </c>
      <c r="BE236" s="106">
        <f t="shared" si="71"/>
        <v>0</v>
      </c>
      <c r="BF236" s="106">
        <f t="shared" si="72"/>
        <v>0</v>
      </c>
      <c r="BG236" s="106">
        <f t="shared" si="73"/>
        <v>0</v>
      </c>
      <c r="BH236" s="106">
        <f t="shared" si="74"/>
        <v>0</v>
      </c>
      <c r="BI236" s="106">
        <f t="shared" si="75"/>
        <v>0</v>
      </c>
      <c r="BJ236" s="6" t="s">
        <v>79</v>
      </c>
      <c r="BK236" s="106">
        <f t="shared" si="76"/>
        <v>0</v>
      </c>
      <c r="BL236" s="6" t="s">
        <v>224</v>
      </c>
      <c r="BM236" s="105" t="s">
        <v>1134</v>
      </c>
    </row>
    <row r="237" spans="1:65" s="17" customFormat="1" ht="16.5" customHeight="1">
      <c r="A237" s="14"/>
      <c r="B237" s="15"/>
      <c r="C237" s="94">
        <f t="shared" si="77"/>
        <v>94</v>
      </c>
      <c r="D237" s="94" t="s">
        <v>219</v>
      </c>
      <c r="E237" s="95" t="s">
        <v>3680</v>
      </c>
      <c r="F237" s="96" t="s">
        <v>3681</v>
      </c>
      <c r="G237" s="97" t="s">
        <v>257</v>
      </c>
      <c r="H237" s="98">
        <v>341</v>
      </c>
      <c r="I237" s="1"/>
      <c r="J237" s="99">
        <f t="shared" si="67"/>
        <v>0</v>
      </c>
      <c r="K237" s="96" t="s">
        <v>0</v>
      </c>
      <c r="L237" s="15"/>
      <c r="M237" s="100" t="s">
        <v>0</v>
      </c>
      <c r="N237" s="101" t="s">
        <v>37</v>
      </c>
      <c r="O237" s="102"/>
      <c r="P237" s="103">
        <f t="shared" si="68"/>
        <v>0</v>
      </c>
      <c r="Q237" s="103">
        <v>0</v>
      </c>
      <c r="R237" s="103">
        <f t="shared" si="69"/>
        <v>0</v>
      </c>
      <c r="S237" s="103">
        <v>0</v>
      </c>
      <c r="T237" s="104">
        <f t="shared" si="70"/>
        <v>0</v>
      </c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R237" s="105" t="s">
        <v>224</v>
      </c>
      <c r="AT237" s="105" t="s">
        <v>219</v>
      </c>
      <c r="AU237" s="105" t="s">
        <v>231</v>
      </c>
      <c r="AY237" s="6" t="s">
        <v>217</v>
      </c>
      <c r="BE237" s="106">
        <f t="shared" si="71"/>
        <v>0</v>
      </c>
      <c r="BF237" s="106">
        <f t="shared" si="72"/>
        <v>0</v>
      </c>
      <c r="BG237" s="106">
        <f t="shared" si="73"/>
        <v>0</v>
      </c>
      <c r="BH237" s="106">
        <f t="shared" si="74"/>
        <v>0</v>
      </c>
      <c r="BI237" s="106">
        <f t="shared" si="75"/>
        <v>0</v>
      </c>
      <c r="BJ237" s="6" t="s">
        <v>79</v>
      </c>
      <c r="BK237" s="106">
        <f t="shared" si="76"/>
        <v>0</v>
      </c>
      <c r="BL237" s="6" t="s">
        <v>224</v>
      </c>
      <c r="BM237" s="105" t="s">
        <v>1143</v>
      </c>
    </row>
    <row r="238" spans="1:65" s="17" customFormat="1" ht="16.5" customHeight="1">
      <c r="A238" s="14"/>
      <c r="B238" s="15"/>
      <c r="C238" s="94">
        <f t="shared" si="77"/>
        <v>95</v>
      </c>
      <c r="D238" s="94" t="s">
        <v>219</v>
      </c>
      <c r="E238" s="95" t="s">
        <v>3485</v>
      </c>
      <c r="F238" s="96" t="s">
        <v>3486</v>
      </c>
      <c r="G238" s="97" t="s">
        <v>862</v>
      </c>
      <c r="H238" s="98">
        <v>1</v>
      </c>
      <c r="I238" s="1"/>
      <c r="J238" s="99">
        <f t="shared" si="67"/>
        <v>0</v>
      </c>
      <c r="K238" s="96" t="s">
        <v>0</v>
      </c>
      <c r="L238" s="15"/>
      <c r="M238" s="100" t="s">
        <v>0</v>
      </c>
      <c r="N238" s="101" t="s">
        <v>37</v>
      </c>
      <c r="O238" s="102"/>
      <c r="P238" s="103">
        <f t="shared" si="68"/>
        <v>0</v>
      </c>
      <c r="Q238" s="103">
        <v>0</v>
      </c>
      <c r="R238" s="103">
        <f t="shared" si="69"/>
        <v>0</v>
      </c>
      <c r="S238" s="103">
        <v>0</v>
      </c>
      <c r="T238" s="104">
        <f t="shared" si="70"/>
        <v>0</v>
      </c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R238" s="105" t="s">
        <v>224</v>
      </c>
      <c r="AT238" s="105" t="s">
        <v>219</v>
      </c>
      <c r="AU238" s="105" t="s">
        <v>231</v>
      </c>
      <c r="AY238" s="6" t="s">
        <v>217</v>
      </c>
      <c r="BE238" s="106">
        <f t="shared" si="71"/>
        <v>0</v>
      </c>
      <c r="BF238" s="106">
        <f t="shared" si="72"/>
        <v>0</v>
      </c>
      <c r="BG238" s="106">
        <f t="shared" si="73"/>
        <v>0</v>
      </c>
      <c r="BH238" s="106">
        <f t="shared" si="74"/>
        <v>0</v>
      </c>
      <c r="BI238" s="106">
        <f t="shared" si="75"/>
        <v>0</v>
      </c>
      <c r="BJ238" s="6" t="s">
        <v>79</v>
      </c>
      <c r="BK238" s="106">
        <f t="shared" si="76"/>
        <v>0</v>
      </c>
      <c r="BL238" s="6" t="s">
        <v>224</v>
      </c>
      <c r="BM238" s="105" t="s">
        <v>1157</v>
      </c>
    </row>
    <row r="239" spans="1:65" s="81" customFormat="1" ht="20.85" customHeight="1">
      <c r="B239" s="82"/>
      <c r="D239" s="83" t="s">
        <v>71</v>
      </c>
      <c r="E239" s="92" t="s">
        <v>3487</v>
      </c>
      <c r="F239" s="92" t="s">
        <v>3488</v>
      </c>
      <c r="J239" s="93">
        <f>BK239</f>
        <v>0</v>
      </c>
      <c r="L239" s="82"/>
      <c r="M239" s="86"/>
      <c r="N239" s="87"/>
      <c r="O239" s="87"/>
      <c r="P239" s="88">
        <f>SUM(P240:P242)</f>
        <v>0</v>
      </c>
      <c r="Q239" s="87"/>
      <c r="R239" s="88">
        <f>SUM(R240:R242)</f>
        <v>0</v>
      </c>
      <c r="S239" s="87"/>
      <c r="T239" s="89">
        <f>SUM(T240:T242)</f>
        <v>0</v>
      </c>
      <c r="AR239" s="83" t="s">
        <v>79</v>
      </c>
      <c r="AT239" s="90" t="s">
        <v>71</v>
      </c>
      <c r="AU239" s="90" t="s">
        <v>81</v>
      </c>
      <c r="AY239" s="83" t="s">
        <v>217</v>
      </c>
      <c r="BK239" s="91">
        <f>SUM(BK240:BK242)</f>
        <v>0</v>
      </c>
    </row>
    <row r="240" spans="1:65" s="17" customFormat="1" ht="16.5" customHeight="1">
      <c r="A240" s="14"/>
      <c r="B240" s="15"/>
      <c r="C240" s="94">
        <f>C238+1</f>
        <v>96</v>
      </c>
      <c r="D240" s="94" t="s">
        <v>219</v>
      </c>
      <c r="E240" s="95" t="s">
        <v>3682</v>
      </c>
      <c r="F240" s="96" t="s">
        <v>3683</v>
      </c>
      <c r="G240" s="97" t="s">
        <v>257</v>
      </c>
      <c r="H240" s="98">
        <v>62</v>
      </c>
      <c r="I240" s="1"/>
      <c r="J240" s="99">
        <f>ROUND(I240*H240,2)</f>
        <v>0</v>
      </c>
      <c r="K240" s="96" t="s">
        <v>0</v>
      </c>
      <c r="L240" s="15"/>
      <c r="M240" s="100" t="s">
        <v>0</v>
      </c>
      <c r="N240" s="101" t="s">
        <v>37</v>
      </c>
      <c r="O240" s="102"/>
      <c r="P240" s="103">
        <f>O240*H240</f>
        <v>0</v>
      </c>
      <c r="Q240" s="103">
        <v>0</v>
      </c>
      <c r="R240" s="103">
        <f>Q240*H240</f>
        <v>0</v>
      </c>
      <c r="S240" s="103">
        <v>0</v>
      </c>
      <c r="T240" s="104">
        <f>S240*H240</f>
        <v>0</v>
      </c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R240" s="105" t="s">
        <v>224</v>
      </c>
      <c r="AT240" s="105" t="s">
        <v>219</v>
      </c>
      <c r="AU240" s="105" t="s">
        <v>231</v>
      </c>
      <c r="AY240" s="6" t="s">
        <v>217</v>
      </c>
      <c r="BE240" s="106">
        <f>IF(N240="základní",J240,0)</f>
        <v>0</v>
      </c>
      <c r="BF240" s="106">
        <f>IF(N240="snížená",J240,0)</f>
        <v>0</v>
      </c>
      <c r="BG240" s="106">
        <f>IF(N240="zákl. přenesená",J240,0)</f>
        <v>0</v>
      </c>
      <c r="BH240" s="106">
        <f>IF(N240="sníž. přenesená",J240,0)</f>
        <v>0</v>
      </c>
      <c r="BI240" s="106">
        <f>IF(N240="nulová",J240,0)</f>
        <v>0</v>
      </c>
      <c r="BJ240" s="6" t="s">
        <v>79</v>
      </c>
      <c r="BK240" s="106">
        <f>ROUND(I240*H240,2)</f>
        <v>0</v>
      </c>
      <c r="BL240" s="6" t="s">
        <v>224</v>
      </c>
      <c r="BM240" s="105" t="s">
        <v>1167</v>
      </c>
    </row>
    <row r="241" spans="1:65" s="17" customFormat="1" ht="16.5" customHeight="1">
      <c r="A241" s="14"/>
      <c r="B241" s="15"/>
      <c r="C241" s="94">
        <f>C240+1</f>
        <v>97</v>
      </c>
      <c r="D241" s="94" t="s">
        <v>219</v>
      </c>
      <c r="E241" s="95" t="s">
        <v>3684</v>
      </c>
      <c r="F241" s="96" t="s">
        <v>3685</v>
      </c>
      <c r="G241" s="97" t="s">
        <v>257</v>
      </c>
      <c r="H241" s="98">
        <v>35</v>
      </c>
      <c r="I241" s="1"/>
      <c r="J241" s="99">
        <f>ROUND(I241*H241,2)</f>
        <v>0</v>
      </c>
      <c r="K241" s="96" t="s">
        <v>0</v>
      </c>
      <c r="L241" s="15"/>
      <c r="M241" s="100" t="s">
        <v>0</v>
      </c>
      <c r="N241" s="101" t="s">
        <v>37</v>
      </c>
      <c r="O241" s="102"/>
      <c r="P241" s="103">
        <f>O241*H241</f>
        <v>0</v>
      </c>
      <c r="Q241" s="103">
        <v>0</v>
      </c>
      <c r="R241" s="103">
        <f>Q241*H241</f>
        <v>0</v>
      </c>
      <c r="S241" s="103">
        <v>0</v>
      </c>
      <c r="T241" s="104">
        <f>S241*H241</f>
        <v>0</v>
      </c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R241" s="105" t="s">
        <v>224</v>
      </c>
      <c r="AT241" s="105" t="s">
        <v>219</v>
      </c>
      <c r="AU241" s="105" t="s">
        <v>231</v>
      </c>
      <c r="AY241" s="6" t="s">
        <v>217</v>
      </c>
      <c r="BE241" s="106">
        <f>IF(N241="základní",J241,0)</f>
        <v>0</v>
      </c>
      <c r="BF241" s="106">
        <f>IF(N241="snížená",J241,0)</f>
        <v>0</v>
      </c>
      <c r="BG241" s="106">
        <f>IF(N241="zákl. přenesená",J241,0)</f>
        <v>0</v>
      </c>
      <c r="BH241" s="106">
        <f>IF(N241="sníž. přenesená",J241,0)</f>
        <v>0</v>
      </c>
      <c r="BI241" s="106">
        <f>IF(N241="nulová",J241,0)</f>
        <v>0</v>
      </c>
      <c r="BJ241" s="6" t="s">
        <v>79</v>
      </c>
      <c r="BK241" s="106">
        <f>ROUND(I241*H241,2)</f>
        <v>0</v>
      </c>
      <c r="BL241" s="6" t="s">
        <v>224</v>
      </c>
      <c r="BM241" s="105" t="s">
        <v>1176</v>
      </c>
    </row>
    <row r="242" spans="1:65" s="17" customFormat="1" ht="16.5" customHeight="1">
      <c r="A242" s="14"/>
      <c r="B242" s="15"/>
      <c r="C242" s="94">
        <f>C241+1</f>
        <v>98</v>
      </c>
      <c r="D242" s="94" t="s">
        <v>219</v>
      </c>
      <c r="E242" s="95" t="s">
        <v>3686</v>
      </c>
      <c r="F242" s="96" t="s">
        <v>3687</v>
      </c>
      <c r="G242" s="97" t="s">
        <v>257</v>
      </c>
      <c r="H242" s="98">
        <v>3.5</v>
      </c>
      <c r="I242" s="1"/>
      <c r="J242" s="99">
        <f>ROUND(I242*H242,2)</f>
        <v>0</v>
      </c>
      <c r="K242" s="96" t="s">
        <v>0</v>
      </c>
      <c r="L242" s="15"/>
      <c r="M242" s="118" t="s">
        <v>0</v>
      </c>
      <c r="N242" s="119" t="s">
        <v>37</v>
      </c>
      <c r="O242" s="120"/>
      <c r="P242" s="121">
        <f>O242*H242</f>
        <v>0</v>
      </c>
      <c r="Q242" s="121">
        <v>0</v>
      </c>
      <c r="R242" s="121">
        <f>Q242*H242</f>
        <v>0</v>
      </c>
      <c r="S242" s="121">
        <v>0</v>
      </c>
      <c r="T242" s="122">
        <f>S242*H242</f>
        <v>0</v>
      </c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R242" s="105" t="s">
        <v>224</v>
      </c>
      <c r="AT242" s="105" t="s">
        <v>219</v>
      </c>
      <c r="AU242" s="105" t="s">
        <v>231</v>
      </c>
      <c r="AY242" s="6" t="s">
        <v>217</v>
      </c>
      <c r="BE242" s="106">
        <f>IF(N242="základní",J242,0)</f>
        <v>0</v>
      </c>
      <c r="BF242" s="106">
        <f>IF(N242="snížená",J242,0)</f>
        <v>0</v>
      </c>
      <c r="BG242" s="106">
        <f>IF(N242="zákl. přenesená",J242,0)</f>
        <v>0</v>
      </c>
      <c r="BH242" s="106">
        <f>IF(N242="sníž. přenesená",J242,0)</f>
        <v>0</v>
      </c>
      <c r="BI242" s="106">
        <f>IF(N242="nulová",J242,0)</f>
        <v>0</v>
      </c>
      <c r="BJ242" s="6" t="s">
        <v>79</v>
      </c>
      <c r="BK242" s="106">
        <f>ROUND(I242*H242,2)</f>
        <v>0</v>
      </c>
      <c r="BL242" s="6" t="s">
        <v>224</v>
      </c>
      <c r="BM242" s="105" t="s">
        <v>1186</v>
      </c>
    </row>
    <row r="243" spans="1:65" s="17" customFormat="1" ht="6.95" customHeight="1">
      <c r="A243" s="14"/>
      <c r="B243" s="46"/>
      <c r="C243" s="47"/>
      <c r="D243" s="47"/>
      <c r="E243" s="47"/>
      <c r="F243" s="47"/>
      <c r="G243" s="47"/>
      <c r="H243" s="47"/>
      <c r="I243" s="47"/>
      <c r="J243" s="47"/>
      <c r="K243" s="47"/>
      <c r="L243" s="15"/>
      <c r="M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</row>
  </sheetData>
  <sheetProtection algorithmName="SHA-512" hashValue="pX2C0jrvIAL4zU1JvrH8o3U8ZWkoqXvv79iPGnakNEwcpTMPF6zTtOoOK0WKUAbfyk/9FOwFwkbP6YCVnhacNA==" saltValue="dwVAPBa3l8aJsLG6kIaUgg==" spinCount="100000" sheet="1" objects="1" scenarios="1"/>
  <autoFilter ref="C131:K242"/>
  <mergeCells count="12">
    <mergeCell ref="E124:H124"/>
    <mergeCell ref="L2:V2"/>
    <mergeCell ref="E85:H85"/>
    <mergeCell ref="E87:H87"/>
    <mergeCell ref="E89:H89"/>
    <mergeCell ref="E120:H120"/>
    <mergeCell ref="E122:H12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50"/>
  <sheetViews>
    <sheetView showGridLines="0" workbookViewId="0">
      <selection activeCell="F20" sqref="F20"/>
    </sheetView>
  </sheetViews>
  <sheetFormatPr defaultRowHeight="11.25"/>
  <cols>
    <col min="1" max="1" width="8.33203125" style="5" customWidth="1"/>
    <col min="2" max="2" width="1.1640625" style="5" customWidth="1"/>
    <col min="3" max="3" width="4.83203125" style="5" customWidth="1"/>
    <col min="4" max="4" width="4.33203125" style="5" customWidth="1"/>
    <col min="5" max="5" width="17.1640625" style="5" customWidth="1"/>
    <col min="6" max="6" width="100.83203125" style="5" customWidth="1"/>
    <col min="7" max="7" width="10.5" style="5" customWidth="1"/>
    <col min="8" max="8" width="14" style="5" customWidth="1"/>
    <col min="9" max="9" width="15.83203125" style="5" customWidth="1"/>
    <col min="10" max="11" width="22.33203125" style="5" customWidth="1"/>
    <col min="12" max="12" width="9.33203125" style="5" customWidth="1"/>
    <col min="13" max="13" width="10.83203125" style="5" hidden="1" customWidth="1"/>
    <col min="14" max="14" width="9.33203125" style="5" hidden="1"/>
    <col min="15" max="20" width="14.1640625" style="5" hidden="1" customWidth="1"/>
    <col min="21" max="21" width="16.33203125" style="5" hidden="1" customWidth="1"/>
    <col min="22" max="22" width="12.33203125" style="5" customWidth="1"/>
    <col min="23" max="23" width="16.33203125" style="5" customWidth="1"/>
    <col min="24" max="24" width="12.33203125" style="5" customWidth="1"/>
    <col min="25" max="25" width="15" style="5" customWidth="1"/>
    <col min="26" max="26" width="11" style="5" customWidth="1"/>
    <col min="27" max="27" width="15" style="5" customWidth="1"/>
    <col min="28" max="28" width="16.33203125" style="5" customWidth="1"/>
    <col min="29" max="29" width="11" style="5" customWidth="1"/>
    <col min="30" max="30" width="15" style="5" customWidth="1"/>
    <col min="31" max="31" width="16.33203125" style="5" customWidth="1"/>
    <col min="32" max="43" width="9.33203125" style="5"/>
    <col min="44" max="65" width="9.33203125" style="5" hidden="1"/>
    <col min="66" max="16384" width="9.33203125" style="5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132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3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s="17" customFormat="1" ht="12" customHeight="1">
      <c r="A8" s="18"/>
      <c r="B8" s="15"/>
      <c r="C8" s="18"/>
      <c r="D8" s="13" t="s">
        <v>162</v>
      </c>
      <c r="E8" s="18"/>
      <c r="F8" s="18"/>
      <c r="G8" s="18"/>
      <c r="H8" s="18"/>
      <c r="I8" s="18"/>
      <c r="J8" s="18"/>
      <c r="K8" s="18"/>
      <c r="L8" s="1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</row>
    <row r="9" spans="1:46" s="17" customFormat="1" ht="16.5" customHeight="1">
      <c r="A9" s="18"/>
      <c r="B9" s="15"/>
      <c r="C9" s="18"/>
      <c r="D9" s="18"/>
      <c r="E9" s="315" t="s">
        <v>3688</v>
      </c>
      <c r="F9" s="320"/>
      <c r="G9" s="320"/>
      <c r="H9" s="320"/>
      <c r="I9" s="18"/>
      <c r="J9" s="18"/>
      <c r="K9" s="18"/>
      <c r="L9" s="16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</row>
    <row r="10" spans="1:46" s="17" customFormat="1">
      <c r="A10" s="18"/>
      <c r="B10" s="15"/>
      <c r="C10" s="18"/>
      <c r="D10" s="18"/>
      <c r="E10" s="18"/>
      <c r="F10" s="18"/>
      <c r="G10" s="18"/>
      <c r="H10" s="18"/>
      <c r="I10" s="18"/>
      <c r="J10" s="18"/>
      <c r="K10" s="18"/>
      <c r="L10" s="16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</row>
    <row r="11" spans="1:46" s="17" customFormat="1" ht="12" customHeight="1">
      <c r="A11" s="18"/>
      <c r="B11" s="15"/>
      <c r="C11" s="18"/>
      <c r="D11" s="13" t="s">
        <v>16</v>
      </c>
      <c r="E11" s="18"/>
      <c r="F11" s="19" t="s">
        <v>0</v>
      </c>
      <c r="G11" s="18"/>
      <c r="H11" s="18"/>
      <c r="I11" s="13" t="s">
        <v>17</v>
      </c>
      <c r="J11" s="19" t="s">
        <v>0</v>
      </c>
      <c r="K11" s="18"/>
      <c r="L11" s="16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</row>
    <row r="12" spans="1:46" s="17" customFormat="1" ht="12" customHeight="1">
      <c r="A12" s="18"/>
      <c r="B12" s="15"/>
      <c r="C12" s="18"/>
      <c r="D12" s="13" t="s">
        <v>18</v>
      </c>
      <c r="E12" s="18"/>
      <c r="F12" s="19" t="s">
        <v>19</v>
      </c>
      <c r="G12" s="18"/>
      <c r="H12" s="18"/>
      <c r="I12" s="13" t="s">
        <v>20</v>
      </c>
      <c r="J12" s="20">
        <f>'Rekapitulace stavby'!AN8</f>
        <v>0</v>
      </c>
      <c r="K12" s="18"/>
      <c r="L12" s="16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</row>
    <row r="13" spans="1:46" s="17" customFormat="1" ht="10.9" customHeight="1">
      <c r="A13" s="18"/>
      <c r="B13" s="15"/>
      <c r="C13" s="18"/>
      <c r="D13" s="18"/>
      <c r="E13" s="18"/>
      <c r="F13" s="18"/>
      <c r="G13" s="18"/>
      <c r="H13" s="18"/>
      <c r="I13" s="18"/>
      <c r="J13" s="18"/>
      <c r="K13" s="18"/>
      <c r="L13" s="16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</row>
    <row r="14" spans="1:46" s="17" customFormat="1" ht="12" customHeight="1">
      <c r="A14" s="18"/>
      <c r="B14" s="15"/>
      <c r="C14" s="18"/>
      <c r="D14" s="13" t="s">
        <v>21</v>
      </c>
      <c r="E14" s="18"/>
      <c r="F14" s="18"/>
      <c r="G14" s="18"/>
      <c r="H14" s="18"/>
      <c r="I14" s="13" t="s">
        <v>22</v>
      </c>
      <c r="J14" s="19">
        <v>63703</v>
      </c>
      <c r="K14" s="18"/>
      <c r="L14" s="16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</row>
    <row r="15" spans="1:46" s="17" customFormat="1" ht="18" customHeight="1">
      <c r="A15" s="18"/>
      <c r="B15" s="15"/>
      <c r="C15" s="18"/>
      <c r="D15" s="18"/>
      <c r="E15" s="19" t="s">
        <v>23</v>
      </c>
      <c r="F15" s="18"/>
      <c r="G15" s="18"/>
      <c r="H15" s="18"/>
      <c r="I15" s="13" t="s">
        <v>24</v>
      </c>
      <c r="J15" s="19" t="s">
        <v>5515</v>
      </c>
      <c r="K15" s="18"/>
      <c r="L15" s="16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</row>
    <row r="16" spans="1:46" s="17" customFormat="1" ht="6.95" customHeight="1">
      <c r="A16" s="18"/>
      <c r="B16" s="15"/>
      <c r="C16" s="18"/>
      <c r="D16" s="18"/>
      <c r="E16" s="18"/>
      <c r="F16" s="18"/>
      <c r="G16" s="18"/>
      <c r="H16" s="18"/>
      <c r="I16" s="18"/>
      <c r="J16" s="18"/>
      <c r="K16" s="18"/>
      <c r="L16" s="16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</row>
    <row r="17" spans="1:31" s="17" customFormat="1" ht="12" customHeight="1">
      <c r="A17" s="18"/>
      <c r="B17" s="15"/>
      <c r="C17" s="18"/>
      <c r="D17" s="13" t="s">
        <v>25</v>
      </c>
      <c r="E17" s="125"/>
      <c r="F17" s="125"/>
      <c r="G17" s="125"/>
      <c r="H17" s="125"/>
      <c r="I17" s="126" t="s">
        <v>22</v>
      </c>
      <c r="J17" s="124">
        <f>'Rekapitulace stavby'!AN13</f>
        <v>0</v>
      </c>
      <c r="K17" s="18"/>
      <c r="L17" s="16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</row>
    <row r="18" spans="1:31" s="17" customFormat="1" ht="18" customHeight="1">
      <c r="A18" s="18"/>
      <c r="B18" s="15"/>
      <c r="C18" s="18"/>
      <c r="D18" s="18"/>
      <c r="E18" s="324">
        <f>'Rekapitulace stavby'!E14</f>
        <v>0</v>
      </c>
      <c r="F18" s="324"/>
      <c r="G18" s="324"/>
      <c r="H18" s="324"/>
      <c r="I18" s="126" t="s">
        <v>24</v>
      </c>
      <c r="J18" s="124">
        <f>'Rekapitulace stavby'!AN14</f>
        <v>0</v>
      </c>
      <c r="K18" s="18"/>
      <c r="L18" s="16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</row>
    <row r="19" spans="1:31" s="17" customFormat="1" ht="6.95" customHeight="1">
      <c r="A19" s="18"/>
      <c r="B19" s="15"/>
      <c r="C19" s="18"/>
      <c r="D19" s="18"/>
      <c r="E19" s="18"/>
      <c r="F19" s="18"/>
      <c r="G19" s="18"/>
      <c r="H19" s="18"/>
      <c r="I19" s="18"/>
      <c r="J19" s="18"/>
      <c r="K19" s="18"/>
      <c r="L19" s="16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</row>
    <row r="20" spans="1:31" s="17" customFormat="1" ht="12" customHeight="1">
      <c r="A20" s="18"/>
      <c r="B20" s="15"/>
      <c r="C20" s="18"/>
      <c r="D20" s="13" t="s">
        <v>26</v>
      </c>
      <c r="E20" s="18"/>
      <c r="F20" s="18"/>
      <c r="G20" s="18"/>
      <c r="H20" s="18"/>
      <c r="I20" s="13" t="s">
        <v>22</v>
      </c>
      <c r="J20" s="19">
        <v>25091905</v>
      </c>
      <c r="K20" s="18"/>
      <c r="L20" s="16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</row>
    <row r="21" spans="1:31" s="17" customFormat="1" ht="18" customHeight="1">
      <c r="A21" s="18"/>
      <c r="B21" s="15"/>
      <c r="C21" s="18"/>
      <c r="D21" s="18"/>
      <c r="E21" s="19" t="s">
        <v>27</v>
      </c>
      <c r="F21" s="18"/>
      <c r="G21" s="18"/>
      <c r="H21" s="18"/>
      <c r="I21" s="13" t="s">
        <v>24</v>
      </c>
      <c r="J21" s="19" t="s">
        <v>5514</v>
      </c>
      <c r="K21" s="18"/>
      <c r="L21" s="16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</row>
    <row r="22" spans="1:31" s="17" customFormat="1" ht="6.95" customHeight="1">
      <c r="A22" s="18"/>
      <c r="B22" s="15"/>
      <c r="C22" s="18"/>
      <c r="D22" s="18"/>
      <c r="E22" s="18"/>
      <c r="F22" s="18"/>
      <c r="G22" s="18"/>
      <c r="H22" s="18"/>
      <c r="I22" s="18"/>
      <c r="J22" s="18"/>
      <c r="K22" s="18"/>
      <c r="L22" s="16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</row>
    <row r="23" spans="1:31" s="17" customFormat="1" ht="12" customHeight="1">
      <c r="A23" s="18"/>
      <c r="B23" s="15"/>
      <c r="C23" s="18"/>
      <c r="D23" s="13" t="s">
        <v>29</v>
      </c>
      <c r="E23" s="18"/>
      <c r="F23" s="18"/>
      <c r="G23" s="18"/>
      <c r="H23" s="18"/>
      <c r="I23" s="13" t="s">
        <v>22</v>
      </c>
      <c r="J23" s="19" t="str">
        <f>IF('Rekapitulace stavby'!AN19="","",'Rekapitulace stavby'!AN19)</f>
        <v/>
      </c>
      <c r="K23" s="18"/>
      <c r="L23" s="16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</row>
    <row r="24" spans="1:31" s="17" customFormat="1" ht="18" customHeight="1">
      <c r="A24" s="18"/>
      <c r="B24" s="15"/>
      <c r="C24" s="18"/>
      <c r="D24" s="18"/>
      <c r="E24" s="19" t="str">
        <f>IF('Rekapitulace stavby'!E20="","",'Rekapitulace stavby'!E20)</f>
        <v xml:space="preserve"> </v>
      </c>
      <c r="F24" s="18"/>
      <c r="G24" s="18"/>
      <c r="H24" s="18"/>
      <c r="I24" s="13" t="s">
        <v>24</v>
      </c>
      <c r="J24" s="19" t="str">
        <f>IF('Rekapitulace stavby'!AN20="","",'Rekapitulace stavby'!AN20)</f>
        <v/>
      </c>
      <c r="K24" s="18"/>
      <c r="L24" s="16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</row>
    <row r="25" spans="1:31" s="17" customFormat="1" ht="6.95" customHeight="1">
      <c r="A25" s="18"/>
      <c r="B25" s="15"/>
      <c r="C25" s="18"/>
      <c r="D25" s="18"/>
      <c r="E25" s="18"/>
      <c r="F25" s="18"/>
      <c r="G25" s="18"/>
      <c r="H25" s="18"/>
      <c r="I25" s="18"/>
      <c r="J25" s="18"/>
      <c r="K25" s="18"/>
      <c r="L25" s="16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</row>
    <row r="26" spans="1:31" s="17" customFormat="1" ht="12" customHeight="1">
      <c r="A26" s="18"/>
      <c r="B26" s="15"/>
      <c r="C26" s="18"/>
      <c r="D26" s="13" t="s">
        <v>31</v>
      </c>
      <c r="E26" s="18"/>
      <c r="F26" s="18"/>
      <c r="G26" s="18"/>
      <c r="H26" s="18"/>
      <c r="I26" s="18"/>
      <c r="J26" s="18"/>
      <c r="K26" s="18"/>
      <c r="L26" s="16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</row>
    <row r="27" spans="1:31" s="24" customFormat="1" ht="16.5" customHeight="1">
      <c r="A27" s="21"/>
      <c r="B27" s="22"/>
      <c r="C27" s="21"/>
      <c r="D27" s="21"/>
      <c r="E27" s="289" t="s">
        <v>0</v>
      </c>
      <c r="F27" s="289"/>
      <c r="G27" s="289"/>
      <c r="H27" s="289"/>
      <c r="I27" s="21"/>
      <c r="J27" s="21"/>
      <c r="K27" s="21"/>
      <c r="L27" s="23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1:31" s="17" customFormat="1" ht="6.95" customHeight="1">
      <c r="A28" s="18"/>
      <c r="B28" s="15"/>
      <c r="C28" s="18"/>
      <c r="D28" s="18"/>
      <c r="E28" s="18"/>
      <c r="F28" s="18"/>
      <c r="G28" s="18"/>
      <c r="H28" s="18"/>
      <c r="I28" s="18"/>
      <c r="J28" s="18"/>
      <c r="K28" s="18"/>
      <c r="L28" s="16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</row>
    <row r="29" spans="1:31" s="17" customFormat="1" ht="6.95" customHeight="1">
      <c r="A29" s="18"/>
      <c r="B29" s="15"/>
      <c r="C29" s="18"/>
      <c r="D29" s="25"/>
      <c r="E29" s="25"/>
      <c r="F29" s="25"/>
      <c r="G29" s="25"/>
      <c r="H29" s="25"/>
      <c r="I29" s="25"/>
      <c r="J29" s="25"/>
      <c r="K29" s="25"/>
      <c r="L29" s="16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</row>
    <row r="30" spans="1:31" s="17" customFormat="1" ht="25.35" customHeight="1">
      <c r="A30" s="18"/>
      <c r="B30" s="15"/>
      <c r="C30" s="18"/>
      <c r="D30" s="26" t="s">
        <v>32</v>
      </c>
      <c r="E30" s="18"/>
      <c r="F30" s="18"/>
      <c r="G30" s="18"/>
      <c r="H30" s="18"/>
      <c r="I30" s="18"/>
      <c r="J30" s="27">
        <f>ROUND(J120, 2)</f>
        <v>0</v>
      </c>
      <c r="K30" s="18"/>
      <c r="L30" s="16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</row>
    <row r="31" spans="1:31" s="17" customFormat="1" ht="6.95" customHeight="1">
      <c r="A31" s="18"/>
      <c r="B31" s="15"/>
      <c r="C31" s="18"/>
      <c r="D31" s="25"/>
      <c r="E31" s="25"/>
      <c r="F31" s="25"/>
      <c r="G31" s="25"/>
      <c r="H31" s="25"/>
      <c r="I31" s="25"/>
      <c r="J31" s="25"/>
      <c r="K31" s="25"/>
      <c r="L31" s="16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</row>
    <row r="32" spans="1:31" s="17" customFormat="1" ht="14.45" customHeight="1">
      <c r="A32" s="18"/>
      <c r="B32" s="15"/>
      <c r="C32" s="18"/>
      <c r="D32" s="18"/>
      <c r="E32" s="18"/>
      <c r="F32" s="28" t="s">
        <v>34</v>
      </c>
      <c r="G32" s="18"/>
      <c r="H32" s="18"/>
      <c r="I32" s="28" t="s">
        <v>33</v>
      </c>
      <c r="J32" s="28" t="s">
        <v>35</v>
      </c>
      <c r="K32" s="18"/>
      <c r="L32" s="16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</row>
    <row r="33" spans="1:31" s="17" customFormat="1" ht="14.45" customHeight="1">
      <c r="A33" s="18"/>
      <c r="B33" s="15"/>
      <c r="C33" s="18"/>
      <c r="D33" s="29" t="s">
        <v>36</v>
      </c>
      <c r="E33" s="13" t="s">
        <v>37</v>
      </c>
      <c r="F33" s="30">
        <f>J30</f>
        <v>0</v>
      </c>
      <c r="G33" s="18"/>
      <c r="H33" s="18"/>
      <c r="I33" s="31">
        <v>0.21</v>
      </c>
      <c r="J33" s="30">
        <f>F33*0.21</f>
        <v>0</v>
      </c>
      <c r="K33" s="18"/>
      <c r="L33" s="16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</row>
    <row r="34" spans="1:31" s="17" customFormat="1" ht="14.45" customHeight="1">
      <c r="A34" s="18"/>
      <c r="B34" s="15"/>
      <c r="C34" s="18"/>
      <c r="D34" s="18"/>
      <c r="E34" s="13" t="s">
        <v>38</v>
      </c>
      <c r="F34" s="30">
        <f>ROUND((SUM(BF120:BF349)),  2)</f>
        <v>0</v>
      </c>
      <c r="G34" s="18"/>
      <c r="H34" s="18"/>
      <c r="I34" s="31">
        <v>0.15</v>
      </c>
      <c r="J34" s="30">
        <f>ROUND(((SUM(BF120:BF349))*I34),  2)</f>
        <v>0</v>
      </c>
      <c r="K34" s="18"/>
      <c r="L34" s="16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</row>
    <row r="35" spans="1:31" s="17" customFormat="1" ht="14.45" hidden="1" customHeight="1">
      <c r="A35" s="18"/>
      <c r="B35" s="15"/>
      <c r="C35" s="18"/>
      <c r="D35" s="18"/>
      <c r="E35" s="13" t="s">
        <v>39</v>
      </c>
      <c r="F35" s="30">
        <f>ROUND((SUM(BG120:BG349)),  2)</f>
        <v>0</v>
      </c>
      <c r="G35" s="18"/>
      <c r="H35" s="18"/>
      <c r="I35" s="31">
        <v>0.21</v>
      </c>
      <c r="J35" s="30">
        <f>0</f>
        <v>0</v>
      </c>
      <c r="K35" s="18"/>
      <c r="L35" s="16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</row>
    <row r="36" spans="1:31" s="17" customFormat="1" ht="14.45" hidden="1" customHeight="1">
      <c r="A36" s="18"/>
      <c r="B36" s="15"/>
      <c r="C36" s="18"/>
      <c r="D36" s="18"/>
      <c r="E36" s="13" t="s">
        <v>40</v>
      </c>
      <c r="F36" s="30">
        <f>ROUND((SUM(BH120:BH349)),  2)</f>
        <v>0</v>
      </c>
      <c r="G36" s="18"/>
      <c r="H36" s="18"/>
      <c r="I36" s="31">
        <v>0.15</v>
      </c>
      <c r="J36" s="30">
        <f>0</f>
        <v>0</v>
      </c>
      <c r="K36" s="18"/>
      <c r="L36" s="16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</row>
    <row r="37" spans="1:31" s="17" customFormat="1" ht="14.45" hidden="1" customHeight="1">
      <c r="A37" s="18"/>
      <c r="B37" s="15"/>
      <c r="C37" s="18"/>
      <c r="D37" s="18"/>
      <c r="E37" s="13" t="s">
        <v>41</v>
      </c>
      <c r="F37" s="30">
        <f>ROUND((SUM(BI120:BI349)),  2)</f>
        <v>0</v>
      </c>
      <c r="G37" s="18"/>
      <c r="H37" s="18"/>
      <c r="I37" s="31">
        <v>0</v>
      </c>
      <c r="J37" s="30">
        <f>0</f>
        <v>0</v>
      </c>
      <c r="K37" s="18"/>
      <c r="L37" s="16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</row>
    <row r="38" spans="1:31" s="17" customFormat="1" ht="6.95" customHeight="1">
      <c r="A38" s="18"/>
      <c r="B38" s="15"/>
      <c r="C38" s="18"/>
      <c r="D38" s="18"/>
      <c r="E38" s="18"/>
      <c r="F38" s="18"/>
      <c r="G38" s="18"/>
      <c r="H38" s="18"/>
      <c r="I38" s="18"/>
      <c r="J38" s="18"/>
      <c r="K38" s="18"/>
      <c r="L38" s="16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</row>
    <row r="39" spans="1:31" s="17" customFormat="1" ht="25.35" customHeight="1">
      <c r="A39" s="18"/>
      <c r="B39" s="15"/>
      <c r="C39" s="32"/>
      <c r="D39" s="33" t="s">
        <v>42</v>
      </c>
      <c r="E39" s="34"/>
      <c r="F39" s="34"/>
      <c r="G39" s="35" t="s">
        <v>43</v>
      </c>
      <c r="H39" s="36" t="s">
        <v>44</v>
      </c>
      <c r="I39" s="34"/>
      <c r="J39" s="37">
        <f>SUM(J30:J37)</f>
        <v>0</v>
      </c>
      <c r="K39" s="38"/>
      <c r="L39" s="16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</row>
    <row r="40" spans="1:31" s="17" customFormat="1" ht="14.45" customHeight="1">
      <c r="A40" s="18"/>
      <c r="B40" s="15"/>
      <c r="C40" s="18"/>
      <c r="D40" s="18"/>
      <c r="E40" s="18"/>
      <c r="F40" s="18"/>
      <c r="G40" s="18"/>
      <c r="H40" s="18"/>
      <c r="I40" s="18"/>
      <c r="J40" s="18"/>
      <c r="K40" s="18"/>
      <c r="L40" s="16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</row>
    <row r="41" spans="1:31" ht="14.45" customHeight="1">
      <c r="B41" s="9"/>
      <c r="L41" s="9"/>
    </row>
    <row r="42" spans="1:31" ht="14.45" customHeight="1">
      <c r="B42" s="9"/>
      <c r="L42" s="9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8"/>
      <c r="B61" s="15"/>
      <c r="C61" s="18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8"/>
      <c r="B65" s="15"/>
      <c r="C65" s="18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8"/>
      <c r="B76" s="15"/>
      <c r="C76" s="18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</row>
    <row r="77" spans="1:31" s="17" customFormat="1" ht="14.45" customHeight="1">
      <c r="A77" s="18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</row>
    <row r="81" spans="1:47" s="17" customFormat="1" ht="6.95" customHeight="1">
      <c r="A81" s="18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</row>
    <row r="82" spans="1:47" s="17" customFormat="1" ht="24.95" customHeight="1">
      <c r="A82" s="18"/>
      <c r="B82" s="15"/>
      <c r="C82" s="10" t="s">
        <v>164</v>
      </c>
      <c r="D82" s="18"/>
      <c r="E82" s="18"/>
      <c r="F82" s="18"/>
      <c r="G82" s="18"/>
      <c r="H82" s="18"/>
      <c r="I82" s="18"/>
      <c r="J82" s="18"/>
      <c r="K82" s="18"/>
      <c r="L82" s="16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</row>
    <row r="83" spans="1:47" s="17" customFormat="1" ht="6.95" customHeight="1">
      <c r="A83" s="18"/>
      <c r="B83" s="15"/>
      <c r="C83" s="18"/>
      <c r="D83" s="18"/>
      <c r="E83" s="18"/>
      <c r="F83" s="18"/>
      <c r="G83" s="18"/>
      <c r="H83" s="18"/>
      <c r="I83" s="18"/>
      <c r="J83" s="18"/>
      <c r="K83" s="18"/>
      <c r="L83" s="16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</row>
    <row r="84" spans="1:47" s="17" customFormat="1" ht="12" customHeight="1">
      <c r="A84" s="18"/>
      <c r="B84" s="15"/>
      <c r="C84" s="13" t="s">
        <v>14</v>
      </c>
      <c r="D84" s="18"/>
      <c r="E84" s="18"/>
      <c r="F84" s="18"/>
      <c r="G84" s="18"/>
      <c r="H84" s="18"/>
      <c r="I84" s="18"/>
      <c r="J84" s="18"/>
      <c r="K84" s="18"/>
      <c r="L84" s="16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</row>
    <row r="85" spans="1:47" s="17" customFormat="1" ht="16.5" customHeight="1">
      <c r="A85" s="18"/>
      <c r="B85" s="15"/>
      <c r="C85" s="18"/>
      <c r="D85" s="18"/>
      <c r="E85" s="321" t="str">
        <f>E7</f>
        <v>MŠ Tychonova - celková rekonstrukce</v>
      </c>
      <c r="F85" s="322"/>
      <c r="G85" s="322"/>
      <c r="H85" s="322"/>
      <c r="I85" s="18"/>
      <c r="J85" s="18"/>
      <c r="K85" s="18"/>
      <c r="L85" s="16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</row>
    <row r="86" spans="1:47" s="17" customFormat="1" ht="12" customHeight="1">
      <c r="A86" s="18"/>
      <c r="B86" s="15"/>
      <c r="C86" s="13" t="s">
        <v>162</v>
      </c>
      <c r="D86" s="18"/>
      <c r="E86" s="18"/>
      <c r="F86" s="18"/>
      <c r="G86" s="18"/>
      <c r="H86" s="18"/>
      <c r="I86" s="18"/>
      <c r="J86" s="18"/>
      <c r="K86" s="18"/>
      <c r="L86" s="16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</row>
    <row r="87" spans="1:47" s="17" customFormat="1" ht="16.5" customHeight="1">
      <c r="A87" s="18"/>
      <c r="B87" s="15"/>
      <c r="C87" s="18"/>
      <c r="D87" s="18"/>
      <c r="E87" s="315" t="str">
        <f>E9</f>
        <v>SO 202 - Vytápění</v>
      </c>
      <c r="F87" s="320"/>
      <c r="G87" s="320"/>
      <c r="H87" s="320"/>
      <c r="I87" s="18"/>
      <c r="J87" s="18"/>
      <c r="K87" s="18"/>
      <c r="L87" s="16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</row>
    <row r="88" spans="1:47" s="17" customFormat="1" ht="6.95" customHeight="1">
      <c r="A88" s="18"/>
      <c r="B88" s="15"/>
      <c r="C88" s="18"/>
      <c r="D88" s="18"/>
      <c r="E88" s="18"/>
      <c r="F88" s="18"/>
      <c r="G88" s="18"/>
      <c r="H88" s="18"/>
      <c r="I88" s="18"/>
      <c r="J88" s="18"/>
      <c r="K88" s="18"/>
      <c r="L88" s="16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</row>
    <row r="89" spans="1:47" s="17" customFormat="1" ht="12" customHeight="1">
      <c r="A89" s="18"/>
      <c r="B89" s="15"/>
      <c r="C89" s="13" t="s">
        <v>18</v>
      </c>
      <c r="D89" s="18"/>
      <c r="E89" s="18"/>
      <c r="F89" s="19" t="str">
        <f>F12</f>
        <v>Praha 6 - Hradčany</v>
      </c>
      <c r="G89" s="18"/>
      <c r="H89" s="18"/>
      <c r="I89" s="13" t="s">
        <v>20</v>
      </c>
      <c r="J89" s="20">
        <f>IF(J12="","",J12)</f>
        <v>0</v>
      </c>
      <c r="K89" s="18"/>
      <c r="L89" s="16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</row>
    <row r="90" spans="1:47" s="17" customFormat="1" ht="6.95" customHeight="1">
      <c r="A90" s="18"/>
      <c r="B90" s="15"/>
      <c r="C90" s="18"/>
      <c r="D90" s="18"/>
      <c r="E90" s="18"/>
      <c r="F90" s="18"/>
      <c r="G90" s="18"/>
      <c r="H90" s="18"/>
      <c r="I90" s="18"/>
      <c r="J90" s="18"/>
      <c r="K90" s="18"/>
      <c r="L90" s="16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</row>
    <row r="91" spans="1:47" s="17" customFormat="1" ht="15.2" customHeight="1">
      <c r="A91" s="18"/>
      <c r="B91" s="15"/>
      <c r="C91" s="13" t="s">
        <v>21</v>
      </c>
      <c r="D91" s="18"/>
      <c r="E91" s="18"/>
      <c r="F91" s="19" t="str">
        <f>E15</f>
        <v>Městská část Praha 6</v>
      </c>
      <c r="G91" s="18"/>
      <c r="H91" s="18"/>
      <c r="I91" s="13" t="s">
        <v>26</v>
      </c>
      <c r="J91" s="50" t="str">
        <f>E21</f>
        <v>BOMART spol. s r.o.</v>
      </c>
      <c r="K91" s="18"/>
      <c r="L91" s="16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</row>
    <row r="92" spans="1:47" s="17" customFormat="1" ht="15.2" customHeight="1">
      <c r="A92" s="18"/>
      <c r="B92" s="15"/>
      <c r="C92" s="13" t="s">
        <v>25</v>
      </c>
      <c r="D92" s="18"/>
      <c r="E92" s="18"/>
      <c r="F92" s="19">
        <f>IF(E18="","",E18)</f>
        <v>0</v>
      </c>
      <c r="G92" s="18"/>
      <c r="H92" s="18"/>
      <c r="I92" s="13" t="s">
        <v>29</v>
      </c>
      <c r="J92" s="50" t="str">
        <f>E24</f>
        <v xml:space="preserve"> </v>
      </c>
      <c r="K92" s="18"/>
      <c r="L92" s="16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</row>
    <row r="93" spans="1:47" s="17" customFormat="1" ht="10.35" customHeight="1">
      <c r="A93" s="18"/>
      <c r="B93" s="15"/>
      <c r="C93" s="18"/>
      <c r="D93" s="18"/>
      <c r="E93" s="18"/>
      <c r="F93" s="18"/>
      <c r="G93" s="18"/>
      <c r="H93" s="18"/>
      <c r="I93" s="18"/>
      <c r="J93" s="18"/>
      <c r="K93" s="18"/>
      <c r="L93" s="16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</row>
    <row r="94" spans="1:47" s="17" customFormat="1" ht="29.25" customHeight="1">
      <c r="A94" s="18"/>
      <c r="B94" s="15"/>
      <c r="C94" s="51" t="s">
        <v>165</v>
      </c>
      <c r="D94" s="32"/>
      <c r="E94" s="32"/>
      <c r="F94" s="32"/>
      <c r="G94" s="32"/>
      <c r="H94" s="32"/>
      <c r="I94" s="32"/>
      <c r="J94" s="52" t="s">
        <v>166</v>
      </c>
      <c r="K94" s="32"/>
      <c r="L94" s="16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</row>
    <row r="95" spans="1:47" s="17" customFormat="1" ht="10.35" customHeight="1">
      <c r="A95" s="18"/>
      <c r="B95" s="15"/>
      <c r="C95" s="18"/>
      <c r="D95" s="18"/>
      <c r="E95" s="18"/>
      <c r="F95" s="18"/>
      <c r="G95" s="18"/>
      <c r="H95" s="18"/>
      <c r="I95" s="18"/>
      <c r="J95" s="18"/>
      <c r="K95" s="18"/>
      <c r="L95" s="16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</row>
    <row r="96" spans="1:47" s="17" customFormat="1" ht="22.9" customHeight="1">
      <c r="A96" s="18"/>
      <c r="B96" s="15"/>
      <c r="C96" s="53" t="s">
        <v>167</v>
      </c>
      <c r="D96" s="18"/>
      <c r="E96" s="18"/>
      <c r="F96" s="18"/>
      <c r="G96" s="18"/>
      <c r="H96" s="18"/>
      <c r="I96" s="18"/>
      <c r="J96" s="27">
        <f>J120</f>
        <v>0</v>
      </c>
      <c r="K96" s="18"/>
      <c r="L96" s="16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U96" s="6" t="s">
        <v>168</v>
      </c>
    </row>
    <row r="97" spans="1:31" s="54" customFormat="1" ht="24.95" customHeight="1">
      <c r="B97" s="55"/>
      <c r="D97" s="56" t="s">
        <v>3689</v>
      </c>
      <c r="E97" s="57"/>
      <c r="F97" s="57"/>
      <c r="G97" s="57"/>
      <c r="H97" s="57"/>
      <c r="I97" s="57"/>
      <c r="J97" s="58">
        <f>J121</f>
        <v>0</v>
      </c>
      <c r="L97" s="55"/>
    </row>
    <row r="98" spans="1:31" s="54" customFormat="1" ht="24.95" customHeight="1">
      <c r="B98" s="55"/>
      <c r="D98" s="56" t="s">
        <v>3690</v>
      </c>
      <c r="E98" s="57"/>
      <c r="F98" s="57"/>
      <c r="G98" s="57"/>
      <c r="H98" s="57"/>
      <c r="I98" s="57"/>
      <c r="J98" s="58">
        <f>J148</f>
        <v>0</v>
      </c>
      <c r="L98" s="55"/>
    </row>
    <row r="99" spans="1:31" s="54" customFormat="1" ht="24.95" customHeight="1">
      <c r="B99" s="55"/>
      <c r="D99" s="56" t="s">
        <v>3691</v>
      </c>
      <c r="E99" s="57"/>
      <c r="F99" s="57"/>
      <c r="G99" s="57"/>
      <c r="H99" s="57"/>
      <c r="I99" s="57"/>
      <c r="J99" s="58">
        <f>J160</f>
        <v>0</v>
      </c>
      <c r="L99" s="55"/>
    </row>
    <row r="100" spans="1:31" s="54" customFormat="1" ht="24.95" customHeight="1">
      <c r="B100" s="55"/>
      <c r="D100" s="56" t="s">
        <v>3692</v>
      </c>
      <c r="E100" s="57"/>
      <c r="F100" s="57"/>
      <c r="G100" s="57"/>
      <c r="H100" s="57"/>
      <c r="I100" s="57"/>
      <c r="J100" s="58">
        <f>J340</f>
        <v>0</v>
      </c>
      <c r="L100" s="55"/>
    </row>
    <row r="101" spans="1:31" s="17" customFormat="1" ht="21.75" customHeight="1">
      <c r="A101" s="18"/>
      <c r="B101" s="15"/>
      <c r="C101" s="18"/>
      <c r="D101" s="18"/>
      <c r="E101" s="18"/>
      <c r="F101" s="18"/>
      <c r="G101" s="18"/>
      <c r="H101" s="18"/>
      <c r="I101" s="18"/>
      <c r="J101" s="18"/>
      <c r="K101" s="18"/>
      <c r="L101" s="16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</row>
    <row r="102" spans="1:31" s="17" customFormat="1" ht="6.95" customHeight="1">
      <c r="A102" s="18"/>
      <c r="B102" s="46"/>
      <c r="C102" s="47"/>
      <c r="D102" s="47"/>
      <c r="E102" s="47"/>
      <c r="F102" s="47"/>
      <c r="G102" s="47"/>
      <c r="H102" s="47"/>
      <c r="I102" s="47"/>
      <c r="J102" s="47"/>
      <c r="K102" s="47"/>
      <c r="L102" s="16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</row>
    <row r="106" spans="1:31" s="17" customFormat="1" ht="6.95" customHeight="1">
      <c r="A106" s="18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16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</row>
    <row r="107" spans="1:31" s="17" customFormat="1" ht="24.95" customHeight="1">
      <c r="A107" s="18"/>
      <c r="B107" s="15"/>
      <c r="C107" s="10" t="s">
        <v>202</v>
      </c>
      <c r="D107" s="18"/>
      <c r="E107" s="18"/>
      <c r="F107" s="18"/>
      <c r="G107" s="18"/>
      <c r="H107" s="18"/>
      <c r="I107" s="18"/>
      <c r="J107" s="18"/>
      <c r="K107" s="18"/>
      <c r="L107" s="16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</row>
    <row r="108" spans="1:31" s="17" customFormat="1" ht="6.95" customHeight="1">
      <c r="A108" s="18"/>
      <c r="B108" s="15"/>
      <c r="C108" s="18"/>
      <c r="D108" s="18"/>
      <c r="E108" s="18"/>
      <c r="F108" s="18"/>
      <c r="G108" s="18"/>
      <c r="H108" s="18"/>
      <c r="I108" s="18"/>
      <c r="J108" s="18"/>
      <c r="K108" s="18"/>
      <c r="L108" s="16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</row>
    <row r="109" spans="1:31" s="17" customFormat="1" ht="12" customHeight="1">
      <c r="A109" s="18"/>
      <c r="B109" s="15"/>
      <c r="C109" s="13" t="s">
        <v>14</v>
      </c>
      <c r="D109" s="18"/>
      <c r="E109" s="18"/>
      <c r="F109" s="18"/>
      <c r="G109" s="18"/>
      <c r="H109" s="18"/>
      <c r="I109" s="18"/>
      <c r="J109" s="18"/>
      <c r="K109" s="18"/>
      <c r="L109" s="16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</row>
    <row r="110" spans="1:31" s="17" customFormat="1" ht="16.5" customHeight="1">
      <c r="A110" s="18"/>
      <c r="B110" s="15"/>
      <c r="C110" s="18"/>
      <c r="D110" s="18"/>
      <c r="E110" s="321" t="str">
        <f>E7</f>
        <v>MŠ Tychonova - celková rekonstrukce</v>
      </c>
      <c r="F110" s="322"/>
      <c r="G110" s="322"/>
      <c r="H110" s="322"/>
      <c r="I110" s="18"/>
      <c r="J110" s="18"/>
      <c r="K110" s="18"/>
      <c r="L110" s="16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</row>
    <row r="111" spans="1:31" s="17" customFormat="1" ht="12" customHeight="1">
      <c r="A111" s="18"/>
      <c r="B111" s="15"/>
      <c r="C111" s="13" t="s">
        <v>162</v>
      </c>
      <c r="D111" s="18"/>
      <c r="E111" s="18"/>
      <c r="F111" s="18"/>
      <c r="G111" s="18"/>
      <c r="H111" s="18"/>
      <c r="I111" s="18"/>
      <c r="J111" s="18"/>
      <c r="K111" s="18"/>
      <c r="L111" s="16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</row>
    <row r="112" spans="1:31" s="17" customFormat="1" ht="16.5" customHeight="1">
      <c r="A112" s="18"/>
      <c r="B112" s="15"/>
      <c r="C112" s="18"/>
      <c r="D112" s="18"/>
      <c r="E112" s="315" t="str">
        <f>E9</f>
        <v>SO 202 - Vytápění</v>
      </c>
      <c r="F112" s="320"/>
      <c r="G112" s="320"/>
      <c r="H112" s="320"/>
      <c r="I112" s="18"/>
      <c r="J112" s="18"/>
      <c r="K112" s="18"/>
      <c r="L112" s="16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</row>
    <row r="113" spans="1:65" s="17" customFormat="1" ht="6.95" customHeight="1">
      <c r="A113" s="18"/>
      <c r="B113" s="15"/>
      <c r="C113" s="18"/>
      <c r="D113" s="18"/>
      <c r="E113" s="18"/>
      <c r="F113" s="18"/>
      <c r="G113" s="18"/>
      <c r="H113" s="18"/>
      <c r="I113" s="18"/>
      <c r="J113" s="18"/>
      <c r="K113" s="18"/>
      <c r="L113" s="16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</row>
    <row r="114" spans="1:65" s="17" customFormat="1" ht="12" customHeight="1">
      <c r="A114" s="18"/>
      <c r="B114" s="15"/>
      <c r="C114" s="13" t="s">
        <v>18</v>
      </c>
      <c r="D114" s="18"/>
      <c r="E114" s="18"/>
      <c r="F114" s="19" t="str">
        <f>F12</f>
        <v>Praha 6 - Hradčany</v>
      </c>
      <c r="G114" s="18"/>
      <c r="H114" s="18"/>
      <c r="I114" s="13" t="s">
        <v>20</v>
      </c>
      <c r="J114" s="20">
        <f>IF(J12="","",J12)</f>
        <v>0</v>
      </c>
      <c r="K114" s="18"/>
      <c r="L114" s="16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</row>
    <row r="115" spans="1:65" s="17" customFormat="1" ht="6.95" customHeight="1">
      <c r="A115" s="18"/>
      <c r="B115" s="15"/>
      <c r="C115" s="18"/>
      <c r="D115" s="18"/>
      <c r="E115" s="18"/>
      <c r="F115" s="18"/>
      <c r="G115" s="18"/>
      <c r="H115" s="18"/>
      <c r="I115" s="18"/>
      <c r="J115" s="18"/>
      <c r="K115" s="18"/>
      <c r="L115" s="16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</row>
    <row r="116" spans="1:65" s="17" customFormat="1" ht="15.2" customHeight="1">
      <c r="A116" s="18"/>
      <c r="B116" s="15"/>
      <c r="C116" s="13" t="s">
        <v>21</v>
      </c>
      <c r="D116" s="18"/>
      <c r="E116" s="18"/>
      <c r="F116" s="19" t="str">
        <f>E15</f>
        <v>Městská část Praha 6</v>
      </c>
      <c r="G116" s="18"/>
      <c r="H116" s="18"/>
      <c r="I116" s="13" t="s">
        <v>26</v>
      </c>
      <c r="J116" s="50" t="str">
        <f>E21</f>
        <v>BOMART spol. s r.o.</v>
      </c>
      <c r="K116" s="18"/>
      <c r="L116" s="16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</row>
    <row r="117" spans="1:65" s="17" customFormat="1" ht="15.2" customHeight="1">
      <c r="A117" s="18"/>
      <c r="B117" s="15"/>
      <c r="C117" s="13" t="s">
        <v>25</v>
      </c>
      <c r="D117" s="18"/>
      <c r="E117" s="18"/>
      <c r="F117" s="19">
        <f>IF(E18="","",E18)</f>
        <v>0</v>
      </c>
      <c r="G117" s="18"/>
      <c r="H117" s="18"/>
      <c r="I117" s="13" t="s">
        <v>29</v>
      </c>
      <c r="J117" s="50" t="str">
        <f>E24</f>
        <v xml:space="preserve"> </v>
      </c>
      <c r="K117" s="18"/>
      <c r="L117" s="16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</row>
    <row r="118" spans="1:65" s="17" customFormat="1" ht="10.35" customHeight="1">
      <c r="A118" s="18"/>
      <c r="B118" s="15"/>
      <c r="C118" s="18"/>
      <c r="D118" s="18"/>
      <c r="E118" s="18"/>
      <c r="F118" s="18"/>
      <c r="G118" s="18"/>
      <c r="H118" s="18"/>
      <c r="I118" s="18"/>
      <c r="J118" s="18"/>
      <c r="K118" s="18"/>
      <c r="L118" s="16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</row>
    <row r="119" spans="1:65" s="73" customFormat="1" ht="29.25" customHeight="1">
      <c r="A119" s="64"/>
      <c r="B119" s="65"/>
      <c r="C119" s="66" t="s">
        <v>203</v>
      </c>
      <c r="D119" s="67" t="s">
        <v>57</v>
      </c>
      <c r="E119" s="67" t="s">
        <v>53</v>
      </c>
      <c r="F119" s="67" t="s">
        <v>54</v>
      </c>
      <c r="G119" s="67" t="s">
        <v>204</v>
      </c>
      <c r="H119" s="67" t="s">
        <v>205</v>
      </c>
      <c r="I119" s="67" t="s">
        <v>206</v>
      </c>
      <c r="J119" s="67" t="s">
        <v>166</v>
      </c>
      <c r="K119" s="68" t="s">
        <v>207</v>
      </c>
      <c r="L119" s="69"/>
      <c r="M119" s="70" t="s">
        <v>0</v>
      </c>
      <c r="N119" s="71" t="s">
        <v>36</v>
      </c>
      <c r="O119" s="71" t="s">
        <v>208</v>
      </c>
      <c r="P119" s="71" t="s">
        <v>209</v>
      </c>
      <c r="Q119" s="71" t="s">
        <v>210</v>
      </c>
      <c r="R119" s="71" t="s">
        <v>211</v>
      </c>
      <c r="S119" s="71" t="s">
        <v>212</v>
      </c>
      <c r="T119" s="72" t="s">
        <v>213</v>
      </c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</row>
    <row r="120" spans="1:65" s="17" customFormat="1" ht="22.9" customHeight="1">
      <c r="A120" s="18"/>
      <c r="B120" s="15"/>
      <c r="C120" s="74" t="s">
        <v>214</v>
      </c>
      <c r="D120" s="18"/>
      <c r="E120" s="18"/>
      <c r="F120" s="18"/>
      <c r="G120" s="18"/>
      <c r="H120" s="18"/>
      <c r="I120" s="18"/>
      <c r="J120" s="75">
        <f>SUBTOTAL(9,J122:J349)</f>
        <v>0</v>
      </c>
      <c r="K120" s="18"/>
      <c r="L120" s="15"/>
      <c r="M120" s="76"/>
      <c r="N120" s="77"/>
      <c r="O120" s="25"/>
      <c r="P120" s="78">
        <f>P121+P148+P160+P340</f>
        <v>0</v>
      </c>
      <c r="Q120" s="25"/>
      <c r="R120" s="78">
        <f>R121+R148+R160+R340</f>
        <v>0</v>
      </c>
      <c r="S120" s="25"/>
      <c r="T120" s="79">
        <f>T121+T148+T160+T340</f>
        <v>0</v>
      </c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T120" s="6" t="s">
        <v>71</v>
      </c>
      <c r="AU120" s="6" t="s">
        <v>168</v>
      </c>
      <c r="BK120" s="80">
        <f>BK121+BK148+BK160+BK340</f>
        <v>0</v>
      </c>
    </row>
    <row r="121" spans="1:65" s="81" customFormat="1" ht="25.9" customHeight="1">
      <c r="B121" s="82"/>
      <c r="D121" s="83" t="s">
        <v>71</v>
      </c>
      <c r="E121" s="84" t="s">
        <v>2391</v>
      </c>
      <c r="F121" s="84" t="s">
        <v>3693</v>
      </c>
      <c r="J121" s="85">
        <f>SUBTOTAL(9,J122:J147)</f>
        <v>0</v>
      </c>
      <c r="L121" s="82"/>
      <c r="M121" s="86"/>
      <c r="N121" s="87"/>
      <c r="O121" s="87"/>
      <c r="P121" s="88">
        <f>SUM(P122:P147)</f>
        <v>0</v>
      </c>
      <c r="Q121" s="87"/>
      <c r="R121" s="88">
        <f>SUM(R122:R147)</f>
        <v>0</v>
      </c>
      <c r="S121" s="87"/>
      <c r="T121" s="89">
        <f>SUM(T122:T147)</f>
        <v>0</v>
      </c>
      <c r="AR121" s="83" t="s">
        <v>79</v>
      </c>
      <c r="AT121" s="90" t="s">
        <v>71</v>
      </c>
      <c r="AU121" s="90" t="s">
        <v>72</v>
      </c>
      <c r="AY121" s="83" t="s">
        <v>217</v>
      </c>
      <c r="BK121" s="91">
        <f>SUM(BK122:BK147)</f>
        <v>0</v>
      </c>
    </row>
    <row r="122" spans="1:65" s="17" customFormat="1" ht="16.5" customHeight="1">
      <c r="A122" s="18"/>
      <c r="B122" s="15"/>
      <c r="C122" s="94">
        <v>1</v>
      </c>
      <c r="D122" s="94" t="s">
        <v>219</v>
      </c>
      <c r="E122" s="95" t="s">
        <v>3694</v>
      </c>
      <c r="F122" s="96" t="s">
        <v>5537</v>
      </c>
      <c r="G122" s="97" t="s">
        <v>862</v>
      </c>
      <c r="H122" s="98">
        <v>2</v>
      </c>
      <c r="I122" s="1"/>
      <c r="J122" s="99">
        <f t="shared" ref="J122:J147" si="0">ROUND(I122*H122,2)</f>
        <v>0</v>
      </c>
      <c r="K122" s="96" t="s">
        <v>0</v>
      </c>
      <c r="L122" s="15"/>
      <c r="M122" s="100" t="s">
        <v>0</v>
      </c>
      <c r="N122" s="101" t="s">
        <v>37</v>
      </c>
      <c r="O122" s="102"/>
      <c r="P122" s="103">
        <f t="shared" ref="P122:P147" si="1">O122*H122</f>
        <v>0</v>
      </c>
      <c r="Q122" s="103">
        <v>0</v>
      </c>
      <c r="R122" s="103">
        <f t="shared" ref="R122:R147" si="2">Q122*H122</f>
        <v>0</v>
      </c>
      <c r="S122" s="103">
        <v>0</v>
      </c>
      <c r="T122" s="104">
        <f t="shared" ref="T122:T147" si="3">S122*H122</f>
        <v>0</v>
      </c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R122" s="105" t="s">
        <v>224</v>
      </c>
      <c r="AT122" s="105" t="s">
        <v>219</v>
      </c>
      <c r="AU122" s="105" t="s">
        <v>79</v>
      </c>
      <c r="AY122" s="6" t="s">
        <v>217</v>
      </c>
      <c r="BE122" s="106">
        <f t="shared" ref="BE122:BE147" si="4">IF(N122="základní",J122,0)</f>
        <v>0</v>
      </c>
      <c r="BF122" s="106">
        <f t="shared" ref="BF122:BF147" si="5">IF(N122="snížená",J122,0)</f>
        <v>0</v>
      </c>
      <c r="BG122" s="106">
        <f t="shared" ref="BG122:BG147" si="6">IF(N122="zákl. přenesená",J122,0)</f>
        <v>0</v>
      </c>
      <c r="BH122" s="106">
        <f t="shared" ref="BH122:BH147" si="7">IF(N122="sníž. přenesená",J122,0)</f>
        <v>0</v>
      </c>
      <c r="BI122" s="106">
        <f t="shared" ref="BI122:BI147" si="8">IF(N122="nulová",J122,0)</f>
        <v>0</v>
      </c>
      <c r="BJ122" s="6" t="s">
        <v>79</v>
      </c>
      <c r="BK122" s="106">
        <f t="shared" ref="BK122:BK147" si="9">ROUND(I122*H122,2)</f>
        <v>0</v>
      </c>
      <c r="BL122" s="6" t="s">
        <v>224</v>
      </c>
      <c r="BM122" s="105" t="s">
        <v>81</v>
      </c>
    </row>
    <row r="123" spans="1:65" s="17" customFormat="1" ht="16.5" customHeight="1">
      <c r="A123" s="18"/>
      <c r="B123" s="15"/>
      <c r="C123" s="107">
        <f>C122+1</f>
        <v>2</v>
      </c>
      <c r="D123" s="107" t="s">
        <v>219</v>
      </c>
      <c r="E123" s="108" t="s">
        <v>5536</v>
      </c>
      <c r="F123" s="109" t="s">
        <v>5538</v>
      </c>
      <c r="G123" s="110" t="s">
        <v>862</v>
      </c>
      <c r="H123" s="111">
        <v>2</v>
      </c>
      <c r="I123" s="3"/>
      <c r="J123" s="112">
        <f t="shared" ref="J123" si="10">ROUND(I123*H123,2)</f>
        <v>0</v>
      </c>
      <c r="K123" s="109" t="s">
        <v>0</v>
      </c>
      <c r="L123" s="15"/>
      <c r="M123" s="100"/>
      <c r="N123" s="101"/>
      <c r="O123" s="102"/>
      <c r="P123" s="103"/>
      <c r="Q123" s="103"/>
      <c r="R123" s="103"/>
      <c r="S123" s="103"/>
      <c r="T123" s="104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R123" s="105"/>
      <c r="AT123" s="105"/>
      <c r="AU123" s="105"/>
      <c r="AY123" s="6"/>
      <c r="BE123" s="106"/>
      <c r="BF123" s="106"/>
      <c r="BG123" s="106"/>
      <c r="BH123" s="106"/>
      <c r="BI123" s="106"/>
      <c r="BJ123" s="6"/>
      <c r="BK123" s="106"/>
      <c r="BL123" s="6"/>
      <c r="BM123" s="105"/>
    </row>
    <row r="124" spans="1:65" s="17" customFormat="1" ht="16.5" customHeight="1">
      <c r="A124" s="18"/>
      <c r="B124" s="15"/>
      <c r="C124" s="94">
        <f t="shared" ref="C124:C147" si="11">C123+1</f>
        <v>3</v>
      </c>
      <c r="D124" s="94" t="s">
        <v>219</v>
      </c>
      <c r="E124" s="95" t="s">
        <v>3695</v>
      </c>
      <c r="F124" s="96" t="s">
        <v>5540</v>
      </c>
      <c r="G124" s="97" t="s">
        <v>862</v>
      </c>
      <c r="H124" s="98">
        <v>2</v>
      </c>
      <c r="I124" s="1"/>
      <c r="J124" s="99">
        <f t="shared" si="0"/>
        <v>0</v>
      </c>
      <c r="K124" s="96" t="s">
        <v>0</v>
      </c>
      <c r="L124" s="15"/>
      <c r="M124" s="100" t="s">
        <v>0</v>
      </c>
      <c r="N124" s="101" t="s">
        <v>37</v>
      </c>
      <c r="O124" s="102"/>
      <c r="P124" s="103">
        <f t="shared" si="1"/>
        <v>0</v>
      </c>
      <c r="Q124" s="103">
        <v>0</v>
      </c>
      <c r="R124" s="103">
        <f t="shared" si="2"/>
        <v>0</v>
      </c>
      <c r="S124" s="103">
        <v>0</v>
      </c>
      <c r="T124" s="104">
        <f t="shared" si="3"/>
        <v>0</v>
      </c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R124" s="105" t="s">
        <v>224</v>
      </c>
      <c r="AT124" s="105" t="s">
        <v>219</v>
      </c>
      <c r="AU124" s="105" t="s">
        <v>79</v>
      </c>
      <c r="AY124" s="6" t="s">
        <v>217</v>
      </c>
      <c r="BE124" s="106">
        <f t="shared" si="4"/>
        <v>0</v>
      </c>
      <c r="BF124" s="106">
        <f t="shared" si="5"/>
        <v>0</v>
      </c>
      <c r="BG124" s="106">
        <f t="shared" si="6"/>
        <v>0</v>
      </c>
      <c r="BH124" s="106">
        <f t="shared" si="7"/>
        <v>0</v>
      </c>
      <c r="BI124" s="106">
        <f t="shared" si="8"/>
        <v>0</v>
      </c>
      <c r="BJ124" s="6" t="s">
        <v>79</v>
      </c>
      <c r="BK124" s="106">
        <f t="shared" si="9"/>
        <v>0</v>
      </c>
      <c r="BL124" s="6" t="s">
        <v>224</v>
      </c>
      <c r="BM124" s="105" t="s">
        <v>224</v>
      </c>
    </row>
    <row r="125" spans="1:65" s="17" customFormat="1" ht="16.5" customHeight="1">
      <c r="A125" s="18"/>
      <c r="B125" s="15"/>
      <c r="C125" s="107">
        <f t="shared" si="11"/>
        <v>4</v>
      </c>
      <c r="D125" s="107" t="s">
        <v>219</v>
      </c>
      <c r="E125" s="108" t="s">
        <v>5539</v>
      </c>
      <c r="F125" s="109" t="s">
        <v>5541</v>
      </c>
      <c r="G125" s="110" t="s">
        <v>862</v>
      </c>
      <c r="H125" s="111">
        <v>2</v>
      </c>
      <c r="I125" s="3"/>
      <c r="J125" s="112">
        <f t="shared" ref="J125" si="12">ROUND(I125*H125,2)</f>
        <v>0</v>
      </c>
      <c r="K125" s="109" t="s">
        <v>0</v>
      </c>
      <c r="L125" s="15"/>
      <c r="M125" s="100"/>
      <c r="N125" s="101"/>
      <c r="O125" s="102"/>
      <c r="P125" s="103"/>
      <c r="Q125" s="103"/>
      <c r="R125" s="103"/>
      <c r="S125" s="103"/>
      <c r="T125" s="104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R125" s="105"/>
      <c r="AT125" s="105"/>
      <c r="AU125" s="105"/>
      <c r="AY125" s="6"/>
      <c r="BE125" s="106"/>
      <c r="BF125" s="106"/>
      <c r="BG125" s="106"/>
      <c r="BH125" s="106"/>
      <c r="BI125" s="106"/>
      <c r="BJ125" s="6"/>
      <c r="BK125" s="106"/>
      <c r="BL125" s="6"/>
      <c r="BM125" s="105"/>
    </row>
    <row r="126" spans="1:65" s="17" customFormat="1" ht="16.5" customHeight="1">
      <c r="A126" s="18"/>
      <c r="B126" s="15"/>
      <c r="C126" s="94">
        <f t="shared" si="11"/>
        <v>5</v>
      </c>
      <c r="D126" s="94" t="s">
        <v>219</v>
      </c>
      <c r="E126" s="95" t="s">
        <v>3696</v>
      </c>
      <c r="F126" s="96" t="s">
        <v>5543</v>
      </c>
      <c r="G126" s="97" t="s">
        <v>862</v>
      </c>
      <c r="H126" s="98">
        <v>1</v>
      </c>
      <c r="I126" s="1"/>
      <c r="J126" s="99">
        <f t="shared" si="0"/>
        <v>0</v>
      </c>
      <c r="K126" s="96" t="s">
        <v>0</v>
      </c>
      <c r="L126" s="15"/>
      <c r="M126" s="100" t="s">
        <v>0</v>
      </c>
      <c r="N126" s="101" t="s">
        <v>37</v>
      </c>
      <c r="O126" s="102"/>
      <c r="P126" s="103">
        <f t="shared" si="1"/>
        <v>0</v>
      </c>
      <c r="Q126" s="103">
        <v>0</v>
      </c>
      <c r="R126" s="103">
        <f t="shared" si="2"/>
        <v>0</v>
      </c>
      <c r="S126" s="103">
        <v>0</v>
      </c>
      <c r="T126" s="104">
        <f t="shared" si="3"/>
        <v>0</v>
      </c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R126" s="105" t="s">
        <v>224</v>
      </c>
      <c r="AT126" s="105" t="s">
        <v>219</v>
      </c>
      <c r="AU126" s="105" t="s">
        <v>79</v>
      </c>
      <c r="AY126" s="6" t="s">
        <v>217</v>
      </c>
      <c r="BE126" s="106">
        <f t="shared" si="4"/>
        <v>0</v>
      </c>
      <c r="BF126" s="106">
        <f t="shared" si="5"/>
        <v>0</v>
      </c>
      <c r="BG126" s="106">
        <f t="shared" si="6"/>
        <v>0</v>
      </c>
      <c r="BH126" s="106">
        <f t="shared" si="7"/>
        <v>0</v>
      </c>
      <c r="BI126" s="106">
        <f t="shared" si="8"/>
        <v>0</v>
      </c>
      <c r="BJ126" s="6" t="s">
        <v>79</v>
      </c>
      <c r="BK126" s="106">
        <f t="shared" si="9"/>
        <v>0</v>
      </c>
      <c r="BL126" s="6" t="s">
        <v>224</v>
      </c>
      <c r="BM126" s="105" t="s">
        <v>244</v>
      </c>
    </row>
    <row r="127" spans="1:65" s="17" customFormat="1" ht="16.5" customHeight="1">
      <c r="A127" s="18"/>
      <c r="B127" s="15"/>
      <c r="C127" s="107">
        <f t="shared" si="11"/>
        <v>6</v>
      </c>
      <c r="D127" s="107" t="s">
        <v>219</v>
      </c>
      <c r="E127" s="108" t="s">
        <v>5542</v>
      </c>
      <c r="F127" s="109" t="s">
        <v>5544</v>
      </c>
      <c r="G127" s="110" t="s">
        <v>862</v>
      </c>
      <c r="H127" s="111">
        <v>1</v>
      </c>
      <c r="I127" s="3"/>
      <c r="J127" s="112">
        <f t="shared" ref="J127" si="13">ROUND(I127*H127,2)</f>
        <v>0</v>
      </c>
      <c r="K127" s="109" t="s">
        <v>0</v>
      </c>
      <c r="L127" s="15"/>
      <c r="M127" s="100"/>
      <c r="N127" s="101"/>
      <c r="O127" s="102"/>
      <c r="P127" s="103"/>
      <c r="Q127" s="103"/>
      <c r="R127" s="103"/>
      <c r="S127" s="103"/>
      <c r="T127" s="104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R127" s="105"/>
      <c r="AT127" s="105"/>
      <c r="AU127" s="105"/>
      <c r="AY127" s="6"/>
      <c r="BE127" s="106"/>
      <c r="BF127" s="106"/>
      <c r="BG127" s="106"/>
      <c r="BH127" s="106"/>
      <c r="BI127" s="106"/>
      <c r="BJ127" s="6"/>
      <c r="BK127" s="106"/>
      <c r="BL127" s="6"/>
      <c r="BM127" s="105"/>
    </row>
    <row r="128" spans="1:65" s="17" customFormat="1" ht="16.5" customHeight="1">
      <c r="A128" s="18"/>
      <c r="B128" s="15"/>
      <c r="C128" s="94">
        <f t="shared" si="11"/>
        <v>7</v>
      </c>
      <c r="D128" s="94" t="s">
        <v>219</v>
      </c>
      <c r="E128" s="95" t="s">
        <v>3697</v>
      </c>
      <c r="F128" s="96" t="s">
        <v>5546</v>
      </c>
      <c r="G128" s="97" t="s">
        <v>862</v>
      </c>
      <c r="H128" s="98">
        <v>1</v>
      </c>
      <c r="I128" s="1"/>
      <c r="J128" s="99">
        <f t="shared" si="0"/>
        <v>0</v>
      </c>
      <c r="K128" s="96" t="s">
        <v>0</v>
      </c>
      <c r="L128" s="15"/>
      <c r="M128" s="100" t="s">
        <v>0</v>
      </c>
      <c r="N128" s="101" t="s">
        <v>37</v>
      </c>
      <c r="O128" s="102"/>
      <c r="P128" s="103">
        <f t="shared" si="1"/>
        <v>0</v>
      </c>
      <c r="Q128" s="103">
        <v>0</v>
      </c>
      <c r="R128" s="103">
        <f t="shared" si="2"/>
        <v>0</v>
      </c>
      <c r="S128" s="103">
        <v>0</v>
      </c>
      <c r="T128" s="104">
        <f t="shared" si="3"/>
        <v>0</v>
      </c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R128" s="105" t="s">
        <v>224</v>
      </c>
      <c r="AT128" s="105" t="s">
        <v>219</v>
      </c>
      <c r="AU128" s="105" t="s">
        <v>79</v>
      </c>
      <c r="AY128" s="6" t="s">
        <v>217</v>
      </c>
      <c r="BE128" s="106">
        <f t="shared" si="4"/>
        <v>0</v>
      </c>
      <c r="BF128" s="106">
        <f t="shared" si="5"/>
        <v>0</v>
      </c>
      <c r="BG128" s="106">
        <f t="shared" si="6"/>
        <v>0</v>
      </c>
      <c r="BH128" s="106">
        <f t="shared" si="7"/>
        <v>0</v>
      </c>
      <c r="BI128" s="106">
        <f t="shared" si="8"/>
        <v>0</v>
      </c>
      <c r="BJ128" s="6" t="s">
        <v>79</v>
      </c>
      <c r="BK128" s="106">
        <f t="shared" si="9"/>
        <v>0</v>
      </c>
      <c r="BL128" s="6" t="s">
        <v>224</v>
      </c>
      <c r="BM128" s="105" t="s">
        <v>248</v>
      </c>
    </row>
    <row r="129" spans="1:65" s="17" customFormat="1" ht="16.5" customHeight="1">
      <c r="A129" s="18"/>
      <c r="B129" s="15"/>
      <c r="C129" s="107">
        <f t="shared" si="11"/>
        <v>8</v>
      </c>
      <c r="D129" s="107" t="s">
        <v>219</v>
      </c>
      <c r="E129" s="108" t="s">
        <v>5545</v>
      </c>
      <c r="F129" s="109" t="s">
        <v>5547</v>
      </c>
      <c r="G129" s="110" t="s">
        <v>862</v>
      </c>
      <c r="H129" s="111">
        <v>1</v>
      </c>
      <c r="I129" s="3"/>
      <c r="J129" s="112">
        <f t="shared" ref="J129" si="14">ROUND(I129*H129,2)</f>
        <v>0</v>
      </c>
      <c r="K129" s="109" t="s">
        <v>0</v>
      </c>
      <c r="L129" s="15"/>
      <c r="M129" s="100"/>
      <c r="N129" s="101"/>
      <c r="O129" s="102"/>
      <c r="P129" s="103"/>
      <c r="Q129" s="103"/>
      <c r="R129" s="103"/>
      <c r="S129" s="103"/>
      <c r="T129" s="104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R129" s="105"/>
      <c r="AT129" s="105"/>
      <c r="AU129" s="105"/>
      <c r="AY129" s="6"/>
      <c r="BE129" s="106"/>
      <c r="BF129" s="106"/>
      <c r="BG129" s="106"/>
      <c r="BH129" s="106"/>
      <c r="BI129" s="106"/>
      <c r="BJ129" s="6"/>
      <c r="BK129" s="106"/>
      <c r="BL129" s="6"/>
      <c r="BM129" s="105"/>
    </row>
    <row r="130" spans="1:65" s="17" customFormat="1" ht="16.5" customHeight="1">
      <c r="A130" s="18"/>
      <c r="B130" s="15"/>
      <c r="C130" s="94">
        <f t="shared" si="11"/>
        <v>9</v>
      </c>
      <c r="D130" s="94" t="s">
        <v>219</v>
      </c>
      <c r="E130" s="95" t="s">
        <v>3698</v>
      </c>
      <c r="F130" s="96" t="s">
        <v>5549</v>
      </c>
      <c r="G130" s="97" t="s">
        <v>862</v>
      </c>
      <c r="H130" s="98">
        <v>1</v>
      </c>
      <c r="I130" s="1"/>
      <c r="J130" s="99">
        <f t="shared" si="0"/>
        <v>0</v>
      </c>
      <c r="K130" s="96" t="s">
        <v>0</v>
      </c>
      <c r="L130" s="15"/>
      <c r="M130" s="100" t="s">
        <v>0</v>
      </c>
      <c r="N130" s="101" t="s">
        <v>37</v>
      </c>
      <c r="O130" s="102"/>
      <c r="P130" s="103">
        <f t="shared" si="1"/>
        <v>0</v>
      </c>
      <c r="Q130" s="103">
        <v>0</v>
      </c>
      <c r="R130" s="103">
        <f t="shared" si="2"/>
        <v>0</v>
      </c>
      <c r="S130" s="103">
        <v>0</v>
      </c>
      <c r="T130" s="104">
        <f t="shared" si="3"/>
        <v>0</v>
      </c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R130" s="105" t="s">
        <v>224</v>
      </c>
      <c r="AT130" s="105" t="s">
        <v>219</v>
      </c>
      <c r="AU130" s="105" t="s">
        <v>79</v>
      </c>
      <c r="AY130" s="6" t="s">
        <v>217</v>
      </c>
      <c r="BE130" s="106">
        <f t="shared" si="4"/>
        <v>0</v>
      </c>
      <c r="BF130" s="106">
        <f t="shared" si="5"/>
        <v>0</v>
      </c>
      <c r="BG130" s="106">
        <f t="shared" si="6"/>
        <v>0</v>
      </c>
      <c r="BH130" s="106">
        <f t="shared" si="7"/>
        <v>0</v>
      </c>
      <c r="BI130" s="106">
        <f t="shared" si="8"/>
        <v>0</v>
      </c>
      <c r="BJ130" s="6" t="s">
        <v>79</v>
      </c>
      <c r="BK130" s="106">
        <f t="shared" si="9"/>
        <v>0</v>
      </c>
      <c r="BL130" s="6" t="s">
        <v>224</v>
      </c>
      <c r="BM130" s="105" t="s">
        <v>266</v>
      </c>
    </row>
    <row r="131" spans="1:65" s="17" customFormat="1" ht="16.5" customHeight="1">
      <c r="A131" s="18"/>
      <c r="B131" s="15"/>
      <c r="C131" s="107">
        <f t="shared" si="11"/>
        <v>10</v>
      </c>
      <c r="D131" s="107" t="s">
        <v>219</v>
      </c>
      <c r="E131" s="108" t="s">
        <v>5548</v>
      </c>
      <c r="F131" s="109" t="s">
        <v>5550</v>
      </c>
      <c r="G131" s="110" t="s">
        <v>862</v>
      </c>
      <c r="H131" s="111">
        <v>1</v>
      </c>
      <c r="I131" s="3"/>
      <c r="J131" s="112">
        <f t="shared" ref="J131" si="15">ROUND(I131*H131,2)</f>
        <v>0</v>
      </c>
      <c r="K131" s="109" t="s">
        <v>0</v>
      </c>
      <c r="L131" s="15"/>
      <c r="M131" s="100"/>
      <c r="N131" s="101"/>
      <c r="O131" s="102"/>
      <c r="P131" s="103"/>
      <c r="Q131" s="103"/>
      <c r="R131" s="103"/>
      <c r="S131" s="103"/>
      <c r="T131" s="104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R131" s="105"/>
      <c r="AT131" s="105"/>
      <c r="AU131" s="105"/>
      <c r="AY131" s="6"/>
      <c r="BE131" s="106"/>
      <c r="BF131" s="106"/>
      <c r="BG131" s="106"/>
      <c r="BH131" s="106"/>
      <c r="BI131" s="106"/>
      <c r="BJ131" s="6"/>
      <c r="BK131" s="106"/>
      <c r="BL131" s="6"/>
      <c r="BM131" s="105"/>
    </row>
    <row r="132" spans="1:65" s="17" customFormat="1" ht="16.5" customHeight="1">
      <c r="A132" s="18"/>
      <c r="B132" s="15"/>
      <c r="C132" s="94">
        <f t="shared" si="11"/>
        <v>11</v>
      </c>
      <c r="D132" s="94" t="s">
        <v>219</v>
      </c>
      <c r="E132" s="95" t="s">
        <v>3699</v>
      </c>
      <c r="F132" s="96" t="s">
        <v>5552</v>
      </c>
      <c r="G132" s="97" t="s">
        <v>862</v>
      </c>
      <c r="H132" s="98">
        <v>1</v>
      </c>
      <c r="I132" s="1"/>
      <c r="J132" s="99">
        <f t="shared" si="0"/>
        <v>0</v>
      </c>
      <c r="K132" s="96" t="s">
        <v>0</v>
      </c>
      <c r="L132" s="15"/>
      <c r="M132" s="100" t="s">
        <v>0</v>
      </c>
      <c r="N132" s="101" t="s">
        <v>37</v>
      </c>
      <c r="O132" s="102"/>
      <c r="P132" s="103">
        <f t="shared" si="1"/>
        <v>0</v>
      </c>
      <c r="Q132" s="103">
        <v>0</v>
      </c>
      <c r="R132" s="103">
        <f t="shared" si="2"/>
        <v>0</v>
      </c>
      <c r="S132" s="103">
        <v>0</v>
      </c>
      <c r="T132" s="104">
        <f t="shared" si="3"/>
        <v>0</v>
      </c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R132" s="105" t="s">
        <v>224</v>
      </c>
      <c r="AT132" s="105" t="s">
        <v>219</v>
      </c>
      <c r="AU132" s="105" t="s">
        <v>79</v>
      </c>
      <c r="AY132" s="6" t="s">
        <v>217</v>
      </c>
      <c r="BE132" s="106">
        <f t="shared" si="4"/>
        <v>0</v>
      </c>
      <c r="BF132" s="106">
        <f t="shared" si="5"/>
        <v>0</v>
      </c>
      <c r="BG132" s="106">
        <f t="shared" si="6"/>
        <v>0</v>
      </c>
      <c r="BH132" s="106">
        <f t="shared" si="7"/>
        <v>0</v>
      </c>
      <c r="BI132" s="106">
        <f t="shared" si="8"/>
        <v>0</v>
      </c>
      <c r="BJ132" s="6" t="s">
        <v>79</v>
      </c>
      <c r="BK132" s="106">
        <f t="shared" si="9"/>
        <v>0</v>
      </c>
      <c r="BL132" s="6" t="s">
        <v>224</v>
      </c>
      <c r="BM132" s="105" t="s">
        <v>275</v>
      </c>
    </row>
    <row r="133" spans="1:65" s="17" customFormat="1" ht="16.5" customHeight="1">
      <c r="A133" s="18"/>
      <c r="B133" s="15"/>
      <c r="C133" s="107">
        <f t="shared" si="11"/>
        <v>12</v>
      </c>
      <c r="D133" s="107" t="s">
        <v>219</v>
      </c>
      <c r="E133" s="108" t="s">
        <v>5551</v>
      </c>
      <c r="F133" s="109" t="s">
        <v>5553</v>
      </c>
      <c r="G133" s="110" t="s">
        <v>862</v>
      </c>
      <c r="H133" s="111">
        <v>1</v>
      </c>
      <c r="I133" s="3"/>
      <c r="J133" s="112">
        <f t="shared" ref="J133" si="16">ROUND(I133*H133,2)</f>
        <v>0</v>
      </c>
      <c r="K133" s="109" t="s">
        <v>0</v>
      </c>
      <c r="L133" s="15"/>
      <c r="M133" s="100"/>
      <c r="N133" s="101"/>
      <c r="O133" s="102"/>
      <c r="P133" s="103"/>
      <c r="Q133" s="103"/>
      <c r="R133" s="103"/>
      <c r="S133" s="103"/>
      <c r="T133" s="104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R133" s="105"/>
      <c r="AT133" s="105"/>
      <c r="AU133" s="105"/>
      <c r="AY133" s="6"/>
      <c r="BE133" s="106"/>
      <c r="BF133" s="106"/>
      <c r="BG133" s="106"/>
      <c r="BH133" s="106"/>
      <c r="BI133" s="106"/>
      <c r="BJ133" s="6"/>
      <c r="BK133" s="106"/>
      <c r="BL133" s="6"/>
      <c r="BM133" s="105"/>
    </row>
    <row r="134" spans="1:65" s="17" customFormat="1" ht="16.5" customHeight="1">
      <c r="A134" s="18"/>
      <c r="B134" s="15"/>
      <c r="C134" s="94">
        <f t="shared" si="11"/>
        <v>13</v>
      </c>
      <c r="D134" s="94" t="s">
        <v>219</v>
      </c>
      <c r="E134" s="95" t="s">
        <v>3700</v>
      </c>
      <c r="F134" s="96" t="s">
        <v>5555</v>
      </c>
      <c r="G134" s="97" t="s">
        <v>862</v>
      </c>
      <c r="H134" s="98">
        <v>1</v>
      </c>
      <c r="I134" s="1"/>
      <c r="J134" s="99">
        <f t="shared" si="0"/>
        <v>0</v>
      </c>
      <c r="K134" s="96" t="s">
        <v>0</v>
      </c>
      <c r="L134" s="15"/>
      <c r="M134" s="100" t="s">
        <v>0</v>
      </c>
      <c r="N134" s="101" t="s">
        <v>37</v>
      </c>
      <c r="O134" s="102"/>
      <c r="P134" s="103">
        <f t="shared" si="1"/>
        <v>0</v>
      </c>
      <c r="Q134" s="103">
        <v>0</v>
      </c>
      <c r="R134" s="103">
        <f t="shared" si="2"/>
        <v>0</v>
      </c>
      <c r="S134" s="103">
        <v>0</v>
      </c>
      <c r="T134" s="104">
        <f t="shared" si="3"/>
        <v>0</v>
      </c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R134" s="105" t="s">
        <v>224</v>
      </c>
      <c r="AT134" s="105" t="s">
        <v>219</v>
      </c>
      <c r="AU134" s="105" t="s">
        <v>79</v>
      </c>
      <c r="AY134" s="6" t="s">
        <v>217</v>
      </c>
      <c r="BE134" s="106">
        <f t="shared" si="4"/>
        <v>0</v>
      </c>
      <c r="BF134" s="106">
        <f t="shared" si="5"/>
        <v>0</v>
      </c>
      <c r="BG134" s="106">
        <f t="shared" si="6"/>
        <v>0</v>
      </c>
      <c r="BH134" s="106">
        <f t="shared" si="7"/>
        <v>0</v>
      </c>
      <c r="BI134" s="106">
        <f t="shared" si="8"/>
        <v>0</v>
      </c>
      <c r="BJ134" s="6" t="s">
        <v>79</v>
      </c>
      <c r="BK134" s="106">
        <f t="shared" si="9"/>
        <v>0</v>
      </c>
      <c r="BL134" s="6" t="s">
        <v>224</v>
      </c>
      <c r="BM134" s="105" t="s">
        <v>283</v>
      </c>
    </row>
    <row r="135" spans="1:65" s="17" customFormat="1" ht="16.5" customHeight="1">
      <c r="A135" s="18"/>
      <c r="B135" s="15"/>
      <c r="C135" s="107">
        <f t="shared" si="11"/>
        <v>14</v>
      </c>
      <c r="D135" s="107" t="s">
        <v>219</v>
      </c>
      <c r="E135" s="108" t="s">
        <v>5554</v>
      </c>
      <c r="F135" s="109" t="s">
        <v>5556</v>
      </c>
      <c r="G135" s="110" t="s">
        <v>862</v>
      </c>
      <c r="H135" s="111">
        <v>1</v>
      </c>
      <c r="I135" s="3"/>
      <c r="J135" s="112">
        <f t="shared" ref="J135" si="17">ROUND(I135*H135,2)</f>
        <v>0</v>
      </c>
      <c r="K135" s="109" t="s">
        <v>0</v>
      </c>
      <c r="L135" s="15"/>
      <c r="M135" s="100"/>
      <c r="N135" s="101"/>
      <c r="O135" s="102"/>
      <c r="P135" s="103"/>
      <c r="Q135" s="103"/>
      <c r="R135" s="103"/>
      <c r="S135" s="103"/>
      <c r="T135" s="104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R135" s="105"/>
      <c r="AT135" s="105"/>
      <c r="AU135" s="105"/>
      <c r="AY135" s="6"/>
      <c r="BE135" s="106"/>
      <c r="BF135" s="106"/>
      <c r="BG135" s="106"/>
      <c r="BH135" s="106"/>
      <c r="BI135" s="106"/>
      <c r="BJ135" s="6"/>
      <c r="BK135" s="106"/>
      <c r="BL135" s="6"/>
      <c r="BM135" s="105"/>
    </row>
    <row r="136" spans="1:65" s="17" customFormat="1" ht="16.5" customHeight="1">
      <c r="A136" s="18"/>
      <c r="B136" s="15"/>
      <c r="C136" s="94">
        <f t="shared" si="11"/>
        <v>15</v>
      </c>
      <c r="D136" s="94" t="s">
        <v>219</v>
      </c>
      <c r="E136" s="95" t="s">
        <v>3701</v>
      </c>
      <c r="F136" s="96" t="s">
        <v>5558</v>
      </c>
      <c r="G136" s="97" t="s">
        <v>862</v>
      </c>
      <c r="H136" s="98">
        <v>1</v>
      </c>
      <c r="I136" s="1"/>
      <c r="J136" s="99">
        <f t="shared" si="0"/>
        <v>0</v>
      </c>
      <c r="K136" s="96" t="s">
        <v>0</v>
      </c>
      <c r="L136" s="15"/>
      <c r="M136" s="100" t="s">
        <v>0</v>
      </c>
      <c r="N136" s="101" t="s">
        <v>37</v>
      </c>
      <c r="O136" s="102"/>
      <c r="P136" s="103">
        <f t="shared" si="1"/>
        <v>0</v>
      </c>
      <c r="Q136" s="103">
        <v>0</v>
      </c>
      <c r="R136" s="103">
        <f t="shared" si="2"/>
        <v>0</v>
      </c>
      <c r="S136" s="103">
        <v>0</v>
      </c>
      <c r="T136" s="104">
        <f t="shared" si="3"/>
        <v>0</v>
      </c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R136" s="105" t="s">
        <v>224</v>
      </c>
      <c r="AT136" s="105" t="s">
        <v>219</v>
      </c>
      <c r="AU136" s="105" t="s">
        <v>79</v>
      </c>
      <c r="AY136" s="6" t="s">
        <v>217</v>
      </c>
      <c r="BE136" s="106">
        <f t="shared" si="4"/>
        <v>0</v>
      </c>
      <c r="BF136" s="106">
        <f t="shared" si="5"/>
        <v>0</v>
      </c>
      <c r="BG136" s="106">
        <f t="shared" si="6"/>
        <v>0</v>
      </c>
      <c r="BH136" s="106">
        <f t="shared" si="7"/>
        <v>0</v>
      </c>
      <c r="BI136" s="106">
        <f t="shared" si="8"/>
        <v>0</v>
      </c>
      <c r="BJ136" s="6" t="s">
        <v>79</v>
      </c>
      <c r="BK136" s="106">
        <f t="shared" si="9"/>
        <v>0</v>
      </c>
      <c r="BL136" s="6" t="s">
        <v>224</v>
      </c>
      <c r="BM136" s="105" t="s">
        <v>293</v>
      </c>
    </row>
    <row r="137" spans="1:65" s="17" customFormat="1" ht="16.5" customHeight="1">
      <c r="A137" s="18"/>
      <c r="B137" s="15"/>
      <c r="C137" s="107">
        <f t="shared" si="11"/>
        <v>16</v>
      </c>
      <c r="D137" s="107" t="s">
        <v>219</v>
      </c>
      <c r="E137" s="108" t="s">
        <v>5557</v>
      </c>
      <c r="F137" s="109" t="s">
        <v>5559</v>
      </c>
      <c r="G137" s="110" t="s">
        <v>862</v>
      </c>
      <c r="H137" s="111">
        <v>1</v>
      </c>
      <c r="I137" s="3"/>
      <c r="J137" s="112">
        <f t="shared" ref="J137" si="18">ROUND(I137*H137,2)</f>
        <v>0</v>
      </c>
      <c r="K137" s="109" t="s">
        <v>0</v>
      </c>
      <c r="L137" s="15"/>
      <c r="M137" s="100"/>
      <c r="N137" s="101"/>
      <c r="O137" s="102"/>
      <c r="P137" s="103"/>
      <c r="Q137" s="103"/>
      <c r="R137" s="103"/>
      <c r="S137" s="103"/>
      <c r="T137" s="104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R137" s="105"/>
      <c r="AT137" s="105"/>
      <c r="AU137" s="105"/>
      <c r="AY137" s="6"/>
      <c r="BE137" s="106"/>
      <c r="BF137" s="106"/>
      <c r="BG137" s="106"/>
      <c r="BH137" s="106"/>
      <c r="BI137" s="106"/>
      <c r="BJ137" s="6"/>
      <c r="BK137" s="106"/>
      <c r="BL137" s="6"/>
      <c r="BM137" s="105"/>
    </row>
    <row r="138" spans="1:65" s="17" customFormat="1" ht="16.5" customHeight="1">
      <c r="A138" s="18"/>
      <c r="B138" s="15"/>
      <c r="C138" s="94">
        <f t="shared" si="11"/>
        <v>17</v>
      </c>
      <c r="D138" s="94" t="s">
        <v>219</v>
      </c>
      <c r="E138" s="95" t="s">
        <v>3702</v>
      </c>
      <c r="F138" s="96" t="s">
        <v>5561</v>
      </c>
      <c r="G138" s="97" t="s">
        <v>862</v>
      </c>
      <c r="H138" s="98">
        <v>1</v>
      </c>
      <c r="I138" s="1"/>
      <c r="J138" s="99">
        <f t="shared" si="0"/>
        <v>0</v>
      </c>
      <c r="K138" s="96" t="s">
        <v>0</v>
      </c>
      <c r="L138" s="15"/>
      <c r="M138" s="100" t="s">
        <v>0</v>
      </c>
      <c r="N138" s="101" t="s">
        <v>37</v>
      </c>
      <c r="O138" s="102"/>
      <c r="P138" s="103">
        <f t="shared" si="1"/>
        <v>0</v>
      </c>
      <c r="Q138" s="103">
        <v>0</v>
      </c>
      <c r="R138" s="103">
        <f t="shared" si="2"/>
        <v>0</v>
      </c>
      <c r="S138" s="103">
        <v>0</v>
      </c>
      <c r="T138" s="104">
        <f t="shared" si="3"/>
        <v>0</v>
      </c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R138" s="105" t="s">
        <v>224</v>
      </c>
      <c r="AT138" s="105" t="s">
        <v>219</v>
      </c>
      <c r="AU138" s="105" t="s">
        <v>79</v>
      </c>
      <c r="AY138" s="6" t="s">
        <v>217</v>
      </c>
      <c r="BE138" s="106">
        <f t="shared" si="4"/>
        <v>0</v>
      </c>
      <c r="BF138" s="106">
        <f t="shared" si="5"/>
        <v>0</v>
      </c>
      <c r="BG138" s="106">
        <f t="shared" si="6"/>
        <v>0</v>
      </c>
      <c r="BH138" s="106">
        <f t="shared" si="7"/>
        <v>0</v>
      </c>
      <c r="BI138" s="106">
        <f t="shared" si="8"/>
        <v>0</v>
      </c>
      <c r="BJ138" s="6" t="s">
        <v>79</v>
      </c>
      <c r="BK138" s="106">
        <f t="shared" si="9"/>
        <v>0</v>
      </c>
      <c r="BL138" s="6" t="s">
        <v>224</v>
      </c>
      <c r="BM138" s="105" t="s">
        <v>299</v>
      </c>
    </row>
    <row r="139" spans="1:65" s="17" customFormat="1" ht="16.5" customHeight="1">
      <c r="A139" s="18"/>
      <c r="B139" s="15"/>
      <c r="C139" s="107">
        <f t="shared" si="11"/>
        <v>18</v>
      </c>
      <c r="D139" s="107" t="s">
        <v>219</v>
      </c>
      <c r="E139" s="108" t="s">
        <v>5560</v>
      </c>
      <c r="F139" s="109" t="s">
        <v>5562</v>
      </c>
      <c r="G139" s="110" t="s">
        <v>862</v>
      </c>
      <c r="H139" s="111">
        <v>1</v>
      </c>
      <c r="I139" s="3"/>
      <c r="J139" s="112">
        <f t="shared" ref="J139" si="19">ROUND(I139*H139,2)</f>
        <v>0</v>
      </c>
      <c r="K139" s="109" t="s">
        <v>0</v>
      </c>
      <c r="L139" s="15"/>
      <c r="M139" s="100"/>
      <c r="N139" s="101"/>
      <c r="O139" s="102"/>
      <c r="P139" s="103"/>
      <c r="Q139" s="103"/>
      <c r="R139" s="103"/>
      <c r="S139" s="103"/>
      <c r="T139" s="104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R139" s="105"/>
      <c r="AT139" s="105"/>
      <c r="AU139" s="105"/>
      <c r="AY139" s="6"/>
      <c r="BE139" s="106"/>
      <c r="BF139" s="106"/>
      <c r="BG139" s="106"/>
      <c r="BH139" s="106"/>
      <c r="BI139" s="106"/>
      <c r="BJ139" s="6"/>
      <c r="BK139" s="106"/>
      <c r="BL139" s="6"/>
      <c r="BM139" s="105"/>
    </row>
    <row r="140" spans="1:65" s="17" customFormat="1" ht="16.5" customHeight="1">
      <c r="A140" s="18"/>
      <c r="B140" s="15"/>
      <c r="C140" s="94">
        <f t="shared" si="11"/>
        <v>19</v>
      </c>
      <c r="D140" s="94" t="s">
        <v>219</v>
      </c>
      <c r="E140" s="95" t="s">
        <v>3703</v>
      </c>
      <c r="F140" s="96" t="s">
        <v>5564</v>
      </c>
      <c r="G140" s="97" t="s">
        <v>862</v>
      </c>
      <c r="H140" s="98">
        <v>1</v>
      </c>
      <c r="I140" s="1"/>
      <c r="J140" s="99">
        <f t="shared" si="0"/>
        <v>0</v>
      </c>
      <c r="K140" s="96" t="s">
        <v>0</v>
      </c>
      <c r="L140" s="15"/>
      <c r="M140" s="100" t="s">
        <v>0</v>
      </c>
      <c r="N140" s="101" t="s">
        <v>37</v>
      </c>
      <c r="O140" s="102"/>
      <c r="P140" s="103">
        <f t="shared" si="1"/>
        <v>0</v>
      </c>
      <c r="Q140" s="103">
        <v>0</v>
      </c>
      <c r="R140" s="103">
        <f t="shared" si="2"/>
        <v>0</v>
      </c>
      <c r="S140" s="103">
        <v>0</v>
      </c>
      <c r="T140" s="104">
        <f t="shared" si="3"/>
        <v>0</v>
      </c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R140" s="105" t="s">
        <v>224</v>
      </c>
      <c r="AT140" s="105" t="s">
        <v>219</v>
      </c>
      <c r="AU140" s="105" t="s">
        <v>79</v>
      </c>
      <c r="AY140" s="6" t="s">
        <v>217</v>
      </c>
      <c r="BE140" s="106">
        <f t="shared" si="4"/>
        <v>0</v>
      </c>
      <c r="BF140" s="106">
        <f t="shared" si="5"/>
        <v>0</v>
      </c>
      <c r="BG140" s="106">
        <f t="shared" si="6"/>
        <v>0</v>
      </c>
      <c r="BH140" s="106">
        <f t="shared" si="7"/>
        <v>0</v>
      </c>
      <c r="BI140" s="106">
        <f t="shared" si="8"/>
        <v>0</v>
      </c>
      <c r="BJ140" s="6" t="s">
        <v>79</v>
      </c>
      <c r="BK140" s="106">
        <f t="shared" si="9"/>
        <v>0</v>
      </c>
      <c r="BL140" s="6" t="s">
        <v>224</v>
      </c>
      <c r="BM140" s="105" t="s">
        <v>308</v>
      </c>
    </row>
    <row r="141" spans="1:65" s="17" customFormat="1" ht="16.5" customHeight="1">
      <c r="A141" s="18"/>
      <c r="B141" s="15"/>
      <c r="C141" s="107">
        <f t="shared" si="11"/>
        <v>20</v>
      </c>
      <c r="D141" s="107" t="s">
        <v>219</v>
      </c>
      <c r="E141" s="108" t="s">
        <v>5563</v>
      </c>
      <c r="F141" s="109" t="s">
        <v>5565</v>
      </c>
      <c r="G141" s="110" t="s">
        <v>862</v>
      </c>
      <c r="H141" s="111">
        <v>1</v>
      </c>
      <c r="I141" s="3"/>
      <c r="J141" s="112">
        <f t="shared" ref="J141" si="20">ROUND(I141*H141,2)</f>
        <v>0</v>
      </c>
      <c r="K141" s="109" t="s">
        <v>0</v>
      </c>
      <c r="L141" s="15"/>
      <c r="M141" s="100"/>
      <c r="N141" s="101"/>
      <c r="O141" s="102"/>
      <c r="P141" s="103"/>
      <c r="Q141" s="103"/>
      <c r="R141" s="103"/>
      <c r="S141" s="103"/>
      <c r="T141" s="104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R141" s="105"/>
      <c r="AT141" s="105"/>
      <c r="AU141" s="105"/>
      <c r="AY141" s="6"/>
      <c r="BE141" s="106"/>
      <c r="BF141" s="106"/>
      <c r="BG141" s="106"/>
      <c r="BH141" s="106"/>
      <c r="BI141" s="106"/>
      <c r="BJ141" s="6"/>
      <c r="BK141" s="106"/>
      <c r="BL141" s="6"/>
      <c r="BM141" s="105"/>
    </row>
    <row r="142" spans="1:65" s="17" customFormat="1" ht="16.5" customHeight="1">
      <c r="A142" s="18"/>
      <c r="B142" s="15"/>
      <c r="C142" s="94">
        <f t="shared" si="11"/>
        <v>21</v>
      </c>
      <c r="D142" s="94" t="s">
        <v>219</v>
      </c>
      <c r="E142" s="95" t="s">
        <v>3704</v>
      </c>
      <c r="F142" s="96" t="s">
        <v>5569</v>
      </c>
      <c r="G142" s="97" t="s">
        <v>862</v>
      </c>
      <c r="H142" s="98">
        <v>1</v>
      </c>
      <c r="I142" s="1"/>
      <c r="J142" s="99">
        <f t="shared" si="0"/>
        <v>0</v>
      </c>
      <c r="K142" s="96" t="s">
        <v>0</v>
      </c>
      <c r="L142" s="15"/>
      <c r="M142" s="100" t="s">
        <v>0</v>
      </c>
      <c r="N142" s="101" t="s">
        <v>37</v>
      </c>
      <c r="O142" s="102"/>
      <c r="P142" s="103">
        <f t="shared" si="1"/>
        <v>0</v>
      </c>
      <c r="Q142" s="103">
        <v>0</v>
      </c>
      <c r="R142" s="103">
        <f t="shared" si="2"/>
        <v>0</v>
      </c>
      <c r="S142" s="103">
        <v>0</v>
      </c>
      <c r="T142" s="104">
        <f t="shared" si="3"/>
        <v>0</v>
      </c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R142" s="105" t="s">
        <v>224</v>
      </c>
      <c r="AT142" s="105" t="s">
        <v>219</v>
      </c>
      <c r="AU142" s="105" t="s">
        <v>79</v>
      </c>
      <c r="AY142" s="6" t="s">
        <v>217</v>
      </c>
      <c r="BE142" s="106">
        <f t="shared" si="4"/>
        <v>0</v>
      </c>
      <c r="BF142" s="106">
        <f t="shared" si="5"/>
        <v>0</v>
      </c>
      <c r="BG142" s="106">
        <f t="shared" si="6"/>
        <v>0</v>
      </c>
      <c r="BH142" s="106">
        <f t="shared" si="7"/>
        <v>0</v>
      </c>
      <c r="BI142" s="106">
        <f t="shared" si="8"/>
        <v>0</v>
      </c>
      <c r="BJ142" s="6" t="s">
        <v>79</v>
      </c>
      <c r="BK142" s="106">
        <f t="shared" si="9"/>
        <v>0</v>
      </c>
      <c r="BL142" s="6" t="s">
        <v>224</v>
      </c>
      <c r="BM142" s="105" t="s">
        <v>317</v>
      </c>
    </row>
    <row r="143" spans="1:65" s="17" customFormat="1" ht="16.5" customHeight="1">
      <c r="A143" s="18"/>
      <c r="B143" s="15"/>
      <c r="C143" s="107">
        <f t="shared" si="11"/>
        <v>22</v>
      </c>
      <c r="D143" s="107" t="s">
        <v>219</v>
      </c>
      <c r="E143" s="108" t="s">
        <v>5566</v>
      </c>
      <c r="F143" s="109" t="s">
        <v>5570</v>
      </c>
      <c r="G143" s="110" t="s">
        <v>862</v>
      </c>
      <c r="H143" s="111">
        <v>1</v>
      </c>
      <c r="I143" s="3"/>
      <c r="J143" s="112">
        <f t="shared" ref="J143" si="21">ROUND(I143*H143,2)</f>
        <v>0</v>
      </c>
      <c r="K143" s="109" t="s">
        <v>0</v>
      </c>
      <c r="L143" s="15"/>
      <c r="M143" s="100"/>
      <c r="N143" s="101"/>
      <c r="O143" s="102"/>
      <c r="P143" s="103"/>
      <c r="Q143" s="103"/>
      <c r="R143" s="103"/>
      <c r="S143" s="103"/>
      <c r="T143" s="104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R143" s="105"/>
      <c r="AT143" s="105"/>
      <c r="AU143" s="105"/>
      <c r="AY143" s="6"/>
      <c r="BE143" s="106"/>
      <c r="BF143" s="106"/>
      <c r="BG143" s="106"/>
      <c r="BH143" s="106"/>
      <c r="BI143" s="106"/>
      <c r="BJ143" s="6"/>
      <c r="BK143" s="106"/>
      <c r="BL143" s="6"/>
      <c r="BM143" s="105"/>
    </row>
    <row r="144" spans="1:65" s="17" customFormat="1" ht="16.5" customHeight="1">
      <c r="A144" s="18"/>
      <c r="B144" s="15"/>
      <c r="C144" s="94">
        <f t="shared" si="11"/>
        <v>23</v>
      </c>
      <c r="D144" s="94" t="s">
        <v>219</v>
      </c>
      <c r="E144" s="95" t="s">
        <v>3705</v>
      </c>
      <c r="F144" s="96" t="s">
        <v>5571</v>
      </c>
      <c r="G144" s="97" t="s">
        <v>862</v>
      </c>
      <c r="H144" s="98">
        <v>2</v>
      </c>
      <c r="I144" s="1"/>
      <c r="J144" s="99">
        <f t="shared" si="0"/>
        <v>0</v>
      </c>
      <c r="K144" s="96" t="s">
        <v>0</v>
      </c>
      <c r="L144" s="15"/>
      <c r="M144" s="100" t="s">
        <v>0</v>
      </c>
      <c r="N144" s="101" t="s">
        <v>37</v>
      </c>
      <c r="O144" s="102"/>
      <c r="P144" s="103">
        <f t="shared" si="1"/>
        <v>0</v>
      </c>
      <c r="Q144" s="103">
        <v>0</v>
      </c>
      <c r="R144" s="103">
        <f t="shared" si="2"/>
        <v>0</v>
      </c>
      <c r="S144" s="103">
        <v>0</v>
      </c>
      <c r="T144" s="104">
        <f t="shared" si="3"/>
        <v>0</v>
      </c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R144" s="105" t="s">
        <v>224</v>
      </c>
      <c r="AT144" s="105" t="s">
        <v>219</v>
      </c>
      <c r="AU144" s="105" t="s">
        <v>79</v>
      </c>
      <c r="AY144" s="6" t="s">
        <v>217</v>
      </c>
      <c r="BE144" s="106">
        <f t="shared" si="4"/>
        <v>0</v>
      </c>
      <c r="BF144" s="106">
        <f t="shared" si="5"/>
        <v>0</v>
      </c>
      <c r="BG144" s="106">
        <f t="shared" si="6"/>
        <v>0</v>
      </c>
      <c r="BH144" s="106">
        <f t="shared" si="7"/>
        <v>0</v>
      </c>
      <c r="BI144" s="106">
        <f t="shared" si="8"/>
        <v>0</v>
      </c>
      <c r="BJ144" s="6" t="s">
        <v>79</v>
      </c>
      <c r="BK144" s="106">
        <f t="shared" si="9"/>
        <v>0</v>
      </c>
      <c r="BL144" s="6" t="s">
        <v>224</v>
      </c>
      <c r="BM144" s="105" t="s">
        <v>326</v>
      </c>
    </row>
    <row r="145" spans="1:65" s="17" customFormat="1" ht="16.5" customHeight="1">
      <c r="A145" s="18"/>
      <c r="B145" s="15"/>
      <c r="C145" s="107">
        <f t="shared" si="11"/>
        <v>24</v>
      </c>
      <c r="D145" s="107" t="s">
        <v>219</v>
      </c>
      <c r="E145" s="108" t="s">
        <v>5568</v>
      </c>
      <c r="F145" s="109" t="s">
        <v>5572</v>
      </c>
      <c r="G145" s="110" t="s">
        <v>862</v>
      </c>
      <c r="H145" s="111">
        <v>2</v>
      </c>
      <c r="I145" s="3"/>
      <c r="J145" s="112">
        <f t="shared" ref="J145:J146" si="22">ROUND(I145*H145,2)</f>
        <v>0</v>
      </c>
      <c r="K145" s="109" t="s">
        <v>0</v>
      </c>
      <c r="L145" s="15"/>
      <c r="M145" s="100"/>
      <c r="N145" s="101"/>
      <c r="O145" s="102"/>
      <c r="P145" s="103"/>
      <c r="Q145" s="103"/>
      <c r="R145" s="103"/>
      <c r="S145" s="103"/>
      <c r="T145" s="104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R145" s="105"/>
      <c r="AT145" s="105"/>
      <c r="AU145" s="105"/>
      <c r="AY145" s="6"/>
      <c r="BE145" s="106"/>
      <c r="BF145" s="106"/>
      <c r="BG145" s="106"/>
      <c r="BH145" s="106"/>
      <c r="BI145" s="106"/>
      <c r="BJ145" s="6"/>
      <c r="BK145" s="106"/>
      <c r="BL145" s="6"/>
      <c r="BM145" s="105"/>
    </row>
    <row r="146" spans="1:65" s="17" customFormat="1" ht="16.5" customHeight="1">
      <c r="A146" s="18"/>
      <c r="B146" s="15"/>
      <c r="C146" s="94">
        <f t="shared" si="11"/>
        <v>25</v>
      </c>
      <c r="D146" s="94" t="s">
        <v>219</v>
      </c>
      <c r="E146" s="95" t="s">
        <v>3706</v>
      </c>
      <c r="F146" s="96" t="s">
        <v>5573</v>
      </c>
      <c r="G146" s="97" t="s">
        <v>862</v>
      </c>
      <c r="H146" s="98">
        <v>2</v>
      </c>
      <c r="I146" s="1"/>
      <c r="J146" s="99">
        <f t="shared" si="22"/>
        <v>0</v>
      </c>
      <c r="K146" s="96" t="s">
        <v>0</v>
      </c>
      <c r="L146" s="15"/>
      <c r="M146" s="100"/>
      <c r="N146" s="101"/>
      <c r="O146" s="102"/>
      <c r="P146" s="103"/>
      <c r="Q146" s="103"/>
      <c r="R146" s="103"/>
      <c r="S146" s="103"/>
      <c r="T146" s="104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R146" s="105"/>
      <c r="AT146" s="105"/>
      <c r="AU146" s="105"/>
      <c r="AY146" s="6"/>
      <c r="BE146" s="106"/>
      <c r="BF146" s="106"/>
      <c r="BG146" s="106"/>
      <c r="BH146" s="106"/>
      <c r="BI146" s="106"/>
      <c r="BJ146" s="6"/>
      <c r="BK146" s="106"/>
      <c r="BL146" s="6"/>
      <c r="BM146" s="105"/>
    </row>
    <row r="147" spans="1:65" s="17" customFormat="1" ht="16.5" customHeight="1">
      <c r="A147" s="18"/>
      <c r="B147" s="15"/>
      <c r="C147" s="107">
        <f t="shared" si="11"/>
        <v>26</v>
      </c>
      <c r="D147" s="107" t="s">
        <v>219</v>
      </c>
      <c r="E147" s="108" t="s">
        <v>5567</v>
      </c>
      <c r="F147" s="109" t="s">
        <v>5574</v>
      </c>
      <c r="G147" s="110" t="s">
        <v>862</v>
      </c>
      <c r="H147" s="111">
        <v>2</v>
      </c>
      <c r="I147" s="3"/>
      <c r="J147" s="112">
        <f t="shared" si="0"/>
        <v>0</v>
      </c>
      <c r="K147" s="109" t="s">
        <v>0</v>
      </c>
      <c r="L147" s="15"/>
      <c r="M147" s="100" t="s">
        <v>0</v>
      </c>
      <c r="N147" s="101" t="s">
        <v>37</v>
      </c>
      <c r="O147" s="102"/>
      <c r="P147" s="103">
        <f t="shared" si="1"/>
        <v>0</v>
      </c>
      <c r="Q147" s="103">
        <v>0</v>
      </c>
      <c r="R147" s="103">
        <f t="shared" si="2"/>
        <v>0</v>
      </c>
      <c r="S147" s="103">
        <v>0</v>
      </c>
      <c r="T147" s="104">
        <f t="shared" si="3"/>
        <v>0</v>
      </c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R147" s="105" t="s">
        <v>224</v>
      </c>
      <c r="AT147" s="105" t="s">
        <v>219</v>
      </c>
      <c r="AU147" s="105" t="s">
        <v>79</v>
      </c>
      <c r="AY147" s="6" t="s">
        <v>217</v>
      </c>
      <c r="BE147" s="106">
        <f t="shared" si="4"/>
        <v>0</v>
      </c>
      <c r="BF147" s="106">
        <f t="shared" si="5"/>
        <v>0</v>
      </c>
      <c r="BG147" s="106">
        <f t="shared" si="6"/>
        <v>0</v>
      </c>
      <c r="BH147" s="106">
        <f t="shared" si="7"/>
        <v>0</v>
      </c>
      <c r="BI147" s="106">
        <f t="shared" si="8"/>
        <v>0</v>
      </c>
      <c r="BJ147" s="6" t="s">
        <v>79</v>
      </c>
      <c r="BK147" s="106">
        <f t="shared" si="9"/>
        <v>0</v>
      </c>
      <c r="BL147" s="6" t="s">
        <v>224</v>
      </c>
      <c r="BM147" s="105" t="s">
        <v>335</v>
      </c>
    </row>
    <row r="148" spans="1:65" s="81" customFormat="1" ht="25.9" customHeight="1">
      <c r="B148" s="82"/>
      <c r="D148" s="83" t="s">
        <v>71</v>
      </c>
      <c r="E148" s="84" t="s">
        <v>3352</v>
      </c>
      <c r="F148" s="84" t="s">
        <v>3707</v>
      </c>
      <c r="J148" s="85">
        <f>SUBTOTAL(9,J149:J158)</f>
        <v>0</v>
      </c>
      <c r="L148" s="82"/>
      <c r="M148" s="86"/>
      <c r="N148" s="87"/>
      <c r="O148" s="87"/>
      <c r="P148" s="88">
        <f>SUM(P149:P159)</f>
        <v>0</v>
      </c>
      <c r="Q148" s="87"/>
      <c r="R148" s="88">
        <f>SUM(R149:R159)</f>
        <v>0</v>
      </c>
      <c r="S148" s="87"/>
      <c r="T148" s="89">
        <f>SUM(T149:T159)</f>
        <v>0</v>
      </c>
      <c r="AR148" s="83" t="s">
        <v>79</v>
      </c>
      <c r="AT148" s="90" t="s">
        <v>71</v>
      </c>
      <c r="AU148" s="90" t="s">
        <v>72</v>
      </c>
      <c r="AY148" s="83" t="s">
        <v>217</v>
      </c>
      <c r="BK148" s="91">
        <f>SUM(BK149:BK159)</f>
        <v>0</v>
      </c>
    </row>
    <row r="149" spans="1:65" s="17" customFormat="1" ht="16.5" customHeight="1">
      <c r="A149" s="18"/>
      <c r="B149" s="15"/>
      <c r="C149" s="94">
        <f>C147+1</f>
        <v>27</v>
      </c>
      <c r="D149" s="94" t="s">
        <v>219</v>
      </c>
      <c r="E149" s="95" t="s">
        <v>3708</v>
      </c>
      <c r="F149" s="96" t="s">
        <v>5576</v>
      </c>
      <c r="G149" s="97" t="s">
        <v>862</v>
      </c>
      <c r="H149" s="98">
        <v>1</v>
      </c>
      <c r="I149" s="1"/>
      <c r="J149" s="99">
        <f t="shared" ref="J149:J158" si="23">ROUND(I149*H149,2)</f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>O149*H149</f>
        <v>0</v>
      </c>
      <c r="Q149" s="103">
        <v>0</v>
      </c>
      <c r="R149" s="103">
        <f>Q149*H149</f>
        <v>0</v>
      </c>
      <c r="S149" s="103">
        <v>0</v>
      </c>
      <c r="T149" s="104">
        <f>S149*H149</f>
        <v>0</v>
      </c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R149" s="105" t="s">
        <v>224</v>
      </c>
      <c r="AT149" s="105" t="s">
        <v>219</v>
      </c>
      <c r="AU149" s="105" t="s">
        <v>79</v>
      </c>
      <c r="AY149" s="6" t="s">
        <v>217</v>
      </c>
      <c r="BE149" s="106">
        <f>IF(N149="základní",J149,0)</f>
        <v>0</v>
      </c>
      <c r="BF149" s="106">
        <f>IF(N149="snížená",J149,0)</f>
        <v>0</v>
      </c>
      <c r="BG149" s="106">
        <f>IF(N149="zákl. přenesená",J149,0)</f>
        <v>0</v>
      </c>
      <c r="BH149" s="106">
        <f>IF(N149="sníž. přenesená",J149,0)</f>
        <v>0</v>
      </c>
      <c r="BI149" s="106">
        <f>IF(N149="nulová",J149,0)</f>
        <v>0</v>
      </c>
      <c r="BJ149" s="6" t="s">
        <v>79</v>
      </c>
      <c r="BK149" s="106">
        <f>ROUND(I149*H149,2)</f>
        <v>0</v>
      </c>
      <c r="BL149" s="6" t="s">
        <v>224</v>
      </c>
      <c r="BM149" s="105" t="s">
        <v>343</v>
      </c>
    </row>
    <row r="150" spans="1:65" s="17" customFormat="1" ht="16.5" customHeight="1">
      <c r="A150" s="18"/>
      <c r="B150" s="15"/>
      <c r="C150" s="107">
        <f>C149+1</f>
        <v>28</v>
      </c>
      <c r="D150" s="107" t="s">
        <v>219</v>
      </c>
      <c r="E150" s="108" t="s">
        <v>5575</v>
      </c>
      <c r="F150" s="109" t="s">
        <v>5577</v>
      </c>
      <c r="G150" s="110" t="s">
        <v>862</v>
      </c>
      <c r="H150" s="111">
        <v>1</v>
      </c>
      <c r="I150" s="3"/>
      <c r="J150" s="112">
        <f t="shared" si="23"/>
        <v>0</v>
      </c>
      <c r="K150" s="109" t="s">
        <v>0</v>
      </c>
      <c r="L150" s="15"/>
      <c r="M150" s="100"/>
      <c r="N150" s="101"/>
      <c r="O150" s="102"/>
      <c r="P150" s="103"/>
      <c r="Q150" s="103"/>
      <c r="R150" s="103"/>
      <c r="S150" s="103"/>
      <c r="T150" s="104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R150" s="105"/>
      <c r="AT150" s="105"/>
      <c r="AU150" s="105"/>
      <c r="AY150" s="6"/>
      <c r="BE150" s="106"/>
      <c r="BF150" s="106"/>
      <c r="BG150" s="106"/>
      <c r="BH150" s="106"/>
      <c r="BI150" s="106"/>
      <c r="BJ150" s="6"/>
      <c r="BK150" s="106"/>
      <c r="BL150" s="6"/>
      <c r="BM150" s="105"/>
    </row>
    <row r="151" spans="1:65" s="17" customFormat="1" ht="16.5" customHeight="1">
      <c r="A151" s="18"/>
      <c r="B151" s="15"/>
      <c r="C151" s="94">
        <f t="shared" ref="C151:C158" si="24">C150+1</f>
        <v>29</v>
      </c>
      <c r="D151" s="94" t="s">
        <v>219</v>
      </c>
      <c r="E151" s="95" t="s">
        <v>3709</v>
      </c>
      <c r="F151" s="96" t="s">
        <v>5580</v>
      </c>
      <c r="G151" s="97" t="s">
        <v>862</v>
      </c>
      <c r="H151" s="98">
        <v>16</v>
      </c>
      <c r="I151" s="1"/>
      <c r="J151" s="99">
        <f t="shared" si="23"/>
        <v>0</v>
      </c>
      <c r="K151" s="96" t="s">
        <v>0</v>
      </c>
      <c r="L151" s="15"/>
      <c r="M151" s="100" t="s">
        <v>0</v>
      </c>
      <c r="N151" s="101" t="s">
        <v>37</v>
      </c>
      <c r="O151" s="102"/>
      <c r="P151" s="103">
        <f>O151*H151</f>
        <v>0</v>
      </c>
      <c r="Q151" s="103">
        <v>0</v>
      </c>
      <c r="R151" s="103">
        <f>Q151*H151</f>
        <v>0</v>
      </c>
      <c r="S151" s="103">
        <v>0</v>
      </c>
      <c r="T151" s="104">
        <f>S151*H151</f>
        <v>0</v>
      </c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R151" s="105" t="s">
        <v>224</v>
      </c>
      <c r="AT151" s="105" t="s">
        <v>219</v>
      </c>
      <c r="AU151" s="105" t="s">
        <v>79</v>
      </c>
      <c r="AY151" s="6" t="s">
        <v>217</v>
      </c>
      <c r="BE151" s="106">
        <f>IF(N151="základní",J151,0)</f>
        <v>0</v>
      </c>
      <c r="BF151" s="106">
        <f>IF(N151="snížená",J151,0)</f>
        <v>0</v>
      </c>
      <c r="BG151" s="106">
        <f>IF(N151="zákl. přenesená",J151,0)</f>
        <v>0</v>
      </c>
      <c r="BH151" s="106">
        <f>IF(N151="sníž. přenesená",J151,0)</f>
        <v>0</v>
      </c>
      <c r="BI151" s="106">
        <f>IF(N151="nulová",J151,0)</f>
        <v>0</v>
      </c>
      <c r="BJ151" s="6" t="s">
        <v>79</v>
      </c>
      <c r="BK151" s="106">
        <f>ROUND(I151*H151,2)</f>
        <v>0</v>
      </c>
      <c r="BL151" s="6" t="s">
        <v>224</v>
      </c>
      <c r="BM151" s="105" t="s">
        <v>354</v>
      </c>
    </row>
    <row r="152" spans="1:65" s="17" customFormat="1" ht="16.5" customHeight="1">
      <c r="A152" s="18"/>
      <c r="B152" s="15"/>
      <c r="C152" s="107">
        <f t="shared" si="24"/>
        <v>30</v>
      </c>
      <c r="D152" s="107" t="s">
        <v>219</v>
      </c>
      <c r="E152" s="108" t="s">
        <v>5578</v>
      </c>
      <c r="F152" s="109" t="s">
        <v>5581</v>
      </c>
      <c r="G152" s="110" t="s">
        <v>862</v>
      </c>
      <c r="H152" s="111">
        <v>16</v>
      </c>
      <c r="I152" s="3"/>
      <c r="J152" s="112">
        <f t="shared" si="23"/>
        <v>0</v>
      </c>
      <c r="K152" s="109" t="s">
        <v>0</v>
      </c>
      <c r="L152" s="15"/>
      <c r="M152" s="100"/>
      <c r="N152" s="101"/>
      <c r="O152" s="102"/>
      <c r="P152" s="103"/>
      <c r="Q152" s="103"/>
      <c r="R152" s="103"/>
      <c r="S152" s="103"/>
      <c r="T152" s="104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R152" s="105"/>
      <c r="AT152" s="105"/>
      <c r="AU152" s="105"/>
      <c r="AY152" s="6"/>
      <c r="BE152" s="106"/>
      <c r="BF152" s="106"/>
      <c r="BG152" s="106"/>
      <c r="BH152" s="106"/>
      <c r="BI152" s="106"/>
      <c r="BJ152" s="6"/>
      <c r="BK152" s="106"/>
      <c r="BL152" s="6"/>
      <c r="BM152" s="105"/>
    </row>
    <row r="153" spans="1:65" s="17" customFormat="1" ht="16.5" customHeight="1">
      <c r="A153" s="18"/>
      <c r="B153" s="15"/>
      <c r="C153" s="94">
        <f t="shared" si="24"/>
        <v>31</v>
      </c>
      <c r="D153" s="94" t="s">
        <v>219</v>
      </c>
      <c r="E153" s="95" t="s">
        <v>3710</v>
      </c>
      <c r="F153" s="96" t="s">
        <v>5582</v>
      </c>
      <c r="G153" s="97" t="s">
        <v>862</v>
      </c>
      <c r="H153" s="98">
        <v>1</v>
      </c>
      <c r="I153" s="1"/>
      <c r="J153" s="99">
        <f t="shared" si="23"/>
        <v>0</v>
      </c>
      <c r="K153" s="96" t="s">
        <v>0</v>
      </c>
      <c r="L153" s="15"/>
      <c r="M153" s="100" t="s">
        <v>0</v>
      </c>
      <c r="N153" s="101" t="s">
        <v>37</v>
      </c>
      <c r="O153" s="102"/>
      <c r="P153" s="103">
        <f>O153*H153</f>
        <v>0</v>
      </c>
      <c r="Q153" s="103">
        <v>0</v>
      </c>
      <c r="R153" s="103">
        <f>Q153*H153</f>
        <v>0</v>
      </c>
      <c r="S153" s="103">
        <v>0</v>
      </c>
      <c r="T153" s="104">
        <f>S153*H153</f>
        <v>0</v>
      </c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R153" s="105" t="s">
        <v>224</v>
      </c>
      <c r="AT153" s="105" t="s">
        <v>219</v>
      </c>
      <c r="AU153" s="105" t="s">
        <v>79</v>
      </c>
      <c r="AY153" s="6" t="s">
        <v>217</v>
      </c>
      <c r="BE153" s="106">
        <f>IF(N153="základní",J153,0)</f>
        <v>0</v>
      </c>
      <c r="BF153" s="106">
        <f>IF(N153="snížená",J153,0)</f>
        <v>0</v>
      </c>
      <c r="BG153" s="106">
        <f>IF(N153="zákl. přenesená",J153,0)</f>
        <v>0</v>
      </c>
      <c r="BH153" s="106">
        <f>IF(N153="sníž. přenesená",J153,0)</f>
        <v>0</v>
      </c>
      <c r="BI153" s="106">
        <f>IF(N153="nulová",J153,0)</f>
        <v>0</v>
      </c>
      <c r="BJ153" s="6" t="s">
        <v>79</v>
      </c>
      <c r="BK153" s="106">
        <f>ROUND(I153*H153,2)</f>
        <v>0</v>
      </c>
      <c r="BL153" s="6" t="s">
        <v>224</v>
      </c>
      <c r="BM153" s="105" t="s">
        <v>364</v>
      </c>
    </row>
    <row r="154" spans="1:65" s="17" customFormat="1" ht="16.5" customHeight="1">
      <c r="A154" s="18"/>
      <c r="B154" s="15"/>
      <c r="C154" s="107">
        <f t="shared" si="24"/>
        <v>32</v>
      </c>
      <c r="D154" s="107" t="s">
        <v>219</v>
      </c>
      <c r="E154" s="108" t="s">
        <v>5579</v>
      </c>
      <c r="F154" s="109" t="s">
        <v>5583</v>
      </c>
      <c r="G154" s="110" t="s">
        <v>862</v>
      </c>
      <c r="H154" s="111">
        <v>1</v>
      </c>
      <c r="I154" s="3"/>
      <c r="J154" s="112">
        <f t="shared" si="23"/>
        <v>0</v>
      </c>
      <c r="K154" s="109" t="s">
        <v>0</v>
      </c>
      <c r="L154" s="15"/>
      <c r="M154" s="100"/>
      <c r="N154" s="101"/>
      <c r="O154" s="102"/>
      <c r="P154" s="103"/>
      <c r="Q154" s="103"/>
      <c r="R154" s="103"/>
      <c r="S154" s="103"/>
      <c r="T154" s="104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R154" s="105"/>
      <c r="AT154" s="105"/>
      <c r="AU154" s="105"/>
      <c r="AY154" s="6"/>
      <c r="BE154" s="106"/>
      <c r="BF154" s="106"/>
      <c r="BG154" s="106"/>
      <c r="BH154" s="106"/>
      <c r="BI154" s="106"/>
      <c r="BJ154" s="6"/>
      <c r="BK154" s="106"/>
      <c r="BL154" s="6"/>
      <c r="BM154" s="105"/>
    </row>
    <row r="155" spans="1:65" s="17" customFormat="1" ht="16.5" customHeight="1">
      <c r="A155" s="18"/>
      <c r="B155" s="15"/>
      <c r="C155" s="94">
        <f t="shared" si="24"/>
        <v>33</v>
      </c>
      <c r="D155" s="94" t="s">
        <v>219</v>
      </c>
      <c r="E155" s="95" t="s">
        <v>3711</v>
      </c>
      <c r="F155" s="96" t="s">
        <v>5585</v>
      </c>
      <c r="G155" s="97" t="s">
        <v>862</v>
      </c>
      <c r="H155" s="98">
        <v>1</v>
      </c>
      <c r="I155" s="1"/>
      <c r="J155" s="99">
        <f t="shared" si="23"/>
        <v>0</v>
      </c>
      <c r="K155" s="96" t="s">
        <v>0</v>
      </c>
      <c r="L155" s="15"/>
      <c r="M155" s="100" t="s">
        <v>0</v>
      </c>
      <c r="N155" s="101" t="s">
        <v>37</v>
      </c>
      <c r="O155" s="102"/>
      <c r="P155" s="103">
        <f>O155*H155</f>
        <v>0</v>
      </c>
      <c r="Q155" s="103">
        <v>0</v>
      </c>
      <c r="R155" s="103">
        <f>Q155*H155</f>
        <v>0</v>
      </c>
      <c r="S155" s="103">
        <v>0</v>
      </c>
      <c r="T155" s="104">
        <f>S155*H155</f>
        <v>0</v>
      </c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R155" s="105" t="s">
        <v>224</v>
      </c>
      <c r="AT155" s="105" t="s">
        <v>219</v>
      </c>
      <c r="AU155" s="105" t="s">
        <v>79</v>
      </c>
      <c r="AY155" s="6" t="s">
        <v>217</v>
      </c>
      <c r="BE155" s="106">
        <f>IF(N155="základní",J155,0)</f>
        <v>0</v>
      </c>
      <c r="BF155" s="106">
        <f>IF(N155="snížená",J155,0)</f>
        <v>0</v>
      </c>
      <c r="BG155" s="106">
        <f>IF(N155="zákl. přenesená",J155,0)</f>
        <v>0</v>
      </c>
      <c r="BH155" s="106">
        <f>IF(N155="sníž. přenesená",J155,0)</f>
        <v>0</v>
      </c>
      <c r="BI155" s="106">
        <f>IF(N155="nulová",J155,0)</f>
        <v>0</v>
      </c>
      <c r="BJ155" s="6" t="s">
        <v>79</v>
      </c>
      <c r="BK155" s="106">
        <f>ROUND(I155*H155,2)</f>
        <v>0</v>
      </c>
      <c r="BL155" s="6" t="s">
        <v>224</v>
      </c>
      <c r="BM155" s="105" t="s">
        <v>2409</v>
      </c>
    </row>
    <row r="156" spans="1:65" s="17" customFormat="1" ht="16.5" customHeight="1">
      <c r="A156" s="18"/>
      <c r="B156" s="15"/>
      <c r="C156" s="107">
        <f t="shared" si="24"/>
        <v>34</v>
      </c>
      <c r="D156" s="107" t="s">
        <v>219</v>
      </c>
      <c r="E156" s="108" t="s">
        <v>5584</v>
      </c>
      <c r="F156" s="109" t="s">
        <v>5586</v>
      </c>
      <c r="G156" s="110" t="s">
        <v>862</v>
      </c>
      <c r="H156" s="111">
        <v>1</v>
      </c>
      <c r="I156" s="3"/>
      <c r="J156" s="112">
        <f t="shared" si="23"/>
        <v>0</v>
      </c>
      <c r="K156" s="109" t="s">
        <v>0</v>
      </c>
      <c r="L156" s="15"/>
      <c r="M156" s="100"/>
      <c r="N156" s="101"/>
      <c r="O156" s="102"/>
      <c r="P156" s="103"/>
      <c r="Q156" s="103"/>
      <c r="R156" s="103"/>
      <c r="S156" s="103"/>
      <c r="T156" s="104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R156" s="105"/>
      <c r="AT156" s="105"/>
      <c r="AU156" s="105"/>
      <c r="AY156" s="6"/>
      <c r="BE156" s="106"/>
      <c r="BF156" s="106"/>
      <c r="BG156" s="106"/>
      <c r="BH156" s="106"/>
      <c r="BI156" s="106"/>
      <c r="BJ156" s="6"/>
      <c r="BK156" s="106"/>
      <c r="BL156" s="6"/>
      <c r="BM156" s="105"/>
    </row>
    <row r="157" spans="1:65" s="17" customFormat="1" ht="16.5" customHeight="1">
      <c r="A157" s="18"/>
      <c r="B157" s="15"/>
      <c r="C157" s="94">
        <f t="shared" si="24"/>
        <v>35</v>
      </c>
      <c r="D157" s="94" t="s">
        <v>219</v>
      </c>
      <c r="E157" s="95" t="s">
        <v>3712</v>
      </c>
      <c r="F157" s="96" t="s">
        <v>5588</v>
      </c>
      <c r="G157" s="97" t="s">
        <v>862</v>
      </c>
      <c r="H157" s="98">
        <v>5</v>
      </c>
      <c r="I157" s="1"/>
      <c r="J157" s="99">
        <f t="shared" si="23"/>
        <v>0</v>
      </c>
      <c r="K157" s="96" t="s">
        <v>0</v>
      </c>
      <c r="L157" s="15"/>
      <c r="M157" s="100"/>
      <c r="N157" s="101"/>
      <c r="O157" s="102"/>
      <c r="P157" s="103"/>
      <c r="Q157" s="103"/>
      <c r="R157" s="103"/>
      <c r="S157" s="103"/>
      <c r="T157" s="104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R157" s="105"/>
      <c r="AT157" s="105"/>
      <c r="AU157" s="105"/>
      <c r="AY157" s="6"/>
      <c r="BE157" s="106"/>
      <c r="BF157" s="106"/>
      <c r="BG157" s="106"/>
      <c r="BH157" s="106"/>
      <c r="BI157" s="106"/>
      <c r="BJ157" s="6"/>
      <c r="BK157" s="106"/>
      <c r="BL157" s="6"/>
      <c r="BM157" s="105"/>
    </row>
    <row r="158" spans="1:65" s="17" customFormat="1" ht="16.5" customHeight="1">
      <c r="A158" s="18"/>
      <c r="B158" s="15"/>
      <c r="C158" s="107">
        <f t="shared" si="24"/>
        <v>36</v>
      </c>
      <c r="D158" s="107" t="s">
        <v>219</v>
      </c>
      <c r="E158" s="108" t="s">
        <v>5587</v>
      </c>
      <c r="F158" s="109" t="s">
        <v>5589</v>
      </c>
      <c r="G158" s="110" t="s">
        <v>862</v>
      </c>
      <c r="H158" s="111">
        <v>5</v>
      </c>
      <c r="I158" s="3"/>
      <c r="J158" s="112">
        <f t="shared" si="23"/>
        <v>0</v>
      </c>
      <c r="K158" s="109" t="s">
        <v>0</v>
      </c>
      <c r="L158" s="15"/>
      <c r="M158" s="100" t="s">
        <v>0</v>
      </c>
      <c r="N158" s="101" t="s">
        <v>37</v>
      </c>
      <c r="O158" s="102"/>
      <c r="P158" s="103">
        <f>O158*H158</f>
        <v>0</v>
      </c>
      <c r="Q158" s="103">
        <v>0</v>
      </c>
      <c r="R158" s="103">
        <f>Q158*H158</f>
        <v>0</v>
      </c>
      <c r="S158" s="103">
        <v>0</v>
      </c>
      <c r="T158" s="104">
        <f>S158*H158</f>
        <v>0</v>
      </c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R158" s="105" t="s">
        <v>224</v>
      </c>
      <c r="AT158" s="105" t="s">
        <v>219</v>
      </c>
      <c r="AU158" s="105" t="s">
        <v>79</v>
      </c>
      <c r="AY158" s="6" t="s">
        <v>217</v>
      </c>
      <c r="BE158" s="106">
        <f>IF(N158="základní",J158,0)</f>
        <v>0</v>
      </c>
      <c r="BF158" s="106">
        <f>IF(N158="snížená",J158,0)</f>
        <v>0</v>
      </c>
      <c r="BG158" s="106">
        <f>IF(N158="zákl. přenesená",J158,0)</f>
        <v>0</v>
      </c>
      <c r="BH158" s="106">
        <f>IF(N158="sníž. přenesená",J158,0)</f>
        <v>0</v>
      </c>
      <c r="BI158" s="106">
        <f>IF(N158="nulová",J158,0)</f>
        <v>0</v>
      </c>
      <c r="BJ158" s="6" t="s">
        <v>79</v>
      </c>
      <c r="BK158" s="106">
        <f>ROUND(I158*H158,2)</f>
        <v>0</v>
      </c>
      <c r="BL158" s="6" t="s">
        <v>224</v>
      </c>
      <c r="BM158" s="105" t="s">
        <v>380</v>
      </c>
    </row>
    <row r="159" spans="1:65" s="17" customFormat="1" ht="19.5">
      <c r="A159" s="18"/>
      <c r="B159" s="15"/>
      <c r="C159" s="18"/>
      <c r="D159" s="113" t="s">
        <v>745</v>
      </c>
      <c r="E159" s="18"/>
      <c r="F159" s="114" t="s">
        <v>3713</v>
      </c>
      <c r="G159" s="18"/>
      <c r="H159" s="18"/>
      <c r="I159" s="18"/>
      <c r="J159" s="18"/>
      <c r="K159" s="18"/>
      <c r="L159" s="15"/>
      <c r="M159" s="115"/>
      <c r="N159" s="116"/>
      <c r="O159" s="102"/>
      <c r="P159" s="102"/>
      <c r="Q159" s="102"/>
      <c r="R159" s="102"/>
      <c r="S159" s="102"/>
      <c r="T159" s="117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T159" s="6" t="s">
        <v>745</v>
      </c>
      <c r="AU159" s="6" t="s">
        <v>79</v>
      </c>
    </row>
    <row r="160" spans="1:65" s="81" customFormat="1" ht="25.9" customHeight="1">
      <c r="B160" s="82"/>
      <c r="D160" s="83" t="s">
        <v>71</v>
      </c>
      <c r="E160" s="84" t="s">
        <v>3400</v>
      </c>
      <c r="F160" s="84" t="s">
        <v>3714</v>
      </c>
      <c r="J160" s="85">
        <f>SUBTOTAL(9,J161:J339)</f>
        <v>0</v>
      </c>
      <c r="L160" s="82"/>
      <c r="M160" s="86"/>
      <c r="N160" s="87"/>
      <c r="O160" s="87"/>
      <c r="P160" s="88">
        <f>SUM(P161:P339)</f>
        <v>0</v>
      </c>
      <c r="Q160" s="87"/>
      <c r="R160" s="88">
        <f>SUM(R161:R339)</f>
        <v>0</v>
      </c>
      <c r="S160" s="87"/>
      <c r="T160" s="89">
        <f>SUM(T161:T339)</f>
        <v>0</v>
      </c>
      <c r="AR160" s="83" t="s">
        <v>79</v>
      </c>
      <c r="AT160" s="90" t="s">
        <v>71</v>
      </c>
      <c r="AU160" s="90" t="s">
        <v>72</v>
      </c>
      <c r="AY160" s="83" t="s">
        <v>217</v>
      </c>
      <c r="BK160" s="91">
        <f>SUM(BK161:BK339)</f>
        <v>0</v>
      </c>
    </row>
    <row r="161" spans="1:65" s="17" customFormat="1" ht="24">
      <c r="A161" s="18"/>
      <c r="B161" s="15"/>
      <c r="C161" s="94">
        <f>C158+1</f>
        <v>37</v>
      </c>
      <c r="D161" s="94" t="s">
        <v>219</v>
      </c>
      <c r="E161" s="95" t="s">
        <v>3715</v>
      </c>
      <c r="F161" s="96" t="s">
        <v>5591</v>
      </c>
      <c r="G161" s="97" t="s">
        <v>862</v>
      </c>
      <c r="H161" s="98">
        <v>2</v>
      </c>
      <c r="I161" s="1"/>
      <c r="J161" s="99">
        <f t="shared" ref="J161:J237" si="25">ROUND(I161*H161,2)</f>
        <v>0</v>
      </c>
      <c r="K161" s="96" t="s">
        <v>0</v>
      </c>
      <c r="L161" s="15"/>
      <c r="M161" s="100" t="s">
        <v>0</v>
      </c>
      <c r="N161" s="101" t="s">
        <v>37</v>
      </c>
      <c r="O161" s="102"/>
      <c r="P161" s="103">
        <f t="shared" ref="P161:P237" si="26">O161*H161</f>
        <v>0</v>
      </c>
      <c r="Q161" s="103">
        <v>0</v>
      </c>
      <c r="R161" s="103">
        <f t="shared" ref="R161:R237" si="27">Q161*H161</f>
        <v>0</v>
      </c>
      <c r="S161" s="103">
        <v>0</v>
      </c>
      <c r="T161" s="104">
        <f t="shared" ref="T161:T237" si="28">S161*H161</f>
        <v>0</v>
      </c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R161" s="105" t="s">
        <v>224</v>
      </c>
      <c r="AT161" s="105" t="s">
        <v>219</v>
      </c>
      <c r="AU161" s="105" t="s">
        <v>79</v>
      </c>
      <c r="AY161" s="6" t="s">
        <v>217</v>
      </c>
      <c r="BE161" s="106">
        <f t="shared" ref="BE161:BE237" si="29">IF(N161="základní",J161,0)</f>
        <v>0</v>
      </c>
      <c r="BF161" s="106">
        <f t="shared" ref="BF161:BF237" si="30">IF(N161="snížená",J161,0)</f>
        <v>0</v>
      </c>
      <c r="BG161" s="106">
        <f t="shared" ref="BG161:BG237" si="31">IF(N161="zákl. přenesená",J161,0)</f>
        <v>0</v>
      </c>
      <c r="BH161" s="106">
        <f t="shared" ref="BH161:BH237" si="32">IF(N161="sníž. přenesená",J161,0)</f>
        <v>0</v>
      </c>
      <c r="BI161" s="106">
        <f t="shared" ref="BI161:BI237" si="33">IF(N161="nulová",J161,0)</f>
        <v>0</v>
      </c>
      <c r="BJ161" s="6" t="s">
        <v>79</v>
      </c>
      <c r="BK161" s="106">
        <f t="shared" ref="BK161:BK237" si="34">ROUND(I161*H161,2)</f>
        <v>0</v>
      </c>
      <c r="BL161" s="6" t="s">
        <v>224</v>
      </c>
      <c r="BM161" s="105" t="s">
        <v>395</v>
      </c>
    </row>
    <row r="162" spans="1:65" s="17" customFormat="1" ht="24">
      <c r="A162" s="18"/>
      <c r="B162" s="15"/>
      <c r="C162" s="107">
        <f>C161+1</f>
        <v>38</v>
      </c>
      <c r="D162" s="107" t="s">
        <v>219</v>
      </c>
      <c r="E162" s="108" t="s">
        <v>5590</v>
      </c>
      <c r="F162" s="109" t="s">
        <v>5592</v>
      </c>
      <c r="G162" s="110" t="s">
        <v>862</v>
      </c>
      <c r="H162" s="111">
        <v>2</v>
      </c>
      <c r="I162" s="3"/>
      <c r="J162" s="112">
        <f t="shared" ref="J162" si="35">ROUND(I162*H162,2)</f>
        <v>0</v>
      </c>
      <c r="K162" s="109" t="s">
        <v>0</v>
      </c>
      <c r="L162" s="15"/>
      <c r="M162" s="100"/>
      <c r="N162" s="101"/>
      <c r="O162" s="102"/>
      <c r="P162" s="103"/>
      <c r="Q162" s="103"/>
      <c r="R162" s="103"/>
      <c r="S162" s="103"/>
      <c r="T162" s="104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R162" s="105"/>
      <c r="AT162" s="105"/>
      <c r="AU162" s="105"/>
      <c r="AY162" s="6"/>
      <c r="BE162" s="106"/>
      <c r="BF162" s="106"/>
      <c r="BG162" s="106"/>
      <c r="BH162" s="106"/>
      <c r="BI162" s="106"/>
      <c r="BJ162" s="6"/>
      <c r="BK162" s="106"/>
      <c r="BL162" s="6"/>
      <c r="BM162" s="105"/>
    </row>
    <row r="163" spans="1:65" s="17" customFormat="1" ht="16.5" customHeight="1">
      <c r="A163" s="18"/>
      <c r="B163" s="15"/>
      <c r="C163" s="94">
        <f t="shared" ref="C163:C226" si="36">C162+1</f>
        <v>39</v>
      </c>
      <c r="D163" s="94" t="s">
        <v>219</v>
      </c>
      <c r="E163" s="95" t="s">
        <v>3716</v>
      </c>
      <c r="F163" s="96" t="s">
        <v>5594</v>
      </c>
      <c r="G163" s="97" t="s">
        <v>862</v>
      </c>
      <c r="H163" s="98">
        <v>1</v>
      </c>
      <c r="I163" s="1"/>
      <c r="J163" s="99">
        <f t="shared" si="25"/>
        <v>0</v>
      </c>
      <c r="K163" s="96" t="s">
        <v>0</v>
      </c>
      <c r="L163" s="15"/>
      <c r="M163" s="100" t="s">
        <v>0</v>
      </c>
      <c r="N163" s="101" t="s">
        <v>37</v>
      </c>
      <c r="O163" s="102"/>
      <c r="P163" s="103">
        <f t="shared" si="26"/>
        <v>0</v>
      </c>
      <c r="Q163" s="103">
        <v>0</v>
      </c>
      <c r="R163" s="103">
        <f t="shared" si="27"/>
        <v>0</v>
      </c>
      <c r="S163" s="103">
        <v>0</v>
      </c>
      <c r="T163" s="104">
        <f t="shared" si="28"/>
        <v>0</v>
      </c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R163" s="105" t="s">
        <v>224</v>
      </c>
      <c r="AT163" s="105" t="s">
        <v>219</v>
      </c>
      <c r="AU163" s="105" t="s">
        <v>79</v>
      </c>
      <c r="AY163" s="6" t="s">
        <v>217</v>
      </c>
      <c r="BE163" s="106">
        <f t="shared" si="29"/>
        <v>0</v>
      </c>
      <c r="BF163" s="106">
        <f t="shared" si="30"/>
        <v>0</v>
      </c>
      <c r="BG163" s="106">
        <f t="shared" si="31"/>
        <v>0</v>
      </c>
      <c r="BH163" s="106">
        <f t="shared" si="32"/>
        <v>0</v>
      </c>
      <c r="BI163" s="106">
        <f t="shared" si="33"/>
        <v>0</v>
      </c>
      <c r="BJ163" s="6" t="s">
        <v>79</v>
      </c>
      <c r="BK163" s="106">
        <f t="shared" si="34"/>
        <v>0</v>
      </c>
      <c r="BL163" s="6" t="s">
        <v>224</v>
      </c>
      <c r="BM163" s="105" t="s">
        <v>2413</v>
      </c>
    </row>
    <row r="164" spans="1:65" s="17" customFormat="1" ht="16.5" customHeight="1">
      <c r="A164" s="18"/>
      <c r="B164" s="15"/>
      <c r="C164" s="107">
        <f t="shared" si="36"/>
        <v>40</v>
      </c>
      <c r="D164" s="107" t="s">
        <v>219</v>
      </c>
      <c r="E164" s="108" t="s">
        <v>5593</v>
      </c>
      <c r="F164" s="109" t="s">
        <v>5595</v>
      </c>
      <c r="G164" s="110" t="s">
        <v>862</v>
      </c>
      <c r="H164" s="111">
        <v>1</v>
      </c>
      <c r="I164" s="3"/>
      <c r="J164" s="112">
        <f t="shared" ref="J164" si="37">ROUND(I164*H164,2)</f>
        <v>0</v>
      </c>
      <c r="K164" s="109" t="s">
        <v>0</v>
      </c>
      <c r="L164" s="15"/>
      <c r="M164" s="100"/>
      <c r="N164" s="101"/>
      <c r="O164" s="102"/>
      <c r="P164" s="103"/>
      <c r="Q164" s="103"/>
      <c r="R164" s="103"/>
      <c r="S164" s="103"/>
      <c r="T164" s="104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R164" s="105"/>
      <c r="AT164" s="105"/>
      <c r="AU164" s="105"/>
      <c r="AY164" s="6"/>
      <c r="BE164" s="106"/>
      <c r="BF164" s="106"/>
      <c r="BG164" s="106"/>
      <c r="BH164" s="106"/>
      <c r="BI164" s="106"/>
      <c r="BJ164" s="6"/>
      <c r="BK164" s="106"/>
      <c r="BL164" s="6"/>
      <c r="BM164" s="105"/>
    </row>
    <row r="165" spans="1:65" s="17" customFormat="1" ht="16.5" customHeight="1">
      <c r="A165" s="18"/>
      <c r="B165" s="15"/>
      <c r="C165" s="94">
        <f t="shared" si="36"/>
        <v>41</v>
      </c>
      <c r="D165" s="94" t="s">
        <v>219</v>
      </c>
      <c r="E165" s="95" t="s">
        <v>3717</v>
      </c>
      <c r="F165" s="96" t="s">
        <v>5597</v>
      </c>
      <c r="G165" s="97" t="s">
        <v>3718</v>
      </c>
      <c r="H165" s="98">
        <v>1</v>
      </c>
      <c r="I165" s="1"/>
      <c r="J165" s="99">
        <f t="shared" si="25"/>
        <v>0</v>
      </c>
      <c r="K165" s="96" t="s">
        <v>0</v>
      </c>
      <c r="L165" s="15"/>
      <c r="M165" s="100" t="s">
        <v>0</v>
      </c>
      <c r="N165" s="101" t="s">
        <v>37</v>
      </c>
      <c r="O165" s="102"/>
      <c r="P165" s="103">
        <f t="shared" si="26"/>
        <v>0</v>
      </c>
      <c r="Q165" s="103">
        <v>0</v>
      </c>
      <c r="R165" s="103">
        <f t="shared" si="27"/>
        <v>0</v>
      </c>
      <c r="S165" s="103">
        <v>0</v>
      </c>
      <c r="T165" s="104">
        <f t="shared" si="28"/>
        <v>0</v>
      </c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R165" s="105" t="s">
        <v>224</v>
      </c>
      <c r="AT165" s="105" t="s">
        <v>219</v>
      </c>
      <c r="AU165" s="105" t="s">
        <v>79</v>
      </c>
      <c r="AY165" s="6" t="s">
        <v>217</v>
      </c>
      <c r="BE165" s="106">
        <f t="shared" si="29"/>
        <v>0</v>
      </c>
      <c r="BF165" s="106">
        <f t="shared" si="30"/>
        <v>0</v>
      </c>
      <c r="BG165" s="106">
        <f t="shared" si="31"/>
        <v>0</v>
      </c>
      <c r="BH165" s="106">
        <f t="shared" si="32"/>
        <v>0</v>
      </c>
      <c r="BI165" s="106">
        <f t="shared" si="33"/>
        <v>0</v>
      </c>
      <c r="BJ165" s="6" t="s">
        <v>79</v>
      </c>
      <c r="BK165" s="106">
        <f t="shared" si="34"/>
        <v>0</v>
      </c>
      <c r="BL165" s="6" t="s">
        <v>224</v>
      </c>
      <c r="BM165" s="105" t="s">
        <v>410</v>
      </c>
    </row>
    <row r="166" spans="1:65" s="17" customFormat="1" ht="16.5" customHeight="1">
      <c r="A166" s="18"/>
      <c r="B166" s="15"/>
      <c r="C166" s="107">
        <f t="shared" si="36"/>
        <v>42</v>
      </c>
      <c r="D166" s="107" t="s">
        <v>219</v>
      </c>
      <c r="E166" s="108" t="s">
        <v>5596</v>
      </c>
      <c r="F166" s="109" t="s">
        <v>5598</v>
      </c>
      <c r="G166" s="110" t="s">
        <v>3718</v>
      </c>
      <c r="H166" s="111">
        <v>1</v>
      </c>
      <c r="I166" s="3"/>
      <c r="J166" s="112">
        <f t="shared" ref="J166" si="38">ROUND(I166*H166,2)</f>
        <v>0</v>
      </c>
      <c r="K166" s="109" t="s">
        <v>0</v>
      </c>
      <c r="L166" s="15"/>
      <c r="M166" s="100"/>
      <c r="N166" s="101"/>
      <c r="O166" s="102"/>
      <c r="P166" s="103"/>
      <c r="Q166" s="103"/>
      <c r="R166" s="103"/>
      <c r="S166" s="103"/>
      <c r="T166" s="104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R166" s="105"/>
      <c r="AT166" s="105"/>
      <c r="AU166" s="105"/>
      <c r="AY166" s="6"/>
      <c r="BE166" s="106"/>
      <c r="BF166" s="106"/>
      <c r="BG166" s="106"/>
      <c r="BH166" s="106"/>
      <c r="BI166" s="106"/>
      <c r="BJ166" s="6"/>
      <c r="BK166" s="106"/>
      <c r="BL166" s="6"/>
      <c r="BM166" s="105"/>
    </row>
    <row r="167" spans="1:65" s="17" customFormat="1" ht="16.5" customHeight="1">
      <c r="A167" s="18"/>
      <c r="B167" s="15"/>
      <c r="C167" s="94">
        <f t="shared" si="36"/>
        <v>43</v>
      </c>
      <c r="D167" s="94" t="s">
        <v>219</v>
      </c>
      <c r="E167" s="95" t="s">
        <v>3719</v>
      </c>
      <c r="F167" s="96" t="s">
        <v>5600</v>
      </c>
      <c r="G167" s="97" t="s">
        <v>862</v>
      </c>
      <c r="H167" s="98">
        <v>1</v>
      </c>
      <c r="I167" s="1"/>
      <c r="J167" s="99">
        <f t="shared" si="25"/>
        <v>0</v>
      </c>
      <c r="K167" s="96" t="s">
        <v>0</v>
      </c>
      <c r="L167" s="15"/>
      <c r="M167" s="100" t="s">
        <v>0</v>
      </c>
      <c r="N167" s="101" t="s">
        <v>37</v>
      </c>
      <c r="O167" s="102"/>
      <c r="P167" s="103">
        <f t="shared" si="26"/>
        <v>0</v>
      </c>
      <c r="Q167" s="103">
        <v>0</v>
      </c>
      <c r="R167" s="103">
        <f t="shared" si="27"/>
        <v>0</v>
      </c>
      <c r="S167" s="103">
        <v>0</v>
      </c>
      <c r="T167" s="104">
        <f t="shared" si="28"/>
        <v>0</v>
      </c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R167" s="105" t="s">
        <v>224</v>
      </c>
      <c r="AT167" s="105" t="s">
        <v>219</v>
      </c>
      <c r="AU167" s="105" t="s">
        <v>79</v>
      </c>
      <c r="AY167" s="6" t="s">
        <v>217</v>
      </c>
      <c r="BE167" s="106">
        <f t="shared" si="29"/>
        <v>0</v>
      </c>
      <c r="BF167" s="106">
        <f t="shared" si="30"/>
        <v>0</v>
      </c>
      <c r="BG167" s="106">
        <f t="shared" si="31"/>
        <v>0</v>
      </c>
      <c r="BH167" s="106">
        <f t="shared" si="32"/>
        <v>0</v>
      </c>
      <c r="BI167" s="106">
        <f t="shared" si="33"/>
        <v>0</v>
      </c>
      <c r="BJ167" s="6" t="s">
        <v>79</v>
      </c>
      <c r="BK167" s="106">
        <f t="shared" si="34"/>
        <v>0</v>
      </c>
      <c r="BL167" s="6" t="s">
        <v>224</v>
      </c>
      <c r="BM167" s="105" t="s">
        <v>425</v>
      </c>
    </row>
    <row r="168" spans="1:65" s="17" customFormat="1" ht="16.5" customHeight="1">
      <c r="A168" s="18"/>
      <c r="B168" s="15"/>
      <c r="C168" s="107">
        <f t="shared" si="36"/>
        <v>44</v>
      </c>
      <c r="D168" s="107" t="s">
        <v>219</v>
      </c>
      <c r="E168" s="108" t="s">
        <v>5599</v>
      </c>
      <c r="F168" s="109" t="s">
        <v>5601</v>
      </c>
      <c r="G168" s="110" t="s">
        <v>862</v>
      </c>
      <c r="H168" s="111">
        <v>1</v>
      </c>
      <c r="I168" s="3"/>
      <c r="J168" s="112">
        <f t="shared" ref="J168" si="39">ROUND(I168*H168,2)</f>
        <v>0</v>
      </c>
      <c r="K168" s="109" t="s">
        <v>0</v>
      </c>
      <c r="L168" s="15"/>
      <c r="M168" s="100"/>
      <c r="N168" s="101"/>
      <c r="O168" s="102"/>
      <c r="P168" s="103"/>
      <c r="Q168" s="103"/>
      <c r="R168" s="103"/>
      <c r="S168" s="103"/>
      <c r="T168" s="104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R168" s="105"/>
      <c r="AT168" s="105"/>
      <c r="AU168" s="105"/>
      <c r="AY168" s="6"/>
      <c r="BE168" s="106"/>
      <c r="BF168" s="106"/>
      <c r="BG168" s="106"/>
      <c r="BH168" s="106"/>
      <c r="BI168" s="106"/>
      <c r="BJ168" s="6"/>
      <c r="BK168" s="106"/>
      <c r="BL168" s="6"/>
      <c r="BM168" s="105"/>
    </row>
    <row r="169" spans="1:65" s="17" customFormat="1" ht="16.5" customHeight="1">
      <c r="A169" s="18"/>
      <c r="B169" s="15"/>
      <c r="C169" s="94">
        <f t="shared" si="36"/>
        <v>45</v>
      </c>
      <c r="D169" s="94" t="s">
        <v>219</v>
      </c>
      <c r="E169" s="95" t="s">
        <v>3720</v>
      </c>
      <c r="F169" s="96" t="s">
        <v>5603</v>
      </c>
      <c r="G169" s="97" t="s">
        <v>862</v>
      </c>
      <c r="H169" s="98">
        <v>1</v>
      </c>
      <c r="I169" s="1"/>
      <c r="J169" s="99">
        <f t="shared" si="25"/>
        <v>0</v>
      </c>
      <c r="K169" s="96" t="s">
        <v>0</v>
      </c>
      <c r="L169" s="15"/>
      <c r="M169" s="100" t="s">
        <v>0</v>
      </c>
      <c r="N169" s="101" t="s">
        <v>37</v>
      </c>
      <c r="O169" s="102"/>
      <c r="P169" s="103">
        <f t="shared" si="26"/>
        <v>0</v>
      </c>
      <c r="Q169" s="103">
        <v>0</v>
      </c>
      <c r="R169" s="103">
        <f t="shared" si="27"/>
        <v>0</v>
      </c>
      <c r="S169" s="103">
        <v>0</v>
      </c>
      <c r="T169" s="104">
        <f t="shared" si="28"/>
        <v>0</v>
      </c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R169" s="105" t="s">
        <v>224</v>
      </c>
      <c r="AT169" s="105" t="s">
        <v>219</v>
      </c>
      <c r="AU169" s="105" t="s">
        <v>79</v>
      </c>
      <c r="AY169" s="6" t="s">
        <v>217</v>
      </c>
      <c r="BE169" s="106">
        <f t="shared" si="29"/>
        <v>0</v>
      </c>
      <c r="BF169" s="106">
        <f t="shared" si="30"/>
        <v>0</v>
      </c>
      <c r="BG169" s="106">
        <f t="shared" si="31"/>
        <v>0</v>
      </c>
      <c r="BH169" s="106">
        <f t="shared" si="32"/>
        <v>0</v>
      </c>
      <c r="BI169" s="106">
        <f t="shared" si="33"/>
        <v>0</v>
      </c>
      <c r="BJ169" s="6" t="s">
        <v>79</v>
      </c>
      <c r="BK169" s="106">
        <f t="shared" si="34"/>
        <v>0</v>
      </c>
      <c r="BL169" s="6" t="s">
        <v>224</v>
      </c>
      <c r="BM169" s="105" t="s">
        <v>435</v>
      </c>
    </row>
    <row r="170" spans="1:65" s="17" customFormat="1" ht="16.5" customHeight="1">
      <c r="A170" s="18"/>
      <c r="B170" s="15"/>
      <c r="C170" s="107">
        <f t="shared" si="36"/>
        <v>46</v>
      </c>
      <c r="D170" s="107" t="s">
        <v>219</v>
      </c>
      <c r="E170" s="108" t="s">
        <v>5602</v>
      </c>
      <c r="F170" s="109" t="s">
        <v>5604</v>
      </c>
      <c r="G170" s="110" t="s">
        <v>862</v>
      </c>
      <c r="H170" s="111">
        <v>1</v>
      </c>
      <c r="I170" s="3"/>
      <c r="J170" s="112">
        <f t="shared" ref="J170" si="40">ROUND(I170*H170,2)</f>
        <v>0</v>
      </c>
      <c r="K170" s="109" t="s">
        <v>0</v>
      </c>
      <c r="L170" s="15"/>
      <c r="M170" s="100"/>
      <c r="N170" s="101"/>
      <c r="O170" s="102"/>
      <c r="P170" s="103"/>
      <c r="Q170" s="103"/>
      <c r="R170" s="103"/>
      <c r="S170" s="103"/>
      <c r="T170" s="104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R170" s="105"/>
      <c r="AT170" s="105"/>
      <c r="AU170" s="105"/>
      <c r="AY170" s="6"/>
      <c r="BE170" s="106"/>
      <c r="BF170" s="106"/>
      <c r="BG170" s="106"/>
      <c r="BH170" s="106"/>
      <c r="BI170" s="106"/>
      <c r="BJ170" s="6"/>
      <c r="BK170" s="106"/>
      <c r="BL170" s="6"/>
      <c r="BM170" s="105"/>
    </row>
    <row r="171" spans="1:65" s="17" customFormat="1" ht="24">
      <c r="A171" s="18"/>
      <c r="B171" s="15"/>
      <c r="C171" s="94">
        <f t="shared" si="36"/>
        <v>47</v>
      </c>
      <c r="D171" s="94" t="s">
        <v>219</v>
      </c>
      <c r="E171" s="95" t="s">
        <v>3721</v>
      </c>
      <c r="F171" s="96" t="s">
        <v>5606</v>
      </c>
      <c r="G171" s="97" t="s">
        <v>2486</v>
      </c>
      <c r="H171" s="98">
        <v>1</v>
      </c>
      <c r="I171" s="1"/>
      <c r="J171" s="99">
        <f t="shared" si="25"/>
        <v>0</v>
      </c>
      <c r="K171" s="96" t="s">
        <v>0</v>
      </c>
      <c r="L171" s="15"/>
      <c r="M171" s="100" t="s">
        <v>0</v>
      </c>
      <c r="N171" s="101" t="s">
        <v>37</v>
      </c>
      <c r="O171" s="102"/>
      <c r="P171" s="103">
        <f t="shared" si="26"/>
        <v>0</v>
      </c>
      <c r="Q171" s="103">
        <v>0</v>
      </c>
      <c r="R171" s="103">
        <f t="shared" si="27"/>
        <v>0</v>
      </c>
      <c r="S171" s="103">
        <v>0</v>
      </c>
      <c r="T171" s="104">
        <f t="shared" si="28"/>
        <v>0</v>
      </c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R171" s="105" t="s">
        <v>224</v>
      </c>
      <c r="AT171" s="105" t="s">
        <v>219</v>
      </c>
      <c r="AU171" s="105" t="s">
        <v>79</v>
      </c>
      <c r="AY171" s="6" t="s">
        <v>217</v>
      </c>
      <c r="BE171" s="106">
        <f t="shared" si="29"/>
        <v>0</v>
      </c>
      <c r="BF171" s="106">
        <f t="shared" si="30"/>
        <v>0</v>
      </c>
      <c r="BG171" s="106">
        <f t="shared" si="31"/>
        <v>0</v>
      </c>
      <c r="BH171" s="106">
        <f t="shared" si="32"/>
        <v>0</v>
      </c>
      <c r="BI171" s="106">
        <f t="shared" si="33"/>
        <v>0</v>
      </c>
      <c r="BJ171" s="6" t="s">
        <v>79</v>
      </c>
      <c r="BK171" s="106">
        <f t="shared" si="34"/>
        <v>0</v>
      </c>
      <c r="BL171" s="6" t="s">
        <v>224</v>
      </c>
      <c r="BM171" s="105" t="s">
        <v>445</v>
      </c>
    </row>
    <row r="172" spans="1:65" s="17" customFormat="1" ht="24">
      <c r="A172" s="18"/>
      <c r="B172" s="15"/>
      <c r="C172" s="107">
        <f t="shared" si="36"/>
        <v>48</v>
      </c>
      <c r="D172" s="107" t="s">
        <v>219</v>
      </c>
      <c r="E172" s="108" t="s">
        <v>5605</v>
      </c>
      <c r="F172" s="109" t="s">
        <v>5607</v>
      </c>
      <c r="G172" s="110" t="s">
        <v>2486</v>
      </c>
      <c r="H172" s="111">
        <v>1</v>
      </c>
      <c r="I172" s="3"/>
      <c r="J172" s="112">
        <f t="shared" ref="J172" si="41">ROUND(I172*H172,2)</f>
        <v>0</v>
      </c>
      <c r="K172" s="109" t="s">
        <v>0</v>
      </c>
      <c r="L172" s="15"/>
      <c r="M172" s="100"/>
      <c r="N172" s="101"/>
      <c r="O172" s="102"/>
      <c r="P172" s="103"/>
      <c r="Q172" s="103"/>
      <c r="R172" s="103"/>
      <c r="S172" s="103"/>
      <c r="T172" s="104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R172" s="105"/>
      <c r="AT172" s="105"/>
      <c r="AU172" s="105"/>
      <c r="AY172" s="6"/>
      <c r="BE172" s="106"/>
      <c r="BF172" s="106"/>
      <c r="BG172" s="106"/>
      <c r="BH172" s="106"/>
      <c r="BI172" s="106"/>
      <c r="BJ172" s="6"/>
      <c r="BK172" s="106"/>
      <c r="BL172" s="6"/>
      <c r="BM172" s="105"/>
    </row>
    <row r="173" spans="1:65" s="17" customFormat="1" ht="24">
      <c r="A173" s="18"/>
      <c r="B173" s="15"/>
      <c r="C173" s="94">
        <f t="shared" si="36"/>
        <v>49</v>
      </c>
      <c r="D173" s="94" t="s">
        <v>219</v>
      </c>
      <c r="E173" s="95" t="s">
        <v>3722</v>
      </c>
      <c r="F173" s="96" t="s">
        <v>5609</v>
      </c>
      <c r="G173" s="97" t="s">
        <v>2486</v>
      </c>
      <c r="H173" s="98">
        <v>1</v>
      </c>
      <c r="I173" s="1"/>
      <c r="J173" s="99">
        <f t="shared" si="25"/>
        <v>0</v>
      </c>
      <c r="K173" s="96" t="s">
        <v>0</v>
      </c>
      <c r="L173" s="15"/>
      <c r="M173" s="100" t="s">
        <v>0</v>
      </c>
      <c r="N173" s="101" t="s">
        <v>37</v>
      </c>
      <c r="O173" s="102"/>
      <c r="P173" s="103">
        <f t="shared" si="26"/>
        <v>0</v>
      </c>
      <c r="Q173" s="103">
        <v>0</v>
      </c>
      <c r="R173" s="103">
        <f t="shared" si="27"/>
        <v>0</v>
      </c>
      <c r="S173" s="103">
        <v>0</v>
      </c>
      <c r="T173" s="104">
        <f t="shared" si="28"/>
        <v>0</v>
      </c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R173" s="105" t="s">
        <v>224</v>
      </c>
      <c r="AT173" s="105" t="s">
        <v>219</v>
      </c>
      <c r="AU173" s="105" t="s">
        <v>79</v>
      </c>
      <c r="AY173" s="6" t="s">
        <v>217</v>
      </c>
      <c r="BE173" s="106">
        <f t="shared" si="29"/>
        <v>0</v>
      </c>
      <c r="BF173" s="106">
        <f t="shared" si="30"/>
        <v>0</v>
      </c>
      <c r="BG173" s="106">
        <f t="shared" si="31"/>
        <v>0</v>
      </c>
      <c r="BH173" s="106">
        <f t="shared" si="32"/>
        <v>0</v>
      </c>
      <c r="BI173" s="106">
        <f t="shared" si="33"/>
        <v>0</v>
      </c>
      <c r="BJ173" s="6" t="s">
        <v>79</v>
      </c>
      <c r="BK173" s="106">
        <f t="shared" si="34"/>
        <v>0</v>
      </c>
      <c r="BL173" s="6" t="s">
        <v>224</v>
      </c>
      <c r="BM173" s="105" t="s">
        <v>455</v>
      </c>
    </row>
    <row r="174" spans="1:65" s="17" customFormat="1" ht="24">
      <c r="A174" s="18"/>
      <c r="B174" s="15"/>
      <c r="C174" s="107">
        <f t="shared" si="36"/>
        <v>50</v>
      </c>
      <c r="D174" s="107" t="s">
        <v>219</v>
      </c>
      <c r="E174" s="108" t="s">
        <v>5608</v>
      </c>
      <c r="F174" s="109" t="s">
        <v>5610</v>
      </c>
      <c r="G174" s="110" t="s">
        <v>2486</v>
      </c>
      <c r="H174" s="111">
        <v>1</v>
      </c>
      <c r="I174" s="3"/>
      <c r="J174" s="112">
        <f t="shared" ref="J174" si="42">ROUND(I174*H174,2)</f>
        <v>0</v>
      </c>
      <c r="K174" s="109" t="s">
        <v>0</v>
      </c>
      <c r="L174" s="15"/>
      <c r="M174" s="100"/>
      <c r="N174" s="101"/>
      <c r="O174" s="102"/>
      <c r="P174" s="103"/>
      <c r="Q174" s="103"/>
      <c r="R174" s="103"/>
      <c r="S174" s="103"/>
      <c r="T174" s="104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R174" s="105"/>
      <c r="AT174" s="105"/>
      <c r="AU174" s="105"/>
      <c r="AY174" s="6"/>
      <c r="BE174" s="106"/>
      <c r="BF174" s="106"/>
      <c r="BG174" s="106"/>
      <c r="BH174" s="106"/>
      <c r="BI174" s="106"/>
      <c r="BJ174" s="6"/>
      <c r="BK174" s="106"/>
      <c r="BL174" s="6"/>
      <c r="BM174" s="105"/>
    </row>
    <row r="175" spans="1:65" s="17" customFormat="1" ht="16.5" customHeight="1">
      <c r="A175" s="18"/>
      <c r="B175" s="15"/>
      <c r="C175" s="94">
        <f t="shared" si="36"/>
        <v>51</v>
      </c>
      <c r="D175" s="94" t="s">
        <v>219</v>
      </c>
      <c r="E175" s="95" t="s">
        <v>3723</v>
      </c>
      <c r="F175" s="96" t="s">
        <v>5612</v>
      </c>
      <c r="G175" s="97" t="s">
        <v>2486</v>
      </c>
      <c r="H175" s="98">
        <v>1</v>
      </c>
      <c r="I175" s="1"/>
      <c r="J175" s="99">
        <f t="shared" si="25"/>
        <v>0</v>
      </c>
      <c r="K175" s="96" t="s">
        <v>0</v>
      </c>
      <c r="L175" s="15"/>
      <c r="M175" s="100" t="s">
        <v>0</v>
      </c>
      <c r="N175" s="101" t="s">
        <v>37</v>
      </c>
      <c r="O175" s="102"/>
      <c r="P175" s="103">
        <f t="shared" si="26"/>
        <v>0</v>
      </c>
      <c r="Q175" s="103">
        <v>0</v>
      </c>
      <c r="R175" s="103">
        <f t="shared" si="27"/>
        <v>0</v>
      </c>
      <c r="S175" s="103">
        <v>0</v>
      </c>
      <c r="T175" s="104">
        <f t="shared" si="28"/>
        <v>0</v>
      </c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R175" s="105" t="s">
        <v>224</v>
      </c>
      <c r="AT175" s="105" t="s">
        <v>219</v>
      </c>
      <c r="AU175" s="105" t="s">
        <v>79</v>
      </c>
      <c r="AY175" s="6" t="s">
        <v>217</v>
      </c>
      <c r="BE175" s="106">
        <f t="shared" si="29"/>
        <v>0</v>
      </c>
      <c r="BF175" s="106">
        <f t="shared" si="30"/>
        <v>0</v>
      </c>
      <c r="BG175" s="106">
        <f t="shared" si="31"/>
        <v>0</v>
      </c>
      <c r="BH175" s="106">
        <f t="shared" si="32"/>
        <v>0</v>
      </c>
      <c r="BI175" s="106">
        <f t="shared" si="33"/>
        <v>0</v>
      </c>
      <c r="BJ175" s="6" t="s">
        <v>79</v>
      </c>
      <c r="BK175" s="106">
        <f t="shared" si="34"/>
        <v>0</v>
      </c>
      <c r="BL175" s="6" t="s">
        <v>224</v>
      </c>
      <c r="BM175" s="105" t="s">
        <v>464</v>
      </c>
    </row>
    <row r="176" spans="1:65" s="17" customFormat="1" ht="16.5" customHeight="1">
      <c r="A176" s="18"/>
      <c r="B176" s="15"/>
      <c r="C176" s="107">
        <f t="shared" si="36"/>
        <v>52</v>
      </c>
      <c r="D176" s="107" t="s">
        <v>219</v>
      </c>
      <c r="E176" s="108" t="s">
        <v>5611</v>
      </c>
      <c r="F176" s="109" t="s">
        <v>5613</v>
      </c>
      <c r="G176" s="110" t="s">
        <v>2486</v>
      </c>
      <c r="H176" s="111">
        <v>1</v>
      </c>
      <c r="I176" s="3"/>
      <c r="J176" s="112">
        <f t="shared" ref="J176" si="43">ROUND(I176*H176,2)</f>
        <v>0</v>
      </c>
      <c r="K176" s="109" t="s">
        <v>0</v>
      </c>
      <c r="L176" s="15"/>
      <c r="M176" s="100"/>
      <c r="N176" s="101"/>
      <c r="O176" s="102"/>
      <c r="P176" s="103"/>
      <c r="Q176" s="103"/>
      <c r="R176" s="103"/>
      <c r="S176" s="103"/>
      <c r="T176" s="104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R176" s="105"/>
      <c r="AT176" s="105"/>
      <c r="AU176" s="105"/>
      <c r="AY176" s="6"/>
      <c r="BE176" s="106"/>
      <c r="BF176" s="106"/>
      <c r="BG176" s="106"/>
      <c r="BH176" s="106"/>
      <c r="BI176" s="106"/>
      <c r="BJ176" s="6"/>
      <c r="BK176" s="106"/>
      <c r="BL176" s="6"/>
      <c r="BM176" s="105"/>
    </row>
    <row r="177" spans="1:65" s="17" customFormat="1" ht="16.5" customHeight="1">
      <c r="A177" s="18"/>
      <c r="B177" s="15"/>
      <c r="C177" s="94">
        <f t="shared" si="36"/>
        <v>53</v>
      </c>
      <c r="D177" s="94" t="s">
        <v>219</v>
      </c>
      <c r="E177" s="95" t="s">
        <v>3724</v>
      </c>
      <c r="F177" s="96" t="s">
        <v>5614</v>
      </c>
      <c r="G177" s="97" t="s">
        <v>2486</v>
      </c>
      <c r="H177" s="98">
        <v>2</v>
      </c>
      <c r="I177" s="1"/>
      <c r="J177" s="99">
        <f t="shared" si="25"/>
        <v>0</v>
      </c>
      <c r="K177" s="96" t="s">
        <v>0</v>
      </c>
      <c r="L177" s="15"/>
      <c r="M177" s="100" t="s">
        <v>0</v>
      </c>
      <c r="N177" s="101" t="s">
        <v>37</v>
      </c>
      <c r="O177" s="102"/>
      <c r="P177" s="103">
        <f t="shared" si="26"/>
        <v>0</v>
      </c>
      <c r="Q177" s="103">
        <v>0</v>
      </c>
      <c r="R177" s="103">
        <f t="shared" si="27"/>
        <v>0</v>
      </c>
      <c r="S177" s="103">
        <v>0</v>
      </c>
      <c r="T177" s="104">
        <f t="shared" si="28"/>
        <v>0</v>
      </c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R177" s="105" t="s">
        <v>224</v>
      </c>
      <c r="AT177" s="105" t="s">
        <v>219</v>
      </c>
      <c r="AU177" s="105" t="s">
        <v>79</v>
      </c>
      <c r="AY177" s="6" t="s">
        <v>217</v>
      </c>
      <c r="BE177" s="106">
        <f t="shared" si="29"/>
        <v>0</v>
      </c>
      <c r="BF177" s="106">
        <f t="shared" si="30"/>
        <v>0</v>
      </c>
      <c r="BG177" s="106">
        <f t="shared" si="31"/>
        <v>0</v>
      </c>
      <c r="BH177" s="106">
        <f t="shared" si="32"/>
        <v>0</v>
      </c>
      <c r="BI177" s="106">
        <f t="shared" si="33"/>
        <v>0</v>
      </c>
      <c r="BJ177" s="6" t="s">
        <v>79</v>
      </c>
      <c r="BK177" s="106">
        <f t="shared" si="34"/>
        <v>0</v>
      </c>
      <c r="BL177" s="6" t="s">
        <v>224</v>
      </c>
      <c r="BM177" s="105" t="s">
        <v>2421</v>
      </c>
    </row>
    <row r="178" spans="1:65" s="17" customFormat="1" ht="16.5" customHeight="1">
      <c r="A178" s="18"/>
      <c r="B178" s="15"/>
      <c r="C178" s="107">
        <f t="shared" si="36"/>
        <v>54</v>
      </c>
      <c r="D178" s="107" t="s">
        <v>219</v>
      </c>
      <c r="E178" s="108" t="s">
        <v>5619</v>
      </c>
      <c r="F178" s="109" t="s">
        <v>5615</v>
      </c>
      <c r="G178" s="110" t="s">
        <v>2486</v>
      </c>
      <c r="H178" s="111">
        <v>2</v>
      </c>
      <c r="I178" s="3"/>
      <c r="J178" s="112">
        <f t="shared" ref="J178" si="44">ROUND(I178*H178,2)</f>
        <v>0</v>
      </c>
      <c r="K178" s="109" t="s">
        <v>0</v>
      </c>
      <c r="L178" s="15"/>
      <c r="M178" s="100"/>
      <c r="N178" s="101"/>
      <c r="O178" s="102"/>
      <c r="P178" s="103"/>
      <c r="Q178" s="103"/>
      <c r="R178" s="103"/>
      <c r="S178" s="103"/>
      <c r="T178" s="104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R178" s="105"/>
      <c r="AT178" s="105"/>
      <c r="AU178" s="105"/>
      <c r="AY178" s="6"/>
      <c r="BE178" s="106"/>
      <c r="BF178" s="106"/>
      <c r="BG178" s="106"/>
      <c r="BH178" s="106"/>
      <c r="BI178" s="106"/>
      <c r="BJ178" s="6"/>
      <c r="BK178" s="106"/>
      <c r="BL178" s="6"/>
      <c r="BM178" s="105"/>
    </row>
    <row r="179" spans="1:65" s="17" customFormat="1" ht="16.5" customHeight="1">
      <c r="A179" s="18"/>
      <c r="B179" s="15"/>
      <c r="C179" s="94">
        <f t="shared" si="36"/>
        <v>55</v>
      </c>
      <c r="D179" s="94" t="s">
        <v>219</v>
      </c>
      <c r="E179" s="95" t="s">
        <v>3725</v>
      </c>
      <c r="F179" s="96" t="s">
        <v>5616</v>
      </c>
      <c r="G179" s="97" t="s">
        <v>2486</v>
      </c>
      <c r="H179" s="98">
        <v>1</v>
      </c>
      <c r="I179" s="1"/>
      <c r="J179" s="99">
        <f t="shared" si="25"/>
        <v>0</v>
      </c>
      <c r="K179" s="96" t="s">
        <v>0</v>
      </c>
      <c r="L179" s="15"/>
      <c r="M179" s="100" t="s">
        <v>0</v>
      </c>
      <c r="N179" s="101" t="s">
        <v>37</v>
      </c>
      <c r="O179" s="102"/>
      <c r="P179" s="103">
        <f t="shared" si="26"/>
        <v>0</v>
      </c>
      <c r="Q179" s="103">
        <v>0</v>
      </c>
      <c r="R179" s="103">
        <f t="shared" si="27"/>
        <v>0</v>
      </c>
      <c r="S179" s="103">
        <v>0</v>
      </c>
      <c r="T179" s="104">
        <f t="shared" si="28"/>
        <v>0</v>
      </c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R179" s="105" t="s">
        <v>224</v>
      </c>
      <c r="AT179" s="105" t="s">
        <v>219</v>
      </c>
      <c r="AU179" s="105" t="s">
        <v>79</v>
      </c>
      <c r="AY179" s="6" t="s">
        <v>217</v>
      </c>
      <c r="BE179" s="106">
        <f t="shared" si="29"/>
        <v>0</v>
      </c>
      <c r="BF179" s="106">
        <f t="shared" si="30"/>
        <v>0</v>
      </c>
      <c r="BG179" s="106">
        <f t="shared" si="31"/>
        <v>0</v>
      </c>
      <c r="BH179" s="106">
        <f t="shared" si="32"/>
        <v>0</v>
      </c>
      <c r="BI179" s="106">
        <f t="shared" si="33"/>
        <v>0</v>
      </c>
      <c r="BJ179" s="6" t="s">
        <v>79</v>
      </c>
      <c r="BK179" s="106">
        <f t="shared" si="34"/>
        <v>0</v>
      </c>
      <c r="BL179" s="6" t="s">
        <v>224</v>
      </c>
      <c r="BM179" s="105" t="s">
        <v>2423</v>
      </c>
    </row>
    <row r="180" spans="1:65" s="17" customFormat="1" ht="16.5" customHeight="1">
      <c r="A180" s="18"/>
      <c r="B180" s="15"/>
      <c r="C180" s="107">
        <f t="shared" si="36"/>
        <v>56</v>
      </c>
      <c r="D180" s="107" t="s">
        <v>219</v>
      </c>
      <c r="E180" s="108" t="s">
        <v>5618</v>
      </c>
      <c r="F180" s="109" t="s">
        <v>5617</v>
      </c>
      <c r="G180" s="110" t="s">
        <v>2486</v>
      </c>
      <c r="H180" s="111">
        <v>1</v>
      </c>
      <c r="I180" s="3"/>
      <c r="J180" s="112">
        <f t="shared" ref="J180" si="45">ROUND(I180*H180,2)</f>
        <v>0</v>
      </c>
      <c r="K180" s="109" t="s">
        <v>0</v>
      </c>
      <c r="L180" s="15"/>
      <c r="M180" s="100"/>
      <c r="N180" s="101"/>
      <c r="O180" s="102"/>
      <c r="P180" s="103"/>
      <c r="Q180" s="103"/>
      <c r="R180" s="103"/>
      <c r="S180" s="103"/>
      <c r="T180" s="104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R180" s="105"/>
      <c r="AT180" s="105"/>
      <c r="AU180" s="105"/>
      <c r="AY180" s="6"/>
      <c r="BE180" s="106"/>
      <c r="BF180" s="106"/>
      <c r="BG180" s="106"/>
      <c r="BH180" s="106"/>
      <c r="BI180" s="106"/>
      <c r="BJ180" s="6"/>
      <c r="BK180" s="106"/>
      <c r="BL180" s="6"/>
      <c r="BM180" s="105"/>
    </row>
    <row r="181" spans="1:65" s="17" customFormat="1" ht="16.5" customHeight="1">
      <c r="A181" s="18"/>
      <c r="B181" s="15"/>
      <c r="C181" s="94">
        <f t="shared" si="36"/>
        <v>57</v>
      </c>
      <c r="D181" s="94" t="s">
        <v>219</v>
      </c>
      <c r="E181" s="95" t="s">
        <v>3726</v>
      </c>
      <c r="F181" s="96" t="s">
        <v>5620</v>
      </c>
      <c r="G181" s="97" t="s">
        <v>2486</v>
      </c>
      <c r="H181" s="98">
        <v>1</v>
      </c>
      <c r="I181" s="1"/>
      <c r="J181" s="99">
        <f t="shared" si="25"/>
        <v>0</v>
      </c>
      <c r="K181" s="96" t="s">
        <v>0</v>
      </c>
      <c r="L181" s="15"/>
      <c r="M181" s="100" t="s">
        <v>0</v>
      </c>
      <c r="N181" s="101" t="s">
        <v>37</v>
      </c>
      <c r="O181" s="102"/>
      <c r="P181" s="103">
        <f t="shared" si="26"/>
        <v>0</v>
      </c>
      <c r="Q181" s="103">
        <v>0</v>
      </c>
      <c r="R181" s="103">
        <f t="shared" si="27"/>
        <v>0</v>
      </c>
      <c r="S181" s="103">
        <v>0</v>
      </c>
      <c r="T181" s="104">
        <f t="shared" si="28"/>
        <v>0</v>
      </c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R181" s="105" t="s">
        <v>224</v>
      </c>
      <c r="AT181" s="105" t="s">
        <v>219</v>
      </c>
      <c r="AU181" s="105" t="s">
        <v>79</v>
      </c>
      <c r="AY181" s="6" t="s">
        <v>217</v>
      </c>
      <c r="BE181" s="106">
        <f t="shared" si="29"/>
        <v>0</v>
      </c>
      <c r="BF181" s="106">
        <f t="shared" si="30"/>
        <v>0</v>
      </c>
      <c r="BG181" s="106">
        <f t="shared" si="31"/>
        <v>0</v>
      </c>
      <c r="BH181" s="106">
        <f t="shared" si="32"/>
        <v>0</v>
      </c>
      <c r="BI181" s="106">
        <f t="shared" si="33"/>
        <v>0</v>
      </c>
      <c r="BJ181" s="6" t="s">
        <v>79</v>
      </c>
      <c r="BK181" s="106">
        <f t="shared" si="34"/>
        <v>0</v>
      </c>
      <c r="BL181" s="6" t="s">
        <v>224</v>
      </c>
      <c r="BM181" s="105" t="s">
        <v>474</v>
      </c>
    </row>
    <row r="182" spans="1:65" s="17" customFormat="1" ht="16.5" customHeight="1">
      <c r="A182" s="18"/>
      <c r="B182" s="15"/>
      <c r="C182" s="107">
        <f t="shared" si="36"/>
        <v>58</v>
      </c>
      <c r="D182" s="107" t="s">
        <v>219</v>
      </c>
      <c r="E182" s="108" t="s">
        <v>5622</v>
      </c>
      <c r="F182" s="109" t="s">
        <v>5621</v>
      </c>
      <c r="G182" s="110" t="s">
        <v>2486</v>
      </c>
      <c r="H182" s="111">
        <v>1</v>
      </c>
      <c r="I182" s="3"/>
      <c r="J182" s="112">
        <f t="shared" ref="J182" si="46">ROUND(I182*H182,2)</f>
        <v>0</v>
      </c>
      <c r="K182" s="109" t="s">
        <v>0</v>
      </c>
      <c r="L182" s="15"/>
      <c r="M182" s="100"/>
      <c r="N182" s="101"/>
      <c r="O182" s="102"/>
      <c r="P182" s="103"/>
      <c r="Q182" s="103"/>
      <c r="R182" s="103"/>
      <c r="S182" s="103"/>
      <c r="T182" s="104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R182" s="105"/>
      <c r="AT182" s="105"/>
      <c r="AU182" s="105"/>
      <c r="AY182" s="6"/>
      <c r="BE182" s="106"/>
      <c r="BF182" s="106"/>
      <c r="BG182" s="106"/>
      <c r="BH182" s="106"/>
      <c r="BI182" s="106"/>
      <c r="BJ182" s="6"/>
      <c r="BK182" s="106"/>
      <c r="BL182" s="6"/>
      <c r="BM182" s="105"/>
    </row>
    <row r="183" spans="1:65" s="17" customFormat="1" ht="16.5" customHeight="1">
      <c r="A183" s="18"/>
      <c r="B183" s="15"/>
      <c r="C183" s="94">
        <f t="shared" si="36"/>
        <v>59</v>
      </c>
      <c r="D183" s="94" t="s">
        <v>219</v>
      </c>
      <c r="E183" s="95" t="s">
        <v>3727</v>
      </c>
      <c r="F183" s="96" t="s">
        <v>5624</v>
      </c>
      <c r="G183" s="97" t="s">
        <v>2486</v>
      </c>
      <c r="H183" s="98">
        <v>4</v>
      </c>
      <c r="I183" s="1"/>
      <c r="J183" s="99">
        <f t="shared" si="25"/>
        <v>0</v>
      </c>
      <c r="K183" s="96" t="s">
        <v>0</v>
      </c>
      <c r="L183" s="15"/>
      <c r="M183" s="100" t="s">
        <v>0</v>
      </c>
      <c r="N183" s="101" t="s">
        <v>37</v>
      </c>
      <c r="O183" s="102"/>
      <c r="P183" s="103">
        <f t="shared" si="26"/>
        <v>0</v>
      </c>
      <c r="Q183" s="103">
        <v>0</v>
      </c>
      <c r="R183" s="103">
        <f t="shared" si="27"/>
        <v>0</v>
      </c>
      <c r="S183" s="103">
        <v>0</v>
      </c>
      <c r="T183" s="104">
        <f t="shared" si="28"/>
        <v>0</v>
      </c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R183" s="105" t="s">
        <v>224</v>
      </c>
      <c r="AT183" s="105" t="s">
        <v>219</v>
      </c>
      <c r="AU183" s="105" t="s">
        <v>79</v>
      </c>
      <c r="AY183" s="6" t="s">
        <v>217</v>
      </c>
      <c r="BE183" s="106">
        <f t="shared" si="29"/>
        <v>0</v>
      </c>
      <c r="BF183" s="106">
        <f t="shared" si="30"/>
        <v>0</v>
      </c>
      <c r="BG183" s="106">
        <f t="shared" si="31"/>
        <v>0</v>
      </c>
      <c r="BH183" s="106">
        <f t="shared" si="32"/>
        <v>0</v>
      </c>
      <c r="BI183" s="106">
        <f t="shared" si="33"/>
        <v>0</v>
      </c>
      <c r="BJ183" s="6" t="s">
        <v>79</v>
      </c>
      <c r="BK183" s="106">
        <f t="shared" si="34"/>
        <v>0</v>
      </c>
      <c r="BL183" s="6" t="s">
        <v>224</v>
      </c>
      <c r="BM183" s="105" t="s">
        <v>484</v>
      </c>
    </row>
    <row r="184" spans="1:65" s="17" customFormat="1" ht="16.5" customHeight="1">
      <c r="A184" s="18"/>
      <c r="B184" s="15"/>
      <c r="C184" s="107">
        <f t="shared" si="36"/>
        <v>60</v>
      </c>
      <c r="D184" s="107" t="s">
        <v>219</v>
      </c>
      <c r="E184" s="108" t="s">
        <v>5623</v>
      </c>
      <c r="F184" s="109" t="s">
        <v>5625</v>
      </c>
      <c r="G184" s="110" t="s">
        <v>2486</v>
      </c>
      <c r="H184" s="111">
        <v>4</v>
      </c>
      <c r="I184" s="3"/>
      <c r="J184" s="112">
        <f t="shared" ref="J184" si="47">ROUND(I184*H184,2)</f>
        <v>0</v>
      </c>
      <c r="K184" s="109" t="s">
        <v>0</v>
      </c>
      <c r="L184" s="15"/>
      <c r="M184" s="100"/>
      <c r="N184" s="101"/>
      <c r="O184" s="102"/>
      <c r="P184" s="103"/>
      <c r="Q184" s="103"/>
      <c r="R184" s="103"/>
      <c r="S184" s="103"/>
      <c r="T184" s="104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R184" s="105"/>
      <c r="AT184" s="105"/>
      <c r="AU184" s="105"/>
      <c r="AY184" s="6"/>
      <c r="BE184" s="106"/>
      <c r="BF184" s="106"/>
      <c r="BG184" s="106"/>
      <c r="BH184" s="106"/>
      <c r="BI184" s="106"/>
      <c r="BJ184" s="6"/>
      <c r="BK184" s="106"/>
      <c r="BL184" s="6"/>
      <c r="BM184" s="105"/>
    </row>
    <row r="185" spans="1:65" s="17" customFormat="1" ht="16.5" customHeight="1">
      <c r="A185" s="18"/>
      <c r="B185" s="15"/>
      <c r="C185" s="94">
        <f t="shared" si="36"/>
        <v>61</v>
      </c>
      <c r="D185" s="94" t="s">
        <v>219</v>
      </c>
      <c r="E185" s="95" t="s">
        <v>3728</v>
      </c>
      <c r="F185" s="96" t="s">
        <v>5627</v>
      </c>
      <c r="G185" s="97" t="s">
        <v>2486</v>
      </c>
      <c r="H185" s="98">
        <v>14</v>
      </c>
      <c r="I185" s="1"/>
      <c r="J185" s="99">
        <f t="shared" si="25"/>
        <v>0</v>
      </c>
      <c r="K185" s="96" t="s">
        <v>0</v>
      </c>
      <c r="L185" s="15"/>
      <c r="M185" s="100" t="s">
        <v>0</v>
      </c>
      <c r="N185" s="101" t="s">
        <v>37</v>
      </c>
      <c r="O185" s="102"/>
      <c r="P185" s="103">
        <f t="shared" si="26"/>
        <v>0</v>
      </c>
      <c r="Q185" s="103">
        <v>0</v>
      </c>
      <c r="R185" s="103">
        <f t="shared" si="27"/>
        <v>0</v>
      </c>
      <c r="S185" s="103">
        <v>0</v>
      </c>
      <c r="T185" s="104">
        <f t="shared" si="28"/>
        <v>0</v>
      </c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R185" s="105" t="s">
        <v>224</v>
      </c>
      <c r="AT185" s="105" t="s">
        <v>219</v>
      </c>
      <c r="AU185" s="105" t="s">
        <v>79</v>
      </c>
      <c r="AY185" s="6" t="s">
        <v>217</v>
      </c>
      <c r="BE185" s="106">
        <f t="shared" si="29"/>
        <v>0</v>
      </c>
      <c r="BF185" s="106">
        <f t="shared" si="30"/>
        <v>0</v>
      </c>
      <c r="BG185" s="106">
        <f t="shared" si="31"/>
        <v>0</v>
      </c>
      <c r="BH185" s="106">
        <f t="shared" si="32"/>
        <v>0</v>
      </c>
      <c r="BI185" s="106">
        <f t="shared" si="33"/>
        <v>0</v>
      </c>
      <c r="BJ185" s="6" t="s">
        <v>79</v>
      </c>
      <c r="BK185" s="106">
        <f t="shared" si="34"/>
        <v>0</v>
      </c>
      <c r="BL185" s="6" t="s">
        <v>224</v>
      </c>
      <c r="BM185" s="105" t="s">
        <v>494</v>
      </c>
    </row>
    <row r="186" spans="1:65" s="17" customFormat="1" ht="16.5" customHeight="1">
      <c r="A186" s="18"/>
      <c r="B186" s="15"/>
      <c r="C186" s="107">
        <f t="shared" si="36"/>
        <v>62</v>
      </c>
      <c r="D186" s="107" t="s">
        <v>219</v>
      </c>
      <c r="E186" s="108" t="s">
        <v>5626</v>
      </c>
      <c r="F186" s="109" t="s">
        <v>5628</v>
      </c>
      <c r="G186" s="110" t="s">
        <v>2486</v>
      </c>
      <c r="H186" s="111">
        <v>14</v>
      </c>
      <c r="I186" s="3"/>
      <c r="J186" s="112">
        <f t="shared" ref="J186" si="48">ROUND(I186*H186,2)</f>
        <v>0</v>
      </c>
      <c r="K186" s="109" t="s">
        <v>0</v>
      </c>
      <c r="L186" s="15"/>
      <c r="M186" s="100"/>
      <c r="N186" s="101"/>
      <c r="O186" s="102"/>
      <c r="P186" s="103"/>
      <c r="Q186" s="103"/>
      <c r="R186" s="103"/>
      <c r="S186" s="103"/>
      <c r="T186" s="104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R186" s="105"/>
      <c r="AT186" s="105"/>
      <c r="AU186" s="105"/>
      <c r="AY186" s="6"/>
      <c r="BE186" s="106"/>
      <c r="BF186" s="106"/>
      <c r="BG186" s="106"/>
      <c r="BH186" s="106"/>
      <c r="BI186" s="106"/>
      <c r="BJ186" s="6"/>
      <c r="BK186" s="106"/>
      <c r="BL186" s="6"/>
      <c r="BM186" s="105"/>
    </row>
    <row r="187" spans="1:65" s="17" customFormat="1" ht="16.5" customHeight="1">
      <c r="A187" s="18"/>
      <c r="B187" s="15"/>
      <c r="C187" s="94">
        <f t="shared" si="36"/>
        <v>63</v>
      </c>
      <c r="D187" s="94" t="s">
        <v>219</v>
      </c>
      <c r="E187" s="95" t="s">
        <v>3729</v>
      </c>
      <c r="F187" s="96" t="s">
        <v>5630</v>
      </c>
      <c r="G187" s="97" t="s">
        <v>2486</v>
      </c>
      <c r="H187" s="98">
        <v>1</v>
      </c>
      <c r="I187" s="1"/>
      <c r="J187" s="99">
        <f t="shared" si="25"/>
        <v>0</v>
      </c>
      <c r="K187" s="96" t="s">
        <v>0</v>
      </c>
      <c r="L187" s="15"/>
      <c r="M187" s="100" t="s">
        <v>0</v>
      </c>
      <c r="N187" s="101" t="s">
        <v>37</v>
      </c>
      <c r="O187" s="102"/>
      <c r="P187" s="103">
        <f t="shared" si="26"/>
        <v>0</v>
      </c>
      <c r="Q187" s="103">
        <v>0</v>
      </c>
      <c r="R187" s="103">
        <f t="shared" si="27"/>
        <v>0</v>
      </c>
      <c r="S187" s="103">
        <v>0</v>
      </c>
      <c r="T187" s="104">
        <f t="shared" si="28"/>
        <v>0</v>
      </c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R187" s="105" t="s">
        <v>224</v>
      </c>
      <c r="AT187" s="105" t="s">
        <v>219</v>
      </c>
      <c r="AU187" s="105" t="s">
        <v>79</v>
      </c>
      <c r="AY187" s="6" t="s">
        <v>217</v>
      </c>
      <c r="BE187" s="106">
        <f t="shared" si="29"/>
        <v>0</v>
      </c>
      <c r="BF187" s="106">
        <f t="shared" si="30"/>
        <v>0</v>
      </c>
      <c r="BG187" s="106">
        <f t="shared" si="31"/>
        <v>0</v>
      </c>
      <c r="BH187" s="106">
        <f t="shared" si="32"/>
        <v>0</v>
      </c>
      <c r="BI187" s="106">
        <f t="shared" si="33"/>
        <v>0</v>
      </c>
      <c r="BJ187" s="6" t="s">
        <v>79</v>
      </c>
      <c r="BK187" s="106">
        <f t="shared" si="34"/>
        <v>0</v>
      </c>
      <c r="BL187" s="6" t="s">
        <v>224</v>
      </c>
      <c r="BM187" s="105" t="s">
        <v>507</v>
      </c>
    </row>
    <row r="188" spans="1:65" s="17" customFormat="1" ht="16.5" customHeight="1">
      <c r="A188" s="18"/>
      <c r="B188" s="15"/>
      <c r="C188" s="107">
        <f t="shared" si="36"/>
        <v>64</v>
      </c>
      <c r="D188" s="107" t="s">
        <v>219</v>
      </c>
      <c r="E188" s="108" t="s">
        <v>5629</v>
      </c>
      <c r="F188" s="109" t="s">
        <v>5631</v>
      </c>
      <c r="G188" s="110" t="s">
        <v>2486</v>
      </c>
      <c r="H188" s="111">
        <v>1</v>
      </c>
      <c r="I188" s="3"/>
      <c r="J188" s="112">
        <f t="shared" ref="J188" si="49">ROUND(I188*H188,2)</f>
        <v>0</v>
      </c>
      <c r="K188" s="109" t="s">
        <v>0</v>
      </c>
      <c r="L188" s="15"/>
      <c r="M188" s="100"/>
      <c r="N188" s="101"/>
      <c r="O188" s="102"/>
      <c r="P188" s="103"/>
      <c r="Q188" s="103"/>
      <c r="R188" s="103"/>
      <c r="S188" s="103"/>
      <c r="T188" s="104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R188" s="105"/>
      <c r="AT188" s="105"/>
      <c r="AU188" s="105"/>
      <c r="AY188" s="6"/>
      <c r="BE188" s="106"/>
      <c r="BF188" s="106"/>
      <c r="BG188" s="106"/>
      <c r="BH188" s="106"/>
      <c r="BI188" s="106"/>
      <c r="BJ188" s="6"/>
      <c r="BK188" s="106"/>
      <c r="BL188" s="6"/>
      <c r="BM188" s="105"/>
    </row>
    <row r="189" spans="1:65" s="17" customFormat="1" ht="16.5" customHeight="1">
      <c r="A189" s="18"/>
      <c r="B189" s="15"/>
      <c r="C189" s="94">
        <f t="shared" si="36"/>
        <v>65</v>
      </c>
      <c r="D189" s="94" t="s">
        <v>219</v>
      </c>
      <c r="E189" s="95" t="s">
        <v>3730</v>
      </c>
      <c r="F189" s="96" t="s">
        <v>5633</v>
      </c>
      <c r="G189" s="97" t="s">
        <v>2486</v>
      </c>
      <c r="H189" s="98">
        <v>2</v>
      </c>
      <c r="I189" s="1"/>
      <c r="J189" s="99">
        <f t="shared" si="25"/>
        <v>0</v>
      </c>
      <c r="K189" s="96" t="s">
        <v>0</v>
      </c>
      <c r="L189" s="15"/>
      <c r="M189" s="100" t="s">
        <v>0</v>
      </c>
      <c r="N189" s="101" t="s">
        <v>37</v>
      </c>
      <c r="O189" s="102"/>
      <c r="P189" s="103">
        <f t="shared" si="26"/>
        <v>0</v>
      </c>
      <c r="Q189" s="103">
        <v>0</v>
      </c>
      <c r="R189" s="103">
        <f t="shared" si="27"/>
        <v>0</v>
      </c>
      <c r="S189" s="103">
        <v>0</v>
      </c>
      <c r="T189" s="104">
        <f t="shared" si="28"/>
        <v>0</v>
      </c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R189" s="105" t="s">
        <v>224</v>
      </c>
      <c r="AT189" s="105" t="s">
        <v>219</v>
      </c>
      <c r="AU189" s="105" t="s">
        <v>79</v>
      </c>
      <c r="AY189" s="6" t="s">
        <v>217</v>
      </c>
      <c r="BE189" s="106">
        <f t="shared" si="29"/>
        <v>0</v>
      </c>
      <c r="BF189" s="106">
        <f t="shared" si="30"/>
        <v>0</v>
      </c>
      <c r="BG189" s="106">
        <f t="shared" si="31"/>
        <v>0</v>
      </c>
      <c r="BH189" s="106">
        <f t="shared" si="32"/>
        <v>0</v>
      </c>
      <c r="BI189" s="106">
        <f t="shared" si="33"/>
        <v>0</v>
      </c>
      <c r="BJ189" s="6" t="s">
        <v>79</v>
      </c>
      <c r="BK189" s="106">
        <f t="shared" si="34"/>
        <v>0</v>
      </c>
      <c r="BL189" s="6" t="s">
        <v>224</v>
      </c>
      <c r="BM189" s="105" t="s">
        <v>2429</v>
      </c>
    </row>
    <row r="190" spans="1:65" s="17" customFormat="1" ht="16.5" customHeight="1">
      <c r="A190" s="18"/>
      <c r="B190" s="15"/>
      <c r="C190" s="107">
        <f t="shared" si="36"/>
        <v>66</v>
      </c>
      <c r="D190" s="107" t="s">
        <v>219</v>
      </c>
      <c r="E190" s="108" t="s">
        <v>5632</v>
      </c>
      <c r="F190" s="109" t="s">
        <v>5634</v>
      </c>
      <c r="G190" s="110" t="s">
        <v>2486</v>
      </c>
      <c r="H190" s="111">
        <v>2</v>
      </c>
      <c r="I190" s="3"/>
      <c r="J190" s="112">
        <f t="shared" ref="J190" si="50">ROUND(I190*H190,2)</f>
        <v>0</v>
      </c>
      <c r="K190" s="109" t="s">
        <v>0</v>
      </c>
      <c r="L190" s="15"/>
      <c r="M190" s="100"/>
      <c r="N190" s="101"/>
      <c r="O190" s="102"/>
      <c r="P190" s="103"/>
      <c r="Q190" s="103"/>
      <c r="R190" s="103"/>
      <c r="S190" s="103"/>
      <c r="T190" s="104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R190" s="105"/>
      <c r="AT190" s="105"/>
      <c r="AU190" s="105"/>
      <c r="AY190" s="6"/>
      <c r="BE190" s="106"/>
      <c r="BF190" s="106"/>
      <c r="BG190" s="106"/>
      <c r="BH190" s="106"/>
      <c r="BI190" s="106"/>
      <c r="BJ190" s="6"/>
      <c r="BK190" s="106"/>
      <c r="BL190" s="6"/>
      <c r="BM190" s="105"/>
    </row>
    <row r="191" spans="1:65" s="17" customFormat="1" ht="16.5" customHeight="1">
      <c r="A191" s="18"/>
      <c r="B191" s="15"/>
      <c r="C191" s="94">
        <f t="shared" si="36"/>
        <v>67</v>
      </c>
      <c r="D191" s="94" t="s">
        <v>219</v>
      </c>
      <c r="E191" s="95" t="s">
        <v>3731</v>
      </c>
      <c r="F191" s="96" t="s">
        <v>5636</v>
      </c>
      <c r="G191" s="97" t="s">
        <v>2486</v>
      </c>
      <c r="H191" s="98">
        <v>2</v>
      </c>
      <c r="I191" s="1"/>
      <c r="J191" s="99">
        <f t="shared" si="25"/>
        <v>0</v>
      </c>
      <c r="K191" s="96" t="s">
        <v>0</v>
      </c>
      <c r="L191" s="15"/>
      <c r="M191" s="100" t="s">
        <v>0</v>
      </c>
      <c r="N191" s="101" t="s">
        <v>37</v>
      </c>
      <c r="O191" s="102"/>
      <c r="P191" s="103">
        <f t="shared" si="26"/>
        <v>0</v>
      </c>
      <c r="Q191" s="103">
        <v>0</v>
      </c>
      <c r="R191" s="103">
        <f t="shared" si="27"/>
        <v>0</v>
      </c>
      <c r="S191" s="103">
        <v>0</v>
      </c>
      <c r="T191" s="104">
        <f t="shared" si="28"/>
        <v>0</v>
      </c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R191" s="105" t="s">
        <v>224</v>
      </c>
      <c r="AT191" s="105" t="s">
        <v>219</v>
      </c>
      <c r="AU191" s="105" t="s">
        <v>79</v>
      </c>
      <c r="AY191" s="6" t="s">
        <v>217</v>
      </c>
      <c r="BE191" s="106">
        <f t="shared" si="29"/>
        <v>0</v>
      </c>
      <c r="BF191" s="106">
        <f t="shared" si="30"/>
        <v>0</v>
      </c>
      <c r="BG191" s="106">
        <f t="shared" si="31"/>
        <v>0</v>
      </c>
      <c r="BH191" s="106">
        <f t="shared" si="32"/>
        <v>0</v>
      </c>
      <c r="BI191" s="106">
        <f t="shared" si="33"/>
        <v>0</v>
      </c>
      <c r="BJ191" s="6" t="s">
        <v>79</v>
      </c>
      <c r="BK191" s="106">
        <f t="shared" si="34"/>
        <v>0</v>
      </c>
      <c r="BL191" s="6" t="s">
        <v>224</v>
      </c>
      <c r="BM191" s="105" t="s">
        <v>2431</v>
      </c>
    </row>
    <row r="192" spans="1:65" s="17" customFormat="1" ht="16.5" customHeight="1">
      <c r="A192" s="18"/>
      <c r="B192" s="15"/>
      <c r="C192" s="107">
        <f t="shared" si="36"/>
        <v>68</v>
      </c>
      <c r="D192" s="107" t="s">
        <v>219</v>
      </c>
      <c r="E192" s="108" t="s">
        <v>5635</v>
      </c>
      <c r="F192" s="109" t="s">
        <v>5637</v>
      </c>
      <c r="G192" s="110" t="s">
        <v>2486</v>
      </c>
      <c r="H192" s="111">
        <v>2</v>
      </c>
      <c r="I192" s="3"/>
      <c r="J192" s="112">
        <f t="shared" ref="J192" si="51">ROUND(I192*H192,2)</f>
        <v>0</v>
      </c>
      <c r="K192" s="109" t="s">
        <v>0</v>
      </c>
      <c r="L192" s="15"/>
      <c r="M192" s="100"/>
      <c r="N192" s="101"/>
      <c r="O192" s="102"/>
      <c r="P192" s="103"/>
      <c r="Q192" s="103"/>
      <c r="R192" s="103"/>
      <c r="S192" s="103"/>
      <c r="T192" s="104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R192" s="105"/>
      <c r="AT192" s="105"/>
      <c r="AU192" s="105"/>
      <c r="AY192" s="6"/>
      <c r="BE192" s="106"/>
      <c r="BF192" s="106"/>
      <c r="BG192" s="106"/>
      <c r="BH192" s="106"/>
      <c r="BI192" s="106"/>
      <c r="BJ192" s="6"/>
      <c r="BK192" s="106"/>
      <c r="BL192" s="6"/>
      <c r="BM192" s="105"/>
    </row>
    <row r="193" spans="1:65" s="17" customFormat="1" ht="16.5" customHeight="1">
      <c r="A193" s="18"/>
      <c r="B193" s="15"/>
      <c r="C193" s="94">
        <f t="shared" si="36"/>
        <v>69</v>
      </c>
      <c r="D193" s="94" t="s">
        <v>219</v>
      </c>
      <c r="E193" s="95" t="s">
        <v>3732</v>
      </c>
      <c r="F193" s="96" t="s">
        <v>5638</v>
      </c>
      <c r="G193" s="97" t="s">
        <v>2486</v>
      </c>
      <c r="H193" s="98">
        <v>2</v>
      </c>
      <c r="I193" s="1"/>
      <c r="J193" s="99">
        <f t="shared" si="25"/>
        <v>0</v>
      </c>
      <c r="K193" s="96" t="s">
        <v>0</v>
      </c>
      <c r="L193" s="15"/>
      <c r="M193" s="100" t="s">
        <v>0</v>
      </c>
      <c r="N193" s="101" t="s">
        <v>37</v>
      </c>
      <c r="O193" s="102"/>
      <c r="P193" s="103">
        <f t="shared" si="26"/>
        <v>0</v>
      </c>
      <c r="Q193" s="103">
        <v>0</v>
      </c>
      <c r="R193" s="103">
        <f t="shared" si="27"/>
        <v>0</v>
      </c>
      <c r="S193" s="103">
        <v>0</v>
      </c>
      <c r="T193" s="104">
        <f t="shared" si="28"/>
        <v>0</v>
      </c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R193" s="105" t="s">
        <v>224</v>
      </c>
      <c r="AT193" s="105" t="s">
        <v>219</v>
      </c>
      <c r="AU193" s="105" t="s">
        <v>79</v>
      </c>
      <c r="AY193" s="6" t="s">
        <v>217</v>
      </c>
      <c r="BE193" s="106">
        <f t="shared" si="29"/>
        <v>0</v>
      </c>
      <c r="BF193" s="106">
        <f t="shared" si="30"/>
        <v>0</v>
      </c>
      <c r="BG193" s="106">
        <f t="shared" si="31"/>
        <v>0</v>
      </c>
      <c r="BH193" s="106">
        <f t="shared" si="32"/>
        <v>0</v>
      </c>
      <c r="BI193" s="106">
        <f t="shared" si="33"/>
        <v>0</v>
      </c>
      <c r="BJ193" s="6" t="s">
        <v>79</v>
      </c>
      <c r="BK193" s="106">
        <f t="shared" si="34"/>
        <v>0</v>
      </c>
      <c r="BL193" s="6" t="s">
        <v>224</v>
      </c>
      <c r="BM193" s="105" t="s">
        <v>516</v>
      </c>
    </row>
    <row r="194" spans="1:65" s="17" customFormat="1" ht="16.5" customHeight="1">
      <c r="A194" s="18"/>
      <c r="B194" s="15"/>
      <c r="C194" s="107">
        <f t="shared" si="36"/>
        <v>70</v>
      </c>
      <c r="D194" s="107" t="s">
        <v>219</v>
      </c>
      <c r="E194" s="108" t="s">
        <v>5640</v>
      </c>
      <c r="F194" s="109" t="s">
        <v>5639</v>
      </c>
      <c r="G194" s="110" t="s">
        <v>2486</v>
      </c>
      <c r="H194" s="111">
        <v>2</v>
      </c>
      <c r="I194" s="3"/>
      <c r="J194" s="112">
        <f t="shared" ref="J194" si="52">ROUND(I194*H194,2)</f>
        <v>0</v>
      </c>
      <c r="K194" s="109" t="s">
        <v>0</v>
      </c>
      <c r="L194" s="15"/>
      <c r="M194" s="100"/>
      <c r="N194" s="101"/>
      <c r="O194" s="102"/>
      <c r="P194" s="103"/>
      <c r="Q194" s="103"/>
      <c r="R194" s="103"/>
      <c r="S194" s="103"/>
      <c r="T194" s="104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R194" s="105"/>
      <c r="AT194" s="105"/>
      <c r="AU194" s="105"/>
      <c r="AY194" s="6"/>
      <c r="BE194" s="106"/>
      <c r="BF194" s="106"/>
      <c r="BG194" s="106"/>
      <c r="BH194" s="106"/>
      <c r="BI194" s="106"/>
      <c r="BJ194" s="6"/>
      <c r="BK194" s="106"/>
      <c r="BL194" s="6"/>
      <c r="BM194" s="105"/>
    </row>
    <row r="195" spans="1:65" s="17" customFormat="1" ht="16.5" customHeight="1">
      <c r="A195" s="18"/>
      <c r="B195" s="15"/>
      <c r="C195" s="94">
        <f t="shared" si="36"/>
        <v>71</v>
      </c>
      <c r="D195" s="94" t="s">
        <v>219</v>
      </c>
      <c r="E195" s="95" t="s">
        <v>3733</v>
      </c>
      <c r="F195" s="96" t="s">
        <v>5641</v>
      </c>
      <c r="G195" s="97" t="s">
        <v>2486</v>
      </c>
      <c r="H195" s="98">
        <v>2</v>
      </c>
      <c r="I195" s="1"/>
      <c r="J195" s="99">
        <f t="shared" si="25"/>
        <v>0</v>
      </c>
      <c r="K195" s="96" t="s">
        <v>0</v>
      </c>
      <c r="L195" s="15"/>
      <c r="M195" s="100" t="s">
        <v>0</v>
      </c>
      <c r="N195" s="101" t="s">
        <v>37</v>
      </c>
      <c r="O195" s="102"/>
      <c r="P195" s="103">
        <f t="shared" si="26"/>
        <v>0</v>
      </c>
      <c r="Q195" s="103">
        <v>0</v>
      </c>
      <c r="R195" s="103">
        <f t="shared" si="27"/>
        <v>0</v>
      </c>
      <c r="S195" s="103">
        <v>0</v>
      </c>
      <c r="T195" s="104">
        <f t="shared" si="28"/>
        <v>0</v>
      </c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R195" s="105" t="s">
        <v>224</v>
      </c>
      <c r="AT195" s="105" t="s">
        <v>219</v>
      </c>
      <c r="AU195" s="105" t="s">
        <v>79</v>
      </c>
      <c r="AY195" s="6" t="s">
        <v>217</v>
      </c>
      <c r="BE195" s="106">
        <f t="shared" si="29"/>
        <v>0</v>
      </c>
      <c r="BF195" s="106">
        <f t="shared" si="30"/>
        <v>0</v>
      </c>
      <c r="BG195" s="106">
        <f t="shared" si="31"/>
        <v>0</v>
      </c>
      <c r="BH195" s="106">
        <f t="shared" si="32"/>
        <v>0</v>
      </c>
      <c r="BI195" s="106">
        <f t="shared" si="33"/>
        <v>0</v>
      </c>
      <c r="BJ195" s="6" t="s">
        <v>79</v>
      </c>
      <c r="BK195" s="106">
        <f t="shared" si="34"/>
        <v>0</v>
      </c>
      <c r="BL195" s="6" t="s">
        <v>224</v>
      </c>
      <c r="BM195" s="105" t="s">
        <v>527</v>
      </c>
    </row>
    <row r="196" spans="1:65" s="17" customFormat="1" ht="16.5" customHeight="1">
      <c r="A196" s="18"/>
      <c r="B196" s="15"/>
      <c r="C196" s="107">
        <f t="shared" si="36"/>
        <v>72</v>
      </c>
      <c r="D196" s="107" t="s">
        <v>219</v>
      </c>
      <c r="E196" s="108" t="s">
        <v>5643</v>
      </c>
      <c r="F196" s="109" t="s">
        <v>5642</v>
      </c>
      <c r="G196" s="110" t="s">
        <v>2486</v>
      </c>
      <c r="H196" s="111">
        <v>2</v>
      </c>
      <c r="I196" s="3"/>
      <c r="J196" s="112">
        <f t="shared" ref="J196" si="53">ROUND(I196*H196,2)</f>
        <v>0</v>
      </c>
      <c r="K196" s="109" t="s">
        <v>0</v>
      </c>
      <c r="L196" s="15"/>
      <c r="M196" s="100"/>
      <c r="N196" s="101"/>
      <c r="O196" s="102"/>
      <c r="P196" s="103"/>
      <c r="Q196" s="103"/>
      <c r="R196" s="103"/>
      <c r="S196" s="103"/>
      <c r="T196" s="104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R196" s="105"/>
      <c r="AT196" s="105"/>
      <c r="AU196" s="105"/>
      <c r="AY196" s="6"/>
      <c r="BE196" s="106"/>
      <c r="BF196" s="106"/>
      <c r="BG196" s="106"/>
      <c r="BH196" s="106"/>
      <c r="BI196" s="106"/>
      <c r="BJ196" s="6"/>
      <c r="BK196" s="106"/>
      <c r="BL196" s="6"/>
      <c r="BM196" s="105"/>
    </row>
    <row r="197" spans="1:65" s="17" customFormat="1" ht="16.5" customHeight="1">
      <c r="A197" s="18"/>
      <c r="B197" s="15"/>
      <c r="C197" s="94">
        <f t="shared" si="36"/>
        <v>73</v>
      </c>
      <c r="D197" s="94" t="s">
        <v>219</v>
      </c>
      <c r="E197" s="95" t="s">
        <v>3734</v>
      </c>
      <c r="F197" s="96" t="s">
        <v>5645</v>
      </c>
      <c r="G197" s="97" t="s">
        <v>2486</v>
      </c>
      <c r="H197" s="98">
        <v>2</v>
      </c>
      <c r="I197" s="1"/>
      <c r="J197" s="99">
        <f t="shared" si="25"/>
        <v>0</v>
      </c>
      <c r="K197" s="96" t="s">
        <v>0</v>
      </c>
      <c r="L197" s="15"/>
      <c r="M197" s="100" t="s">
        <v>0</v>
      </c>
      <c r="N197" s="101" t="s">
        <v>37</v>
      </c>
      <c r="O197" s="102"/>
      <c r="P197" s="103">
        <f t="shared" si="26"/>
        <v>0</v>
      </c>
      <c r="Q197" s="103">
        <v>0</v>
      </c>
      <c r="R197" s="103">
        <f t="shared" si="27"/>
        <v>0</v>
      </c>
      <c r="S197" s="103">
        <v>0</v>
      </c>
      <c r="T197" s="104">
        <f t="shared" si="28"/>
        <v>0</v>
      </c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R197" s="105" t="s">
        <v>224</v>
      </c>
      <c r="AT197" s="105" t="s">
        <v>219</v>
      </c>
      <c r="AU197" s="105" t="s">
        <v>79</v>
      </c>
      <c r="AY197" s="6" t="s">
        <v>217</v>
      </c>
      <c r="BE197" s="106">
        <f t="shared" si="29"/>
        <v>0</v>
      </c>
      <c r="BF197" s="106">
        <f t="shared" si="30"/>
        <v>0</v>
      </c>
      <c r="BG197" s="106">
        <f t="shared" si="31"/>
        <v>0</v>
      </c>
      <c r="BH197" s="106">
        <f t="shared" si="32"/>
        <v>0</v>
      </c>
      <c r="BI197" s="106">
        <f t="shared" si="33"/>
        <v>0</v>
      </c>
      <c r="BJ197" s="6" t="s">
        <v>79</v>
      </c>
      <c r="BK197" s="106">
        <f t="shared" si="34"/>
        <v>0</v>
      </c>
      <c r="BL197" s="6" t="s">
        <v>224</v>
      </c>
      <c r="BM197" s="105" t="s">
        <v>536</v>
      </c>
    </row>
    <row r="198" spans="1:65" s="17" customFormat="1" ht="16.5" customHeight="1">
      <c r="A198" s="18"/>
      <c r="B198" s="15"/>
      <c r="C198" s="107">
        <f t="shared" si="36"/>
        <v>74</v>
      </c>
      <c r="D198" s="107" t="s">
        <v>219</v>
      </c>
      <c r="E198" s="108" t="s">
        <v>5644</v>
      </c>
      <c r="F198" s="109" t="s">
        <v>5646</v>
      </c>
      <c r="G198" s="110" t="s">
        <v>2486</v>
      </c>
      <c r="H198" s="111">
        <v>2</v>
      </c>
      <c r="I198" s="3"/>
      <c r="J198" s="112">
        <f t="shared" ref="J198" si="54">ROUND(I198*H198,2)</f>
        <v>0</v>
      </c>
      <c r="K198" s="109" t="s">
        <v>0</v>
      </c>
      <c r="L198" s="15"/>
      <c r="M198" s="100"/>
      <c r="N198" s="101"/>
      <c r="O198" s="102"/>
      <c r="P198" s="103"/>
      <c r="Q198" s="103"/>
      <c r="R198" s="103"/>
      <c r="S198" s="103"/>
      <c r="T198" s="104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R198" s="105"/>
      <c r="AT198" s="105"/>
      <c r="AU198" s="105"/>
      <c r="AY198" s="6"/>
      <c r="BE198" s="106"/>
      <c r="BF198" s="106"/>
      <c r="BG198" s="106"/>
      <c r="BH198" s="106"/>
      <c r="BI198" s="106"/>
      <c r="BJ198" s="6"/>
      <c r="BK198" s="106"/>
      <c r="BL198" s="6"/>
      <c r="BM198" s="105"/>
    </row>
    <row r="199" spans="1:65" s="17" customFormat="1" ht="16.5" customHeight="1">
      <c r="A199" s="18"/>
      <c r="B199" s="15"/>
      <c r="C199" s="94">
        <f t="shared" si="36"/>
        <v>75</v>
      </c>
      <c r="D199" s="94" t="s">
        <v>219</v>
      </c>
      <c r="E199" s="95" t="s">
        <v>3735</v>
      </c>
      <c r="F199" s="96" t="s">
        <v>5648</v>
      </c>
      <c r="G199" s="97" t="s">
        <v>2486</v>
      </c>
      <c r="H199" s="98">
        <v>14</v>
      </c>
      <c r="I199" s="1"/>
      <c r="J199" s="99">
        <f t="shared" si="25"/>
        <v>0</v>
      </c>
      <c r="K199" s="96" t="s">
        <v>0</v>
      </c>
      <c r="L199" s="15"/>
      <c r="M199" s="100" t="s">
        <v>0</v>
      </c>
      <c r="N199" s="101" t="s">
        <v>37</v>
      </c>
      <c r="O199" s="102"/>
      <c r="P199" s="103">
        <f t="shared" si="26"/>
        <v>0</v>
      </c>
      <c r="Q199" s="103">
        <v>0</v>
      </c>
      <c r="R199" s="103">
        <f t="shared" si="27"/>
        <v>0</v>
      </c>
      <c r="S199" s="103">
        <v>0</v>
      </c>
      <c r="T199" s="104">
        <f t="shared" si="28"/>
        <v>0</v>
      </c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R199" s="105" t="s">
        <v>224</v>
      </c>
      <c r="AT199" s="105" t="s">
        <v>219</v>
      </c>
      <c r="AU199" s="105" t="s">
        <v>79</v>
      </c>
      <c r="AY199" s="6" t="s">
        <v>217</v>
      </c>
      <c r="BE199" s="106">
        <f t="shared" si="29"/>
        <v>0</v>
      </c>
      <c r="BF199" s="106">
        <f t="shared" si="30"/>
        <v>0</v>
      </c>
      <c r="BG199" s="106">
        <f t="shared" si="31"/>
        <v>0</v>
      </c>
      <c r="BH199" s="106">
        <f t="shared" si="32"/>
        <v>0</v>
      </c>
      <c r="BI199" s="106">
        <f t="shared" si="33"/>
        <v>0</v>
      </c>
      <c r="BJ199" s="6" t="s">
        <v>79</v>
      </c>
      <c r="BK199" s="106">
        <f t="shared" si="34"/>
        <v>0</v>
      </c>
      <c r="BL199" s="6" t="s">
        <v>224</v>
      </c>
      <c r="BM199" s="105" t="s">
        <v>2478</v>
      </c>
    </row>
    <row r="200" spans="1:65" s="17" customFormat="1" ht="16.5" customHeight="1">
      <c r="A200" s="18"/>
      <c r="B200" s="15"/>
      <c r="C200" s="107">
        <f t="shared" si="36"/>
        <v>76</v>
      </c>
      <c r="D200" s="107" t="s">
        <v>219</v>
      </c>
      <c r="E200" s="108" t="s">
        <v>5647</v>
      </c>
      <c r="F200" s="109" t="s">
        <v>5649</v>
      </c>
      <c r="G200" s="110" t="s">
        <v>2486</v>
      </c>
      <c r="H200" s="111">
        <v>14</v>
      </c>
      <c r="I200" s="3"/>
      <c r="J200" s="112">
        <f t="shared" ref="J200" si="55">ROUND(I200*H200,2)</f>
        <v>0</v>
      </c>
      <c r="K200" s="109" t="s">
        <v>0</v>
      </c>
      <c r="L200" s="15"/>
      <c r="M200" s="100"/>
      <c r="N200" s="101"/>
      <c r="O200" s="102"/>
      <c r="P200" s="103"/>
      <c r="Q200" s="103"/>
      <c r="R200" s="103"/>
      <c r="S200" s="103"/>
      <c r="T200" s="104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R200" s="105"/>
      <c r="AT200" s="105"/>
      <c r="AU200" s="105"/>
      <c r="AY200" s="6"/>
      <c r="BE200" s="106"/>
      <c r="BF200" s="106"/>
      <c r="BG200" s="106"/>
      <c r="BH200" s="106"/>
      <c r="BI200" s="106"/>
      <c r="BJ200" s="6"/>
      <c r="BK200" s="106"/>
      <c r="BL200" s="6"/>
      <c r="BM200" s="105"/>
    </row>
    <row r="201" spans="1:65" s="17" customFormat="1" ht="16.5" customHeight="1">
      <c r="A201" s="18"/>
      <c r="B201" s="15"/>
      <c r="C201" s="94">
        <f t="shared" si="36"/>
        <v>77</v>
      </c>
      <c r="D201" s="94" t="s">
        <v>219</v>
      </c>
      <c r="E201" s="95" t="s">
        <v>3736</v>
      </c>
      <c r="F201" s="96" t="s">
        <v>5651</v>
      </c>
      <c r="G201" s="97" t="s">
        <v>2486</v>
      </c>
      <c r="H201" s="98">
        <v>4</v>
      </c>
      <c r="I201" s="1"/>
      <c r="J201" s="99">
        <f t="shared" si="25"/>
        <v>0</v>
      </c>
      <c r="K201" s="96" t="s">
        <v>0</v>
      </c>
      <c r="L201" s="15"/>
      <c r="M201" s="100" t="s">
        <v>0</v>
      </c>
      <c r="N201" s="101" t="s">
        <v>37</v>
      </c>
      <c r="O201" s="102"/>
      <c r="P201" s="103">
        <f t="shared" si="26"/>
        <v>0</v>
      </c>
      <c r="Q201" s="103">
        <v>0</v>
      </c>
      <c r="R201" s="103">
        <f t="shared" si="27"/>
        <v>0</v>
      </c>
      <c r="S201" s="103">
        <v>0</v>
      </c>
      <c r="T201" s="104">
        <f t="shared" si="28"/>
        <v>0</v>
      </c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R201" s="105" t="s">
        <v>224</v>
      </c>
      <c r="AT201" s="105" t="s">
        <v>219</v>
      </c>
      <c r="AU201" s="105" t="s">
        <v>79</v>
      </c>
      <c r="AY201" s="6" t="s">
        <v>217</v>
      </c>
      <c r="BE201" s="106">
        <f t="shared" si="29"/>
        <v>0</v>
      </c>
      <c r="BF201" s="106">
        <f t="shared" si="30"/>
        <v>0</v>
      </c>
      <c r="BG201" s="106">
        <f t="shared" si="31"/>
        <v>0</v>
      </c>
      <c r="BH201" s="106">
        <f t="shared" si="32"/>
        <v>0</v>
      </c>
      <c r="BI201" s="106">
        <f t="shared" si="33"/>
        <v>0</v>
      </c>
      <c r="BJ201" s="6" t="s">
        <v>79</v>
      </c>
      <c r="BK201" s="106">
        <f t="shared" si="34"/>
        <v>0</v>
      </c>
      <c r="BL201" s="6" t="s">
        <v>224</v>
      </c>
      <c r="BM201" s="105" t="s">
        <v>2480</v>
      </c>
    </row>
    <row r="202" spans="1:65" s="17" customFormat="1" ht="16.5" customHeight="1">
      <c r="A202" s="18"/>
      <c r="B202" s="15"/>
      <c r="C202" s="107">
        <f t="shared" si="36"/>
        <v>78</v>
      </c>
      <c r="D202" s="107" t="s">
        <v>219</v>
      </c>
      <c r="E202" s="108" t="s">
        <v>5650</v>
      </c>
      <c r="F202" s="109" t="s">
        <v>5652</v>
      </c>
      <c r="G202" s="110" t="s">
        <v>2486</v>
      </c>
      <c r="H202" s="111">
        <v>4</v>
      </c>
      <c r="I202" s="3"/>
      <c r="J202" s="112">
        <f t="shared" ref="J202" si="56">ROUND(I202*H202,2)</f>
        <v>0</v>
      </c>
      <c r="K202" s="109" t="s">
        <v>0</v>
      </c>
      <c r="L202" s="15"/>
      <c r="M202" s="100"/>
      <c r="N202" s="101"/>
      <c r="O202" s="102"/>
      <c r="P202" s="103"/>
      <c r="Q202" s="103"/>
      <c r="R202" s="103"/>
      <c r="S202" s="103"/>
      <c r="T202" s="104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R202" s="105"/>
      <c r="AT202" s="105"/>
      <c r="AU202" s="105"/>
      <c r="AY202" s="6"/>
      <c r="BE202" s="106"/>
      <c r="BF202" s="106"/>
      <c r="BG202" s="106"/>
      <c r="BH202" s="106"/>
      <c r="BI202" s="106"/>
      <c r="BJ202" s="6"/>
      <c r="BK202" s="106"/>
      <c r="BL202" s="6"/>
      <c r="BM202" s="105"/>
    </row>
    <row r="203" spans="1:65" s="17" customFormat="1" ht="16.5" customHeight="1">
      <c r="A203" s="18"/>
      <c r="B203" s="15"/>
      <c r="C203" s="94">
        <f t="shared" si="36"/>
        <v>79</v>
      </c>
      <c r="D203" s="94" t="s">
        <v>219</v>
      </c>
      <c r="E203" s="95" t="s">
        <v>3737</v>
      </c>
      <c r="F203" s="96" t="s">
        <v>5654</v>
      </c>
      <c r="G203" s="97" t="s">
        <v>2486</v>
      </c>
      <c r="H203" s="98">
        <v>9</v>
      </c>
      <c r="I203" s="1"/>
      <c r="J203" s="99">
        <f t="shared" si="25"/>
        <v>0</v>
      </c>
      <c r="K203" s="96" t="s">
        <v>0</v>
      </c>
      <c r="L203" s="15"/>
      <c r="M203" s="100" t="s">
        <v>0</v>
      </c>
      <c r="N203" s="101" t="s">
        <v>37</v>
      </c>
      <c r="O203" s="102"/>
      <c r="P203" s="103">
        <f t="shared" si="26"/>
        <v>0</v>
      </c>
      <c r="Q203" s="103">
        <v>0</v>
      </c>
      <c r="R203" s="103">
        <f t="shared" si="27"/>
        <v>0</v>
      </c>
      <c r="S203" s="103">
        <v>0</v>
      </c>
      <c r="T203" s="104">
        <f t="shared" si="28"/>
        <v>0</v>
      </c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R203" s="105" t="s">
        <v>224</v>
      </c>
      <c r="AT203" s="105" t="s">
        <v>219</v>
      </c>
      <c r="AU203" s="105" t="s">
        <v>79</v>
      </c>
      <c r="AY203" s="6" t="s">
        <v>217</v>
      </c>
      <c r="BE203" s="106">
        <f t="shared" si="29"/>
        <v>0</v>
      </c>
      <c r="BF203" s="106">
        <f t="shared" si="30"/>
        <v>0</v>
      </c>
      <c r="BG203" s="106">
        <f t="shared" si="31"/>
        <v>0</v>
      </c>
      <c r="BH203" s="106">
        <f t="shared" si="32"/>
        <v>0</v>
      </c>
      <c r="BI203" s="106">
        <f t="shared" si="33"/>
        <v>0</v>
      </c>
      <c r="BJ203" s="6" t="s">
        <v>79</v>
      </c>
      <c r="BK203" s="106">
        <f t="shared" si="34"/>
        <v>0</v>
      </c>
      <c r="BL203" s="6" t="s">
        <v>224</v>
      </c>
      <c r="BM203" s="105" t="s">
        <v>2482</v>
      </c>
    </row>
    <row r="204" spans="1:65" s="17" customFormat="1" ht="16.5" customHeight="1">
      <c r="A204" s="18"/>
      <c r="B204" s="15"/>
      <c r="C204" s="107">
        <f t="shared" si="36"/>
        <v>80</v>
      </c>
      <c r="D204" s="107" t="s">
        <v>219</v>
      </c>
      <c r="E204" s="108" t="s">
        <v>5653</v>
      </c>
      <c r="F204" s="109" t="s">
        <v>5655</v>
      </c>
      <c r="G204" s="110" t="s">
        <v>2486</v>
      </c>
      <c r="H204" s="111">
        <v>9</v>
      </c>
      <c r="I204" s="3"/>
      <c r="J204" s="112">
        <f t="shared" ref="J204" si="57">ROUND(I204*H204,2)</f>
        <v>0</v>
      </c>
      <c r="K204" s="109" t="s">
        <v>0</v>
      </c>
      <c r="L204" s="15"/>
      <c r="M204" s="100"/>
      <c r="N204" s="101"/>
      <c r="O204" s="102"/>
      <c r="P204" s="103"/>
      <c r="Q204" s="103"/>
      <c r="R204" s="103"/>
      <c r="S204" s="103"/>
      <c r="T204" s="104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R204" s="105"/>
      <c r="AT204" s="105"/>
      <c r="AU204" s="105"/>
      <c r="AY204" s="6"/>
      <c r="BE204" s="106"/>
      <c r="BF204" s="106"/>
      <c r="BG204" s="106"/>
      <c r="BH204" s="106"/>
      <c r="BI204" s="106"/>
      <c r="BJ204" s="6"/>
      <c r="BK204" s="106"/>
      <c r="BL204" s="6"/>
      <c r="BM204" s="105"/>
    </row>
    <row r="205" spans="1:65" s="17" customFormat="1" ht="16.5" customHeight="1">
      <c r="A205" s="18"/>
      <c r="B205" s="15"/>
      <c r="C205" s="94">
        <f t="shared" si="36"/>
        <v>81</v>
      </c>
      <c r="D205" s="94" t="s">
        <v>219</v>
      </c>
      <c r="E205" s="95" t="s">
        <v>3738</v>
      </c>
      <c r="F205" s="96" t="s">
        <v>5657</v>
      </c>
      <c r="G205" s="97" t="s">
        <v>2486</v>
      </c>
      <c r="H205" s="98">
        <v>10</v>
      </c>
      <c r="I205" s="1"/>
      <c r="J205" s="99">
        <f t="shared" si="25"/>
        <v>0</v>
      </c>
      <c r="K205" s="96" t="s">
        <v>0</v>
      </c>
      <c r="L205" s="15"/>
      <c r="M205" s="100" t="s">
        <v>0</v>
      </c>
      <c r="N205" s="101" t="s">
        <v>37</v>
      </c>
      <c r="O205" s="102"/>
      <c r="P205" s="103">
        <f t="shared" si="26"/>
        <v>0</v>
      </c>
      <c r="Q205" s="103">
        <v>0</v>
      </c>
      <c r="R205" s="103">
        <f t="shared" si="27"/>
        <v>0</v>
      </c>
      <c r="S205" s="103">
        <v>0</v>
      </c>
      <c r="T205" s="104">
        <f t="shared" si="28"/>
        <v>0</v>
      </c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R205" s="105" t="s">
        <v>224</v>
      </c>
      <c r="AT205" s="105" t="s">
        <v>219</v>
      </c>
      <c r="AU205" s="105" t="s">
        <v>79</v>
      </c>
      <c r="AY205" s="6" t="s">
        <v>217</v>
      </c>
      <c r="BE205" s="106">
        <f t="shared" si="29"/>
        <v>0</v>
      </c>
      <c r="BF205" s="106">
        <f t="shared" si="30"/>
        <v>0</v>
      </c>
      <c r="BG205" s="106">
        <f t="shared" si="31"/>
        <v>0</v>
      </c>
      <c r="BH205" s="106">
        <f t="shared" si="32"/>
        <v>0</v>
      </c>
      <c r="BI205" s="106">
        <f t="shared" si="33"/>
        <v>0</v>
      </c>
      <c r="BJ205" s="6" t="s">
        <v>79</v>
      </c>
      <c r="BK205" s="106">
        <f t="shared" si="34"/>
        <v>0</v>
      </c>
      <c r="BL205" s="6" t="s">
        <v>224</v>
      </c>
      <c r="BM205" s="105" t="s">
        <v>570</v>
      </c>
    </row>
    <row r="206" spans="1:65" s="17" customFormat="1" ht="16.5" customHeight="1">
      <c r="A206" s="18"/>
      <c r="B206" s="15"/>
      <c r="C206" s="107">
        <f t="shared" si="36"/>
        <v>82</v>
      </c>
      <c r="D206" s="107" t="s">
        <v>219</v>
      </c>
      <c r="E206" s="108" t="s">
        <v>5656</v>
      </c>
      <c r="F206" s="109" t="s">
        <v>5658</v>
      </c>
      <c r="G206" s="110" t="s">
        <v>2486</v>
      </c>
      <c r="H206" s="111">
        <v>10</v>
      </c>
      <c r="I206" s="3"/>
      <c r="J206" s="112">
        <f t="shared" ref="J206" si="58">ROUND(I206*H206,2)</f>
        <v>0</v>
      </c>
      <c r="K206" s="109" t="s">
        <v>0</v>
      </c>
      <c r="L206" s="15"/>
      <c r="M206" s="100"/>
      <c r="N206" s="101"/>
      <c r="O206" s="102"/>
      <c r="P206" s="103"/>
      <c r="Q206" s="103"/>
      <c r="R206" s="103"/>
      <c r="S206" s="103"/>
      <c r="T206" s="104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R206" s="105"/>
      <c r="AT206" s="105"/>
      <c r="AU206" s="105"/>
      <c r="AY206" s="6"/>
      <c r="BE206" s="106"/>
      <c r="BF206" s="106"/>
      <c r="BG206" s="106"/>
      <c r="BH206" s="106"/>
      <c r="BI206" s="106"/>
      <c r="BJ206" s="6"/>
      <c r="BK206" s="106"/>
      <c r="BL206" s="6"/>
      <c r="BM206" s="105"/>
    </row>
    <row r="207" spans="1:65" s="17" customFormat="1" ht="24">
      <c r="A207" s="18"/>
      <c r="B207" s="15"/>
      <c r="C207" s="94">
        <f t="shared" si="36"/>
        <v>83</v>
      </c>
      <c r="D207" s="94" t="s">
        <v>219</v>
      </c>
      <c r="E207" s="95" t="s">
        <v>3739</v>
      </c>
      <c r="F207" s="96" t="s">
        <v>5798</v>
      </c>
      <c r="G207" s="97" t="s">
        <v>257</v>
      </c>
      <c r="H207" s="98">
        <v>431.6</v>
      </c>
      <c r="I207" s="1"/>
      <c r="J207" s="99">
        <f t="shared" si="25"/>
        <v>0</v>
      </c>
      <c r="K207" s="96" t="s">
        <v>0</v>
      </c>
      <c r="L207" s="15"/>
      <c r="M207" s="100" t="s">
        <v>0</v>
      </c>
      <c r="N207" s="101" t="s">
        <v>37</v>
      </c>
      <c r="O207" s="102"/>
      <c r="P207" s="103">
        <f t="shared" si="26"/>
        <v>0</v>
      </c>
      <c r="Q207" s="103">
        <v>0</v>
      </c>
      <c r="R207" s="103">
        <f t="shared" si="27"/>
        <v>0</v>
      </c>
      <c r="S207" s="103">
        <v>0</v>
      </c>
      <c r="T207" s="104">
        <f t="shared" si="28"/>
        <v>0</v>
      </c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R207" s="105" t="s">
        <v>224</v>
      </c>
      <c r="AT207" s="105" t="s">
        <v>219</v>
      </c>
      <c r="AU207" s="105" t="s">
        <v>79</v>
      </c>
      <c r="AY207" s="6" t="s">
        <v>217</v>
      </c>
      <c r="BE207" s="106">
        <f t="shared" si="29"/>
        <v>0</v>
      </c>
      <c r="BF207" s="106">
        <f t="shared" si="30"/>
        <v>0</v>
      </c>
      <c r="BG207" s="106">
        <f t="shared" si="31"/>
        <v>0</v>
      </c>
      <c r="BH207" s="106">
        <f t="shared" si="32"/>
        <v>0</v>
      </c>
      <c r="BI207" s="106">
        <f t="shared" si="33"/>
        <v>0</v>
      </c>
      <c r="BJ207" s="6" t="s">
        <v>79</v>
      </c>
      <c r="BK207" s="106">
        <f t="shared" si="34"/>
        <v>0</v>
      </c>
      <c r="BL207" s="6" t="s">
        <v>224</v>
      </c>
      <c r="BM207" s="105" t="s">
        <v>583</v>
      </c>
    </row>
    <row r="208" spans="1:65" s="17" customFormat="1" ht="24">
      <c r="A208" s="18"/>
      <c r="B208" s="15"/>
      <c r="C208" s="107">
        <f t="shared" si="36"/>
        <v>84</v>
      </c>
      <c r="D208" s="107" t="s">
        <v>219</v>
      </c>
      <c r="E208" s="108" t="s">
        <v>3739</v>
      </c>
      <c r="F208" s="109" t="s">
        <v>5799</v>
      </c>
      <c r="G208" s="110" t="s">
        <v>257</v>
      </c>
      <c r="H208" s="111">
        <v>431.6</v>
      </c>
      <c r="I208" s="3"/>
      <c r="J208" s="112">
        <f t="shared" ref="J208" si="59">ROUND(I208*H208,2)</f>
        <v>0</v>
      </c>
      <c r="K208" s="109" t="s">
        <v>0</v>
      </c>
      <c r="L208" s="15"/>
      <c r="M208" s="100"/>
      <c r="N208" s="101"/>
      <c r="O208" s="102"/>
      <c r="P208" s="103"/>
      <c r="Q208" s="103"/>
      <c r="R208" s="103"/>
      <c r="S208" s="103"/>
      <c r="T208" s="104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R208" s="105"/>
      <c r="AT208" s="105"/>
      <c r="AU208" s="105"/>
      <c r="AY208" s="6"/>
      <c r="BE208" s="106"/>
      <c r="BF208" s="106"/>
      <c r="BG208" s="106"/>
      <c r="BH208" s="106"/>
      <c r="BI208" s="106"/>
      <c r="BJ208" s="6"/>
      <c r="BK208" s="106"/>
      <c r="BL208" s="6"/>
      <c r="BM208" s="105"/>
    </row>
    <row r="209" spans="1:65" s="17" customFormat="1" ht="24">
      <c r="A209" s="18"/>
      <c r="B209" s="15"/>
      <c r="C209" s="94">
        <f t="shared" si="36"/>
        <v>85</v>
      </c>
      <c r="D209" s="94" t="s">
        <v>219</v>
      </c>
      <c r="E209" s="95" t="s">
        <v>3740</v>
      </c>
      <c r="F209" s="96" t="s">
        <v>5805</v>
      </c>
      <c r="G209" s="97" t="s">
        <v>257</v>
      </c>
      <c r="H209" s="98">
        <v>196.3</v>
      </c>
      <c r="I209" s="1"/>
      <c r="J209" s="99">
        <f t="shared" si="25"/>
        <v>0</v>
      </c>
      <c r="K209" s="96" t="s">
        <v>0</v>
      </c>
      <c r="L209" s="15"/>
      <c r="M209" s="100" t="s">
        <v>0</v>
      </c>
      <c r="N209" s="101" t="s">
        <v>37</v>
      </c>
      <c r="O209" s="102"/>
      <c r="P209" s="103">
        <f t="shared" si="26"/>
        <v>0</v>
      </c>
      <c r="Q209" s="103">
        <v>0</v>
      </c>
      <c r="R209" s="103">
        <f t="shared" si="27"/>
        <v>0</v>
      </c>
      <c r="S209" s="103">
        <v>0</v>
      </c>
      <c r="T209" s="104">
        <f t="shared" si="28"/>
        <v>0</v>
      </c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R209" s="105" t="s">
        <v>224</v>
      </c>
      <c r="AT209" s="105" t="s">
        <v>219</v>
      </c>
      <c r="AU209" s="105" t="s">
        <v>79</v>
      </c>
      <c r="AY209" s="6" t="s">
        <v>217</v>
      </c>
      <c r="BE209" s="106">
        <f t="shared" si="29"/>
        <v>0</v>
      </c>
      <c r="BF209" s="106">
        <f t="shared" si="30"/>
        <v>0</v>
      </c>
      <c r="BG209" s="106">
        <f t="shared" si="31"/>
        <v>0</v>
      </c>
      <c r="BH209" s="106">
        <f t="shared" si="32"/>
        <v>0</v>
      </c>
      <c r="BI209" s="106">
        <f t="shared" si="33"/>
        <v>0</v>
      </c>
      <c r="BJ209" s="6" t="s">
        <v>79</v>
      </c>
      <c r="BK209" s="106">
        <f t="shared" si="34"/>
        <v>0</v>
      </c>
      <c r="BL209" s="6" t="s">
        <v>224</v>
      </c>
      <c r="BM209" s="105" t="s">
        <v>605</v>
      </c>
    </row>
    <row r="210" spans="1:65" s="17" customFormat="1" ht="24">
      <c r="A210" s="18"/>
      <c r="B210" s="15"/>
      <c r="C210" s="107">
        <f t="shared" si="36"/>
        <v>86</v>
      </c>
      <c r="D210" s="107" t="s">
        <v>219</v>
      </c>
      <c r="E210" s="108" t="s">
        <v>5800</v>
      </c>
      <c r="F210" s="109" t="s">
        <v>5806</v>
      </c>
      <c r="G210" s="110" t="s">
        <v>257</v>
      </c>
      <c r="H210" s="111">
        <v>196.3</v>
      </c>
      <c r="I210" s="3"/>
      <c r="J210" s="112">
        <f t="shared" ref="J210" si="60">ROUND(I210*H210,2)</f>
        <v>0</v>
      </c>
      <c r="K210" s="109" t="s">
        <v>0</v>
      </c>
      <c r="L210" s="15"/>
      <c r="M210" s="100"/>
      <c r="N210" s="101"/>
      <c r="O210" s="102"/>
      <c r="P210" s="103"/>
      <c r="Q210" s="103"/>
      <c r="R210" s="103"/>
      <c r="S210" s="103"/>
      <c r="T210" s="104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R210" s="105"/>
      <c r="AT210" s="105"/>
      <c r="AU210" s="105"/>
      <c r="AY210" s="6"/>
      <c r="BE210" s="106"/>
      <c r="BF210" s="106"/>
      <c r="BG210" s="106"/>
      <c r="BH210" s="106"/>
      <c r="BI210" s="106"/>
      <c r="BJ210" s="6"/>
      <c r="BK210" s="106"/>
      <c r="BL210" s="6"/>
      <c r="BM210" s="105"/>
    </row>
    <row r="211" spans="1:65" s="17" customFormat="1" ht="24">
      <c r="A211" s="18"/>
      <c r="B211" s="15"/>
      <c r="C211" s="94">
        <f t="shared" si="36"/>
        <v>87</v>
      </c>
      <c r="D211" s="94" t="s">
        <v>219</v>
      </c>
      <c r="E211" s="95" t="s">
        <v>3741</v>
      </c>
      <c r="F211" s="96" t="s">
        <v>5811</v>
      </c>
      <c r="G211" s="97" t="s">
        <v>257</v>
      </c>
      <c r="H211" s="98">
        <v>97.5</v>
      </c>
      <c r="I211" s="1"/>
      <c r="J211" s="99">
        <f t="shared" si="25"/>
        <v>0</v>
      </c>
      <c r="K211" s="96" t="s">
        <v>0</v>
      </c>
      <c r="L211" s="15"/>
      <c r="M211" s="100" t="s">
        <v>0</v>
      </c>
      <c r="N211" s="101" t="s">
        <v>37</v>
      </c>
      <c r="O211" s="102"/>
      <c r="P211" s="103">
        <f t="shared" si="26"/>
        <v>0</v>
      </c>
      <c r="Q211" s="103">
        <v>0</v>
      </c>
      <c r="R211" s="103">
        <f t="shared" si="27"/>
        <v>0</v>
      </c>
      <c r="S211" s="103">
        <v>0</v>
      </c>
      <c r="T211" s="104">
        <f t="shared" si="28"/>
        <v>0</v>
      </c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R211" s="105" t="s">
        <v>224</v>
      </c>
      <c r="AT211" s="105" t="s">
        <v>219</v>
      </c>
      <c r="AU211" s="105" t="s">
        <v>79</v>
      </c>
      <c r="AY211" s="6" t="s">
        <v>217</v>
      </c>
      <c r="BE211" s="106">
        <f t="shared" si="29"/>
        <v>0</v>
      </c>
      <c r="BF211" s="106">
        <f t="shared" si="30"/>
        <v>0</v>
      </c>
      <c r="BG211" s="106">
        <f t="shared" si="31"/>
        <v>0</v>
      </c>
      <c r="BH211" s="106">
        <f t="shared" si="32"/>
        <v>0</v>
      </c>
      <c r="BI211" s="106">
        <f t="shared" si="33"/>
        <v>0</v>
      </c>
      <c r="BJ211" s="6" t="s">
        <v>79</v>
      </c>
      <c r="BK211" s="106">
        <f t="shared" si="34"/>
        <v>0</v>
      </c>
      <c r="BL211" s="6" t="s">
        <v>224</v>
      </c>
      <c r="BM211" s="105" t="s">
        <v>618</v>
      </c>
    </row>
    <row r="212" spans="1:65" s="17" customFormat="1" ht="24">
      <c r="A212" s="18"/>
      <c r="B212" s="15"/>
      <c r="C212" s="107">
        <f t="shared" si="36"/>
        <v>88</v>
      </c>
      <c r="D212" s="107" t="s">
        <v>219</v>
      </c>
      <c r="E212" s="108" t="s">
        <v>5813</v>
      </c>
      <c r="F212" s="109" t="s">
        <v>5812</v>
      </c>
      <c r="G212" s="110" t="s">
        <v>257</v>
      </c>
      <c r="H212" s="111">
        <v>97.5</v>
      </c>
      <c r="I212" s="3"/>
      <c r="J212" s="112">
        <f t="shared" ref="J212" si="61">ROUND(I212*H212,2)</f>
        <v>0</v>
      </c>
      <c r="K212" s="109" t="s">
        <v>0</v>
      </c>
      <c r="L212" s="15"/>
      <c r="M212" s="100"/>
      <c r="N212" s="101"/>
      <c r="O212" s="102"/>
      <c r="P212" s="103"/>
      <c r="Q212" s="103"/>
      <c r="R212" s="103"/>
      <c r="S212" s="103"/>
      <c r="T212" s="104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R212" s="105"/>
      <c r="AT212" s="105"/>
      <c r="AU212" s="105"/>
      <c r="AY212" s="6"/>
      <c r="BE212" s="106"/>
      <c r="BF212" s="106"/>
      <c r="BG212" s="106"/>
      <c r="BH212" s="106"/>
      <c r="BI212" s="106"/>
      <c r="BJ212" s="6"/>
      <c r="BK212" s="106"/>
      <c r="BL212" s="6"/>
      <c r="BM212" s="105"/>
    </row>
    <row r="213" spans="1:65" s="17" customFormat="1" ht="24">
      <c r="A213" s="18"/>
      <c r="B213" s="15"/>
      <c r="C213" s="94">
        <f t="shared" si="36"/>
        <v>89</v>
      </c>
      <c r="D213" s="94" t="s">
        <v>219</v>
      </c>
      <c r="E213" s="95" t="s">
        <v>3742</v>
      </c>
      <c r="F213" s="96" t="s">
        <v>5818</v>
      </c>
      <c r="G213" s="97" t="s">
        <v>257</v>
      </c>
      <c r="H213" s="98">
        <v>46.8</v>
      </c>
      <c r="I213" s="1"/>
      <c r="J213" s="99">
        <f t="shared" si="25"/>
        <v>0</v>
      </c>
      <c r="K213" s="96" t="s">
        <v>0</v>
      </c>
      <c r="L213" s="15"/>
      <c r="M213" s="100" t="s">
        <v>0</v>
      </c>
      <c r="N213" s="101" t="s">
        <v>37</v>
      </c>
      <c r="O213" s="102"/>
      <c r="P213" s="103">
        <f t="shared" si="26"/>
        <v>0</v>
      </c>
      <c r="Q213" s="103">
        <v>0</v>
      </c>
      <c r="R213" s="103">
        <f t="shared" si="27"/>
        <v>0</v>
      </c>
      <c r="S213" s="103">
        <v>0</v>
      </c>
      <c r="T213" s="104">
        <f t="shared" si="28"/>
        <v>0</v>
      </c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R213" s="105" t="s">
        <v>224</v>
      </c>
      <c r="AT213" s="105" t="s">
        <v>219</v>
      </c>
      <c r="AU213" s="105" t="s">
        <v>79</v>
      </c>
      <c r="AY213" s="6" t="s">
        <v>217</v>
      </c>
      <c r="BE213" s="106">
        <f t="shared" si="29"/>
        <v>0</v>
      </c>
      <c r="BF213" s="106">
        <f t="shared" si="30"/>
        <v>0</v>
      </c>
      <c r="BG213" s="106">
        <f t="shared" si="31"/>
        <v>0</v>
      </c>
      <c r="BH213" s="106">
        <f t="shared" si="32"/>
        <v>0</v>
      </c>
      <c r="BI213" s="106">
        <f t="shared" si="33"/>
        <v>0</v>
      </c>
      <c r="BJ213" s="6" t="s">
        <v>79</v>
      </c>
      <c r="BK213" s="106">
        <f t="shared" si="34"/>
        <v>0</v>
      </c>
      <c r="BL213" s="6" t="s">
        <v>224</v>
      </c>
      <c r="BM213" s="105" t="s">
        <v>631</v>
      </c>
    </row>
    <row r="214" spans="1:65" s="17" customFormat="1" ht="24">
      <c r="A214" s="18"/>
      <c r="B214" s="15"/>
      <c r="C214" s="107">
        <f t="shared" si="36"/>
        <v>90</v>
      </c>
      <c r="D214" s="107" t="s">
        <v>219</v>
      </c>
      <c r="E214" s="108" t="s">
        <v>5824</v>
      </c>
      <c r="F214" s="109" t="s">
        <v>5819</v>
      </c>
      <c r="G214" s="110" t="s">
        <v>257</v>
      </c>
      <c r="H214" s="111">
        <v>46.8</v>
      </c>
      <c r="I214" s="3"/>
      <c r="J214" s="112">
        <f t="shared" ref="J214" si="62">ROUND(I214*H214,2)</f>
        <v>0</v>
      </c>
      <c r="K214" s="109" t="s">
        <v>0</v>
      </c>
      <c r="L214" s="15"/>
      <c r="M214" s="100"/>
      <c r="N214" s="101"/>
      <c r="O214" s="102"/>
      <c r="P214" s="103"/>
      <c r="Q214" s="103"/>
      <c r="R214" s="103"/>
      <c r="S214" s="103"/>
      <c r="T214" s="104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R214" s="105"/>
      <c r="AT214" s="105"/>
      <c r="AU214" s="105"/>
      <c r="AY214" s="6"/>
      <c r="BE214" s="106"/>
      <c r="BF214" s="106"/>
      <c r="BG214" s="106"/>
      <c r="BH214" s="106"/>
      <c r="BI214" s="106"/>
      <c r="BJ214" s="6"/>
      <c r="BK214" s="106"/>
      <c r="BL214" s="6"/>
      <c r="BM214" s="105"/>
    </row>
    <row r="215" spans="1:65" s="17" customFormat="1" ht="24">
      <c r="A215" s="18"/>
      <c r="B215" s="15"/>
      <c r="C215" s="94">
        <f t="shared" si="36"/>
        <v>91</v>
      </c>
      <c r="D215" s="94" t="s">
        <v>219</v>
      </c>
      <c r="E215" s="95" t="s">
        <v>3743</v>
      </c>
      <c r="F215" s="96" t="s">
        <v>5826</v>
      </c>
      <c r="G215" s="97" t="s">
        <v>257</v>
      </c>
      <c r="H215" s="98">
        <v>20.8</v>
      </c>
      <c r="I215" s="1"/>
      <c r="J215" s="99">
        <f t="shared" si="25"/>
        <v>0</v>
      </c>
      <c r="K215" s="96" t="s">
        <v>0</v>
      </c>
      <c r="L215" s="15"/>
      <c r="M215" s="100" t="s">
        <v>0</v>
      </c>
      <c r="N215" s="101" t="s">
        <v>37</v>
      </c>
      <c r="O215" s="102"/>
      <c r="P215" s="103">
        <f t="shared" si="26"/>
        <v>0</v>
      </c>
      <c r="Q215" s="103">
        <v>0</v>
      </c>
      <c r="R215" s="103">
        <f t="shared" si="27"/>
        <v>0</v>
      </c>
      <c r="S215" s="103">
        <v>0</v>
      </c>
      <c r="T215" s="104">
        <f t="shared" si="28"/>
        <v>0</v>
      </c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R215" s="105" t="s">
        <v>224</v>
      </c>
      <c r="AT215" s="105" t="s">
        <v>219</v>
      </c>
      <c r="AU215" s="105" t="s">
        <v>79</v>
      </c>
      <c r="AY215" s="6" t="s">
        <v>217</v>
      </c>
      <c r="BE215" s="106">
        <f t="shared" si="29"/>
        <v>0</v>
      </c>
      <c r="BF215" s="106">
        <f t="shared" si="30"/>
        <v>0</v>
      </c>
      <c r="BG215" s="106">
        <f t="shared" si="31"/>
        <v>0</v>
      </c>
      <c r="BH215" s="106">
        <f t="shared" si="32"/>
        <v>0</v>
      </c>
      <c r="BI215" s="106">
        <f t="shared" si="33"/>
        <v>0</v>
      </c>
      <c r="BJ215" s="6" t="s">
        <v>79</v>
      </c>
      <c r="BK215" s="106">
        <f t="shared" si="34"/>
        <v>0</v>
      </c>
      <c r="BL215" s="6" t="s">
        <v>224</v>
      </c>
      <c r="BM215" s="105" t="s">
        <v>647</v>
      </c>
    </row>
    <row r="216" spans="1:65" s="17" customFormat="1" ht="24">
      <c r="A216" s="18"/>
      <c r="B216" s="15"/>
      <c r="C216" s="107">
        <f t="shared" si="36"/>
        <v>92</v>
      </c>
      <c r="D216" s="107" t="s">
        <v>219</v>
      </c>
      <c r="E216" s="108" t="s">
        <v>5825</v>
      </c>
      <c r="F216" s="109" t="s">
        <v>5826</v>
      </c>
      <c r="G216" s="110" t="s">
        <v>257</v>
      </c>
      <c r="H216" s="111">
        <v>20.8</v>
      </c>
      <c r="I216" s="3"/>
      <c r="J216" s="112">
        <f t="shared" ref="J216" si="63">ROUND(I216*H216,2)</f>
        <v>0</v>
      </c>
      <c r="K216" s="109" t="s">
        <v>0</v>
      </c>
      <c r="L216" s="15"/>
      <c r="M216" s="100"/>
      <c r="N216" s="101"/>
      <c r="O216" s="102"/>
      <c r="P216" s="103"/>
      <c r="Q216" s="103"/>
      <c r="R216" s="103"/>
      <c r="S216" s="103"/>
      <c r="T216" s="104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R216" s="105"/>
      <c r="AT216" s="105"/>
      <c r="AU216" s="105"/>
      <c r="AY216" s="6"/>
      <c r="BE216" s="106"/>
      <c r="BF216" s="106"/>
      <c r="BG216" s="106"/>
      <c r="BH216" s="106"/>
      <c r="BI216" s="106"/>
      <c r="BJ216" s="6"/>
      <c r="BK216" s="106"/>
      <c r="BL216" s="6"/>
      <c r="BM216" s="105"/>
    </row>
    <row r="217" spans="1:65" s="17" customFormat="1" ht="24">
      <c r="A217" s="18"/>
      <c r="B217" s="15"/>
      <c r="C217" s="94">
        <f t="shared" si="36"/>
        <v>93</v>
      </c>
      <c r="D217" s="94" t="s">
        <v>219</v>
      </c>
      <c r="E217" s="95" t="s">
        <v>3744</v>
      </c>
      <c r="F217" s="96" t="s">
        <v>5831</v>
      </c>
      <c r="G217" s="97" t="s">
        <v>257</v>
      </c>
      <c r="H217" s="98">
        <v>33.799999999999997</v>
      </c>
      <c r="I217" s="1"/>
      <c r="J217" s="99">
        <f t="shared" si="25"/>
        <v>0</v>
      </c>
      <c r="K217" s="96" t="s">
        <v>0</v>
      </c>
      <c r="L217" s="15"/>
      <c r="M217" s="100" t="s">
        <v>0</v>
      </c>
      <c r="N217" s="101" t="s">
        <v>37</v>
      </c>
      <c r="O217" s="102"/>
      <c r="P217" s="103">
        <f t="shared" si="26"/>
        <v>0</v>
      </c>
      <c r="Q217" s="103">
        <v>0</v>
      </c>
      <c r="R217" s="103">
        <f t="shared" si="27"/>
        <v>0</v>
      </c>
      <c r="S217" s="103">
        <v>0</v>
      </c>
      <c r="T217" s="104">
        <f t="shared" si="28"/>
        <v>0</v>
      </c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R217" s="105" t="s">
        <v>224</v>
      </c>
      <c r="AT217" s="105" t="s">
        <v>219</v>
      </c>
      <c r="AU217" s="105" t="s">
        <v>79</v>
      </c>
      <c r="AY217" s="6" t="s">
        <v>217</v>
      </c>
      <c r="BE217" s="106">
        <f t="shared" si="29"/>
        <v>0</v>
      </c>
      <c r="BF217" s="106">
        <f t="shared" si="30"/>
        <v>0</v>
      </c>
      <c r="BG217" s="106">
        <f t="shared" si="31"/>
        <v>0</v>
      </c>
      <c r="BH217" s="106">
        <f t="shared" si="32"/>
        <v>0</v>
      </c>
      <c r="BI217" s="106">
        <f t="shared" si="33"/>
        <v>0</v>
      </c>
      <c r="BJ217" s="6" t="s">
        <v>79</v>
      </c>
      <c r="BK217" s="106">
        <f t="shared" si="34"/>
        <v>0</v>
      </c>
      <c r="BL217" s="6" t="s">
        <v>224</v>
      </c>
      <c r="BM217" s="105" t="s">
        <v>2491</v>
      </c>
    </row>
    <row r="218" spans="1:65" s="17" customFormat="1" ht="24">
      <c r="A218" s="18"/>
      <c r="B218" s="15"/>
      <c r="C218" s="107">
        <f t="shared" si="36"/>
        <v>94</v>
      </c>
      <c r="D218" s="107" t="s">
        <v>219</v>
      </c>
      <c r="E218" s="108" t="s">
        <v>5832</v>
      </c>
      <c r="F218" s="109" t="s">
        <v>5833</v>
      </c>
      <c r="G218" s="110" t="s">
        <v>257</v>
      </c>
      <c r="H218" s="111">
        <v>33.799999999999997</v>
      </c>
      <c r="I218" s="3"/>
      <c r="J218" s="112">
        <f t="shared" ref="J218" si="64">ROUND(I218*H218,2)</f>
        <v>0</v>
      </c>
      <c r="K218" s="109" t="s">
        <v>0</v>
      </c>
      <c r="L218" s="15"/>
      <c r="M218" s="100"/>
      <c r="N218" s="101"/>
      <c r="O218" s="102"/>
      <c r="P218" s="103"/>
      <c r="Q218" s="103"/>
      <c r="R218" s="103"/>
      <c r="S218" s="103"/>
      <c r="T218" s="104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R218" s="105"/>
      <c r="AT218" s="105"/>
      <c r="AU218" s="105"/>
      <c r="AY218" s="6"/>
      <c r="BE218" s="106"/>
      <c r="BF218" s="106"/>
      <c r="BG218" s="106"/>
      <c r="BH218" s="106"/>
      <c r="BI218" s="106"/>
      <c r="BJ218" s="6"/>
      <c r="BK218" s="106"/>
      <c r="BL218" s="6"/>
      <c r="BM218" s="105"/>
    </row>
    <row r="219" spans="1:65" s="17" customFormat="1" ht="24">
      <c r="A219" s="18"/>
      <c r="B219" s="15"/>
      <c r="C219" s="94">
        <f t="shared" si="36"/>
        <v>95</v>
      </c>
      <c r="D219" s="94" t="s">
        <v>219</v>
      </c>
      <c r="E219" s="95" t="s">
        <v>3745</v>
      </c>
      <c r="F219" s="96" t="s">
        <v>5838</v>
      </c>
      <c r="G219" s="97" t="s">
        <v>257</v>
      </c>
      <c r="H219" s="98">
        <v>39</v>
      </c>
      <c r="I219" s="1"/>
      <c r="J219" s="99">
        <f t="shared" si="25"/>
        <v>0</v>
      </c>
      <c r="K219" s="96" t="s">
        <v>0</v>
      </c>
      <c r="L219" s="15"/>
      <c r="M219" s="100" t="s">
        <v>0</v>
      </c>
      <c r="N219" s="101" t="s">
        <v>37</v>
      </c>
      <c r="O219" s="102"/>
      <c r="P219" s="103">
        <f t="shared" si="26"/>
        <v>0</v>
      </c>
      <c r="Q219" s="103">
        <v>0</v>
      </c>
      <c r="R219" s="103">
        <f t="shared" si="27"/>
        <v>0</v>
      </c>
      <c r="S219" s="103">
        <v>0</v>
      </c>
      <c r="T219" s="104">
        <f t="shared" si="28"/>
        <v>0</v>
      </c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R219" s="105" t="s">
        <v>224</v>
      </c>
      <c r="AT219" s="105" t="s">
        <v>219</v>
      </c>
      <c r="AU219" s="105" t="s">
        <v>79</v>
      </c>
      <c r="AY219" s="6" t="s">
        <v>217</v>
      </c>
      <c r="BE219" s="106">
        <f t="shared" si="29"/>
        <v>0</v>
      </c>
      <c r="BF219" s="106">
        <f t="shared" si="30"/>
        <v>0</v>
      </c>
      <c r="BG219" s="106">
        <f t="shared" si="31"/>
        <v>0</v>
      </c>
      <c r="BH219" s="106">
        <f t="shared" si="32"/>
        <v>0</v>
      </c>
      <c r="BI219" s="106">
        <f t="shared" si="33"/>
        <v>0</v>
      </c>
      <c r="BJ219" s="6" t="s">
        <v>79</v>
      </c>
      <c r="BK219" s="106">
        <f t="shared" si="34"/>
        <v>0</v>
      </c>
      <c r="BL219" s="6" t="s">
        <v>224</v>
      </c>
      <c r="BM219" s="105" t="s">
        <v>665</v>
      </c>
    </row>
    <row r="220" spans="1:65" s="17" customFormat="1" ht="24">
      <c r="A220" s="18"/>
      <c r="B220" s="15"/>
      <c r="C220" s="107">
        <f t="shared" si="36"/>
        <v>96</v>
      </c>
      <c r="D220" s="107" t="s">
        <v>219</v>
      </c>
      <c r="E220" s="108" t="s">
        <v>5840</v>
      </c>
      <c r="F220" s="109" t="s">
        <v>5839</v>
      </c>
      <c r="G220" s="110" t="s">
        <v>257</v>
      </c>
      <c r="H220" s="111">
        <v>39</v>
      </c>
      <c r="I220" s="3"/>
      <c r="J220" s="112">
        <f t="shared" ref="J220" si="65">ROUND(I220*H220,2)</f>
        <v>0</v>
      </c>
      <c r="K220" s="109" t="s">
        <v>0</v>
      </c>
      <c r="L220" s="15"/>
      <c r="M220" s="100"/>
      <c r="N220" s="101"/>
      <c r="O220" s="102"/>
      <c r="P220" s="103"/>
      <c r="Q220" s="103"/>
      <c r="R220" s="103"/>
      <c r="S220" s="103"/>
      <c r="T220" s="104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R220" s="105"/>
      <c r="AT220" s="105"/>
      <c r="AU220" s="105"/>
      <c r="AY220" s="6"/>
      <c r="BE220" s="106"/>
      <c r="BF220" s="106"/>
      <c r="BG220" s="106"/>
      <c r="BH220" s="106"/>
      <c r="BI220" s="106"/>
      <c r="BJ220" s="6"/>
      <c r="BK220" s="106"/>
      <c r="BL220" s="6"/>
      <c r="BM220" s="105"/>
    </row>
    <row r="221" spans="1:65" s="17" customFormat="1" ht="24">
      <c r="A221" s="18"/>
      <c r="B221" s="15"/>
      <c r="C221" s="94">
        <f t="shared" si="36"/>
        <v>97</v>
      </c>
      <c r="D221" s="94" t="s">
        <v>219</v>
      </c>
      <c r="E221" s="95" t="s">
        <v>5794</v>
      </c>
      <c r="F221" s="96" t="s">
        <v>5795</v>
      </c>
      <c r="G221" s="97" t="s">
        <v>257</v>
      </c>
      <c r="H221" s="98">
        <v>431.6</v>
      </c>
      <c r="I221" s="1"/>
      <c r="J221" s="99">
        <f t="shared" ref="J221:J234" si="66">ROUND(I221*H221,2)</f>
        <v>0</v>
      </c>
      <c r="K221" s="96"/>
      <c r="L221" s="15"/>
      <c r="M221" s="100"/>
      <c r="N221" s="101"/>
      <c r="O221" s="102"/>
      <c r="P221" s="103"/>
      <c r="Q221" s="103"/>
      <c r="R221" s="103"/>
      <c r="S221" s="103"/>
      <c r="T221" s="104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R221" s="105"/>
      <c r="AT221" s="105"/>
      <c r="AU221" s="105"/>
      <c r="AY221" s="6"/>
      <c r="BE221" s="106"/>
      <c r="BF221" s="106"/>
      <c r="BG221" s="106"/>
      <c r="BH221" s="106"/>
      <c r="BI221" s="106"/>
      <c r="BJ221" s="6"/>
      <c r="BK221" s="106"/>
      <c r="BL221" s="6"/>
      <c r="BM221" s="105"/>
    </row>
    <row r="222" spans="1:65" s="17" customFormat="1" ht="24">
      <c r="A222" s="18"/>
      <c r="B222" s="15"/>
      <c r="C222" s="107">
        <f t="shared" si="36"/>
        <v>98</v>
      </c>
      <c r="D222" s="107" t="s">
        <v>219</v>
      </c>
      <c r="E222" s="108" t="s">
        <v>5796</v>
      </c>
      <c r="F222" s="109" t="s">
        <v>5797</v>
      </c>
      <c r="G222" s="110" t="s">
        <v>257</v>
      </c>
      <c r="H222" s="111">
        <v>431.6</v>
      </c>
      <c r="I222" s="3"/>
      <c r="J222" s="112">
        <f t="shared" si="66"/>
        <v>0</v>
      </c>
      <c r="K222" s="109"/>
      <c r="L222" s="15"/>
      <c r="M222" s="100"/>
      <c r="N222" s="101"/>
      <c r="O222" s="102"/>
      <c r="P222" s="103"/>
      <c r="Q222" s="103"/>
      <c r="R222" s="103"/>
      <c r="S222" s="103"/>
      <c r="T222" s="104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R222" s="105"/>
      <c r="AT222" s="105"/>
      <c r="AU222" s="105"/>
      <c r="AY222" s="6"/>
      <c r="BE222" s="106"/>
      <c r="BF222" s="106"/>
      <c r="BG222" s="106"/>
      <c r="BH222" s="106"/>
      <c r="BI222" s="106"/>
      <c r="BJ222" s="6"/>
      <c r="BK222" s="106"/>
      <c r="BL222" s="6"/>
      <c r="BM222" s="105"/>
    </row>
    <row r="223" spans="1:65" s="17" customFormat="1" ht="24">
      <c r="A223" s="18"/>
      <c r="B223" s="15"/>
      <c r="C223" s="94">
        <f t="shared" si="36"/>
        <v>99</v>
      </c>
      <c r="D223" s="94" t="s">
        <v>219</v>
      </c>
      <c r="E223" s="95" t="s">
        <v>5801</v>
      </c>
      <c r="F223" s="96" t="s">
        <v>5803</v>
      </c>
      <c r="G223" s="97" t="s">
        <v>257</v>
      </c>
      <c r="H223" s="98">
        <v>196.3</v>
      </c>
      <c r="I223" s="1"/>
      <c r="J223" s="99">
        <f t="shared" si="66"/>
        <v>0</v>
      </c>
      <c r="K223" s="96" t="s">
        <v>0</v>
      </c>
      <c r="L223" s="15"/>
      <c r="M223" s="100"/>
      <c r="N223" s="101"/>
      <c r="O223" s="102"/>
      <c r="P223" s="103"/>
      <c r="Q223" s="103"/>
      <c r="R223" s="103"/>
      <c r="S223" s="103"/>
      <c r="T223" s="104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R223" s="105"/>
      <c r="AT223" s="105"/>
      <c r="AU223" s="105"/>
      <c r="AY223" s="6"/>
      <c r="BE223" s="106"/>
      <c r="BF223" s="106"/>
      <c r="BG223" s="106"/>
      <c r="BH223" s="106"/>
      <c r="BI223" s="106"/>
      <c r="BJ223" s="6"/>
      <c r="BK223" s="106"/>
      <c r="BL223" s="6"/>
      <c r="BM223" s="105"/>
    </row>
    <row r="224" spans="1:65" s="17" customFormat="1" ht="24">
      <c r="A224" s="18"/>
      <c r="B224" s="15"/>
      <c r="C224" s="107">
        <f t="shared" si="36"/>
        <v>100</v>
      </c>
      <c r="D224" s="107" t="s">
        <v>219</v>
      </c>
      <c r="E224" s="108" t="s">
        <v>5802</v>
      </c>
      <c r="F224" s="109" t="s">
        <v>5804</v>
      </c>
      <c r="G224" s="110" t="s">
        <v>257</v>
      </c>
      <c r="H224" s="111">
        <v>196.3</v>
      </c>
      <c r="I224" s="3"/>
      <c r="J224" s="112">
        <f t="shared" si="66"/>
        <v>0</v>
      </c>
      <c r="K224" s="109" t="s">
        <v>0</v>
      </c>
      <c r="L224" s="15"/>
      <c r="M224" s="100"/>
      <c r="N224" s="101"/>
      <c r="O224" s="102"/>
      <c r="P224" s="103"/>
      <c r="Q224" s="103"/>
      <c r="R224" s="103"/>
      <c r="S224" s="103"/>
      <c r="T224" s="104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R224" s="105"/>
      <c r="AT224" s="105"/>
      <c r="AU224" s="105"/>
      <c r="AY224" s="6"/>
      <c r="BE224" s="106"/>
      <c r="BF224" s="106"/>
      <c r="BG224" s="106"/>
      <c r="BH224" s="106"/>
      <c r="BI224" s="106"/>
      <c r="BJ224" s="6"/>
      <c r="BK224" s="106"/>
      <c r="BL224" s="6"/>
      <c r="BM224" s="105"/>
    </row>
    <row r="225" spans="1:65" s="17" customFormat="1" ht="24">
      <c r="A225" s="18"/>
      <c r="B225" s="15"/>
      <c r="C225" s="94">
        <f t="shared" si="36"/>
        <v>101</v>
      </c>
      <c r="D225" s="94" t="s">
        <v>219</v>
      </c>
      <c r="E225" s="95" t="s">
        <v>5809</v>
      </c>
      <c r="F225" s="96" t="s">
        <v>5807</v>
      </c>
      <c r="G225" s="97" t="s">
        <v>257</v>
      </c>
      <c r="H225" s="98">
        <v>97.5</v>
      </c>
      <c r="I225" s="1"/>
      <c r="J225" s="99">
        <f t="shared" si="66"/>
        <v>0</v>
      </c>
      <c r="K225" s="96" t="s">
        <v>0</v>
      </c>
      <c r="L225" s="15"/>
      <c r="M225" s="100"/>
      <c r="N225" s="101"/>
      <c r="O225" s="102"/>
      <c r="P225" s="103"/>
      <c r="Q225" s="103"/>
      <c r="R225" s="103"/>
      <c r="S225" s="103"/>
      <c r="T225" s="104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R225" s="105"/>
      <c r="AT225" s="105"/>
      <c r="AU225" s="105"/>
      <c r="AY225" s="6"/>
      <c r="BE225" s="106"/>
      <c r="BF225" s="106"/>
      <c r="BG225" s="106"/>
      <c r="BH225" s="106"/>
      <c r="BI225" s="106"/>
      <c r="BJ225" s="6"/>
      <c r="BK225" s="106"/>
      <c r="BL225" s="6"/>
      <c r="BM225" s="105"/>
    </row>
    <row r="226" spans="1:65" s="17" customFormat="1" ht="24">
      <c r="A226" s="18"/>
      <c r="B226" s="15"/>
      <c r="C226" s="107">
        <f t="shared" si="36"/>
        <v>102</v>
      </c>
      <c r="D226" s="107" t="s">
        <v>219</v>
      </c>
      <c r="E226" s="108" t="s">
        <v>5810</v>
      </c>
      <c r="F226" s="109" t="s">
        <v>5808</v>
      </c>
      <c r="G226" s="110" t="s">
        <v>257</v>
      </c>
      <c r="H226" s="111">
        <v>97.5</v>
      </c>
      <c r="I226" s="3"/>
      <c r="J226" s="112">
        <f t="shared" si="66"/>
        <v>0</v>
      </c>
      <c r="K226" s="109" t="s">
        <v>0</v>
      </c>
      <c r="L226" s="15"/>
      <c r="M226" s="100"/>
      <c r="N226" s="101"/>
      <c r="O226" s="102"/>
      <c r="P226" s="103"/>
      <c r="Q226" s="103"/>
      <c r="R226" s="103"/>
      <c r="S226" s="103"/>
      <c r="T226" s="104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R226" s="105"/>
      <c r="AT226" s="105"/>
      <c r="AU226" s="105"/>
      <c r="AY226" s="6"/>
      <c r="BE226" s="106"/>
      <c r="BF226" s="106"/>
      <c r="BG226" s="106"/>
      <c r="BH226" s="106"/>
      <c r="BI226" s="106"/>
      <c r="BJ226" s="6"/>
      <c r="BK226" s="106"/>
      <c r="BL226" s="6"/>
      <c r="BM226" s="105"/>
    </row>
    <row r="227" spans="1:65" s="17" customFormat="1" ht="24">
      <c r="A227" s="18"/>
      <c r="B227" s="15"/>
      <c r="C227" s="94">
        <f t="shared" ref="C227:C290" si="67">C226+1</f>
        <v>103</v>
      </c>
      <c r="D227" s="94" t="s">
        <v>219</v>
      </c>
      <c r="E227" s="95" t="s">
        <v>5814</v>
      </c>
      <c r="F227" s="96" t="s">
        <v>5816</v>
      </c>
      <c r="G227" s="97" t="s">
        <v>257</v>
      </c>
      <c r="H227" s="98">
        <v>46.8</v>
      </c>
      <c r="I227" s="1"/>
      <c r="J227" s="99">
        <f t="shared" si="66"/>
        <v>0</v>
      </c>
      <c r="K227" s="96" t="s">
        <v>0</v>
      </c>
      <c r="L227" s="15"/>
      <c r="M227" s="100"/>
      <c r="N227" s="101"/>
      <c r="O227" s="102"/>
      <c r="P227" s="103"/>
      <c r="Q227" s="103"/>
      <c r="R227" s="103"/>
      <c r="S227" s="103"/>
      <c r="T227" s="104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R227" s="105"/>
      <c r="AT227" s="105"/>
      <c r="AU227" s="105"/>
      <c r="AY227" s="6"/>
      <c r="BE227" s="106"/>
      <c r="BF227" s="106"/>
      <c r="BG227" s="106"/>
      <c r="BH227" s="106"/>
      <c r="BI227" s="106"/>
      <c r="BJ227" s="6"/>
      <c r="BK227" s="106"/>
      <c r="BL227" s="6"/>
      <c r="BM227" s="105"/>
    </row>
    <row r="228" spans="1:65" s="17" customFormat="1" ht="24">
      <c r="A228" s="18"/>
      <c r="B228" s="15"/>
      <c r="C228" s="107">
        <f t="shared" si="67"/>
        <v>104</v>
      </c>
      <c r="D228" s="107" t="s">
        <v>219</v>
      </c>
      <c r="E228" s="108" t="s">
        <v>5815</v>
      </c>
      <c r="F228" s="109" t="s">
        <v>5817</v>
      </c>
      <c r="G228" s="110" t="s">
        <v>257</v>
      </c>
      <c r="H228" s="111">
        <v>46.8</v>
      </c>
      <c r="I228" s="3"/>
      <c r="J228" s="112">
        <f t="shared" si="66"/>
        <v>0</v>
      </c>
      <c r="K228" s="109" t="s">
        <v>0</v>
      </c>
      <c r="L228" s="15"/>
      <c r="M228" s="100"/>
      <c r="N228" s="101"/>
      <c r="O228" s="102"/>
      <c r="P228" s="103"/>
      <c r="Q228" s="103"/>
      <c r="R228" s="103"/>
      <c r="S228" s="103"/>
      <c r="T228" s="104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R228" s="105"/>
      <c r="AT228" s="105"/>
      <c r="AU228" s="105"/>
      <c r="AY228" s="6"/>
      <c r="BE228" s="106"/>
      <c r="BF228" s="106"/>
      <c r="BG228" s="106"/>
      <c r="BH228" s="106"/>
      <c r="BI228" s="106"/>
      <c r="BJ228" s="6"/>
      <c r="BK228" s="106"/>
      <c r="BL228" s="6"/>
      <c r="BM228" s="105"/>
    </row>
    <row r="229" spans="1:65" s="17" customFormat="1" ht="24">
      <c r="A229" s="18"/>
      <c r="B229" s="15"/>
      <c r="C229" s="94">
        <f t="shared" si="67"/>
        <v>105</v>
      </c>
      <c r="D229" s="94" t="s">
        <v>219</v>
      </c>
      <c r="E229" s="95" t="s">
        <v>5822</v>
      </c>
      <c r="F229" s="96" t="s">
        <v>5820</v>
      </c>
      <c r="G229" s="97" t="s">
        <v>257</v>
      </c>
      <c r="H229" s="98">
        <v>20.8</v>
      </c>
      <c r="I229" s="1"/>
      <c r="J229" s="99">
        <f t="shared" si="66"/>
        <v>0</v>
      </c>
      <c r="K229" s="96" t="s">
        <v>0</v>
      </c>
      <c r="L229" s="15"/>
      <c r="M229" s="100"/>
      <c r="N229" s="101"/>
      <c r="O229" s="102"/>
      <c r="P229" s="103"/>
      <c r="Q229" s="103"/>
      <c r="R229" s="103"/>
      <c r="S229" s="103"/>
      <c r="T229" s="104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R229" s="105"/>
      <c r="AT229" s="105"/>
      <c r="AU229" s="105"/>
      <c r="AY229" s="6"/>
      <c r="BE229" s="106"/>
      <c r="BF229" s="106"/>
      <c r="BG229" s="106"/>
      <c r="BH229" s="106"/>
      <c r="BI229" s="106"/>
      <c r="BJ229" s="6"/>
      <c r="BK229" s="106"/>
      <c r="BL229" s="6"/>
      <c r="BM229" s="105"/>
    </row>
    <row r="230" spans="1:65" s="17" customFormat="1" ht="24">
      <c r="A230" s="18"/>
      <c r="B230" s="15"/>
      <c r="C230" s="107">
        <f t="shared" si="67"/>
        <v>106</v>
      </c>
      <c r="D230" s="107" t="s">
        <v>219</v>
      </c>
      <c r="E230" s="108" t="s">
        <v>5823</v>
      </c>
      <c r="F230" s="109" t="s">
        <v>5821</v>
      </c>
      <c r="G230" s="110" t="s">
        <v>257</v>
      </c>
      <c r="H230" s="111">
        <v>20.8</v>
      </c>
      <c r="I230" s="3"/>
      <c r="J230" s="112">
        <f t="shared" si="66"/>
        <v>0</v>
      </c>
      <c r="K230" s="109" t="s">
        <v>0</v>
      </c>
      <c r="L230" s="15"/>
      <c r="M230" s="100"/>
      <c r="N230" s="101"/>
      <c r="O230" s="102"/>
      <c r="P230" s="103"/>
      <c r="Q230" s="103"/>
      <c r="R230" s="103"/>
      <c r="S230" s="103"/>
      <c r="T230" s="104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R230" s="105"/>
      <c r="AT230" s="105"/>
      <c r="AU230" s="105"/>
      <c r="AY230" s="6"/>
      <c r="BE230" s="106"/>
      <c r="BF230" s="106"/>
      <c r="BG230" s="106"/>
      <c r="BH230" s="106"/>
      <c r="BI230" s="106"/>
      <c r="BJ230" s="6"/>
      <c r="BK230" s="106"/>
      <c r="BL230" s="6"/>
      <c r="BM230" s="105"/>
    </row>
    <row r="231" spans="1:65" s="17" customFormat="1" ht="12">
      <c r="A231" s="18"/>
      <c r="B231" s="15"/>
      <c r="C231" s="94">
        <f t="shared" si="67"/>
        <v>107</v>
      </c>
      <c r="D231" s="94" t="s">
        <v>219</v>
      </c>
      <c r="E231" s="95" t="s">
        <v>5827</v>
      </c>
      <c r="F231" s="96" t="s">
        <v>5829</v>
      </c>
      <c r="G231" s="97" t="s">
        <v>257</v>
      </c>
      <c r="H231" s="98">
        <v>33.799999999999997</v>
      </c>
      <c r="I231" s="1"/>
      <c r="J231" s="99">
        <f t="shared" si="66"/>
        <v>0</v>
      </c>
      <c r="K231" s="96" t="s">
        <v>0</v>
      </c>
      <c r="L231" s="15"/>
      <c r="M231" s="100"/>
      <c r="N231" s="101"/>
      <c r="O231" s="102"/>
      <c r="P231" s="103"/>
      <c r="Q231" s="103"/>
      <c r="R231" s="103"/>
      <c r="S231" s="103"/>
      <c r="T231" s="104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R231" s="105"/>
      <c r="AT231" s="105"/>
      <c r="AU231" s="105"/>
      <c r="AY231" s="6"/>
      <c r="BE231" s="106"/>
      <c r="BF231" s="106"/>
      <c r="BG231" s="106"/>
      <c r="BH231" s="106"/>
      <c r="BI231" s="106"/>
      <c r="BJ231" s="6"/>
      <c r="BK231" s="106"/>
      <c r="BL231" s="6"/>
      <c r="BM231" s="105"/>
    </row>
    <row r="232" spans="1:65" s="17" customFormat="1" ht="24">
      <c r="A232" s="18"/>
      <c r="B232" s="15"/>
      <c r="C232" s="107">
        <f t="shared" si="67"/>
        <v>108</v>
      </c>
      <c r="D232" s="107" t="s">
        <v>219</v>
      </c>
      <c r="E232" s="108" t="s">
        <v>5828</v>
      </c>
      <c r="F232" s="109" t="s">
        <v>5830</v>
      </c>
      <c r="G232" s="110" t="s">
        <v>257</v>
      </c>
      <c r="H232" s="111">
        <v>33.799999999999997</v>
      </c>
      <c r="I232" s="3"/>
      <c r="J232" s="112">
        <f t="shared" si="66"/>
        <v>0</v>
      </c>
      <c r="K232" s="109" t="s">
        <v>0</v>
      </c>
      <c r="L232" s="15"/>
      <c r="M232" s="100"/>
      <c r="N232" s="101"/>
      <c r="O232" s="102"/>
      <c r="P232" s="103"/>
      <c r="Q232" s="103"/>
      <c r="R232" s="103"/>
      <c r="S232" s="103"/>
      <c r="T232" s="104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R232" s="105"/>
      <c r="AT232" s="105"/>
      <c r="AU232" s="105"/>
      <c r="AY232" s="6"/>
      <c r="BE232" s="106"/>
      <c r="BF232" s="106"/>
      <c r="BG232" s="106"/>
      <c r="BH232" s="106"/>
      <c r="BI232" s="106"/>
      <c r="BJ232" s="6"/>
      <c r="BK232" s="106"/>
      <c r="BL232" s="6"/>
      <c r="BM232" s="105"/>
    </row>
    <row r="233" spans="1:65" s="17" customFormat="1" ht="12">
      <c r="A233" s="18"/>
      <c r="B233" s="15"/>
      <c r="C233" s="94">
        <f t="shared" si="67"/>
        <v>109</v>
      </c>
      <c r="D233" s="94" t="s">
        <v>219</v>
      </c>
      <c r="E233" s="95" t="s">
        <v>5834</v>
      </c>
      <c r="F233" s="96" t="s">
        <v>5836</v>
      </c>
      <c r="G233" s="97" t="s">
        <v>257</v>
      </c>
      <c r="H233" s="98">
        <v>39</v>
      </c>
      <c r="I233" s="1"/>
      <c r="J233" s="99">
        <f t="shared" si="66"/>
        <v>0</v>
      </c>
      <c r="K233" s="96" t="s">
        <v>0</v>
      </c>
      <c r="L233" s="15"/>
      <c r="M233" s="100"/>
      <c r="N233" s="101"/>
      <c r="O233" s="102"/>
      <c r="P233" s="103"/>
      <c r="Q233" s="103"/>
      <c r="R233" s="103"/>
      <c r="S233" s="103"/>
      <c r="T233" s="104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R233" s="105"/>
      <c r="AT233" s="105"/>
      <c r="AU233" s="105"/>
      <c r="AY233" s="6"/>
      <c r="BE233" s="106"/>
      <c r="BF233" s="106"/>
      <c r="BG233" s="106"/>
      <c r="BH233" s="106"/>
      <c r="BI233" s="106"/>
      <c r="BJ233" s="6"/>
      <c r="BK233" s="106"/>
      <c r="BL233" s="6"/>
      <c r="BM233" s="105"/>
    </row>
    <row r="234" spans="1:65" s="17" customFormat="1" ht="24">
      <c r="A234" s="18"/>
      <c r="B234" s="15"/>
      <c r="C234" s="107">
        <f t="shared" si="67"/>
        <v>110</v>
      </c>
      <c r="D234" s="107" t="s">
        <v>219</v>
      </c>
      <c r="E234" s="108" t="s">
        <v>5835</v>
      </c>
      <c r="F234" s="109" t="s">
        <v>5837</v>
      </c>
      <c r="G234" s="110" t="s">
        <v>257</v>
      </c>
      <c r="H234" s="111">
        <v>39</v>
      </c>
      <c r="I234" s="3"/>
      <c r="J234" s="112">
        <f t="shared" si="66"/>
        <v>0</v>
      </c>
      <c r="K234" s="109" t="s">
        <v>0</v>
      </c>
      <c r="L234" s="15"/>
      <c r="M234" s="100"/>
      <c r="N234" s="101"/>
      <c r="O234" s="102"/>
      <c r="P234" s="103"/>
      <c r="Q234" s="103"/>
      <c r="R234" s="103"/>
      <c r="S234" s="103"/>
      <c r="T234" s="104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R234" s="105"/>
      <c r="AT234" s="105"/>
      <c r="AU234" s="105"/>
      <c r="AY234" s="6"/>
      <c r="BE234" s="106"/>
      <c r="BF234" s="106"/>
      <c r="BG234" s="106"/>
      <c r="BH234" s="106"/>
      <c r="BI234" s="106"/>
      <c r="BJ234" s="6"/>
      <c r="BK234" s="106"/>
      <c r="BL234" s="6"/>
      <c r="BM234" s="105"/>
    </row>
    <row r="235" spans="1:65" s="17" customFormat="1" ht="30.75" customHeight="1">
      <c r="A235" s="18"/>
      <c r="B235" s="15"/>
      <c r="C235" s="94">
        <f t="shared" si="67"/>
        <v>111</v>
      </c>
      <c r="D235" s="94" t="s">
        <v>219</v>
      </c>
      <c r="E235" s="95" t="s">
        <v>3746</v>
      </c>
      <c r="F235" s="96" t="s">
        <v>5659</v>
      </c>
      <c r="G235" s="97" t="s">
        <v>862</v>
      </c>
      <c r="H235" s="98">
        <v>1</v>
      </c>
      <c r="I235" s="1"/>
      <c r="J235" s="99">
        <f t="shared" si="25"/>
        <v>0</v>
      </c>
      <c r="K235" s="96" t="s">
        <v>0</v>
      </c>
      <c r="L235" s="15"/>
      <c r="M235" s="100" t="s">
        <v>0</v>
      </c>
      <c r="N235" s="101" t="s">
        <v>37</v>
      </c>
      <c r="O235" s="102"/>
      <c r="P235" s="103">
        <f t="shared" si="26"/>
        <v>0</v>
      </c>
      <c r="Q235" s="103">
        <v>0</v>
      </c>
      <c r="R235" s="103">
        <f t="shared" si="27"/>
        <v>0</v>
      </c>
      <c r="S235" s="103">
        <v>0</v>
      </c>
      <c r="T235" s="104">
        <f t="shared" si="28"/>
        <v>0</v>
      </c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R235" s="105" t="s">
        <v>224</v>
      </c>
      <c r="AT235" s="105" t="s">
        <v>219</v>
      </c>
      <c r="AU235" s="105" t="s">
        <v>79</v>
      </c>
      <c r="AY235" s="6" t="s">
        <v>217</v>
      </c>
      <c r="BE235" s="106">
        <f t="shared" si="29"/>
        <v>0</v>
      </c>
      <c r="BF235" s="106">
        <f t="shared" si="30"/>
        <v>0</v>
      </c>
      <c r="BG235" s="106">
        <f t="shared" si="31"/>
        <v>0</v>
      </c>
      <c r="BH235" s="106">
        <f t="shared" si="32"/>
        <v>0</v>
      </c>
      <c r="BI235" s="106">
        <f t="shared" si="33"/>
        <v>0</v>
      </c>
      <c r="BJ235" s="6" t="s">
        <v>79</v>
      </c>
      <c r="BK235" s="106">
        <f t="shared" si="34"/>
        <v>0</v>
      </c>
      <c r="BL235" s="6" t="s">
        <v>224</v>
      </c>
      <c r="BM235" s="105" t="s">
        <v>674</v>
      </c>
    </row>
    <row r="236" spans="1:65" s="17" customFormat="1" ht="30.75" customHeight="1">
      <c r="A236" s="18"/>
      <c r="B236" s="15"/>
      <c r="C236" s="107">
        <f t="shared" si="67"/>
        <v>112</v>
      </c>
      <c r="D236" s="107" t="s">
        <v>219</v>
      </c>
      <c r="E236" s="108" t="s">
        <v>5661</v>
      </c>
      <c r="F236" s="109" t="s">
        <v>5660</v>
      </c>
      <c r="G236" s="110" t="s">
        <v>862</v>
      </c>
      <c r="H236" s="111">
        <v>1</v>
      </c>
      <c r="I236" s="3"/>
      <c r="J236" s="112">
        <f t="shared" ref="J236" si="68">ROUND(I236*H236,2)</f>
        <v>0</v>
      </c>
      <c r="K236" s="109" t="s">
        <v>0</v>
      </c>
      <c r="L236" s="15"/>
      <c r="M236" s="100"/>
      <c r="N236" s="101"/>
      <c r="O236" s="102"/>
      <c r="P236" s="103"/>
      <c r="Q236" s="103"/>
      <c r="R236" s="103"/>
      <c r="S236" s="103"/>
      <c r="T236" s="104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R236" s="105"/>
      <c r="AT236" s="105"/>
      <c r="AU236" s="105"/>
      <c r="AY236" s="6"/>
      <c r="BE236" s="106"/>
      <c r="BF236" s="106"/>
      <c r="BG236" s="106"/>
      <c r="BH236" s="106"/>
      <c r="BI236" s="106"/>
      <c r="BJ236" s="6"/>
      <c r="BK236" s="106"/>
      <c r="BL236" s="6"/>
      <c r="BM236" s="105"/>
    </row>
    <row r="237" spans="1:65" s="17" customFormat="1" ht="30.75" customHeight="1">
      <c r="A237" s="18"/>
      <c r="B237" s="15"/>
      <c r="C237" s="94">
        <f t="shared" si="67"/>
        <v>113</v>
      </c>
      <c r="D237" s="94" t="s">
        <v>219</v>
      </c>
      <c r="E237" s="95" t="s">
        <v>3747</v>
      </c>
      <c r="F237" s="96" t="s">
        <v>5663</v>
      </c>
      <c r="G237" s="97" t="s">
        <v>862</v>
      </c>
      <c r="H237" s="98">
        <v>1</v>
      </c>
      <c r="I237" s="1"/>
      <c r="J237" s="99">
        <f t="shared" si="25"/>
        <v>0</v>
      </c>
      <c r="K237" s="96" t="s">
        <v>0</v>
      </c>
      <c r="L237" s="15"/>
      <c r="M237" s="100" t="s">
        <v>0</v>
      </c>
      <c r="N237" s="101" t="s">
        <v>37</v>
      </c>
      <c r="O237" s="102"/>
      <c r="P237" s="103">
        <f t="shared" si="26"/>
        <v>0</v>
      </c>
      <c r="Q237" s="103">
        <v>0</v>
      </c>
      <c r="R237" s="103">
        <f t="shared" si="27"/>
        <v>0</v>
      </c>
      <c r="S237" s="103">
        <v>0</v>
      </c>
      <c r="T237" s="104">
        <f t="shared" si="28"/>
        <v>0</v>
      </c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R237" s="105" t="s">
        <v>224</v>
      </c>
      <c r="AT237" s="105" t="s">
        <v>219</v>
      </c>
      <c r="AU237" s="105" t="s">
        <v>79</v>
      </c>
      <c r="AY237" s="6" t="s">
        <v>217</v>
      </c>
      <c r="BE237" s="106">
        <f t="shared" si="29"/>
        <v>0</v>
      </c>
      <c r="BF237" s="106">
        <f t="shared" si="30"/>
        <v>0</v>
      </c>
      <c r="BG237" s="106">
        <f t="shared" si="31"/>
        <v>0</v>
      </c>
      <c r="BH237" s="106">
        <f t="shared" si="32"/>
        <v>0</v>
      </c>
      <c r="BI237" s="106">
        <f t="shared" si="33"/>
        <v>0</v>
      </c>
      <c r="BJ237" s="6" t="s">
        <v>79</v>
      </c>
      <c r="BK237" s="106">
        <f t="shared" si="34"/>
        <v>0</v>
      </c>
      <c r="BL237" s="6" t="s">
        <v>224</v>
      </c>
      <c r="BM237" s="105" t="s">
        <v>688</v>
      </c>
    </row>
    <row r="238" spans="1:65" s="17" customFormat="1" ht="30.75" customHeight="1">
      <c r="A238" s="18"/>
      <c r="B238" s="15"/>
      <c r="C238" s="107">
        <f t="shared" si="67"/>
        <v>114</v>
      </c>
      <c r="D238" s="107" t="s">
        <v>219</v>
      </c>
      <c r="E238" s="108" t="s">
        <v>5662</v>
      </c>
      <c r="F238" s="109" t="s">
        <v>5664</v>
      </c>
      <c r="G238" s="110" t="s">
        <v>862</v>
      </c>
      <c r="H238" s="111">
        <v>1</v>
      </c>
      <c r="I238" s="3"/>
      <c r="J238" s="112">
        <f t="shared" ref="J238" si="69">ROUND(I238*H238,2)</f>
        <v>0</v>
      </c>
      <c r="K238" s="109" t="s">
        <v>0</v>
      </c>
      <c r="L238" s="15"/>
      <c r="M238" s="100"/>
      <c r="N238" s="101"/>
      <c r="O238" s="102"/>
      <c r="P238" s="103"/>
      <c r="Q238" s="103"/>
      <c r="R238" s="103"/>
      <c r="S238" s="103"/>
      <c r="T238" s="104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R238" s="105"/>
      <c r="AT238" s="105"/>
      <c r="AU238" s="105"/>
      <c r="AY238" s="6"/>
      <c r="BE238" s="106"/>
      <c r="BF238" s="106"/>
      <c r="BG238" s="106"/>
      <c r="BH238" s="106"/>
      <c r="BI238" s="106"/>
      <c r="BJ238" s="6"/>
      <c r="BK238" s="106"/>
      <c r="BL238" s="6"/>
      <c r="BM238" s="105"/>
    </row>
    <row r="239" spans="1:65" s="17" customFormat="1" ht="30.75" customHeight="1">
      <c r="A239" s="18"/>
      <c r="B239" s="15"/>
      <c r="C239" s="94">
        <f t="shared" si="67"/>
        <v>115</v>
      </c>
      <c r="D239" s="94" t="s">
        <v>219</v>
      </c>
      <c r="E239" s="95" t="s">
        <v>3748</v>
      </c>
      <c r="F239" s="96" t="s">
        <v>5666</v>
      </c>
      <c r="G239" s="97" t="s">
        <v>862</v>
      </c>
      <c r="H239" s="98">
        <v>1</v>
      </c>
      <c r="I239" s="1"/>
      <c r="J239" s="99">
        <f t="shared" ref="J239:J301" si="70">ROUND(I239*H239,2)</f>
        <v>0</v>
      </c>
      <c r="K239" s="96" t="s">
        <v>0</v>
      </c>
      <c r="L239" s="15"/>
      <c r="M239" s="100" t="s">
        <v>0</v>
      </c>
      <c r="N239" s="101" t="s">
        <v>37</v>
      </c>
      <c r="O239" s="102"/>
      <c r="P239" s="103">
        <f t="shared" ref="P239:P301" si="71">O239*H239</f>
        <v>0</v>
      </c>
      <c r="Q239" s="103">
        <v>0</v>
      </c>
      <c r="R239" s="103">
        <f t="shared" ref="R239:R301" si="72">Q239*H239</f>
        <v>0</v>
      </c>
      <c r="S239" s="103">
        <v>0</v>
      </c>
      <c r="T239" s="104">
        <f t="shared" ref="T239:T301" si="73">S239*H239</f>
        <v>0</v>
      </c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R239" s="105" t="s">
        <v>224</v>
      </c>
      <c r="AT239" s="105" t="s">
        <v>219</v>
      </c>
      <c r="AU239" s="105" t="s">
        <v>79</v>
      </c>
      <c r="AY239" s="6" t="s">
        <v>217</v>
      </c>
      <c r="BE239" s="106">
        <f t="shared" ref="BE239:BE301" si="74">IF(N239="základní",J239,0)</f>
        <v>0</v>
      </c>
      <c r="BF239" s="106">
        <f t="shared" ref="BF239:BF301" si="75">IF(N239="snížená",J239,0)</f>
        <v>0</v>
      </c>
      <c r="BG239" s="106">
        <f t="shared" ref="BG239:BG301" si="76">IF(N239="zákl. přenesená",J239,0)</f>
        <v>0</v>
      </c>
      <c r="BH239" s="106">
        <f t="shared" ref="BH239:BH301" si="77">IF(N239="sníž. přenesená",J239,0)</f>
        <v>0</v>
      </c>
      <c r="BI239" s="106">
        <f t="shared" ref="BI239:BI301" si="78">IF(N239="nulová",J239,0)</f>
        <v>0</v>
      </c>
      <c r="BJ239" s="6" t="s">
        <v>79</v>
      </c>
      <c r="BK239" s="106">
        <f t="shared" ref="BK239:BK301" si="79">ROUND(I239*H239,2)</f>
        <v>0</v>
      </c>
      <c r="BL239" s="6" t="s">
        <v>224</v>
      </c>
      <c r="BM239" s="105" t="s">
        <v>698</v>
      </c>
    </row>
    <row r="240" spans="1:65" s="17" customFormat="1" ht="30.75" customHeight="1">
      <c r="A240" s="18"/>
      <c r="B240" s="15"/>
      <c r="C240" s="107">
        <f t="shared" si="67"/>
        <v>116</v>
      </c>
      <c r="D240" s="107" t="s">
        <v>219</v>
      </c>
      <c r="E240" s="108" t="s">
        <v>5665</v>
      </c>
      <c r="F240" s="109" t="s">
        <v>5667</v>
      </c>
      <c r="G240" s="110" t="s">
        <v>862</v>
      </c>
      <c r="H240" s="111">
        <v>1</v>
      </c>
      <c r="I240" s="3"/>
      <c r="J240" s="112">
        <f t="shared" ref="J240" si="80">ROUND(I240*H240,2)</f>
        <v>0</v>
      </c>
      <c r="K240" s="109" t="s">
        <v>0</v>
      </c>
      <c r="L240" s="15"/>
      <c r="M240" s="100"/>
      <c r="N240" s="101"/>
      <c r="O240" s="102"/>
      <c r="P240" s="103"/>
      <c r="Q240" s="103"/>
      <c r="R240" s="103"/>
      <c r="S240" s="103"/>
      <c r="T240" s="104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R240" s="105"/>
      <c r="AT240" s="105"/>
      <c r="AU240" s="105"/>
      <c r="AY240" s="6"/>
      <c r="BE240" s="106"/>
      <c r="BF240" s="106"/>
      <c r="BG240" s="106"/>
      <c r="BH240" s="106"/>
      <c r="BI240" s="106"/>
      <c r="BJ240" s="6"/>
      <c r="BK240" s="106"/>
      <c r="BL240" s="6"/>
      <c r="BM240" s="105"/>
    </row>
    <row r="241" spans="1:65" s="17" customFormat="1" ht="30.75" customHeight="1">
      <c r="A241" s="18"/>
      <c r="B241" s="15"/>
      <c r="C241" s="94">
        <f t="shared" si="67"/>
        <v>117</v>
      </c>
      <c r="D241" s="94" t="s">
        <v>219</v>
      </c>
      <c r="E241" s="95" t="s">
        <v>3749</v>
      </c>
      <c r="F241" s="96" t="s">
        <v>5669</v>
      </c>
      <c r="G241" s="97" t="s">
        <v>862</v>
      </c>
      <c r="H241" s="98">
        <v>1</v>
      </c>
      <c r="I241" s="1"/>
      <c r="J241" s="99">
        <f t="shared" si="70"/>
        <v>0</v>
      </c>
      <c r="K241" s="96" t="s">
        <v>0</v>
      </c>
      <c r="L241" s="15"/>
      <c r="M241" s="100" t="s">
        <v>0</v>
      </c>
      <c r="N241" s="101" t="s">
        <v>37</v>
      </c>
      <c r="O241" s="102"/>
      <c r="P241" s="103">
        <f t="shared" si="71"/>
        <v>0</v>
      </c>
      <c r="Q241" s="103">
        <v>0</v>
      </c>
      <c r="R241" s="103">
        <f t="shared" si="72"/>
        <v>0</v>
      </c>
      <c r="S241" s="103">
        <v>0</v>
      </c>
      <c r="T241" s="104">
        <f t="shared" si="73"/>
        <v>0</v>
      </c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R241" s="105" t="s">
        <v>224</v>
      </c>
      <c r="AT241" s="105" t="s">
        <v>219</v>
      </c>
      <c r="AU241" s="105" t="s">
        <v>79</v>
      </c>
      <c r="AY241" s="6" t="s">
        <v>217</v>
      </c>
      <c r="BE241" s="106">
        <f t="shared" si="74"/>
        <v>0</v>
      </c>
      <c r="BF241" s="106">
        <f t="shared" si="75"/>
        <v>0</v>
      </c>
      <c r="BG241" s="106">
        <f t="shared" si="76"/>
        <v>0</v>
      </c>
      <c r="BH241" s="106">
        <f t="shared" si="77"/>
        <v>0</v>
      </c>
      <c r="BI241" s="106">
        <f t="shared" si="78"/>
        <v>0</v>
      </c>
      <c r="BJ241" s="6" t="s">
        <v>79</v>
      </c>
      <c r="BK241" s="106">
        <f t="shared" si="79"/>
        <v>0</v>
      </c>
      <c r="BL241" s="6" t="s">
        <v>224</v>
      </c>
      <c r="BM241" s="105" t="s">
        <v>710</v>
      </c>
    </row>
    <row r="242" spans="1:65" s="17" customFormat="1" ht="30.75" customHeight="1">
      <c r="A242" s="18"/>
      <c r="B242" s="15"/>
      <c r="C242" s="107">
        <f t="shared" si="67"/>
        <v>118</v>
      </c>
      <c r="D242" s="107" t="s">
        <v>219</v>
      </c>
      <c r="E242" s="108" t="s">
        <v>5668</v>
      </c>
      <c r="F242" s="109" t="s">
        <v>5670</v>
      </c>
      <c r="G242" s="110" t="s">
        <v>862</v>
      </c>
      <c r="H242" s="111">
        <v>1</v>
      </c>
      <c r="I242" s="3"/>
      <c r="J242" s="112">
        <f t="shared" ref="J242" si="81">ROUND(I242*H242,2)</f>
        <v>0</v>
      </c>
      <c r="K242" s="109" t="s">
        <v>0</v>
      </c>
      <c r="L242" s="15"/>
      <c r="M242" s="100"/>
      <c r="N242" s="101"/>
      <c r="O242" s="102"/>
      <c r="P242" s="103"/>
      <c r="Q242" s="103"/>
      <c r="R242" s="103"/>
      <c r="S242" s="103"/>
      <c r="T242" s="104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R242" s="105"/>
      <c r="AT242" s="105"/>
      <c r="AU242" s="105"/>
      <c r="AY242" s="6"/>
      <c r="BE242" s="106"/>
      <c r="BF242" s="106"/>
      <c r="BG242" s="106"/>
      <c r="BH242" s="106"/>
      <c r="BI242" s="106"/>
      <c r="BJ242" s="6"/>
      <c r="BK242" s="106"/>
      <c r="BL242" s="6"/>
      <c r="BM242" s="105"/>
    </row>
    <row r="243" spans="1:65" s="17" customFormat="1" ht="30.75" customHeight="1">
      <c r="A243" s="18"/>
      <c r="B243" s="15"/>
      <c r="C243" s="94">
        <f t="shared" si="67"/>
        <v>119</v>
      </c>
      <c r="D243" s="94" t="s">
        <v>219</v>
      </c>
      <c r="E243" s="95" t="s">
        <v>3750</v>
      </c>
      <c r="F243" s="96" t="s">
        <v>5672</v>
      </c>
      <c r="G243" s="97" t="s">
        <v>862</v>
      </c>
      <c r="H243" s="98">
        <v>1</v>
      </c>
      <c r="I243" s="1"/>
      <c r="J243" s="99">
        <f t="shared" si="70"/>
        <v>0</v>
      </c>
      <c r="K243" s="96" t="s">
        <v>0</v>
      </c>
      <c r="L243" s="15"/>
      <c r="M243" s="100" t="s">
        <v>0</v>
      </c>
      <c r="N243" s="101" t="s">
        <v>37</v>
      </c>
      <c r="O243" s="102"/>
      <c r="P243" s="103">
        <f t="shared" si="71"/>
        <v>0</v>
      </c>
      <c r="Q243" s="103">
        <v>0</v>
      </c>
      <c r="R243" s="103">
        <f t="shared" si="72"/>
        <v>0</v>
      </c>
      <c r="S243" s="103">
        <v>0</v>
      </c>
      <c r="T243" s="104">
        <f t="shared" si="73"/>
        <v>0</v>
      </c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R243" s="105" t="s">
        <v>224</v>
      </c>
      <c r="AT243" s="105" t="s">
        <v>219</v>
      </c>
      <c r="AU243" s="105" t="s">
        <v>79</v>
      </c>
      <c r="AY243" s="6" t="s">
        <v>217</v>
      </c>
      <c r="BE243" s="106">
        <f t="shared" si="74"/>
        <v>0</v>
      </c>
      <c r="BF243" s="106">
        <f t="shared" si="75"/>
        <v>0</v>
      </c>
      <c r="BG243" s="106">
        <f t="shared" si="76"/>
        <v>0</v>
      </c>
      <c r="BH243" s="106">
        <f t="shared" si="77"/>
        <v>0</v>
      </c>
      <c r="BI243" s="106">
        <f t="shared" si="78"/>
        <v>0</v>
      </c>
      <c r="BJ243" s="6" t="s">
        <v>79</v>
      </c>
      <c r="BK243" s="106">
        <f t="shared" si="79"/>
        <v>0</v>
      </c>
      <c r="BL243" s="6" t="s">
        <v>224</v>
      </c>
      <c r="BM243" s="105" t="s">
        <v>721</v>
      </c>
    </row>
    <row r="244" spans="1:65" s="17" customFormat="1" ht="30.75" customHeight="1">
      <c r="A244" s="18"/>
      <c r="B244" s="15"/>
      <c r="C244" s="107">
        <f t="shared" si="67"/>
        <v>120</v>
      </c>
      <c r="D244" s="107" t="s">
        <v>219</v>
      </c>
      <c r="E244" s="108" t="s">
        <v>5671</v>
      </c>
      <c r="F244" s="109" t="s">
        <v>5673</v>
      </c>
      <c r="G244" s="110" t="s">
        <v>862</v>
      </c>
      <c r="H244" s="111">
        <v>1</v>
      </c>
      <c r="I244" s="3"/>
      <c r="J244" s="112">
        <f t="shared" ref="J244" si="82">ROUND(I244*H244,2)</f>
        <v>0</v>
      </c>
      <c r="K244" s="109" t="s">
        <v>0</v>
      </c>
      <c r="L244" s="15"/>
      <c r="M244" s="100"/>
      <c r="N244" s="101"/>
      <c r="O244" s="102"/>
      <c r="P244" s="103"/>
      <c r="Q244" s="103"/>
      <c r="R244" s="103"/>
      <c r="S244" s="103"/>
      <c r="T244" s="104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R244" s="105"/>
      <c r="AT244" s="105"/>
      <c r="AU244" s="105"/>
      <c r="AY244" s="6"/>
      <c r="BE244" s="106"/>
      <c r="BF244" s="106"/>
      <c r="BG244" s="106"/>
      <c r="BH244" s="106"/>
      <c r="BI244" s="106"/>
      <c r="BJ244" s="6"/>
      <c r="BK244" s="106"/>
      <c r="BL244" s="6"/>
      <c r="BM244" s="105"/>
    </row>
    <row r="245" spans="1:65" s="17" customFormat="1" ht="30.75" customHeight="1">
      <c r="A245" s="18"/>
      <c r="B245" s="15"/>
      <c r="C245" s="94">
        <f t="shared" si="67"/>
        <v>121</v>
      </c>
      <c r="D245" s="94" t="s">
        <v>219</v>
      </c>
      <c r="E245" s="95" t="s">
        <v>3751</v>
      </c>
      <c r="F245" s="96" t="s">
        <v>5675</v>
      </c>
      <c r="G245" s="97" t="s">
        <v>862</v>
      </c>
      <c r="H245" s="98">
        <v>1</v>
      </c>
      <c r="I245" s="1"/>
      <c r="J245" s="99">
        <f t="shared" si="70"/>
        <v>0</v>
      </c>
      <c r="K245" s="96" t="s">
        <v>0</v>
      </c>
      <c r="L245" s="15"/>
      <c r="M245" s="100" t="s">
        <v>0</v>
      </c>
      <c r="N245" s="101" t="s">
        <v>37</v>
      </c>
      <c r="O245" s="102"/>
      <c r="P245" s="103">
        <f t="shared" si="71"/>
        <v>0</v>
      </c>
      <c r="Q245" s="103">
        <v>0</v>
      </c>
      <c r="R245" s="103">
        <f t="shared" si="72"/>
        <v>0</v>
      </c>
      <c r="S245" s="103">
        <v>0</v>
      </c>
      <c r="T245" s="104">
        <f t="shared" si="73"/>
        <v>0</v>
      </c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R245" s="105" t="s">
        <v>224</v>
      </c>
      <c r="AT245" s="105" t="s">
        <v>219</v>
      </c>
      <c r="AU245" s="105" t="s">
        <v>79</v>
      </c>
      <c r="AY245" s="6" t="s">
        <v>217</v>
      </c>
      <c r="BE245" s="106">
        <f t="shared" si="74"/>
        <v>0</v>
      </c>
      <c r="BF245" s="106">
        <f t="shared" si="75"/>
        <v>0</v>
      </c>
      <c r="BG245" s="106">
        <f t="shared" si="76"/>
        <v>0</v>
      </c>
      <c r="BH245" s="106">
        <f t="shared" si="77"/>
        <v>0</v>
      </c>
      <c r="BI245" s="106">
        <f t="shared" si="78"/>
        <v>0</v>
      </c>
      <c r="BJ245" s="6" t="s">
        <v>79</v>
      </c>
      <c r="BK245" s="106">
        <f t="shared" si="79"/>
        <v>0</v>
      </c>
      <c r="BL245" s="6" t="s">
        <v>224</v>
      </c>
      <c r="BM245" s="105" t="s">
        <v>737</v>
      </c>
    </row>
    <row r="246" spans="1:65" s="17" customFormat="1" ht="30.75" customHeight="1">
      <c r="A246" s="18"/>
      <c r="B246" s="15"/>
      <c r="C246" s="107">
        <f t="shared" si="67"/>
        <v>122</v>
      </c>
      <c r="D246" s="107" t="s">
        <v>219</v>
      </c>
      <c r="E246" s="108" t="s">
        <v>5674</v>
      </c>
      <c r="F246" s="109" t="s">
        <v>5676</v>
      </c>
      <c r="G246" s="110" t="s">
        <v>862</v>
      </c>
      <c r="H246" s="111">
        <v>1</v>
      </c>
      <c r="I246" s="3"/>
      <c r="J246" s="112">
        <f t="shared" ref="J246" si="83">ROUND(I246*H246,2)</f>
        <v>0</v>
      </c>
      <c r="K246" s="109" t="s">
        <v>0</v>
      </c>
      <c r="L246" s="15"/>
      <c r="M246" s="100"/>
      <c r="N246" s="101"/>
      <c r="O246" s="102"/>
      <c r="P246" s="103"/>
      <c r="Q246" s="103"/>
      <c r="R246" s="103"/>
      <c r="S246" s="103"/>
      <c r="T246" s="104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R246" s="105"/>
      <c r="AT246" s="105"/>
      <c r="AU246" s="105"/>
      <c r="AY246" s="6"/>
      <c r="BE246" s="106"/>
      <c r="BF246" s="106"/>
      <c r="BG246" s="106"/>
      <c r="BH246" s="106"/>
      <c r="BI246" s="106"/>
      <c r="BJ246" s="6"/>
      <c r="BK246" s="106"/>
      <c r="BL246" s="6"/>
      <c r="BM246" s="105"/>
    </row>
    <row r="247" spans="1:65" s="17" customFormat="1" ht="30.75" customHeight="1">
      <c r="A247" s="18"/>
      <c r="B247" s="15"/>
      <c r="C247" s="94">
        <f t="shared" si="67"/>
        <v>123</v>
      </c>
      <c r="D247" s="94" t="s">
        <v>219</v>
      </c>
      <c r="E247" s="95" t="s">
        <v>3752</v>
      </c>
      <c r="F247" s="96" t="s">
        <v>5678</v>
      </c>
      <c r="G247" s="97" t="s">
        <v>862</v>
      </c>
      <c r="H247" s="98">
        <v>3</v>
      </c>
      <c r="I247" s="1"/>
      <c r="J247" s="99">
        <f t="shared" si="70"/>
        <v>0</v>
      </c>
      <c r="K247" s="96" t="s">
        <v>0</v>
      </c>
      <c r="L247" s="15"/>
      <c r="M247" s="100" t="s">
        <v>0</v>
      </c>
      <c r="N247" s="101" t="s">
        <v>37</v>
      </c>
      <c r="O247" s="102"/>
      <c r="P247" s="103">
        <f t="shared" si="71"/>
        <v>0</v>
      </c>
      <c r="Q247" s="103">
        <v>0</v>
      </c>
      <c r="R247" s="103">
        <f t="shared" si="72"/>
        <v>0</v>
      </c>
      <c r="S247" s="103">
        <v>0</v>
      </c>
      <c r="T247" s="104">
        <f t="shared" si="73"/>
        <v>0</v>
      </c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R247" s="105" t="s">
        <v>224</v>
      </c>
      <c r="AT247" s="105" t="s">
        <v>219</v>
      </c>
      <c r="AU247" s="105" t="s">
        <v>79</v>
      </c>
      <c r="AY247" s="6" t="s">
        <v>217</v>
      </c>
      <c r="BE247" s="106">
        <f t="shared" si="74"/>
        <v>0</v>
      </c>
      <c r="BF247" s="106">
        <f t="shared" si="75"/>
        <v>0</v>
      </c>
      <c r="BG247" s="106">
        <f t="shared" si="76"/>
        <v>0</v>
      </c>
      <c r="BH247" s="106">
        <f t="shared" si="77"/>
        <v>0</v>
      </c>
      <c r="BI247" s="106">
        <f t="shared" si="78"/>
        <v>0</v>
      </c>
      <c r="BJ247" s="6" t="s">
        <v>79</v>
      </c>
      <c r="BK247" s="106">
        <f t="shared" si="79"/>
        <v>0</v>
      </c>
      <c r="BL247" s="6" t="s">
        <v>224</v>
      </c>
      <c r="BM247" s="105" t="s">
        <v>2500</v>
      </c>
    </row>
    <row r="248" spans="1:65" s="17" customFormat="1" ht="30.75" customHeight="1">
      <c r="A248" s="18"/>
      <c r="B248" s="15"/>
      <c r="C248" s="107">
        <f t="shared" si="67"/>
        <v>124</v>
      </c>
      <c r="D248" s="107" t="s">
        <v>219</v>
      </c>
      <c r="E248" s="108" t="s">
        <v>5677</v>
      </c>
      <c r="F248" s="109" t="s">
        <v>5679</v>
      </c>
      <c r="G248" s="110" t="s">
        <v>862</v>
      </c>
      <c r="H248" s="111">
        <v>3</v>
      </c>
      <c r="I248" s="3"/>
      <c r="J248" s="112">
        <f t="shared" ref="J248" si="84">ROUND(I248*H248,2)</f>
        <v>0</v>
      </c>
      <c r="K248" s="109" t="s">
        <v>0</v>
      </c>
      <c r="L248" s="15"/>
      <c r="M248" s="100"/>
      <c r="N248" s="101"/>
      <c r="O248" s="102"/>
      <c r="P248" s="103"/>
      <c r="Q248" s="103"/>
      <c r="R248" s="103"/>
      <c r="S248" s="103"/>
      <c r="T248" s="104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R248" s="105"/>
      <c r="AT248" s="105"/>
      <c r="AU248" s="105"/>
      <c r="AY248" s="6"/>
      <c r="BE248" s="106"/>
      <c r="BF248" s="106"/>
      <c r="BG248" s="106"/>
      <c r="BH248" s="106"/>
      <c r="BI248" s="106"/>
      <c r="BJ248" s="6"/>
      <c r="BK248" s="106"/>
      <c r="BL248" s="6"/>
      <c r="BM248" s="105"/>
    </row>
    <row r="249" spans="1:65" s="17" customFormat="1" ht="30.75" customHeight="1">
      <c r="A249" s="18"/>
      <c r="B249" s="15"/>
      <c r="C249" s="94">
        <f t="shared" si="67"/>
        <v>125</v>
      </c>
      <c r="D249" s="94" t="s">
        <v>219</v>
      </c>
      <c r="E249" s="95" t="s">
        <v>3753</v>
      </c>
      <c r="F249" s="96" t="s">
        <v>5681</v>
      </c>
      <c r="G249" s="97" t="s">
        <v>862</v>
      </c>
      <c r="H249" s="98">
        <v>1</v>
      </c>
      <c r="I249" s="1"/>
      <c r="J249" s="99">
        <f t="shared" si="70"/>
        <v>0</v>
      </c>
      <c r="K249" s="96" t="s">
        <v>0</v>
      </c>
      <c r="L249" s="15"/>
      <c r="M249" s="100" t="s">
        <v>0</v>
      </c>
      <c r="N249" s="101" t="s">
        <v>37</v>
      </c>
      <c r="O249" s="102"/>
      <c r="P249" s="103">
        <f t="shared" si="71"/>
        <v>0</v>
      </c>
      <c r="Q249" s="103">
        <v>0</v>
      </c>
      <c r="R249" s="103">
        <f t="shared" si="72"/>
        <v>0</v>
      </c>
      <c r="S249" s="103">
        <v>0</v>
      </c>
      <c r="T249" s="104">
        <f t="shared" si="73"/>
        <v>0</v>
      </c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R249" s="105" t="s">
        <v>224</v>
      </c>
      <c r="AT249" s="105" t="s">
        <v>219</v>
      </c>
      <c r="AU249" s="105" t="s">
        <v>79</v>
      </c>
      <c r="AY249" s="6" t="s">
        <v>217</v>
      </c>
      <c r="BE249" s="106">
        <f t="shared" si="74"/>
        <v>0</v>
      </c>
      <c r="BF249" s="106">
        <f t="shared" si="75"/>
        <v>0</v>
      </c>
      <c r="BG249" s="106">
        <f t="shared" si="76"/>
        <v>0</v>
      </c>
      <c r="BH249" s="106">
        <f t="shared" si="77"/>
        <v>0</v>
      </c>
      <c r="BI249" s="106">
        <f t="shared" si="78"/>
        <v>0</v>
      </c>
      <c r="BJ249" s="6" t="s">
        <v>79</v>
      </c>
      <c r="BK249" s="106">
        <f t="shared" si="79"/>
        <v>0</v>
      </c>
      <c r="BL249" s="6" t="s">
        <v>224</v>
      </c>
      <c r="BM249" s="105" t="s">
        <v>762</v>
      </c>
    </row>
    <row r="250" spans="1:65" s="17" customFormat="1" ht="30.75" customHeight="1">
      <c r="A250" s="18"/>
      <c r="B250" s="15"/>
      <c r="C250" s="107">
        <f t="shared" si="67"/>
        <v>126</v>
      </c>
      <c r="D250" s="107" t="s">
        <v>219</v>
      </c>
      <c r="E250" s="108" t="s">
        <v>5680</v>
      </c>
      <c r="F250" s="109" t="s">
        <v>5682</v>
      </c>
      <c r="G250" s="110" t="s">
        <v>862</v>
      </c>
      <c r="H250" s="111">
        <v>1</v>
      </c>
      <c r="I250" s="3"/>
      <c r="J250" s="112">
        <f t="shared" ref="J250" si="85">ROUND(I250*H250,2)</f>
        <v>0</v>
      </c>
      <c r="K250" s="109" t="s">
        <v>0</v>
      </c>
      <c r="L250" s="15"/>
      <c r="M250" s="100"/>
      <c r="N250" s="101"/>
      <c r="O250" s="102"/>
      <c r="P250" s="103"/>
      <c r="Q250" s="103"/>
      <c r="R250" s="103"/>
      <c r="S250" s="103"/>
      <c r="T250" s="104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R250" s="105"/>
      <c r="AT250" s="105"/>
      <c r="AU250" s="105"/>
      <c r="AY250" s="6"/>
      <c r="BE250" s="106"/>
      <c r="BF250" s="106"/>
      <c r="BG250" s="106"/>
      <c r="BH250" s="106"/>
      <c r="BI250" s="106"/>
      <c r="BJ250" s="6"/>
      <c r="BK250" s="106"/>
      <c r="BL250" s="6"/>
      <c r="BM250" s="105"/>
    </row>
    <row r="251" spans="1:65" s="17" customFormat="1" ht="30.75" customHeight="1">
      <c r="A251" s="18"/>
      <c r="B251" s="15"/>
      <c r="C251" s="94">
        <f t="shared" si="67"/>
        <v>127</v>
      </c>
      <c r="D251" s="94" t="s">
        <v>219</v>
      </c>
      <c r="E251" s="95" t="s">
        <v>3754</v>
      </c>
      <c r="F251" s="96" t="s">
        <v>5684</v>
      </c>
      <c r="G251" s="97" t="s">
        <v>862</v>
      </c>
      <c r="H251" s="98">
        <v>1</v>
      </c>
      <c r="I251" s="1"/>
      <c r="J251" s="99">
        <f t="shared" si="70"/>
        <v>0</v>
      </c>
      <c r="K251" s="96" t="s">
        <v>0</v>
      </c>
      <c r="L251" s="15"/>
      <c r="M251" s="100" t="s">
        <v>0</v>
      </c>
      <c r="N251" s="101" t="s">
        <v>37</v>
      </c>
      <c r="O251" s="102"/>
      <c r="P251" s="103">
        <f t="shared" si="71"/>
        <v>0</v>
      </c>
      <c r="Q251" s="103">
        <v>0</v>
      </c>
      <c r="R251" s="103">
        <f t="shared" si="72"/>
        <v>0</v>
      </c>
      <c r="S251" s="103">
        <v>0</v>
      </c>
      <c r="T251" s="104">
        <f t="shared" si="73"/>
        <v>0</v>
      </c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R251" s="105" t="s">
        <v>224</v>
      </c>
      <c r="AT251" s="105" t="s">
        <v>219</v>
      </c>
      <c r="AU251" s="105" t="s">
        <v>79</v>
      </c>
      <c r="AY251" s="6" t="s">
        <v>217</v>
      </c>
      <c r="BE251" s="106">
        <f t="shared" si="74"/>
        <v>0</v>
      </c>
      <c r="BF251" s="106">
        <f t="shared" si="75"/>
        <v>0</v>
      </c>
      <c r="BG251" s="106">
        <f t="shared" si="76"/>
        <v>0</v>
      </c>
      <c r="BH251" s="106">
        <f t="shared" si="77"/>
        <v>0</v>
      </c>
      <c r="BI251" s="106">
        <f t="shared" si="78"/>
        <v>0</v>
      </c>
      <c r="BJ251" s="6" t="s">
        <v>79</v>
      </c>
      <c r="BK251" s="106">
        <f t="shared" si="79"/>
        <v>0</v>
      </c>
      <c r="BL251" s="6" t="s">
        <v>224</v>
      </c>
      <c r="BM251" s="105" t="s">
        <v>770</v>
      </c>
    </row>
    <row r="252" spans="1:65" s="17" customFormat="1" ht="30.75" customHeight="1">
      <c r="A252" s="18"/>
      <c r="B252" s="15"/>
      <c r="C252" s="107">
        <f t="shared" si="67"/>
        <v>128</v>
      </c>
      <c r="D252" s="107" t="s">
        <v>219</v>
      </c>
      <c r="E252" s="108" t="s">
        <v>5683</v>
      </c>
      <c r="F252" s="109" t="s">
        <v>5685</v>
      </c>
      <c r="G252" s="110" t="s">
        <v>862</v>
      </c>
      <c r="H252" s="111">
        <v>1</v>
      </c>
      <c r="I252" s="3"/>
      <c r="J252" s="112">
        <f t="shared" ref="J252" si="86">ROUND(I252*H252,2)</f>
        <v>0</v>
      </c>
      <c r="K252" s="109" t="s">
        <v>0</v>
      </c>
      <c r="L252" s="15"/>
      <c r="M252" s="100"/>
      <c r="N252" s="101"/>
      <c r="O252" s="102"/>
      <c r="P252" s="103"/>
      <c r="Q252" s="103"/>
      <c r="R252" s="103"/>
      <c r="S252" s="103"/>
      <c r="T252" s="104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R252" s="105"/>
      <c r="AT252" s="105"/>
      <c r="AU252" s="105"/>
      <c r="AY252" s="6"/>
      <c r="BE252" s="106"/>
      <c r="BF252" s="106"/>
      <c r="BG252" s="106"/>
      <c r="BH252" s="106"/>
      <c r="BI252" s="106"/>
      <c r="BJ252" s="6"/>
      <c r="BK252" s="106"/>
      <c r="BL252" s="6"/>
      <c r="BM252" s="105"/>
    </row>
    <row r="253" spans="1:65" s="17" customFormat="1" ht="30.75" customHeight="1">
      <c r="A253" s="18"/>
      <c r="B253" s="15"/>
      <c r="C253" s="94">
        <f t="shared" si="67"/>
        <v>129</v>
      </c>
      <c r="D253" s="94" t="s">
        <v>219</v>
      </c>
      <c r="E253" s="95" t="s">
        <v>3755</v>
      </c>
      <c r="F253" s="96" t="s">
        <v>5687</v>
      </c>
      <c r="G253" s="97" t="s">
        <v>862</v>
      </c>
      <c r="H253" s="98">
        <v>1</v>
      </c>
      <c r="I253" s="1"/>
      <c r="J253" s="99">
        <f t="shared" si="70"/>
        <v>0</v>
      </c>
      <c r="K253" s="96" t="s">
        <v>0</v>
      </c>
      <c r="L253" s="15"/>
      <c r="M253" s="100" t="s">
        <v>0</v>
      </c>
      <c r="N253" s="101" t="s">
        <v>37</v>
      </c>
      <c r="O253" s="102"/>
      <c r="P253" s="103">
        <f t="shared" si="71"/>
        <v>0</v>
      </c>
      <c r="Q253" s="103">
        <v>0</v>
      </c>
      <c r="R253" s="103">
        <f t="shared" si="72"/>
        <v>0</v>
      </c>
      <c r="S253" s="103">
        <v>0</v>
      </c>
      <c r="T253" s="104">
        <f t="shared" si="73"/>
        <v>0</v>
      </c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R253" s="105" t="s">
        <v>224</v>
      </c>
      <c r="AT253" s="105" t="s">
        <v>219</v>
      </c>
      <c r="AU253" s="105" t="s">
        <v>79</v>
      </c>
      <c r="AY253" s="6" t="s">
        <v>217</v>
      </c>
      <c r="BE253" s="106">
        <f t="shared" si="74"/>
        <v>0</v>
      </c>
      <c r="BF253" s="106">
        <f t="shared" si="75"/>
        <v>0</v>
      </c>
      <c r="BG253" s="106">
        <f t="shared" si="76"/>
        <v>0</v>
      </c>
      <c r="BH253" s="106">
        <f t="shared" si="77"/>
        <v>0</v>
      </c>
      <c r="BI253" s="106">
        <f t="shared" si="78"/>
        <v>0</v>
      </c>
      <c r="BJ253" s="6" t="s">
        <v>79</v>
      </c>
      <c r="BK253" s="106">
        <f t="shared" si="79"/>
        <v>0</v>
      </c>
      <c r="BL253" s="6" t="s">
        <v>224</v>
      </c>
      <c r="BM253" s="105" t="s">
        <v>779</v>
      </c>
    </row>
    <row r="254" spans="1:65" s="17" customFormat="1" ht="30.75" customHeight="1">
      <c r="A254" s="18"/>
      <c r="B254" s="15"/>
      <c r="C254" s="107">
        <f t="shared" si="67"/>
        <v>130</v>
      </c>
      <c r="D254" s="107" t="s">
        <v>219</v>
      </c>
      <c r="E254" s="108" t="s">
        <v>5686</v>
      </c>
      <c r="F254" s="109" t="s">
        <v>5688</v>
      </c>
      <c r="G254" s="110" t="s">
        <v>862</v>
      </c>
      <c r="H254" s="111">
        <v>1</v>
      </c>
      <c r="I254" s="3"/>
      <c r="J254" s="112">
        <f t="shared" ref="J254" si="87">ROUND(I254*H254,2)</f>
        <v>0</v>
      </c>
      <c r="K254" s="109" t="s">
        <v>0</v>
      </c>
      <c r="L254" s="15"/>
      <c r="M254" s="100"/>
      <c r="N254" s="101"/>
      <c r="O254" s="102"/>
      <c r="P254" s="103"/>
      <c r="Q254" s="103"/>
      <c r="R254" s="103"/>
      <c r="S254" s="103"/>
      <c r="T254" s="104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R254" s="105"/>
      <c r="AT254" s="105"/>
      <c r="AU254" s="105"/>
      <c r="AY254" s="6"/>
      <c r="BE254" s="106"/>
      <c r="BF254" s="106"/>
      <c r="BG254" s="106"/>
      <c r="BH254" s="106"/>
      <c r="BI254" s="106"/>
      <c r="BJ254" s="6"/>
      <c r="BK254" s="106"/>
      <c r="BL254" s="6"/>
      <c r="BM254" s="105"/>
    </row>
    <row r="255" spans="1:65" s="17" customFormat="1" ht="30.75" customHeight="1">
      <c r="A255" s="18"/>
      <c r="B255" s="15"/>
      <c r="C255" s="94">
        <f t="shared" si="67"/>
        <v>131</v>
      </c>
      <c r="D255" s="94" t="s">
        <v>219</v>
      </c>
      <c r="E255" s="95" t="s">
        <v>3756</v>
      </c>
      <c r="F255" s="96" t="s">
        <v>5690</v>
      </c>
      <c r="G255" s="97" t="s">
        <v>862</v>
      </c>
      <c r="H255" s="98">
        <v>1</v>
      </c>
      <c r="I255" s="1"/>
      <c r="J255" s="99">
        <f t="shared" si="70"/>
        <v>0</v>
      </c>
      <c r="K255" s="96" t="s">
        <v>0</v>
      </c>
      <c r="L255" s="15"/>
      <c r="M255" s="100" t="s">
        <v>0</v>
      </c>
      <c r="N255" s="101" t="s">
        <v>37</v>
      </c>
      <c r="O255" s="102"/>
      <c r="P255" s="103">
        <f t="shared" si="71"/>
        <v>0</v>
      </c>
      <c r="Q255" s="103">
        <v>0</v>
      </c>
      <c r="R255" s="103">
        <f t="shared" si="72"/>
        <v>0</v>
      </c>
      <c r="S255" s="103">
        <v>0</v>
      </c>
      <c r="T255" s="104">
        <f t="shared" si="73"/>
        <v>0</v>
      </c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R255" s="105" t="s">
        <v>224</v>
      </c>
      <c r="AT255" s="105" t="s">
        <v>219</v>
      </c>
      <c r="AU255" s="105" t="s">
        <v>79</v>
      </c>
      <c r="AY255" s="6" t="s">
        <v>217</v>
      </c>
      <c r="BE255" s="106">
        <f t="shared" si="74"/>
        <v>0</v>
      </c>
      <c r="BF255" s="106">
        <f t="shared" si="75"/>
        <v>0</v>
      </c>
      <c r="BG255" s="106">
        <f t="shared" si="76"/>
        <v>0</v>
      </c>
      <c r="BH255" s="106">
        <f t="shared" si="77"/>
        <v>0</v>
      </c>
      <c r="BI255" s="106">
        <f t="shared" si="78"/>
        <v>0</v>
      </c>
      <c r="BJ255" s="6" t="s">
        <v>79</v>
      </c>
      <c r="BK255" s="106">
        <f t="shared" si="79"/>
        <v>0</v>
      </c>
      <c r="BL255" s="6" t="s">
        <v>224</v>
      </c>
      <c r="BM255" s="105" t="s">
        <v>787</v>
      </c>
    </row>
    <row r="256" spans="1:65" s="17" customFormat="1" ht="30.75" customHeight="1">
      <c r="A256" s="18"/>
      <c r="B256" s="15"/>
      <c r="C256" s="107">
        <f t="shared" si="67"/>
        <v>132</v>
      </c>
      <c r="D256" s="107" t="s">
        <v>219</v>
      </c>
      <c r="E256" s="108" t="s">
        <v>5689</v>
      </c>
      <c r="F256" s="109" t="s">
        <v>5691</v>
      </c>
      <c r="G256" s="110" t="s">
        <v>862</v>
      </c>
      <c r="H256" s="111">
        <v>1</v>
      </c>
      <c r="I256" s="3"/>
      <c r="J256" s="112">
        <f t="shared" ref="J256" si="88">ROUND(I256*H256,2)</f>
        <v>0</v>
      </c>
      <c r="K256" s="109" t="s">
        <v>0</v>
      </c>
      <c r="L256" s="15"/>
      <c r="M256" s="100"/>
      <c r="N256" s="101"/>
      <c r="O256" s="102"/>
      <c r="P256" s="103"/>
      <c r="Q256" s="103"/>
      <c r="R256" s="103"/>
      <c r="S256" s="103"/>
      <c r="T256" s="104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R256" s="105"/>
      <c r="AT256" s="105"/>
      <c r="AU256" s="105"/>
      <c r="AY256" s="6"/>
      <c r="BE256" s="106"/>
      <c r="BF256" s="106"/>
      <c r="BG256" s="106"/>
      <c r="BH256" s="106"/>
      <c r="BI256" s="106"/>
      <c r="BJ256" s="6"/>
      <c r="BK256" s="106"/>
      <c r="BL256" s="6"/>
      <c r="BM256" s="105"/>
    </row>
    <row r="257" spans="1:65" s="17" customFormat="1" ht="30.75" customHeight="1">
      <c r="A257" s="18"/>
      <c r="B257" s="15"/>
      <c r="C257" s="94">
        <f t="shared" si="67"/>
        <v>133</v>
      </c>
      <c r="D257" s="94" t="s">
        <v>219</v>
      </c>
      <c r="E257" s="95" t="s">
        <v>3757</v>
      </c>
      <c r="F257" s="96" t="s">
        <v>5693</v>
      </c>
      <c r="G257" s="97" t="s">
        <v>862</v>
      </c>
      <c r="H257" s="98">
        <v>1</v>
      </c>
      <c r="I257" s="1"/>
      <c r="J257" s="99">
        <f t="shared" si="70"/>
        <v>0</v>
      </c>
      <c r="K257" s="96" t="s">
        <v>0</v>
      </c>
      <c r="L257" s="15"/>
      <c r="M257" s="100" t="s">
        <v>0</v>
      </c>
      <c r="N257" s="101" t="s">
        <v>37</v>
      </c>
      <c r="O257" s="102"/>
      <c r="P257" s="103">
        <f t="shared" si="71"/>
        <v>0</v>
      </c>
      <c r="Q257" s="103">
        <v>0</v>
      </c>
      <c r="R257" s="103">
        <f t="shared" si="72"/>
        <v>0</v>
      </c>
      <c r="S257" s="103">
        <v>0</v>
      </c>
      <c r="T257" s="104">
        <f t="shared" si="73"/>
        <v>0</v>
      </c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R257" s="105" t="s">
        <v>224</v>
      </c>
      <c r="AT257" s="105" t="s">
        <v>219</v>
      </c>
      <c r="AU257" s="105" t="s">
        <v>79</v>
      </c>
      <c r="AY257" s="6" t="s">
        <v>217</v>
      </c>
      <c r="BE257" s="106">
        <f t="shared" si="74"/>
        <v>0</v>
      </c>
      <c r="BF257" s="106">
        <f t="shared" si="75"/>
        <v>0</v>
      </c>
      <c r="BG257" s="106">
        <f t="shared" si="76"/>
        <v>0</v>
      </c>
      <c r="BH257" s="106">
        <f t="shared" si="77"/>
        <v>0</v>
      </c>
      <c r="BI257" s="106">
        <f t="shared" si="78"/>
        <v>0</v>
      </c>
      <c r="BJ257" s="6" t="s">
        <v>79</v>
      </c>
      <c r="BK257" s="106">
        <f t="shared" si="79"/>
        <v>0</v>
      </c>
      <c r="BL257" s="6" t="s">
        <v>224</v>
      </c>
      <c r="BM257" s="105" t="s">
        <v>796</v>
      </c>
    </row>
    <row r="258" spans="1:65" s="17" customFormat="1" ht="30.75" customHeight="1">
      <c r="A258" s="18"/>
      <c r="B258" s="15"/>
      <c r="C258" s="107">
        <f t="shared" si="67"/>
        <v>134</v>
      </c>
      <c r="D258" s="107" t="s">
        <v>219</v>
      </c>
      <c r="E258" s="108" t="s">
        <v>5692</v>
      </c>
      <c r="F258" s="109" t="s">
        <v>5694</v>
      </c>
      <c r="G258" s="110" t="s">
        <v>862</v>
      </c>
      <c r="H258" s="111">
        <v>1</v>
      </c>
      <c r="I258" s="3"/>
      <c r="J258" s="112">
        <f t="shared" ref="J258" si="89">ROUND(I258*H258,2)</f>
        <v>0</v>
      </c>
      <c r="K258" s="109" t="s">
        <v>0</v>
      </c>
      <c r="L258" s="15"/>
      <c r="M258" s="100"/>
      <c r="N258" s="101"/>
      <c r="O258" s="102"/>
      <c r="P258" s="103"/>
      <c r="Q258" s="103"/>
      <c r="R258" s="103"/>
      <c r="S258" s="103"/>
      <c r="T258" s="104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R258" s="105"/>
      <c r="AT258" s="105"/>
      <c r="AU258" s="105"/>
      <c r="AY258" s="6"/>
      <c r="BE258" s="106"/>
      <c r="BF258" s="106"/>
      <c r="BG258" s="106"/>
      <c r="BH258" s="106"/>
      <c r="BI258" s="106"/>
      <c r="BJ258" s="6"/>
      <c r="BK258" s="106"/>
      <c r="BL258" s="6"/>
      <c r="BM258" s="105"/>
    </row>
    <row r="259" spans="1:65" s="17" customFormat="1" ht="30.75" customHeight="1">
      <c r="A259" s="18"/>
      <c r="B259" s="15"/>
      <c r="C259" s="94">
        <f t="shared" si="67"/>
        <v>135</v>
      </c>
      <c r="D259" s="94" t="s">
        <v>219</v>
      </c>
      <c r="E259" s="95" t="s">
        <v>3758</v>
      </c>
      <c r="F259" s="96" t="s">
        <v>5842</v>
      </c>
      <c r="G259" s="97" t="s">
        <v>862</v>
      </c>
      <c r="H259" s="98">
        <v>2</v>
      </c>
      <c r="I259" s="1"/>
      <c r="J259" s="99">
        <f t="shared" si="70"/>
        <v>0</v>
      </c>
      <c r="K259" s="96" t="s">
        <v>0</v>
      </c>
      <c r="L259" s="15"/>
      <c r="M259" s="100" t="s">
        <v>0</v>
      </c>
      <c r="N259" s="101" t="s">
        <v>37</v>
      </c>
      <c r="O259" s="102"/>
      <c r="P259" s="103">
        <f t="shared" si="71"/>
        <v>0</v>
      </c>
      <c r="Q259" s="103">
        <v>0</v>
      </c>
      <c r="R259" s="103">
        <f t="shared" si="72"/>
        <v>0</v>
      </c>
      <c r="S259" s="103">
        <v>0</v>
      </c>
      <c r="T259" s="104">
        <f t="shared" si="73"/>
        <v>0</v>
      </c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R259" s="105" t="s">
        <v>224</v>
      </c>
      <c r="AT259" s="105" t="s">
        <v>219</v>
      </c>
      <c r="AU259" s="105" t="s">
        <v>79</v>
      </c>
      <c r="AY259" s="6" t="s">
        <v>217</v>
      </c>
      <c r="BE259" s="106">
        <f t="shared" si="74"/>
        <v>0</v>
      </c>
      <c r="BF259" s="106">
        <f t="shared" si="75"/>
        <v>0</v>
      </c>
      <c r="BG259" s="106">
        <f t="shared" si="76"/>
        <v>0</v>
      </c>
      <c r="BH259" s="106">
        <f t="shared" si="77"/>
        <v>0</v>
      </c>
      <c r="BI259" s="106">
        <f t="shared" si="78"/>
        <v>0</v>
      </c>
      <c r="BJ259" s="6" t="s">
        <v>79</v>
      </c>
      <c r="BK259" s="106">
        <f t="shared" si="79"/>
        <v>0</v>
      </c>
      <c r="BL259" s="6" t="s">
        <v>224</v>
      </c>
      <c r="BM259" s="105" t="s">
        <v>804</v>
      </c>
    </row>
    <row r="260" spans="1:65" s="17" customFormat="1" ht="30.75" customHeight="1">
      <c r="A260" s="18"/>
      <c r="B260" s="15"/>
      <c r="C260" s="107">
        <f t="shared" si="67"/>
        <v>136</v>
      </c>
      <c r="D260" s="107" t="s">
        <v>219</v>
      </c>
      <c r="E260" s="108" t="s">
        <v>5695</v>
      </c>
      <c r="F260" s="109" t="s">
        <v>5841</v>
      </c>
      <c r="G260" s="110" t="s">
        <v>862</v>
      </c>
      <c r="H260" s="111">
        <v>2</v>
      </c>
      <c r="I260" s="3"/>
      <c r="J260" s="112">
        <f t="shared" ref="J260" si="90">ROUND(I260*H260,2)</f>
        <v>0</v>
      </c>
      <c r="K260" s="109" t="s">
        <v>0</v>
      </c>
      <c r="L260" s="15"/>
      <c r="M260" s="100"/>
      <c r="N260" s="101"/>
      <c r="O260" s="102"/>
      <c r="P260" s="103"/>
      <c r="Q260" s="103"/>
      <c r="R260" s="103"/>
      <c r="S260" s="103"/>
      <c r="T260" s="104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R260" s="105"/>
      <c r="AT260" s="105"/>
      <c r="AU260" s="105"/>
      <c r="AY260" s="6"/>
      <c r="BE260" s="106"/>
      <c r="BF260" s="106"/>
      <c r="BG260" s="106"/>
      <c r="BH260" s="106"/>
      <c r="BI260" s="106"/>
      <c r="BJ260" s="6"/>
      <c r="BK260" s="106"/>
      <c r="BL260" s="6"/>
      <c r="BM260" s="105"/>
    </row>
    <row r="261" spans="1:65" s="17" customFormat="1" ht="30.75" customHeight="1">
      <c r="A261" s="18"/>
      <c r="B261" s="15"/>
      <c r="C261" s="94">
        <f t="shared" si="67"/>
        <v>137</v>
      </c>
      <c r="D261" s="94" t="s">
        <v>219</v>
      </c>
      <c r="E261" s="95" t="s">
        <v>3759</v>
      </c>
      <c r="F261" s="96" t="s">
        <v>5697</v>
      </c>
      <c r="G261" s="97" t="s">
        <v>862</v>
      </c>
      <c r="H261" s="98">
        <v>1</v>
      </c>
      <c r="I261" s="1"/>
      <c r="J261" s="99">
        <f t="shared" si="70"/>
        <v>0</v>
      </c>
      <c r="K261" s="96" t="s">
        <v>0</v>
      </c>
      <c r="L261" s="15"/>
      <c r="M261" s="100" t="s">
        <v>0</v>
      </c>
      <c r="N261" s="101" t="s">
        <v>37</v>
      </c>
      <c r="O261" s="102"/>
      <c r="P261" s="103">
        <f t="shared" si="71"/>
        <v>0</v>
      </c>
      <c r="Q261" s="103">
        <v>0</v>
      </c>
      <c r="R261" s="103">
        <f t="shared" si="72"/>
        <v>0</v>
      </c>
      <c r="S261" s="103">
        <v>0</v>
      </c>
      <c r="T261" s="104">
        <f t="shared" si="73"/>
        <v>0</v>
      </c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R261" s="105" t="s">
        <v>224</v>
      </c>
      <c r="AT261" s="105" t="s">
        <v>219</v>
      </c>
      <c r="AU261" s="105" t="s">
        <v>79</v>
      </c>
      <c r="AY261" s="6" t="s">
        <v>217</v>
      </c>
      <c r="BE261" s="106">
        <f t="shared" si="74"/>
        <v>0</v>
      </c>
      <c r="BF261" s="106">
        <f t="shared" si="75"/>
        <v>0</v>
      </c>
      <c r="BG261" s="106">
        <f t="shared" si="76"/>
        <v>0</v>
      </c>
      <c r="BH261" s="106">
        <f t="shared" si="77"/>
        <v>0</v>
      </c>
      <c r="BI261" s="106">
        <f t="shared" si="78"/>
        <v>0</v>
      </c>
      <c r="BJ261" s="6" t="s">
        <v>79</v>
      </c>
      <c r="BK261" s="106">
        <f t="shared" si="79"/>
        <v>0</v>
      </c>
      <c r="BL261" s="6" t="s">
        <v>224</v>
      </c>
      <c r="BM261" s="105" t="s">
        <v>810</v>
      </c>
    </row>
    <row r="262" spans="1:65" s="17" customFormat="1" ht="30.75" customHeight="1">
      <c r="A262" s="18"/>
      <c r="B262" s="15"/>
      <c r="C262" s="107">
        <f t="shared" si="67"/>
        <v>138</v>
      </c>
      <c r="D262" s="107" t="s">
        <v>219</v>
      </c>
      <c r="E262" s="108" t="s">
        <v>5696</v>
      </c>
      <c r="F262" s="109" t="s">
        <v>5698</v>
      </c>
      <c r="G262" s="110" t="s">
        <v>862</v>
      </c>
      <c r="H262" s="111">
        <v>1</v>
      </c>
      <c r="I262" s="3"/>
      <c r="J262" s="112">
        <f t="shared" ref="J262" si="91">ROUND(I262*H262,2)</f>
        <v>0</v>
      </c>
      <c r="K262" s="109" t="s">
        <v>0</v>
      </c>
      <c r="L262" s="15"/>
      <c r="M262" s="100"/>
      <c r="N262" s="101"/>
      <c r="O262" s="102"/>
      <c r="P262" s="103"/>
      <c r="Q262" s="103"/>
      <c r="R262" s="103"/>
      <c r="S262" s="103"/>
      <c r="T262" s="104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R262" s="105"/>
      <c r="AT262" s="105"/>
      <c r="AU262" s="105"/>
      <c r="AY262" s="6"/>
      <c r="BE262" s="106"/>
      <c r="BF262" s="106"/>
      <c r="BG262" s="106"/>
      <c r="BH262" s="106"/>
      <c r="BI262" s="106"/>
      <c r="BJ262" s="6"/>
      <c r="BK262" s="106"/>
      <c r="BL262" s="6"/>
      <c r="BM262" s="105"/>
    </row>
    <row r="263" spans="1:65" s="17" customFormat="1" ht="30.75" customHeight="1">
      <c r="A263" s="18"/>
      <c r="B263" s="15"/>
      <c r="C263" s="94">
        <f t="shared" si="67"/>
        <v>139</v>
      </c>
      <c r="D263" s="94" t="s">
        <v>219</v>
      </c>
      <c r="E263" s="95" t="s">
        <v>3760</v>
      </c>
      <c r="F263" s="96" t="s">
        <v>5700</v>
      </c>
      <c r="G263" s="97" t="s">
        <v>862</v>
      </c>
      <c r="H263" s="98">
        <v>1</v>
      </c>
      <c r="I263" s="1"/>
      <c r="J263" s="99">
        <f t="shared" si="70"/>
        <v>0</v>
      </c>
      <c r="K263" s="96" t="s">
        <v>0</v>
      </c>
      <c r="L263" s="15"/>
      <c r="M263" s="100" t="s">
        <v>0</v>
      </c>
      <c r="N263" s="101" t="s">
        <v>37</v>
      </c>
      <c r="O263" s="102"/>
      <c r="P263" s="103">
        <f t="shared" si="71"/>
        <v>0</v>
      </c>
      <c r="Q263" s="103">
        <v>0</v>
      </c>
      <c r="R263" s="103">
        <f t="shared" si="72"/>
        <v>0</v>
      </c>
      <c r="S263" s="103">
        <v>0</v>
      </c>
      <c r="T263" s="104">
        <f t="shared" si="73"/>
        <v>0</v>
      </c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R263" s="105" t="s">
        <v>224</v>
      </c>
      <c r="AT263" s="105" t="s">
        <v>219</v>
      </c>
      <c r="AU263" s="105" t="s">
        <v>79</v>
      </c>
      <c r="AY263" s="6" t="s">
        <v>217</v>
      </c>
      <c r="BE263" s="106">
        <f t="shared" si="74"/>
        <v>0</v>
      </c>
      <c r="BF263" s="106">
        <f t="shared" si="75"/>
        <v>0</v>
      </c>
      <c r="BG263" s="106">
        <f t="shared" si="76"/>
        <v>0</v>
      </c>
      <c r="BH263" s="106">
        <f t="shared" si="77"/>
        <v>0</v>
      </c>
      <c r="BI263" s="106">
        <f t="shared" si="78"/>
        <v>0</v>
      </c>
      <c r="BJ263" s="6" t="s">
        <v>79</v>
      </c>
      <c r="BK263" s="106">
        <f t="shared" si="79"/>
        <v>0</v>
      </c>
      <c r="BL263" s="6" t="s">
        <v>224</v>
      </c>
      <c r="BM263" s="105" t="s">
        <v>818</v>
      </c>
    </row>
    <row r="264" spans="1:65" s="17" customFormat="1" ht="30.75" customHeight="1">
      <c r="A264" s="18"/>
      <c r="B264" s="15"/>
      <c r="C264" s="107">
        <f t="shared" si="67"/>
        <v>140</v>
      </c>
      <c r="D264" s="107" t="s">
        <v>219</v>
      </c>
      <c r="E264" s="108" t="s">
        <v>5699</v>
      </c>
      <c r="F264" s="109" t="s">
        <v>5701</v>
      </c>
      <c r="G264" s="110" t="s">
        <v>862</v>
      </c>
      <c r="H264" s="111">
        <v>1</v>
      </c>
      <c r="I264" s="3"/>
      <c r="J264" s="112">
        <f t="shared" ref="J264" si="92">ROUND(I264*H264,2)</f>
        <v>0</v>
      </c>
      <c r="K264" s="109" t="s">
        <v>0</v>
      </c>
      <c r="L264" s="15"/>
      <c r="M264" s="100"/>
      <c r="N264" s="101"/>
      <c r="O264" s="102"/>
      <c r="P264" s="103"/>
      <c r="Q264" s="103"/>
      <c r="R264" s="103"/>
      <c r="S264" s="103"/>
      <c r="T264" s="104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R264" s="105"/>
      <c r="AT264" s="105"/>
      <c r="AU264" s="105"/>
      <c r="AY264" s="6"/>
      <c r="BE264" s="106"/>
      <c r="BF264" s="106"/>
      <c r="BG264" s="106"/>
      <c r="BH264" s="106"/>
      <c r="BI264" s="106"/>
      <c r="BJ264" s="6"/>
      <c r="BK264" s="106"/>
      <c r="BL264" s="6"/>
      <c r="BM264" s="105"/>
    </row>
    <row r="265" spans="1:65" s="17" customFormat="1" ht="30.75" customHeight="1">
      <c r="A265" s="18"/>
      <c r="B265" s="15"/>
      <c r="C265" s="94">
        <f t="shared" si="67"/>
        <v>141</v>
      </c>
      <c r="D265" s="94" t="s">
        <v>219</v>
      </c>
      <c r="E265" s="95" t="s">
        <v>3761</v>
      </c>
      <c r="F265" s="96" t="s">
        <v>5703</v>
      </c>
      <c r="G265" s="97" t="s">
        <v>862</v>
      </c>
      <c r="H265" s="98">
        <v>2</v>
      </c>
      <c r="I265" s="1"/>
      <c r="J265" s="99">
        <f t="shared" si="70"/>
        <v>0</v>
      </c>
      <c r="K265" s="96" t="s">
        <v>0</v>
      </c>
      <c r="L265" s="15"/>
      <c r="M265" s="100" t="s">
        <v>0</v>
      </c>
      <c r="N265" s="101" t="s">
        <v>37</v>
      </c>
      <c r="O265" s="102"/>
      <c r="P265" s="103">
        <f t="shared" si="71"/>
        <v>0</v>
      </c>
      <c r="Q265" s="103">
        <v>0</v>
      </c>
      <c r="R265" s="103">
        <f t="shared" si="72"/>
        <v>0</v>
      </c>
      <c r="S265" s="103">
        <v>0</v>
      </c>
      <c r="T265" s="104">
        <f t="shared" si="73"/>
        <v>0</v>
      </c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R265" s="105" t="s">
        <v>224</v>
      </c>
      <c r="AT265" s="105" t="s">
        <v>219</v>
      </c>
      <c r="AU265" s="105" t="s">
        <v>79</v>
      </c>
      <c r="AY265" s="6" t="s">
        <v>217</v>
      </c>
      <c r="BE265" s="106">
        <f t="shared" si="74"/>
        <v>0</v>
      </c>
      <c r="BF265" s="106">
        <f t="shared" si="75"/>
        <v>0</v>
      </c>
      <c r="BG265" s="106">
        <f t="shared" si="76"/>
        <v>0</v>
      </c>
      <c r="BH265" s="106">
        <f t="shared" si="77"/>
        <v>0</v>
      </c>
      <c r="BI265" s="106">
        <f t="shared" si="78"/>
        <v>0</v>
      </c>
      <c r="BJ265" s="6" t="s">
        <v>79</v>
      </c>
      <c r="BK265" s="106">
        <f t="shared" si="79"/>
        <v>0</v>
      </c>
      <c r="BL265" s="6" t="s">
        <v>224</v>
      </c>
      <c r="BM265" s="105" t="s">
        <v>827</v>
      </c>
    </row>
    <row r="266" spans="1:65" s="17" customFormat="1" ht="30.75" customHeight="1">
      <c r="A266" s="18"/>
      <c r="B266" s="15"/>
      <c r="C266" s="107">
        <f t="shared" si="67"/>
        <v>142</v>
      </c>
      <c r="D266" s="107" t="s">
        <v>219</v>
      </c>
      <c r="E266" s="108" t="s">
        <v>5702</v>
      </c>
      <c r="F266" s="109" t="s">
        <v>5704</v>
      </c>
      <c r="G266" s="110" t="s">
        <v>862</v>
      </c>
      <c r="H266" s="111">
        <v>2</v>
      </c>
      <c r="I266" s="3"/>
      <c r="J266" s="112">
        <f t="shared" ref="J266" si="93">ROUND(I266*H266,2)</f>
        <v>0</v>
      </c>
      <c r="K266" s="109" t="s">
        <v>0</v>
      </c>
      <c r="L266" s="15"/>
      <c r="M266" s="100"/>
      <c r="N266" s="101"/>
      <c r="O266" s="102"/>
      <c r="P266" s="103"/>
      <c r="Q266" s="103"/>
      <c r="R266" s="103"/>
      <c r="S266" s="103"/>
      <c r="T266" s="104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R266" s="105"/>
      <c r="AT266" s="105"/>
      <c r="AU266" s="105"/>
      <c r="AY266" s="6"/>
      <c r="BE266" s="106"/>
      <c r="BF266" s="106"/>
      <c r="BG266" s="106"/>
      <c r="BH266" s="106"/>
      <c r="BI266" s="106"/>
      <c r="BJ266" s="6"/>
      <c r="BK266" s="106"/>
      <c r="BL266" s="6"/>
      <c r="BM266" s="105"/>
    </row>
    <row r="267" spans="1:65" s="17" customFormat="1" ht="30.75" customHeight="1">
      <c r="A267" s="18"/>
      <c r="B267" s="15"/>
      <c r="C267" s="94">
        <f t="shared" si="67"/>
        <v>143</v>
      </c>
      <c r="D267" s="94" t="s">
        <v>219</v>
      </c>
      <c r="E267" s="95" t="s">
        <v>3762</v>
      </c>
      <c r="F267" s="96" t="s">
        <v>5706</v>
      </c>
      <c r="G267" s="97" t="s">
        <v>862</v>
      </c>
      <c r="H267" s="98">
        <v>1</v>
      </c>
      <c r="I267" s="1"/>
      <c r="J267" s="99">
        <f t="shared" si="70"/>
        <v>0</v>
      </c>
      <c r="K267" s="96" t="s">
        <v>0</v>
      </c>
      <c r="L267" s="15"/>
      <c r="M267" s="100" t="s">
        <v>0</v>
      </c>
      <c r="N267" s="101" t="s">
        <v>37</v>
      </c>
      <c r="O267" s="102"/>
      <c r="P267" s="103">
        <f t="shared" si="71"/>
        <v>0</v>
      </c>
      <c r="Q267" s="103">
        <v>0</v>
      </c>
      <c r="R267" s="103">
        <f t="shared" si="72"/>
        <v>0</v>
      </c>
      <c r="S267" s="103">
        <v>0</v>
      </c>
      <c r="T267" s="104">
        <f t="shared" si="73"/>
        <v>0</v>
      </c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R267" s="105" t="s">
        <v>224</v>
      </c>
      <c r="AT267" s="105" t="s">
        <v>219</v>
      </c>
      <c r="AU267" s="105" t="s">
        <v>79</v>
      </c>
      <c r="AY267" s="6" t="s">
        <v>217</v>
      </c>
      <c r="BE267" s="106">
        <f t="shared" si="74"/>
        <v>0</v>
      </c>
      <c r="BF267" s="106">
        <f t="shared" si="75"/>
        <v>0</v>
      </c>
      <c r="BG267" s="106">
        <f t="shared" si="76"/>
        <v>0</v>
      </c>
      <c r="BH267" s="106">
        <f t="shared" si="77"/>
        <v>0</v>
      </c>
      <c r="BI267" s="106">
        <f t="shared" si="78"/>
        <v>0</v>
      </c>
      <c r="BJ267" s="6" t="s">
        <v>79</v>
      </c>
      <c r="BK267" s="106">
        <f t="shared" si="79"/>
        <v>0</v>
      </c>
      <c r="BL267" s="6" t="s">
        <v>224</v>
      </c>
      <c r="BM267" s="105" t="s">
        <v>836</v>
      </c>
    </row>
    <row r="268" spans="1:65" s="17" customFormat="1" ht="30.75" customHeight="1">
      <c r="A268" s="18"/>
      <c r="B268" s="15"/>
      <c r="C268" s="107">
        <f t="shared" si="67"/>
        <v>144</v>
      </c>
      <c r="D268" s="107" t="s">
        <v>219</v>
      </c>
      <c r="E268" s="108" t="s">
        <v>5705</v>
      </c>
      <c r="F268" s="109" t="s">
        <v>5707</v>
      </c>
      <c r="G268" s="110" t="s">
        <v>862</v>
      </c>
      <c r="H268" s="111">
        <v>1</v>
      </c>
      <c r="I268" s="3"/>
      <c r="J268" s="112">
        <f t="shared" ref="J268" si="94">ROUND(I268*H268,2)</f>
        <v>0</v>
      </c>
      <c r="K268" s="109" t="s">
        <v>0</v>
      </c>
      <c r="L268" s="15"/>
      <c r="M268" s="100"/>
      <c r="N268" s="101"/>
      <c r="O268" s="102"/>
      <c r="P268" s="103"/>
      <c r="Q268" s="103"/>
      <c r="R268" s="103"/>
      <c r="S268" s="103"/>
      <c r="T268" s="104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R268" s="105"/>
      <c r="AT268" s="105"/>
      <c r="AU268" s="105"/>
      <c r="AY268" s="6"/>
      <c r="BE268" s="106"/>
      <c r="BF268" s="106"/>
      <c r="BG268" s="106"/>
      <c r="BH268" s="106"/>
      <c r="BI268" s="106"/>
      <c r="BJ268" s="6"/>
      <c r="BK268" s="106"/>
      <c r="BL268" s="6"/>
      <c r="BM268" s="105"/>
    </row>
    <row r="269" spans="1:65" s="17" customFormat="1" ht="30.75" customHeight="1">
      <c r="A269" s="18"/>
      <c r="B269" s="15"/>
      <c r="C269" s="94">
        <f t="shared" si="67"/>
        <v>145</v>
      </c>
      <c r="D269" s="94" t="s">
        <v>219</v>
      </c>
      <c r="E269" s="95" t="s">
        <v>3763</v>
      </c>
      <c r="F269" s="96" t="s">
        <v>5709</v>
      </c>
      <c r="G269" s="97" t="s">
        <v>862</v>
      </c>
      <c r="H269" s="98">
        <v>1</v>
      </c>
      <c r="I269" s="1"/>
      <c r="J269" s="99">
        <f t="shared" si="70"/>
        <v>0</v>
      </c>
      <c r="K269" s="96" t="s">
        <v>0</v>
      </c>
      <c r="L269" s="15"/>
      <c r="M269" s="100" t="s">
        <v>0</v>
      </c>
      <c r="N269" s="101" t="s">
        <v>37</v>
      </c>
      <c r="O269" s="102"/>
      <c r="P269" s="103">
        <f t="shared" si="71"/>
        <v>0</v>
      </c>
      <c r="Q269" s="103">
        <v>0</v>
      </c>
      <c r="R269" s="103">
        <f t="shared" si="72"/>
        <v>0</v>
      </c>
      <c r="S269" s="103">
        <v>0</v>
      </c>
      <c r="T269" s="104">
        <f t="shared" si="73"/>
        <v>0</v>
      </c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R269" s="105" t="s">
        <v>224</v>
      </c>
      <c r="AT269" s="105" t="s">
        <v>219</v>
      </c>
      <c r="AU269" s="105" t="s">
        <v>79</v>
      </c>
      <c r="AY269" s="6" t="s">
        <v>217</v>
      </c>
      <c r="BE269" s="106">
        <f t="shared" si="74"/>
        <v>0</v>
      </c>
      <c r="BF269" s="106">
        <f t="shared" si="75"/>
        <v>0</v>
      </c>
      <c r="BG269" s="106">
        <f t="shared" si="76"/>
        <v>0</v>
      </c>
      <c r="BH269" s="106">
        <f t="shared" si="77"/>
        <v>0</v>
      </c>
      <c r="BI269" s="106">
        <f t="shared" si="78"/>
        <v>0</v>
      </c>
      <c r="BJ269" s="6" t="s">
        <v>79</v>
      </c>
      <c r="BK269" s="106">
        <f t="shared" si="79"/>
        <v>0</v>
      </c>
      <c r="BL269" s="6" t="s">
        <v>224</v>
      </c>
      <c r="BM269" s="105" t="s">
        <v>844</v>
      </c>
    </row>
    <row r="270" spans="1:65" s="17" customFormat="1" ht="30.75" customHeight="1">
      <c r="A270" s="18"/>
      <c r="B270" s="15"/>
      <c r="C270" s="107">
        <f t="shared" si="67"/>
        <v>146</v>
      </c>
      <c r="D270" s="107" t="s">
        <v>219</v>
      </c>
      <c r="E270" s="108" t="s">
        <v>5708</v>
      </c>
      <c r="F270" s="109" t="s">
        <v>5710</v>
      </c>
      <c r="G270" s="110" t="s">
        <v>862</v>
      </c>
      <c r="H270" s="111">
        <v>1</v>
      </c>
      <c r="I270" s="3"/>
      <c r="J270" s="112">
        <f t="shared" ref="J270" si="95">ROUND(I270*H270,2)</f>
        <v>0</v>
      </c>
      <c r="K270" s="109" t="s">
        <v>0</v>
      </c>
      <c r="L270" s="15"/>
      <c r="M270" s="100"/>
      <c r="N270" s="101"/>
      <c r="O270" s="102"/>
      <c r="P270" s="103"/>
      <c r="Q270" s="103"/>
      <c r="R270" s="103"/>
      <c r="S270" s="103"/>
      <c r="T270" s="104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R270" s="105"/>
      <c r="AT270" s="105"/>
      <c r="AU270" s="105"/>
      <c r="AY270" s="6"/>
      <c r="BE270" s="106"/>
      <c r="BF270" s="106"/>
      <c r="BG270" s="106"/>
      <c r="BH270" s="106"/>
      <c r="BI270" s="106"/>
      <c r="BJ270" s="6"/>
      <c r="BK270" s="106"/>
      <c r="BL270" s="6"/>
      <c r="BM270" s="105"/>
    </row>
    <row r="271" spans="1:65" s="17" customFormat="1" ht="30.75" customHeight="1">
      <c r="A271" s="18"/>
      <c r="B271" s="15"/>
      <c r="C271" s="94">
        <f t="shared" si="67"/>
        <v>147</v>
      </c>
      <c r="D271" s="94" t="s">
        <v>219</v>
      </c>
      <c r="E271" s="95" t="s">
        <v>3764</v>
      </c>
      <c r="F271" s="96" t="s">
        <v>5712</v>
      </c>
      <c r="G271" s="97" t="s">
        <v>862</v>
      </c>
      <c r="H271" s="98">
        <v>1</v>
      </c>
      <c r="I271" s="1"/>
      <c r="J271" s="99">
        <f t="shared" si="70"/>
        <v>0</v>
      </c>
      <c r="K271" s="96" t="s">
        <v>0</v>
      </c>
      <c r="L271" s="15"/>
      <c r="M271" s="100" t="s">
        <v>0</v>
      </c>
      <c r="N271" s="101" t="s">
        <v>37</v>
      </c>
      <c r="O271" s="102"/>
      <c r="P271" s="103">
        <f t="shared" si="71"/>
        <v>0</v>
      </c>
      <c r="Q271" s="103">
        <v>0</v>
      </c>
      <c r="R271" s="103">
        <f t="shared" si="72"/>
        <v>0</v>
      </c>
      <c r="S271" s="103">
        <v>0</v>
      </c>
      <c r="T271" s="104">
        <f t="shared" si="73"/>
        <v>0</v>
      </c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R271" s="105" t="s">
        <v>224</v>
      </c>
      <c r="AT271" s="105" t="s">
        <v>219</v>
      </c>
      <c r="AU271" s="105" t="s">
        <v>79</v>
      </c>
      <c r="AY271" s="6" t="s">
        <v>217</v>
      </c>
      <c r="BE271" s="106">
        <f t="shared" si="74"/>
        <v>0</v>
      </c>
      <c r="BF271" s="106">
        <f t="shared" si="75"/>
        <v>0</v>
      </c>
      <c r="BG271" s="106">
        <f t="shared" si="76"/>
        <v>0</v>
      </c>
      <c r="BH271" s="106">
        <f t="shared" si="77"/>
        <v>0</v>
      </c>
      <c r="BI271" s="106">
        <f t="shared" si="78"/>
        <v>0</v>
      </c>
      <c r="BJ271" s="6" t="s">
        <v>79</v>
      </c>
      <c r="BK271" s="106">
        <f t="shared" si="79"/>
        <v>0</v>
      </c>
      <c r="BL271" s="6" t="s">
        <v>224</v>
      </c>
      <c r="BM271" s="105" t="s">
        <v>853</v>
      </c>
    </row>
    <row r="272" spans="1:65" s="17" customFormat="1" ht="30.75" customHeight="1">
      <c r="A272" s="18"/>
      <c r="B272" s="15"/>
      <c r="C272" s="107">
        <f t="shared" si="67"/>
        <v>148</v>
      </c>
      <c r="D272" s="107" t="s">
        <v>219</v>
      </c>
      <c r="E272" s="108" t="s">
        <v>5711</v>
      </c>
      <c r="F272" s="109" t="s">
        <v>5713</v>
      </c>
      <c r="G272" s="110" t="s">
        <v>862</v>
      </c>
      <c r="H272" s="111">
        <v>1</v>
      </c>
      <c r="I272" s="3"/>
      <c r="J272" s="112">
        <f t="shared" ref="J272" si="96">ROUND(I272*H272,2)</f>
        <v>0</v>
      </c>
      <c r="K272" s="109" t="s">
        <v>0</v>
      </c>
      <c r="L272" s="15"/>
      <c r="M272" s="100"/>
      <c r="N272" s="101"/>
      <c r="O272" s="102"/>
      <c r="P272" s="103"/>
      <c r="Q272" s="103"/>
      <c r="R272" s="103"/>
      <c r="S272" s="103"/>
      <c r="T272" s="104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R272" s="105"/>
      <c r="AT272" s="105"/>
      <c r="AU272" s="105"/>
      <c r="AY272" s="6"/>
      <c r="BE272" s="106"/>
      <c r="BF272" s="106"/>
      <c r="BG272" s="106"/>
      <c r="BH272" s="106"/>
      <c r="BI272" s="106"/>
      <c r="BJ272" s="6"/>
      <c r="BK272" s="106"/>
      <c r="BL272" s="6"/>
      <c r="BM272" s="105"/>
    </row>
    <row r="273" spans="1:65" s="17" customFormat="1" ht="30.75" customHeight="1">
      <c r="A273" s="18"/>
      <c r="B273" s="15"/>
      <c r="C273" s="94">
        <f t="shared" si="67"/>
        <v>149</v>
      </c>
      <c r="D273" s="94" t="s">
        <v>219</v>
      </c>
      <c r="E273" s="95" t="s">
        <v>3765</v>
      </c>
      <c r="F273" s="96" t="s">
        <v>5715</v>
      </c>
      <c r="G273" s="97" t="s">
        <v>862</v>
      </c>
      <c r="H273" s="98">
        <v>1</v>
      </c>
      <c r="I273" s="1"/>
      <c r="J273" s="99">
        <f t="shared" si="70"/>
        <v>0</v>
      </c>
      <c r="K273" s="96" t="s">
        <v>0</v>
      </c>
      <c r="L273" s="15"/>
      <c r="M273" s="100" t="s">
        <v>0</v>
      </c>
      <c r="N273" s="101" t="s">
        <v>37</v>
      </c>
      <c r="O273" s="102"/>
      <c r="P273" s="103">
        <f t="shared" si="71"/>
        <v>0</v>
      </c>
      <c r="Q273" s="103">
        <v>0</v>
      </c>
      <c r="R273" s="103">
        <f t="shared" si="72"/>
        <v>0</v>
      </c>
      <c r="S273" s="103">
        <v>0</v>
      </c>
      <c r="T273" s="104">
        <f t="shared" si="73"/>
        <v>0</v>
      </c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R273" s="105" t="s">
        <v>224</v>
      </c>
      <c r="AT273" s="105" t="s">
        <v>219</v>
      </c>
      <c r="AU273" s="105" t="s">
        <v>79</v>
      </c>
      <c r="AY273" s="6" t="s">
        <v>217</v>
      </c>
      <c r="BE273" s="106">
        <f t="shared" si="74"/>
        <v>0</v>
      </c>
      <c r="BF273" s="106">
        <f t="shared" si="75"/>
        <v>0</v>
      </c>
      <c r="BG273" s="106">
        <f t="shared" si="76"/>
        <v>0</v>
      </c>
      <c r="BH273" s="106">
        <f t="shared" si="77"/>
        <v>0</v>
      </c>
      <c r="BI273" s="106">
        <f t="shared" si="78"/>
        <v>0</v>
      </c>
      <c r="BJ273" s="6" t="s">
        <v>79</v>
      </c>
      <c r="BK273" s="106">
        <f t="shared" si="79"/>
        <v>0</v>
      </c>
      <c r="BL273" s="6" t="s">
        <v>224</v>
      </c>
      <c r="BM273" s="105" t="s">
        <v>2514</v>
      </c>
    </row>
    <row r="274" spans="1:65" s="17" customFormat="1" ht="30.75" customHeight="1">
      <c r="A274" s="18"/>
      <c r="B274" s="15"/>
      <c r="C274" s="107">
        <f t="shared" si="67"/>
        <v>150</v>
      </c>
      <c r="D274" s="107" t="s">
        <v>219</v>
      </c>
      <c r="E274" s="108" t="s">
        <v>5714</v>
      </c>
      <c r="F274" s="109" t="s">
        <v>5716</v>
      </c>
      <c r="G274" s="110" t="s">
        <v>862</v>
      </c>
      <c r="H274" s="111">
        <v>1</v>
      </c>
      <c r="I274" s="3"/>
      <c r="J274" s="112">
        <f t="shared" ref="J274" si="97">ROUND(I274*H274,2)</f>
        <v>0</v>
      </c>
      <c r="K274" s="109" t="s">
        <v>0</v>
      </c>
      <c r="L274" s="15"/>
      <c r="M274" s="100"/>
      <c r="N274" s="101"/>
      <c r="O274" s="102"/>
      <c r="P274" s="103"/>
      <c r="Q274" s="103"/>
      <c r="R274" s="103"/>
      <c r="S274" s="103"/>
      <c r="T274" s="104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R274" s="105"/>
      <c r="AT274" s="105"/>
      <c r="AU274" s="105"/>
      <c r="AY274" s="6"/>
      <c r="BE274" s="106"/>
      <c r="BF274" s="106"/>
      <c r="BG274" s="106"/>
      <c r="BH274" s="106"/>
      <c r="BI274" s="106"/>
      <c r="BJ274" s="6"/>
      <c r="BK274" s="106"/>
      <c r="BL274" s="6"/>
      <c r="BM274" s="105"/>
    </row>
    <row r="275" spans="1:65" s="17" customFormat="1" ht="30.75" customHeight="1">
      <c r="A275" s="18"/>
      <c r="B275" s="15"/>
      <c r="C275" s="94">
        <f t="shared" si="67"/>
        <v>151</v>
      </c>
      <c r="D275" s="94" t="s">
        <v>219</v>
      </c>
      <c r="E275" s="95" t="s">
        <v>3766</v>
      </c>
      <c r="F275" s="96" t="s">
        <v>5718</v>
      </c>
      <c r="G275" s="97" t="s">
        <v>862</v>
      </c>
      <c r="H275" s="98">
        <v>2</v>
      </c>
      <c r="I275" s="1"/>
      <c r="J275" s="99">
        <f t="shared" si="70"/>
        <v>0</v>
      </c>
      <c r="K275" s="96" t="s">
        <v>0</v>
      </c>
      <c r="L275" s="15"/>
      <c r="M275" s="100" t="s">
        <v>0</v>
      </c>
      <c r="N275" s="101" t="s">
        <v>37</v>
      </c>
      <c r="O275" s="102"/>
      <c r="P275" s="103">
        <f t="shared" si="71"/>
        <v>0</v>
      </c>
      <c r="Q275" s="103">
        <v>0</v>
      </c>
      <c r="R275" s="103">
        <f t="shared" si="72"/>
        <v>0</v>
      </c>
      <c r="S275" s="103">
        <v>0</v>
      </c>
      <c r="T275" s="104">
        <f t="shared" si="73"/>
        <v>0</v>
      </c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R275" s="105" t="s">
        <v>224</v>
      </c>
      <c r="AT275" s="105" t="s">
        <v>219</v>
      </c>
      <c r="AU275" s="105" t="s">
        <v>79</v>
      </c>
      <c r="AY275" s="6" t="s">
        <v>217</v>
      </c>
      <c r="BE275" s="106">
        <f t="shared" si="74"/>
        <v>0</v>
      </c>
      <c r="BF275" s="106">
        <f t="shared" si="75"/>
        <v>0</v>
      </c>
      <c r="BG275" s="106">
        <f t="shared" si="76"/>
        <v>0</v>
      </c>
      <c r="BH275" s="106">
        <f t="shared" si="77"/>
        <v>0</v>
      </c>
      <c r="BI275" s="106">
        <f t="shared" si="78"/>
        <v>0</v>
      </c>
      <c r="BJ275" s="6" t="s">
        <v>79</v>
      </c>
      <c r="BK275" s="106">
        <f t="shared" si="79"/>
        <v>0</v>
      </c>
      <c r="BL275" s="6" t="s">
        <v>224</v>
      </c>
      <c r="BM275" s="105" t="s">
        <v>2516</v>
      </c>
    </row>
    <row r="276" spans="1:65" s="17" customFormat="1" ht="30.75" customHeight="1">
      <c r="A276" s="18"/>
      <c r="B276" s="15"/>
      <c r="C276" s="107">
        <f t="shared" si="67"/>
        <v>152</v>
      </c>
      <c r="D276" s="107" t="s">
        <v>219</v>
      </c>
      <c r="E276" s="108" t="s">
        <v>5717</v>
      </c>
      <c r="F276" s="109" t="s">
        <v>5719</v>
      </c>
      <c r="G276" s="110" t="s">
        <v>862</v>
      </c>
      <c r="H276" s="111">
        <v>2</v>
      </c>
      <c r="I276" s="3"/>
      <c r="J276" s="112">
        <f t="shared" ref="J276" si="98">ROUND(I276*H276,2)</f>
        <v>0</v>
      </c>
      <c r="K276" s="109" t="s">
        <v>0</v>
      </c>
      <c r="L276" s="15"/>
      <c r="M276" s="100"/>
      <c r="N276" s="101"/>
      <c r="O276" s="102"/>
      <c r="P276" s="103"/>
      <c r="Q276" s="103"/>
      <c r="R276" s="103"/>
      <c r="S276" s="103"/>
      <c r="T276" s="104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R276" s="105"/>
      <c r="AT276" s="105"/>
      <c r="AU276" s="105"/>
      <c r="AY276" s="6"/>
      <c r="BE276" s="106"/>
      <c r="BF276" s="106"/>
      <c r="BG276" s="106"/>
      <c r="BH276" s="106"/>
      <c r="BI276" s="106"/>
      <c r="BJ276" s="6"/>
      <c r="BK276" s="106"/>
      <c r="BL276" s="6"/>
      <c r="BM276" s="105"/>
    </row>
    <row r="277" spans="1:65" s="17" customFormat="1" ht="30.75" customHeight="1">
      <c r="A277" s="18"/>
      <c r="B277" s="15"/>
      <c r="C277" s="94">
        <f t="shared" si="67"/>
        <v>153</v>
      </c>
      <c r="D277" s="94" t="s">
        <v>219</v>
      </c>
      <c r="E277" s="95" t="s">
        <v>3767</v>
      </c>
      <c r="F277" s="96" t="s">
        <v>5721</v>
      </c>
      <c r="G277" s="97" t="s">
        <v>862</v>
      </c>
      <c r="H277" s="98">
        <v>4</v>
      </c>
      <c r="I277" s="1"/>
      <c r="J277" s="99">
        <f t="shared" si="70"/>
        <v>0</v>
      </c>
      <c r="K277" s="96" t="s">
        <v>0</v>
      </c>
      <c r="L277" s="15"/>
      <c r="M277" s="100" t="s">
        <v>0</v>
      </c>
      <c r="N277" s="101" t="s">
        <v>37</v>
      </c>
      <c r="O277" s="102"/>
      <c r="P277" s="103">
        <f t="shared" si="71"/>
        <v>0</v>
      </c>
      <c r="Q277" s="103">
        <v>0</v>
      </c>
      <c r="R277" s="103">
        <f t="shared" si="72"/>
        <v>0</v>
      </c>
      <c r="S277" s="103">
        <v>0</v>
      </c>
      <c r="T277" s="104">
        <f t="shared" si="73"/>
        <v>0</v>
      </c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R277" s="105" t="s">
        <v>224</v>
      </c>
      <c r="AT277" s="105" t="s">
        <v>219</v>
      </c>
      <c r="AU277" s="105" t="s">
        <v>79</v>
      </c>
      <c r="AY277" s="6" t="s">
        <v>217</v>
      </c>
      <c r="BE277" s="106">
        <f t="shared" si="74"/>
        <v>0</v>
      </c>
      <c r="BF277" s="106">
        <f t="shared" si="75"/>
        <v>0</v>
      </c>
      <c r="BG277" s="106">
        <f t="shared" si="76"/>
        <v>0</v>
      </c>
      <c r="BH277" s="106">
        <f t="shared" si="77"/>
        <v>0</v>
      </c>
      <c r="BI277" s="106">
        <f t="shared" si="78"/>
        <v>0</v>
      </c>
      <c r="BJ277" s="6" t="s">
        <v>79</v>
      </c>
      <c r="BK277" s="106">
        <f t="shared" si="79"/>
        <v>0</v>
      </c>
      <c r="BL277" s="6" t="s">
        <v>224</v>
      </c>
      <c r="BM277" s="105" t="s">
        <v>2518</v>
      </c>
    </row>
    <row r="278" spans="1:65" s="17" customFormat="1" ht="30.75" customHeight="1">
      <c r="A278" s="18"/>
      <c r="B278" s="15"/>
      <c r="C278" s="107">
        <f t="shared" si="67"/>
        <v>154</v>
      </c>
      <c r="D278" s="107" t="s">
        <v>219</v>
      </c>
      <c r="E278" s="108" t="s">
        <v>5720</v>
      </c>
      <c r="F278" s="109" t="s">
        <v>5722</v>
      </c>
      <c r="G278" s="110" t="s">
        <v>862</v>
      </c>
      <c r="H278" s="111">
        <v>4</v>
      </c>
      <c r="I278" s="3"/>
      <c r="J278" s="112">
        <f t="shared" ref="J278" si="99">ROUND(I278*H278,2)</f>
        <v>0</v>
      </c>
      <c r="K278" s="109" t="s">
        <v>0</v>
      </c>
      <c r="L278" s="15"/>
      <c r="M278" s="100"/>
      <c r="N278" s="101"/>
      <c r="O278" s="102"/>
      <c r="P278" s="103"/>
      <c r="Q278" s="103"/>
      <c r="R278" s="103"/>
      <c r="S278" s="103"/>
      <c r="T278" s="104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R278" s="105"/>
      <c r="AT278" s="105"/>
      <c r="AU278" s="105"/>
      <c r="AY278" s="6"/>
      <c r="BE278" s="106"/>
      <c r="BF278" s="106"/>
      <c r="BG278" s="106"/>
      <c r="BH278" s="106"/>
      <c r="BI278" s="106"/>
      <c r="BJ278" s="6"/>
      <c r="BK278" s="106"/>
      <c r="BL278" s="6"/>
      <c r="BM278" s="105"/>
    </row>
    <row r="279" spans="1:65" s="17" customFormat="1" ht="30.75" customHeight="1">
      <c r="A279" s="18"/>
      <c r="B279" s="15"/>
      <c r="C279" s="94">
        <f t="shared" si="67"/>
        <v>155</v>
      </c>
      <c r="D279" s="94" t="s">
        <v>219</v>
      </c>
      <c r="E279" s="95" t="s">
        <v>3768</v>
      </c>
      <c r="F279" s="96" t="s">
        <v>5724</v>
      </c>
      <c r="G279" s="97" t="s">
        <v>862</v>
      </c>
      <c r="H279" s="98">
        <v>1</v>
      </c>
      <c r="I279" s="1"/>
      <c r="J279" s="99">
        <f t="shared" si="70"/>
        <v>0</v>
      </c>
      <c r="K279" s="96" t="s">
        <v>0</v>
      </c>
      <c r="L279" s="15"/>
      <c r="M279" s="100" t="s">
        <v>0</v>
      </c>
      <c r="N279" s="101" t="s">
        <v>37</v>
      </c>
      <c r="O279" s="102"/>
      <c r="P279" s="103">
        <f t="shared" si="71"/>
        <v>0</v>
      </c>
      <c r="Q279" s="103">
        <v>0</v>
      </c>
      <c r="R279" s="103">
        <f t="shared" si="72"/>
        <v>0</v>
      </c>
      <c r="S279" s="103">
        <v>0</v>
      </c>
      <c r="T279" s="104">
        <f t="shared" si="73"/>
        <v>0</v>
      </c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R279" s="105" t="s">
        <v>224</v>
      </c>
      <c r="AT279" s="105" t="s">
        <v>219</v>
      </c>
      <c r="AU279" s="105" t="s">
        <v>79</v>
      </c>
      <c r="AY279" s="6" t="s">
        <v>217</v>
      </c>
      <c r="BE279" s="106">
        <f t="shared" si="74"/>
        <v>0</v>
      </c>
      <c r="BF279" s="106">
        <f t="shared" si="75"/>
        <v>0</v>
      </c>
      <c r="BG279" s="106">
        <f t="shared" si="76"/>
        <v>0</v>
      </c>
      <c r="BH279" s="106">
        <f t="shared" si="77"/>
        <v>0</v>
      </c>
      <c r="BI279" s="106">
        <f t="shared" si="78"/>
        <v>0</v>
      </c>
      <c r="BJ279" s="6" t="s">
        <v>79</v>
      </c>
      <c r="BK279" s="106">
        <f t="shared" si="79"/>
        <v>0</v>
      </c>
      <c r="BL279" s="6" t="s">
        <v>224</v>
      </c>
      <c r="BM279" s="105" t="s">
        <v>2520</v>
      </c>
    </row>
    <row r="280" spans="1:65" s="17" customFormat="1" ht="30.75" customHeight="1">
      <c r="A280" s="18"/>
      <c r="B280" s="15"/>
      <c r="C280" s="107">
        <f t="shared" si="67"/>
        <v>156</v>
      </c>
      <c r="D280" s="107" t="s">
        <v>219</v>
      </c>
      <c r="E280" s="108" t="s">
        <v>5723</v>
      </c>
      <c r="F280" s="109" t="s">
        <v>5725</v>
      </c>
      <c r="G280" s="110" t="s">
        <v>862</v>
      </c>
      <c r="H280" s="111">
        <v>1</v>
      </c>
      <c r="I280" s="3"/>
      <c r="J280" s="112">
        <f t="shared" ref="J280" si="100">ROUND(I280*H280,2)</f>
        <v>0</v>
      </c>
      <c r="K280" s="109" t="s">
        <v>0</v>
      </c>
      <c r="L280" s="15"/>
      <c r="M280" s="100"/>
      <c r="N280" s="101"/>
      <c r="O280" s="102"/>
      <c r="P280" s="103"/>
      <c r="Q280" s="103"/>
      <c r="R280" s="103"/>
      <c r="S280" s="103"/>
      <c r="T280" s="104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R280" s="105"/>
      <c r="AT280" s="105"/>
      <c r="AU280" s="105"/>
      <c r="AY280" s="6"/>
      <c r="BE280" s="106"/>
      <c r="BF280" s="106"/>
      <c r="BG280" s="106"/>
      <c r="BH280" s="106"/>
      <c r="BI280" s="106"/>
      <c r="BJ280" s="6"/>
      <c r="BK280" s="106"/>
      <c r="BL280" s="6"/>
      <c r="BM280" s="105"/>
    </row>
    <row r="281" spans="1:65" s="17" customFormat="1" ht="30.75" customHeight="1">
      <c r="A281" s="18"/>
      <c r="B281" s="15"/>
      <c r="C281" s="94">
        <f t="shared" si="67"/>
        <v>157</v>
      </c>
      <c r="D281" s="94" t="s">
        <v>219</v>
      </c>
      <c r="E281" s="95" t="s">
        <v>3769</v>
      </c>
      <c r="F281" s="96" t="s">
        <v>5727</v>
      </c>
      <c r="G281" s="97" t="s">
        <v>862</v>
      </c>
      <c r="H281" s="98">
        <v>4</v>
      </c>
      <c r="I281" s="1"/>
      <c r="J281" s="99">
        <f t="shared" si="70"/>
        <v>0</v>
      </c>
      <c r="K281" s="96" t="s">
        <v>0</v>
      </c>
      <c r="L281" s="15"/>
      <c r="M281" s="100" t="s">
        <v>0</v>
      </c>
      <c r="N281" s="101" t="s">
        <v>37</v>
      </c>
      <c r="O281" s="102"/>
      <c r="P281" s="103">
        <f t="shared" si="71"/>
        <v>0</v>
      </c>
      <c r="Q281" s="103">
        <v>0</v>
      </c>
      <c r="R281" s="103">
        <f t="shared" si="72"/>
        <v>0</v>
      </c>
      <c r="S281" s="103">
        <v>0</v>
      </c>
      <c r="T281" s="104">
        <f t="shared" si="73"/>
        <v>0</v>
      </c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R281" s="105" t="s">
        <v>224</v>
      </c>
      <c r="AT281" s="105" t="s">
        <v>219</v>
      </c>
      <c r="AU281" s="105" t="s">
        <v>79</v>
      </c>
      <c r="AY281" s="6" t="s">
        <v>217</v>
      </c>
      <c r="BE281" s="106">
        <f t="shared" si="74"/>
        <v>0</v>
      </c>
      <c r="BF281" s="106">
        <f t="shared" si="75"/>
        <v>0</v>
      </c>
      <c r="BG281" s="106">
        <f t="shared" si="76"/>
        <v>0</v>
      </c>
      <c r="BH281" s="106">
        <f t="shared" si="77"/>
        <v>0</v>
      </c>
      <c r="BI281" s="106">
        <f t="shared" si="78"/>
        <v>0</v>
      </c>
      <c r="BJ281" s="6" t="s">
        <v>79</v>
      </c>
      <c r="BK281" s="106">
        <f t="shared" si="79"/>
        <v>0</v>
      </c>
      <c r="BL281" s="6" t="s">
        <v>224</v>
      </c>
      <c r="BM281" s="105" t="s">
        <v>877</v>
      </c>
    </row>
    <row r="282" spans="1:65" s="17" customFormat="1" ht="30.75" customHeight="1">
      <c r="A282" s="18"/>
      <c r="B282" s="15"/>
      <c r="C282" s="107">
        <f t="shared" si="67"/>
        <v>158</v>
      </c>
      <c r="D282" s="107" t="s">
        <v>219</v>
      </c>
      <c r="E282" s="108" t="s">
        <v>5726</v>
      </c>
      <c r="F282" s="109" t="s">
        <v>5728</v>
      </c>
      <c r="G282" s="110" t="s">
        <v>862</v>
      </c>
      <c r="H282" s="111">
        <v>4</v>
      </c>
      <c r="I282" s="3"/>
      <c r="J282" s="112">
        <f t="shared" ref="J282" si="101">ROUND(I282*H282,2)</f>
        <v>0</v>
      </c>
      <c r="K282" s="109" t="s">
        <v>0</v>
      </c>
      <c r="L282" s="15"/>
      <c r="M282" s="100"/>
      <c r="N282" s="101"/>
      <c r="O282" s="102"/>
      <c r="P282" s="103"/>
      <c r="Q282" s="103"/>
      <c r="R282" s="103"/>
      <c r="S282" s="103"/>
      <c r="T282" s="104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R282" s="105"/>
      <c r="AT282" s="105"/>
      <c r="AU282" s="105"/>
      <c r="AY282" s="6"/>
      <c r="BE282" s="106"/>
      <c r="BF282" s="106"/>
      <c r="BG282" s="106"/>
      <c r="BH282" s="106"/>
      <c r="BI282" s="106"/>
      <c r="BJ282" s="6"/>
      <c r="BK282" s="106"/>
      <c r="BL282" s="6"/>
      <c r="BM282" s="105"/>
    </row>
    <row r="283" spans="1:65" s="17" customFormat="1" ht="30.75" customHeight="1">
      <c r="A283" s="18"/>
      <c r="B283" s="15"/>
      <c r="C283" s="94">
        <f t="shared" si="67"/>
        <v>159</v>
      </c>
      <c r="D283" s="94" t="s">
        <v>219</v>
      </c>
      <c r="E283" s="95" t="s">
        <v>3770</v>
      </c>
      <c r="F283" s="96" t="s">
        <v>5730</v>
      </c>
      <c r="G283" s="97" t="s">
        <v>862</v>
      </c>
      <c r="H283" s="98">
        <v>1</v>
      </c>
      <c r="I283" s="1"/>
      <c r="J283" s="99">
        <f t="shared" si="70"/>
        <v>0</v>
      </c>
      <c r="K283" s="96" t="s">
        <v>0</v>
      </c>
      <c r="L283" s="15"/>
      <c r="M283" s="100" t="s">
        <v>0</v>
      </c>
      <c r="N283" s="101" t="s">
        <v>37</v>
      </c>
      <c r="O283" s="102"/>
      <c r="P283" s="103">
        <f t="shared" si="71"/>
        <v>0</v>
      </c>
      <c r="Q283" s="103">
        <v>0</v>
      </c>
      <c r="R283" s="103">
        <f t="shared" si="72"/>
        <v>0</v>
      </c>
      <c r="S283" s="103">
        <v>0</v>
      </c>
      <c r="T283" s="104">
        <f t="shared" si="73"/>
        <v>0</v>
      </c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R283" s="105" t="s">
        <v>224</v>
      </c>
      <c r="AT283" s="105" t="s">
        <v>219</v>
      </c>
      <c r="AU283" s="105" t="s">
        <v>79</v>
      </c>
      <c r="AY283" s="6" t="s">
        <v>217</v>
      </c>
      <c r="BE283" s="106">
        <f t="shared" si="74"/>
        <v>0</v>
      </c>
      <c r="BF283" s="106">
        <f t="shared" si="75"/>
        <v>0</v>
      </c>
      <c r="BG283" s="106">
        <f t="shared" si="76"/>
        <v>0</v>
      </c>
      <c r="BH283" s="106">
        <f t="shared" si="77"/>
        <v>0</v>
      </c>
      <c r="BI283" s="106">
        <f t="shared" si="78"/>
        <v>0</v>
      </c>
      <c r="BJ283" s="6" t="s">
        <v>79</v>
      </c>
      <c r="BK283" s="106">
        <f t="shared" si="79"/>
        <v>0</v>
      </c>
      <c r="BL283" s="6" t="s">
        <v>224</v>
      </c>
      <c r="BM283" s="105" t="s">
        <v>887</v>
      </c>
    </row>
    <row r="284" spans="1:65" s="17" customFormat="1" ht="30.75" customHeight="1">
      <c r="A284" s="18"/>
      <c r="B284" s="15"/>
      <c r="C284" s="107">
        <f t="shared" si="67"/>
        <v>160</v>
      </c>
      <c r="D284" s="107" t="s">
        <v>219</v>
      </c>
      <c r="E284" s="108" t="s">
        <v>5729</v>
      </c>
      <c r="F284" s="109" t="s">
        <v>5731</v>
      </c>
      <c r="G284" s="110" t="s">
        <v>862</v>
      </c>
      <c r="H284" s="111">
        <v>1</v>
      </c>
      <c r="I284" s="3"/>
      <c r="J284" s="112">
        <f t="shared" ref="J284" si="102">ROUND(I284*H284,2)</f>
        <v>0</v>
      </c>
      <c r="K284" s="109" t="s">
        <v>0</v>
      </c>
      <c r="L284" s="15"/>
      <c r="M284" s="100"/>
      <c r="N284" s="101"/>
      <c r="O284" s="102"/>
      <c r="P284" s="103"/>
      <c r="Q284" s="103"/>
      <c r="R284" s="103"/>
      <c r="S284" s="103"/>
      <c r="T284" s="104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R284" s="105"/>
      <c r="AT284" s="105"/>
      <c r="AU284" s="105"/>
      <c r="AY284" s="6"/>
      <c r="BE284" s="106"/>
      <c r="BF284" s="106"/>
      <c r="BG284" s="106"/>
      <c r="BH284" s="106"/>
      <c r="BI284" s="106"/>
      <c r="BJ284" s="6"/>
      <c r="BK284" s="106"/>
      <c r="BL284" s="6"/>
      <c r="BM284" s="105"/>
    </row>
    <row r="285" spans="1:65" s="17" customFormat="1" ht="30.75" customHeight="1">
      <c r="A285" s="18"/>
      <c r="B285" s="15"/>
      <c r="C285" s="94">
        <f t="shared" si="67"/>
        <v>161</v>
      </c>
      <c r="D285" s="94" t="s">
        <v>219</v>
      </c>
      <c r="E285" s="95" t="s">
        <v>3771</v>
      </c>
      <c r="F285" s="96" t="s">
        <v>5733</v>
      </c>
      <c r="G285" s="97" t="s">
        <v>862</v>
      </c>
      <c r="H285" s="98">
        <v>1</v>
      </c>
      <c r="I285" s="1"/>
      <c r="J285" s="99">
        <f t="shared" si="70"/>
        <v>0</v>
      </c>
      <c r="K285" s="96" t="s">
        <v>0</v>
      </c>
      <c r="L285" s="15"/>
      <c r="M285" s="100" t="s">
        <v>0</v>
      </c>
      <c r="N285" s="101" t="s">
        <v>37</v>
      </c>
      <c r="O285" s="102"/>
      <c r="P285" s="103">
        <f t="shared" si="71"/>
        <v>0</v>
      </c>
      <c r="Q285" s="103">
        <v>0</v>
      </c>
      <c r="R285" s="103">
        <f t="shared" si="72"/>
        <v>0</v>
      </c>
      <c r="S285" s="103">
        <v>0</v>
      </c>
      <c r="T285" s="104">
        <f t="shared" si="73"/>
        <v>0</v>
      </c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R285" s="105" t="s">
        <v>224</v>
      </c>
      <c r="AT285" s="105" t="s">
        <v>219</v>
      </c>
      <c r="AU285" s="105" t="s">
        <v>79</v>
      </c>
      <c r="AY285" s="6" t="s">
        <v>217</v>
      </c>
      <c r="BE285" s="106">
        <f t="shared" si="74"/>
        <v>0</v>
      </c>
      <c r="BF285" s="106">
        <f t="shared" si="75"/>
        <v>0</v>
      </c>
      <c r="BG285" s="106">
        <f t="shared" si="76"/>
        <v>0</v>
      </c>
      <c r="BH285" s="106">
        <f t="shared" si="77"/>
        <v>0</v>
      </c>
      <c r="BI285" s="106">
        <f t="shared" si="78"/>
        <v>0</v>
      </c>
      <c r="BJ285" s="6" t="s">
        <v>79</v>
      </c>
      <c r="BK285" s="106">
        <f t="shared" si="79"/>
        <v>0</v>
      </c>
      <c r="BL285" s="6" t="s">
        <v>224</v>
      </c>
      <c r="BM285" s="105" t="s">
        <v>902</v>
      </c>
    </row>
    <row r="286" spans="1:65" s="17" customFormat="1" ht="30.75" customHeight="1">
      <c r="A286" s="18"/>
      <c r="B286" s="15"/>
      <c r="C286" s="107">
        <f t="shared" si="67"/>
        <v>162</v>
      </c>
      <c r="D286" s="107" t="s">
        <v>219</v>
      </c>
      <c r="E286" s="108" t="s">
        <v>5732</v>
      </c>
      <c r="F286" s="109" t="s">
        <v>5734</v>
      </c>
      <c r="G286" s="110" t="s">
        <v>862</v>
      </c>
      <c r="H286" s="111">
        <v>1</v>
      </c>
      <c r="I286" s="3"/>
      <c r="J286" s="112">
        <f t="shared" ref="J286" si="103">ROUND(I286*H286,2)</f>
        <v>0</v>
      </c>
      <c r="K286" s="109" t="s">
        <v>0</v>
      </c>
      <c r="L286" s="15"/>
      <c r="M286" s="100"/>
      <c r="N286" s="101"/>
      <c r="O286" s="102"/>
      <c r="P286" s="103"/>
      <c r="Q286" s="103"/>
      <c r="R286" s="103"/>
      <c r="S286" s="103"/>
      <c r="T286" s="104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R286" s="105"/>
      <c r="AT286" s="105"/>
      <c r="AU286" s="105"/>
      <c r="AY286" s="6"/>
      <c r="BE286" s="106"/>
      <c r="BF286" s="106"/>
      <c r="BG286" s="106"/>
      <c r="BH286" s="106"/>
      <c r="BI286" s="106"/>
      <c r="BJ286" s="6"/>
      <c r="BK286" s="106"/>
      <c r="BL286" s="6"/>
      <c r="BM286" s="105"/>
    </row>
    <row r="287" spans="1:65" s="17" customFormat="1" ht="30.75" customHeight="1">
      <c r="A287" s="18"/>
      <c r="B287" s="15"/>
      <c r="C287" s="94">
        <f t="shared" si="67"/>
        <v>163</v>
      </c>
      <c r="D287" s="94" t="s">
        <v>219</v>
      </c>
      <c r="E287" s="95" t="s">
        <v>3772</v>
      </c>
      <c r="F287" s="96" t="s">
        <v>5736</v>
      </c>
      <c r="G287" s="97" t="s">
        <v>862</v>
      </c>
      <c r="H287" s="98">
        <v>1</v>
      </c>
      <c r="I287" s="1"/>
      <c r="J287" s="99">
        <f t="shared" si="70"/>
        <v>0</v>
      </c>
      <c r="K287" s="96" t="s">
        <v>0</v>
      </c>
      <c r="L287" s="15"/>
      <c r="M287" s="100" t="s">
        <v>0</v>
      </c>
      <c r="N287" s="101" t="s">
        <v>37</v>
      </c>
      <c r="O287" s="102"/>
      <c r="P287" s="103">
        <f t="shared" si="71"/>
        <v>0</v>
      </c>
      <c r="Q287" s="103">
        <v>0</v>
      </c>
      <c r="R287" s="103">
        <f t="shared" si="72"/>
        <v>0</v>
      </c>
      <c r="S287" s="103">
        <v>0</v>
      </c>
      <c r="T287" s="104">
        <f t="shared" si="73"/>
        <v>0</v>
      </c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R287" s="105" t="s">
        <v>224</v>
      </c>
      <c r="AT287" s="105" t="s">
        <v>219</v>
      </c>
      <c r="AU287" s="105" t="s">
        <v>79</v>
      </c>
      <c r="AY287" s="6" t="s">
        <v>217</v>
      </c>
      <c r="BE287" s="106">
        <f t="shared" si="74"/>
        <v>0</v>
      </c>
      <c r="BF287" s="106">
        <f t="shared" si="75"/>
        <v>0</v>
      </c>
      <c r="BG287" s="106">
        <f t="shared" si="76"/>
        <v>0</v>
      </c>
      <c r="BH287" s="106">
        <f t="shared" si="77"/>
        <v>0</v>
      </c>
      <c r="BI287" s="106">
        <f t="shared" si="78"/>
        <v>0</v>
      </c>
      <c r="BJ287" s="6" t="s">
        <v>79</v>
      </c>
      <c r="BK287" s="106">
        <f t="shared" si="79"/>
        <v>0</v>
      </c>
      <c r="BL287" s="6" t="s">
        <v>224</v>
      </c>
      <c r="BM287" s="105" t="s">
        <v>915</v>
      </c>
    </row>
    <row r="288" spans="1:65" s="17" customFormat="1" ht="30.75" customHeight="1">
      <c r="A288" s="18"/>
      <c r="B288" s="15"/>
      <c r="C288" s="107">
        <f t="shared" si="67"/>
        <v>164</v>
      </c>
      <c r="D288" s="107" t="s">
        <v>219</v>
      </c>
      <c r="E288" s="108" t="s">
        <v>5735</v>
      </c>
      <c r="F288" s="109" t="s">
        <v>5737</v>
      </c>
      <c r="G288" s="110" t="s">
        <v>862</v>
      </c>
      <c r="H288" s="111">
        <v>1</v>
      </c>
      <c r="I288" s="3"/>
      <c r="J288" s="112">
        <f t="shared" ref="J288" si="104">ROUND(I288*H288,2)</f>
        <v>0</v>
      </c>
      <c r="K288" s="109" t="s">
        <v>0</v>
      </c>
      <c r="L288" s="15"/>
      <c r="M288" s="100"/>
      <c r="N288" s="101"/>
      <c r="O288" s="102"/>
      <c r="P288" s="103"/>
      <c r="Q288" s="103"/>
      <c r="R288" s="103"/>
      <c r="S288" s="103"/>
      <c r="T288" s="104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R288" s="105"/>
      <c r="AT288" s="105"/>
      <c r="AU288" s="105"/>
      <c r="AY288" s="6"/>
      <c r="BE288" s="106"/>
      <c r="BF288" s="106"/>
      <c r="BG288" s="106"/>
      <c r="BH288" s="106"/>
      <c r="BI288" s="106"/>
      <c r="BJ288" s="6"/>
      <c r="BK288" s="106"/>
      <c r="BL288" s="6"/>
      <c r="BM288" s="105"/>
    </row>
    <row r="289" spans="1:65" s="17" customFormat="1" ht="30.75" customHeight="1">
      <c r="A289" s="18"/>
      <c r="B289" s="15"/>
      <c r="C289" s="94">
        <f t="shared" si="67"/>
        <v>165</v>
      </c>
      <c r="D289" s="94" t="s">
        <v>219</v>
      </c>
      <c r="E289" s="95" t="s">
        <v>3773</v>
      </c>
      <c r="F289" s="96" t="s">
        <v>5739</v>
      </c>
      <c r="G289" s="97" t="s">
        <v>862</v>
      </c>
      <c r="H289" s="98">
        <v>1</v>
      </c>
      <c r="I289" s="1"/>
      <c r="J289" s="99">
        <f t="shared" si="70"/>
        <v>0</v>
      </c>
      <c r="K289" s="96" t="s">
        <v>0</v>
      </c>
      <c r="L289" s="15"/>
      <c r="M289" s="100" t="s">
        <v>0</v>
      </c>
      <c r="N289" s="101" t="s">
        <v>37</v>
      </c>
      <c r="O289" s="102"/>
      <c r="P289" s="103">
        <f t="shared" si="71"/>
        <v>0</v>
      </c>
      <c r="Q289" s="103">
        <v>0</v>
      </c>
      <c r="R289" s="103">
        <f t="shared" si="72"/>
        <v>0</v>
      </c>
      <c r="S289" s="103">
        <v>0</v>
      </c>
      <c r="T289" s="104">
        <f t="shared" si="73"/>
        <v>0</v>
      </c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R289" s="105" t="s">
        <v>224</v>
      </c>
      <c r="AT289" s="105" t="s">
        <v>219</v>
      </c>
      <c r="AU289" s="105" t="s">
        <v>79</v>
      </c>
      <c r="AY289" s="6" t="s">
        <v>217</v>
      </c>
      <c r="BE289" s="106">
        <f t="shared" si="74"/>
        <v>0</v>
      </c>
      <c r="BF289" s="106">
        <f t="shared" si="75"/>
        <v>0</v>
      </c>
      <c r="BG289" s="106">
        <f t="shared" si="76"/>
        <v>0</v>
      </c>
      <c r="BH289" s="106">
        <f t="shared" si="77"/>
        <v>0</v>
      </c>
      <c r="BI289" s="106">
        <f t="shared" si="78"/>
        <v>0</v>
      </c>
      <c r="BJ289" s="6" t="s">
        <v>79</v>
      </c>
      <c r="BK289" s="106">
        <f t="shared" si="79"/>
        <v>0</v>
      </c>
      <c r="BL289" s="6" t="s">
        <v>224</v>
      </c>
      <c r="BM289" s="105" t="s">
        <v>924</v>
      </c>
    </row>
    <row r="290" spans="1:65" s="17" customFormat="1" ht="30.75" customHeight="1">
      <c r="A290" s="18"/>
      <c r="B290" s="15"/>
      <c r="C290" s="107">
        <f t="shared" si="67"/>
        <v>166</v>
      </c>
      <c r="D290" s="107" t="s">
        <v>219</v>
      </c>
      <c r="E290" s="108" t="s">
        <v>5738</v>
      </c>
      <c r="F290" s="109" t="s">
        <v>5740</v>
      </c>
      <c r="G290" s="110" t="s">
        <v>862</v>
      </c>
      <c r="H290" s="111">
        <v>1</v>
      </c>
      <c r="I290" s="3"/>
      <c r="J290" s="112">
        <f t="shared" ref="J290" si="105">ROUND(I290*H290,2)</f>
        <v>0</v>
      </c>
      <c r="K290" s="109" t="s">
        <v>0</v>
      </c>
      <c r="L290" s="15"/>
      <c r="M290" s="100"/>
      <c r="N290" s="101"/>
      <c r="O290" s="102"/>
      <c r="P290" s="103"/>
      <c r="Q290" s="103"/>
      <c r="R290" s="103"/>
      <c r="S290" s="103"/>
      <c r="T290" s="104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R290" s="105"/>
      <c r="AT290" s="105"/>
      <c r="AU290" s="105"/>
      <c r="AY290" s="6"/>
      <c r="BE290" s="106"/>
      <c r="BF290" s="106"/>
      <c r="BG290" s="106"/>
      <c r="BH290" s="106"/>
      <c r="BI290" s="106"/>
      <c r="BJ290" s="6"/>
      <c r="BK290" s="106"/>
      <c r="BL290" s="6"/>
      <c r="BM290" s="105"/>
    </row>
    <row r="291" spans="1:65" s="17" customFormat="1" ht="30.75" customHeight="1">
      <c r="A291" s="18"/>
      <c r="B291" s="15"/>
      <c r="C291" s="94">
        <f t="shared" ref="C291:C339" si="106">C290+1</f>
        <v>167</v>
      </c>
      <c r="D291" s="94" t="s">
        <v>219</v>
      </c>
      <c r="E291" s="95" t="s">
        <v>3774</v>
      </c>
      <c r="F291" s="96" t="s">
        <v>5743</v>
      </c>
      <c r="G291" s="97" t="s">
        <v>862</v>
      </c>
      <c r="H291" s="98">
        <v>1</v>
      </c>
      <c r="I291" s="1"/>
      <c r="J291" s="99">
        <f t="shared" si="70"/>
        <v>0</v>
      </c>
      <c r="K291" s="96" t="s">
        <v>0</v>
      </c>
      <c r="L291" s="15"/>
      <c r="M291" s="100" t="s">
        <v>0</v>
      </c>
      <c r="N291" s="101" t="s">
        <v>37</v>
      </c>
      <c r="O291" s="102"/>
      <c r="P291" s="103">
        <f t="shared" si="71"/>
        <v>0</v>
      </c>
      <c r="Q291" s="103">
        <v>0</v>
      </c>
      <c r="R291" s="103">
        <f t="shared" si="72"/>
        <v>0</v>
      </c>
      <c r="S291" s="103">
        <v>0</v>
      </c>
      <c r="T291" s="104">
        <f t="shared" si="73"/>
        <v>0</v>
      </c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R291" s="105" t="s">
        <v>224</v>
      </c>
      <c r="AT291" s="105" t="s">
        <v>219</v>
      </c>
      <c r="AU291" s="105" t="s">
        <v>79</v>
      </c>
      <c r="AY291" s="6" t="s">
        <v>217</v>
      </c>
      <c r="BE291" s="106">
        <f t="shared" si="74"/>
        <v>0</v>
      </c>
      <c r="BF291" s="106">
        <f t="shared" si="75"/>
        <v>0</v>
      </c>
      <c r="BG291" s="106">
        <f t="shared" si="76"/>
        <v>0</v>
      </c>
      <c r="BH291" s="106">
        <f t="shared" si="77"/>
        <v>0</v>
      </c>
      <c r="BI291" s="106">
        <f t="shared" si="78"/>
        <v>0</v>
      </c>
      <c r="BJ291" s="6" t="s">
        <v>79</v>
      </c>
      <c r="BK291" s="106">
        <f t="shared" si="79"/>
        <v>0</v>
      </c>
      <c r="BL291" s="6" t="s">
        <v>224</v>
      </c>
      <c r="BM291" s="105" t="s">
        <v>933</v>
      </c>
    </row>
    <row r="292" spans="1:65" s="17" customFormat="1" ht="21.75" customHeight="1">
      <c r="A292" s="18"/>
      <c r="B292" s="15"/>
      <c r="C292" s="107">
        <f t="shared" si="106"/>
        <v>168</v>
      </c>
      <c r="D292" s="107" t="s">
        <v>219</v>
      </c>
      <c r="E292" s="108" t="s">
        <v>5741</v>
      </c>
      <c r="F292" s="109" t="s">
        <v>5742</v>
      </c>
      <c r="G292" s="110" t="s">
        <v>862</v>
      </c>
      <c r="H292" s="111">
        <v>1</v>
      </c>
      <c r="I292" s="3"/>
      <c r="J292" s="112">
        <f t="shared" ref="J292" si="107">ROUND(I292*H292,2)</f>
        <v>0</v>
      </c>
      <c r="K292" s="109" t="s">
        <v>0</v>
      </c>
      <c r="L292" s="15"/>
      <c r="M292" s="100"/>
      <c r="N292" s="101"/>
      <c r="O292" s="102"/>
      <c r="P292" s="103"/>
      <c r="Q292" s="103"/>
      <c r="R292" s="103"/>
      <c r="S292" s="103"/>
      <c r="T292" s="104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R292" s="105"/>
      <c r="AT292" s="105"/>
      <c r="AU292" s="105"/>
      <c r="AY292" s="6"/>
      <c r="BE292" s="106"/>
      <c r="BF292" s="106"/>
      <c r="BG292" s="106"/>
      <c r="BH292" s="106"/>
      <c r="BI292" s="106"/>
      <c r="BJ292" s="6"/>
      <c r="BK292" s="106"/>
      <c r="BL292" s="6"/>
      <c r="BM292" s="105"/>
    </row>
    <row r="293" spans="1:65" s="17" customFormat="1" ht="16.5" customHeight="1">
      <c r="A293" s="18"/>
      <c r="B293" s="15"/>
      <c r="C293" s="94">
        <f t="shared" si="106"/>
        <v>169</v>
      </c>
      <c r="D293" s="94" t="s">
        <v>219</v>
      </c>
      <c r="E293" s="95" t="s">
        <v>3775</v>
      </c>
      <c r="F293" s="96" t="s">
        <v>5746</v>
      </c>
      <c r="G293" s="97" t="s">
        <v>862</v>
      </c>
      <c r="H293" s="98">
        <v>30</v>
      </c>
      <c r="I293" s="1"/>
      <c r="J293" s="99">
        <f t="shared" si="70"/>
        <v>0</v>
      </c>
      <c r="K293" s="96" t="s">
        <v>0</v>
      </c>
      <c r="L293" s="15"/>
      <c r="M293" s="100" t="s">
        <v>0</v>
      </c>
      <c r="N293" s="101" t="s">
        <v>37</v>
      </c>
      <c r="O293" s="102"/>
      <c r="P293" s="103">
        <f t="shared" si="71"/>
        <v>0</v>
      </c>
      <c r="Q293" s="103">
        <v>0</v>
      </c>
      <c r="R293" s="103">
        <f t="shared" si="72"/>
        <v>0</v>
      </c>
      <c r="S293" s="103">
        <v>0</v>
      </c>
      <c r="T293" s="104">
        <f t="shared" si="73"/>
        <v>0</v>
      </c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R293" s="105" t="s">
        <v>224</v>
      </c>
      <c r="AT293" s="105" t="s">
        <v>219</v>
      </c>
      <c r="AU293" s="105" t="s">
        <v>79</v>
      </c>
      <c r="AY293" s="6" t="s">
        <v>217</v>
      </c>
      <c r="BE293" s="106">
        <f t="shared" si="74"/>
        <v>0</v>
      </c>
      <c r="BF293" s="106">
        <f t="shared" si="75"/>
        <v>0</v>
      </c>
      <c r="BG293" s="106">
        <f t="shared" si="76"/>
        <v>0</v>
      </c>
      <c r="BH293" s="106">
        <f t="shared" si="77"/>
        <v>0</v>
      </c>
      <c r="BI293" s="106">
        <f t="shared" si="78"/>
        <v>0</v>
      </c>
      <c r="BJ293" s="6" t="s">
        <v>79</v>
      </c>
      <c r="BK293" s="106">
        <f t="shared" si="79"/>
        <v>0</v>
      </c>
      <c r="BL293" s="6" t="s">
        <v>224</v>
      </c>
      <c r="BM293" s="105" t="s">
        <v>950</v>
      </c>
    </row>
    <row r="294" spans="1:65" s="17" customFormat="1" ht="16.5" customHeight="1">
      <c r="A294" s="18"/>
      <c r="B294" s="15"/>
      <c r="C294" s="107">
        <f t="shared" si="106"/>
        <v>170</v>
      </c>
      <c r="D294" s="107" t="s">
        <v>219</v>
      </c>
      <c r="E294" s="108" t="s">
        <v>5744</v>
      </c>
      <c r="F294" s="109" t="s">
        <v>5745</v>
      </c>
      <c r="G294" s="110" t="s">
        <v>862</v>
      </c>
      <c r="H294" s="111">
        <v>30</v>
      </c>
      <c r="I294" s="3"/>
      <c r="J294" s="112">
        <f t="shared" ref="J294" si="108">ROUND(I294*H294,2)</f>
        <v>0</v>
      </c>
      <c r="K294" s="109" t="s">
        <v>0</v>
      </c>
      <c r="L294" s="15"/>
      <c r="M294" s="100"/>
      <c r="N294" s="101"/>
      <c r="O294" s="102"/>
      <c r="P294" s="103"/>
      <c r="Q294" s="103"/>
      <c r="R294" s="103"/>
      <c r="S294" s="103"/>
      <c r="T294" s="104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R294" s="105"/>
      <c r="AT294" s="105"/>
      <c r="AU294" s="105"/>
      <c r="AY294" s="6"/>
      <c r="BE294" s="106"/>
      <c r="BF294" s="106"/>
      <c r="BG294" s="106"/>
      <c r="BH294" s="106"/>
      <c r="BI294" s="106"/>
      <c r="BJ294" s="6"/>
      <c r="BK294" s="106"/>
      <c r="BL294" s="6"/>
      <c r="BM294" s="105"/>
    </row>
    <row r="295" spans="1:65" s="17" customFormat="1" ht="16.5" customHeight="1">
      <c r="A295" s="18"/>
      <c r="B295" s="15"/>
      <c r="C295" s="94">
        <f t="shared" si="106"/>
        <v>171</v>
      </c>
      <c r="D295" s="94" t="s">
        <v>219</v>
      </c>
      <c r="E295" s="95" t="s">
        <v>3776</v>
      </c>
      <c r="F295" s="96" t="s">
        <v>5748</v>
      </c>
      <c r="G295" s="97" t="s">
        <v>862</v>
      </c>
      <c r="H295" s="98">
        <v>10</v>
      </c>
      <c r="I295" s="1"/>
      <c r="J295" s="99">
        <f t="shared" si="70"/>
        <v>0</v>
      </c>
      <c r="K295" s="96" t="s">
        <v>0</v>
      </c>
      <c r="L295" s="15"/>
      <c r="M295" s="100" t="s">
        <v>0</v>
      </c>
      <c r="N295" s="101" t="s">
        <v>37</v>
      </c>
      <c r="O295" s="102"/>
      <c r="P295" s="103">
        <f t="shared" si="71"/>
        <v>0</v>
      </c>
      <c r="Q295" s="103">
        <v>0</v>
      </c>
      <c r="R295" s="103">
        <f t="shared" si="72"/>
        <v>0</v>
      </c>
      <c r="S295" s="103">
        <v>0</v>
      </c>
      <c r="T295" s="104">
        <f t="shared" si="73"/>
        <v>0</v>
      </c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R295" s="105" t="s">
        <v>224</v>
      </c>
      <c r="AT295" s="105" t="s">
        <v>219</v>
      </c>
      <c r="AU295" s="105" t="s">
        <v>79</v>
      </c>
      <c r="AY295" s="6" t="s">
        <v>217</v>
      </c>
      <c r="BE295" s="106">
        <f t="shared" si="74"/>
        <v>0</v>
      </c>
      <c r="BF295" s="106">
        <f t="shared" si="75"/>
        <v>0</v>
      </c>
      <c r="BG295" s="106">
        <f t="shared" si="76"/>
        <v>0</v>
      </c>
      <c r="BH295" s="106">
        <f t="shared" si="77"/>
        <v>0</v>
      </c>
      <c r="BI295" s="106">
        <f t="shared" si="78"/>
        <v>0</v>
      </c>
      <c r="BJ295" s="6" t="s">
        <v>79</v>
      </c>
      <c r="BK295" s="106">
        <f t="shared" si="79"/>
        <v>0</v>
      </c>
      <c r="BL295" s="6" t="s">
        <v>224</v>
      </c>
      <c r="BM295" s="105" t="s">
        <v>961</v>
      </c>
    </row>
    <row r="296" spans="1:65" s="17" customFormat="1" ht="16.5" customHeight="1">
      <c r="A296" s="18"/>
      <c r="B296" s="15"/>
      <c r="C296" s="107">
        <f t="shared" si="106"/>
        <v>172</v>
      </c>
      <c r="D296" s="107" t="s">
        <v>219</v>
      </c>
      <c r="E296" s="108" t="s">
        <v>5747</v>
      </c>
      <c r="F296" s="109" t="s">
        <v>5749</v>
      </c>
      <c r="G296" s="110" t="s">
        <v>862</v>
      </c>
      <c r="H296" s="111">
        <v>10</v>
      </c>
      <c r="I296" s="3"/>
      <c r="J296" s="112">
        <f t="shared" ref="J296" si="109">ROUND(I296*H296,2)</f>
        <v>0</v>
      </c>
      <c r="K296" s="109" t="s">
        <v>0</v>
      </c>
      <c r="L296" s="15"/>
      <c r="M296" s="100"/>
      <c r="N296" s="101"/>
      <c r="O296" s="102"/>
      <c r="P296" s="103"/>
      <c r="Q296" s="103"/>
      <c r="R296" s="103"/>
      <c r="S296" s="103"/>
      <c r="T296" s="104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R296" s="105"/>
      <c r="AT296" s="105"/>
      <c r="AU296" s="105"/>
      <c r="AY296" s="6"/>
      <c r="BE296" s="106"/>
      <c r="BF296" s="106"/>
      <c r="BG296" s="106"/>
      <c r="BH296" s="106"/>
      <c r="BI296" s="106"/>
      <c r="BJ296" s="6"/>
      <c r="BK296" s="106"/>
      <c r="BL296" s="6"/>
      <c r="BM296" s="105"/>
    </row>
    <row r="297" spans="1:65" s="17" customFormat="1" ht="16.5" customHeight="1">
      <c r="A297" s="18"/>
      <c r="B297" s="15"/>
      <c r="C297" s="94">
        <f t="shared" si="106"/>
        <v>173</v>
      </c>
      <c r="D297" s="94" t="s">
        <v>219</v>
      </c>
      <c r="E297" s="95" t="s">
        <v>3777</v>
      </c>
      <c r="F297" s="96" t="s">
        <v>5750</v>
      </c>
      <c r="G297" s="97" t="s">
        <v>862</v>
      </c>
      <c r="H297" s="98">
        <v>30</v>
      </c>
      <c r="I297" s="1"/>
      <c r="J297" s="99">
        <f t="shared" si="70"/>
        <v>0</v>
      </c>
      <c r="K297" s="96" t="s">
        <v>0</v>
      </c>
      <c r="L297" s="15"/>
      <c r="M297" s="100" t="s">
        <v>0</v>
      </c>
      <c r="N297" s="101" t="s">
        <v>37</v>
      </c>
      <c r="O297" s="102"/>
      <c r="P297" s="103">
        <f t="shared" si="71"/>
        <v>0</v>
      </c>
      <c r="Q297" s="103">
        <v>0</v>
      </c>
      <c r="R297" s="103">
        <f t="shared" si="72"/>
        <v>0</v>
      </c>
      <c r="S297" s="103">
        <v>0</v>
      </c>
      <c r="T297" s="104">
        <f t="shared" si="73"/>
        <v>0</v>
      </c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R297" s="105" t="s">
        <v>224</v>
      </c>
      <c r="AT297" s="105" t="s">
        <v>219</v>
      </c>
      <c r="AU297" s="105" t="s">
        <v>79</v>
      </c>
      <c r="AY297" s="6" t="s">
        <v>217</v>
      </c>
      <c r="BE297" s="106">
        <f t="shared" si="74"/>
        <v>0</v>
      </c>
      <c r="BF297" s="106">
        <f t="shared" si="75"/>
        <v>0</v>
      </c>
      <c r="BG297" s="106">
        <f t="shared" si="76"/>
        <v>0</v>
      </c>
      <c r="BH297" s="106">
        <f t="shared" si="77"/>
        <v>0</v>
      </c>
      <c r="BI297" s="106">
        <f t="shared" si="78"/>
        <v>0</v>
      </c>
      <c r="BJ297" s="6" t="s">
        <v>79</v>
      </c>
      <c r="BK297" s="106">
        <f t="shared" si="79"/>
        <v>0</v>
      </c>
      <c r="BL297" s="6" t="s">
        <v>224</v>
      </c>
      <c r="BM297" s="105" t="s">
        <v>973</v>
      </c>
    </row>
    <row r="298" spans="1:65" s="17" customFormat="1" ht="16.5" customHeight="1">
      <c r="A298" s="18"/>
      <c r="B298" s="15"/>
      <c r="C298" s="107">
        <f t="shared" si="106"/>
        <v>174</v>
      </c>
      <c r="D298" s="107" t="s">
        <v>219</v>
      </c>
      <c r="E298" s="108" t="s">
        <v>5752</v>
      </c>
      <c r="F298" s="109" t="s">
        <v>5751</v>
      </c>
      <c r="G298" s="110" t="s">
        <v>862</v>
      </c>
      <c r="H298" s="111">
        <v>30</v>
      </c>
      <c r="I298" s="3"/>
      <c r="J298" s="112">
        <f t="shared" ref="J298" si="110">ROUND(I298*H298,2)</f>
        <v>0</v>
      </c>
      <c r="K298" s="109" t="s">
        <v>0</v>
      </c>
      <c r="L298" s="15"/>
      <c r="M298" s="100"/>
      <c r="N298" s="101"/>
      <c r="O298" s="102"/>
      <c r="P298" s="103"/>
      <c r="Q298" s="103"/>
      <c r="R298" s="103"/>
      <c r="S298" s="103"/>
      <c r="T298" s="104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R298" s="105"/>
      <c r="AT298" s="105"/>
      <c r="AU298" s="105"/>
      <c r="AY298" s="6"/>
      <c r="BE298" s="106"/>
      <c r="BF298" s="106"/>
      <c r="BG298" s="106"/>
      <c r="BH298" s="106"/>
      <c r="BI298" s="106"/>
      <c r="BJ298" s="6"/>
      <c r="BK298" s="106"/>
      <c r="BL298" s="6"/>
      <c r="BM298" s="105"/>
    </row>
    <row r="299" spans="1:65" s="17" customFormat="1" ht="16.5" customHeight="1">
      <c r="A299" s="18"/>
      <c r="B299" s="15"/>
      <c r="C299" s="94">
        <f t="shared" si="106"/>
        <v>175</v>
      </c>
      <c r="D299" s="94" t="s">
        <v>219</v>
      </c>
      <c r="E299" s="95" t="s">
        <v>3778</v>
      </c>
      <c r="F299" s="96" t="s">
        <v>5755</v>
      </c>
      <c r="G299" s="97" t="s">
        <v>862</v>
      </c>
      <c r="H299" s="98">
        <v>30</v>
      </c>
      <c r="I299" s="1"/>
      <c r="J299" s="99">
        <f t="shared" si="70"/>
        <v>0</v>
      </c>
      <c r="K299" s="96" t="s">
        <v>0</v>
      </c>
      <c r="L299" s="15"/>
      <c r="M299" s="100" t="s">
        <v>0</v>
      </c>
      <c r="N299" s="101" t="s">
        <v>37</v>
      </c>
      <c r="O299" s="102"/>
      <c r="P299" s="103">
        <f t="shared" si="71"/>
        <v>0</v>
      </c>
      <c r="Q299" s="103">
        <v>0</v>
      </c>
      <c r="R299" s="103">
        <f t="shared" si="72"/>
        <v>0</v>
      </c>
      <c r="S299" s="103">
        <v>0</v>
      </c>
      <c r="T299" s="104">
        <f t="shared" si="73"/>
        <v>0</v>
      </c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R299" s="105" t="s">
        <v>224</v>
      </c>
      <c r="AT299" s="105" t="s">
        <v>219</v>
      </c>
      <c r="AU299" s="105" t="s">
        <v>79</v>
      </c>
      <c r="AY299" s="6" t="s">
        <v>217</v>
      </c>
      <c r="BE299" s="106">
        <f t="shared" si="74"/>
        <v>0</v>
      </c>
      <c r="BF299" s="106">
        <f t="shared" si="75"/>
        <v>0</v>
      </c>
      <c r="BG299" s="106">
        <f t="shared" si="76"/>
        <v>0</v>
      </c>
      <c r="BH299" s="106">
        <f t="shared" si="77"/>
        <v>0</v>
      </c>
      <c r="BI299" s="106">
        <f t="shared" si="78"/>
        <v>0</v>
      </c>
      <c r="BJ299" s="6" t="s">
        <v>79</v>
      </c>
      <c r="BK299" s="106">
        <f t="shared" si="79"/>
        <v>0</v>
      </c>
      <c r="BL299" s="6" t="s">
        <v>224</v>
      </c>
      <c r="BM299" s="105" t="s">
        <v>983</v>
      </c>
    </row>
    <row r="300" spans="1:65" s="17" customFormat="1" ht="16.5" customHeight="1">
      <c r="A300" s="18"/>
      <c r="B300" s="15"/>
      <c r="C300" s="107">
        <f t="shared" si="106"/>
        <v>176</v>
      </c>
      <c r="D300" s="107" t="s">
        <v>219</v>
      </c>
      <c r="E300" s="108" t="s">
        <v>5753</v>
      </c>
      <c r="F300" s="109" t="s">
        <v>5754</v>
      </c>
      <c r="G300" s="110" t="s">
        <v>862</v>
      </c>
      <c r="H300" s="111">
        <v>30</v>
      </c>
      <c r="I300" s="3"/>
      <c r="J300" s="112">
        <f t="shared" ref="J300" si="111">ROUND(I300*H300,2)</f>
        <v>0</v>
      </c>
      <c r="K300" s="109" t="s">
        <v>0</v>
      </c>
      <c r="L300" s="15"/>
      <c r="M300" s="100"/>
      <c r="N300" s="101"/>
      <c r="O300" s="102"/>
      <c r="P300" s="103"/>
      <c r="Q300" s="103"/>
      <c r="R300" s="103"/>
      <c r="S300" s="103"/>
      <c r="T300" s="104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R300" s="105"/>
      <c r="AT300" s="105"/>
      <c r="AU300" s="105"/>
      <c r="AY300" s="6"/>
      <c r="BE300" s="106"/>
      <c r="BF300" s="106"/>
      <c r="BG300" s="106"/>
      <c r="BH300" s="106"/>
      <c r="BI300" s="106"/>
      <c r="BJ300" s="6"/>
      <c r="BK300" s="106"/>
      <c r="BL300" s="6"/>
      <c r="BM300" s="105"/>
    </row>
    <row r="301" spans="1:65" s="17" customFormat="1" ht="16.5" customHeight="1">
      <c r="A301" s="18"/>
      <c r="B301" s="15"/>
      <c r="C301" s="94">
        <f t="shared" si="106"/>
        <v>177</v>
      </c>
      <c r="D301" s="94" t="s">
        <v>219</v>
      </c>
      <c r="E301" s="95" t="s">
        <v>3779</v>
      </c>
      <c r="F301" s="96" t="s">
        <v>5756</v>
      </c>
      <c r="G301" s="97" t="s">
        <v>862</v>
      </c>
      <c r="H301" s="98">
        <v>3</v>
      </c>
      <c r="I301" s="1"/>
      <c r="J301" s="99">
        <f t="shared" si="70"/>
        <v>0</v>
      </c>
      <c r="K301" s="96" t="s">
        <v>0</v>
      </c>
      <c r="L301" s="15"/>
      <c r="M301" s="100" t="s">
        <v>0</v>
      </c>
      <c r="N301" s="101" t="s">
        <v>37</v>
      </c>
      <c r="O301" s="102"/>
      <c r="P301" s="103">
        <f t="shared" si="71"/>
        <v>0</v>
      </c>
      <c r="Q301" s="103">
        <v>0</v>
      </c>
      <c r="R301" s="103">
        <f t="shared" si="72"/>
        <v>0</v>
      </c>
      <c r="S301" s="103">
        <v>0</v>
      </c>
      <c r="T301" s="104">
        <f t="shared" si="73"/>
        <v>0</v>
      </c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R301" s="105" t="s">
        <v>224</v>
      </c>
      <c r="AT301" s="105" t="s">
        <v>219</v>
      </c>
      <c r="AU301" s="105" t="s">
        <v>79</v>
      </c>
      <c r="AY301" s="6" t="s">
        <v>217</v>
      </c>
      <c r="BE301" s="106">
        <f t="shared" si="74"/>
        <v>0</v>
      </c>
      <c r="BF301" s="106">
        <f t="shared" si="75"/>
        <v>0</v>
      </c>
      <c r="BG301" s="106">
        <f t="shared" si="76"/>
        <v>0</v>
      </c>
      <c r="BH301" s="106">
        <f t="shared" si="77"/>
        <v>0</v>
      </c>
      <c r="BI301" s="106">
        <f t="shared" si="78"/>
        <v>0</v>
      </c>
      <c r="BJ301" s="6" t="s">
        <v>79</v>
      </c>
      <c r="BK301" s="106">
        <f t="shared" si="79"/>
        <v>0</v>
      </c>
      <c r="BL301" s="6" t="s">
        <v>224</v>
      </c>
      <c r="BM301" s="105" t="s">
        <v>993</v>
      </c>
    </row>
    <row r="302" spans="1:65" s="17" customFormat="1" ht="16.5" customHeight="1">
      <c r="A302" s="18"/>
      <c r="B302" s="15"/>
      <c r="C302" s="107">
        <f t="shared" si="106"/>
        <v>178</v>
      </c>
      <c r="D302" s="107" t="s">
        <v>219</v>
      </c>
      <c r="E302" s="108" t="s">
        <v>5758</v>
      </c>
      <c r="F302" s="109" t="s">
        <v>5757</v>
      </c>
      <c r="G302" s="110" t="s">
        <v>862</v>
      </c>
      <c r="H302" s="111">
        <v>3</v>
      </c>
      <c r="I302" s="3"/>
      <c r="J302" s="112">
        <f t="shared" ref="J302" si="112">ROUND(I302*H302,2)</f>
        <v>0</v>
      </c>
      <c r="K302" s="109" t="s">
        <v>0</v>
      </c>
      <c r="L302" s="15"/>
      <c r="M302" s="100"/>
      <c r="N302" s="101"/>
      <c r="O302" s="102"/>
      <c r="P302" s="103"/>
      <c r="Q302" s="103"/>
      <c r="R302" s="103"/>
      <c r="S302" s="103"/>
      <c r="T302" s="104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R302" s="105"/>
      <c r="AT302" s="105"/>
      <c r="AU302" s="105"/>
      <c r="AY302" s="6"/>
      <c r="BE302" s="106"/>
      <c r="BF302" s="106"/>
      <c r="BG302" s="106"/>
      <c r="BH302" s="106"/>
      <c r="BI302" s="106"/>
      <c r="BJ302" s="6"/>
      <c r="BK302" s="106"/>
      <c r="BL302" s="6"/>
      <c r="BM302" s="105"/>
    </row>
    <row r="303" spans="1:65" s="17" customFormat="1" ht="16.5" customHeight="1">
      <c r="A303" s="18"/>
      <c r="B303" s="15"/>
      <c r="C303" s="94">
        <f t="shared" si="106"/>
        <v>179</v>
      </c>
      <c r="D303" s="94" t="s">
        <v>219</v>
      </c>
      <c r="E303" s="95" t="s">
        <v>3780</v>
      </c>
      <c r="F303" s="96" t="s">
        <v>5760</v>
      </c>
      <c r="G303" s="97" t="s">
        <v>862</v>
      </c>
      <c r="H303" s="98">
        <v>3</v>
      </c>
      <c r="I303" s="1"/>
      <c r="J303" s="99">
        <f t="shared" ref="J303:J339" si="113">ROUND(I303*H303,2)</f>
        <v>0</v>
      </c>
      <c r="K303" s="96" t="s">
        <v>0</v>
      </c>
      <c r="L303" s="15"/>
      <c r="M303" s="100" t="s">
        <v>0</v>
      </c>
      <c r="N303" s="101" t="s">
        <v>37</v>
      </c>
      <c r="O303" s="102"/>
      <c r="P303" s="103">
        <f t="shared" ref="P303:P339" si="114">O303*H303</f>
        <v>0</v>
      </c>
      <c r="Q303" s="103">
        <v>0</v>
      </c>
      <c r="R303" s="103">
        <f t="shared" ref="R303:R339" si="115">Q303*H303</f>
        <v>0</v>
      </c>
      <c r="S303" s="103">
        <v>0</v>
      </c>
      <c r="T303" s="104">
        <f t="shared" ref="T303:T339" si="116">S303*H303</f>
        <v>0</v>
      </c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R303" s="105" t="s">
        <v>224</v>
      </c>
      <c r="AT303" s="105" t="s">
        <v>219</v>
      </c>
      <c r="AU303" s="105" t="s">
        <v>79</v>
      </c>
      <c r="AY303" s="6" t="s">
        <v>217</v>
      </c>
      <c r="BE303" s="106">
        <f t="shared" ref="BE303:BE339" si="117">IF(N303="základní",J303,0)</f>
        <v>0</v>
      </c>
      <c r="BF303" s="106">
        <f t="shared" ref="BF303:BF339" si="118">IF(N303="snížená",J303,0)</f>
        <v>0</v>
      </c>
      <c r="BG303" s="106">
        <f t="shared" ref="BG303:BG339" si="119">IF(N303="zákl. přenesená",J303,0)</f>
        <v>0</v>
      </c>
      <c r="BH303" s="106">
        <f t="shared" ref="BH303:BH339" si="120">IF(N303="sníž. přenesená",J303,0)</f>
        <v>0</v>
      </c>
      <c r="BI303" s="106">
        <f t="shared" ref="BI303:BI339" si="121">IF(N303="nulová",J303,0)</f>
        <v>0</v>
      </c>
      <c r="BJ303" s="6" t="s">
        <v>79</v>
      </c>
      <c r="BK303" s="106">
        <f t="shared" ref="BK303:BK339" si="122">ROUND(I303*H303,2)</f>
        <v>0</v>
      </c>
      <c r="BL303" s="6" t="s">
        <v>224</v>
      </c>
      <c r="BM303" s="105" t="s">
        <v>1004</v>
      </c>
    </row>
    <row r="304" spans="1:65" s="17" customFormat="1" ht="16.5" customHeight="1">
      <c r="A304" s="18"/>
      <c r="B304" s="15"/>
      <c r="C304" s="107">
        <f t="shared" si="106"/>
        <v>180</v>
      </c>
      <c r="D304" s="107" t="s">
        <v>219</v>
      </c>
      <c r="E304" s="108" t="s">
        <v>5759</v>
      </c>
      <c r="F304" s="109" t="s">
        <v>5761</v>
      </c>
      <c r="G304" s="110" t="s">
        <v>862</v>
      </c>
      <c r="H304" s="111">
        <v>3</v>
      </c>
      <c r="I304" s="3"/>
      <c r="J304" s="112">
        <f t="shared" ref="J304" si="123">ROUND(I304*H304,2)</f>
        <v>0</v>
      </c>
      <c r="K304" s="109" t="s">
        <v>0</v>
      </c>
      <c r="L304" s="15"/>
      <c r="M304" s="100"/>
      <c r="N304" s="101"/>
      <c r="O304" s="102"/>
      <c r="P304" s="103"/>
      <c r="Q304" s="103"/>
      <c r="R304" s="103"/>
      <c r="S304" s="103"/>
      <c r="T304" s="104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R304" s="105"/>
      <c r="AT304" s="105"/>
      <c r="AU304" s="105"/>
      <c r="AY304" s="6"/>
      <c r="BE304" s="106"/>
      <c r="BF304" s="106"/>
      <c r="BG304" s="106"/>
      <c r="BH304" s="106"/>
      <c r="BI304" s="106"/>
      <c r="BJ304" s="6"/>
      <c r="BK304" s="106"/>
      <c r="BL304" s="6"/>
      <c r="BM304" s="105"/>
    </row>
    <row r="305" spans="1:65" s="17" customFormat="1" ht="16.5" customHeight="1">
      <c r="A305" s="18"/>
      <c r="B305" s="15"/>
      <c r="C305" s="94">
        <f t="shared" si="106"/>
        <v>181</v>
      </c>
      <c r="D305" s="94" t="s">
        <v>219</v>
      </c>
      <c r="E305" s="95" t="s">
        <v>3781</v>
      </c>
      <c r="F305" s="96" t="s">
        <v>5746</v>
      </c>
      <c r="G305" s="97" t="s">
        <v>862</v>
      </c>
      <c r="H305" s="98">
        <v>3</v>
      </c>
      <c r="I305" s="1"/>
      <c r="J305" s="99">
        <f t="shared" si="113"/>
        <v>0</v>
      </c>
      <c r="K305" s="96" t="s">
        <v>0</v>
      </c>
      <c r="L305" s="15"/>
      <c r="M305" s="100" t="s">
        <v>0</v>
      </c>
      <c r="N305" s="101" t="s">
        <v>37</v>
      </c>
      <c r="O305" s="102"/>
      <c r="P305" s="103">
        <f t="shared" si="114"/>
        <v>0</v>
      </c>
      <c r="Q305" s="103">
        <v>0</v>
      </c>
      <c r="R305" s="103">
        <f t="shared" si="115"/>
        <v>0</v>
      </c>
      <c r="S305" s="103">
        <v>0</v>
      </c>
      <c r="T305" s="104">
        <f t="shared" si="116"/>
        <v>0</v>
      </c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R305" s="105" t="s">
        <v>224</v>
      </c>
      <c r="AT305" s="105" t="s">
        <v>219</v>
      </c>
      <c r="AU305" s="105" t="s">
        <v>79</v>
      </c>
      <c r="AY305" s="6" t="s">
        <v>217</v>
      </c>
      <c r="BE305" s="106">
        <f t="shared" si="117"/>
        <v>0</v>
      </c>
      <c r="BF305" s="106">
        <f t="shared" si="118"/>
        <v>0</v>
      </c>
      <c r="BG305" s="106">
        <f t="shared" si="119"/>
        <v>0</v>
      </c>
      <c r="BH305" s="106">
        <f t="shared" si="120"/>
        <v>0</v>
      </c>
      <c r="BI305" s="106">
        <f t="shared" si="121"/>
        <v>0</v>
      </c>
      <c r="BJ305" s="6" t="s">
        <v>79</v>
      </c>
      <c r="BK305" s="106">
        <f t="shared" si="122"/>
        <v>0</v>
      </c>
      <c r="BL305" s="6" t="s">
        <v>224</v>
      </c>
      <c r="BM305" s="105" t="s">
        <v>1014</v>
      </c>
    </row>
    <row r="306" spans="1:65" s="17" customFormat="1" ht="16.5" customHeight="1">
      <c r="A306" s="18"/>
      <c r="B306" s="15"/>
      <c r="C306" s="107">
        <f t="shared" si="106"/>
        <v>182</v>
      </c>
      <c r="D306" s="107" t="s">
        <v>219</v>
      </c>
      <c r="E306" s="108" t="s">
        <v>5762</v>
      </c>
      <c r="F306" s="109" t="s">
        <v>5745</v>
      </c>
      <c r="G306" s="110" t="s">
        <v>862</v>
      </c>
      <c r="H306" s="111">
        <v>3</v>
      </c>
      <c r="I306" s="3"/>
      <c r="J306" s="112">
        <f t="shared" ref="J306" si="124">ROUND(I306*H306,2)</f>
        <v>0</v>
      </c>
      <c r="K306" s="109" t="s">
        <v>0</v>
      </c>
      <c r="L306" s="15"/>
      <c r="M306" s="100"/>
      <c r="N306" s="101"/>
      <c r="O306" s="102"/>
      <c r="P306" s="103"/>
      <c r="Q306" s="103"/>
      <c r="R306" s="103"/>
      <c r="S306" s="103"/>
      <c r="T306" s="104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R306" s="105"/>
      <c r="AT306" s="105"/>
      <c r="AU306" s="105"/>
      <c r="AY306" s="6"/>
      <c r="BE306" s="106"/>
      <c r="BF306" s="106"/>
      <c r="BG306" s="106"/>
      <c r="BH306" s="106"/>
      <c r="BI306" s="106"/>
      <c r="BJ306" s="6"/>
      <c r="BK306" s="106"/>
      <c r="BL306" s="6"/>
      <c r="BM306" s="105"/>
    </row>
    <row r="307" spans="1:65" s="17" customFormat="1" ht="16.5" customHeight="1">
      <c r="A307" s="18"/>
      <c r="B307" s="15"/>
      <c r="C307" s="94">
        <f t="shared" si="106"/>
        <v>183</v>
      </c>
      <c r="D307" s="94" t="s">
        <v>219</v>
      </c>
      <c r="E307" s="95" t="s">
        <v>3782</v>
      </c>
      <c r="F307" s="96" t="s">
        <v>5764</v>
      </c>
      <c r="G307" s="97" t="s">
        <v>862</v>
      </c>
      <c r="H307" s="98">
        <v>3</v>
      </c>
      <c r="I307" s="1"/>
      <c r="J307" s="99">
        <f t="shared" si="113"/>
        <v>0</v>
      </c>
      <c r="K307" s="96" t="s">
        <v>0</v>
      </c>
      <c r="L307" s="15"/>
      <c r="M307" s="100" t="s">
        <v>0</v>
      </c>
      <c r="N307" s="101" t="s">
        <v>37</v>
      </c>
      <c r="O307" s="102"/>
      <c r="P307" s="103">
        <f t="shared" si="114"/>
        <v>0</v>
      </c>
      <c r="Q307" s="103">
        <v>0</v>
      </c>
      <c r="R307" s="103">
        <f t="shared" si="115"/>
        <v>0</v>
      </c>
      <c r="S307" s="103">
        <v>0</v>
      </c>
      <c r="T307" s="104">
        <f t="shared" si="116"/>
        <v>0</v>
      </c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R307" s="105" t="s">
        <v>224</v>
      </c>
      <c r="AT307" s="105" t="s">
        <v>219</v>
      </c>
      <c r="AU307" s="105" t="s">
        <v>79</v>
      </c>
      <c r="AY307" s="6" t="s">
        <v>217</v>
      </c>
      <c r="BE307" s="106">
        <f t="shared" si="117"/>
        <v>0</v>
      </c>
      <c r="BF307" s="106">
        <f t="shared" si="118"/>
        <v>0</v>
      </c>
      <c r="BG307" s="106">
        <f t="shared" si="119"/>
        <v>0</v>
      </c>
      <c r="BH307" s="106">
        <f t="shared" si="120"/>
        <v>0</v>
      </c>
      <c r="BI307" s="106">
        <f t="shared" si="121"/>
        <v>0</v>
      </c>
      <c r="BJ307" s="6" t="s">
        <v>79</v>
      </c>
      <c r="BK307" s="106">
        <f t="shared" si="122"/>
        <v>0</v>
      </c>
      <c r="BL307" s="6" t="s">
        <v>224</v>
      </c>
      <c r="BM307" s="105" t="s">
        <v>1024</v>
      </c>
    </row>
    <row r="308" spans="1:65" s="17" customFormat="1" ht="16.5" customHeight="1">
      <c r="A308" s="18"/>
      <c r="B308" s="15"/>
      <c r="C308" s="107">
        <f t="shared" si="106"/>
        <v>184</v>
      </c>
      <c r="D308" s="107" t="s">
        <v>219</v>
      </c>
      <c r="E308" s="108" t="s">
        <v>5763</v>
      </c>
      <c r="F308" s="109" t="s">
        <v>5765</v>
      </c>
      <c r="G308" s="110" t="s">
        <v>862</v>
      </c>
      <c r="H308" s="111">
        <v>3</v>
      </c>
      <c r="I308" s="3"/>
      <c r="J308" s="112">
        <f t="shared" ref="J308" si="125">ROUND(I308*H308,2)</f>
        <v>0</v>
      </c>
      <c r="K308" s="109" t="s">
        <v>0</v>
      </c>
      <c r="L308" s="15"/>
      <c r="M308" s="100"/>
      <c r="N308" s="101"/>
      <c r="O308" s="102"/>
      <c r="P308" s="103"/>
      <c r="Q308" s="103"/>
      <c r="R308" s="103"/>
      <c r="S308" s="103"/>
      <c r="T308" s="104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R308" s="105"/>
      <c r="AT308" s="105"/>
      <c r="AU308" s="105"/>
      <c r="AY308" s="6"/>
      <c r="BE308" s="106"/>
      <c r="BF308" s="106"/>
      <c r="BG308" s="106"/>
      <c r="BH308" s="106"/>
      <c r="BI308" s="106"/>
      <c r="BJ308" s="6"/>
      <c r="BK308" s="106"/>
      <c r="BL308" s="6"/>
      <c r="BM308" s="105"/>
    </row>
    <row r="309" spans="1:65" s="17" customFormat="1" ht="16.5" customHeight="1">
      <c r="A309" s="18"/>
      <c r="B309" s="15"/>
      <c r="C309" s="94">
        <f t="shared" si="106"/>
        <v>185</v>
      </c>
      <c r="D309" s="94" t="s">
        <v>219</v>
      </c>
      <c r="E309" s="95" t="s">
        <v>3783</v>
      </c>
      <c r="F309" s="96" t="s">
        <v>5767</v>
      </c>
      <c r="G309" s="97" t="s">
        <v>862</v>
      </c>
      <c r="H309" s="98">
        <v>1</v>
      </c>
      <c r="I309" s="1"/>
      <c r="J309" s="99">
        <f t="shared" si="113"/>
        <v>0</v>
      </c>
      <c r="K309" s="96" t="s">
        <v>0</v>
      </c>
      <c r="L309" s="15"/>
      <c r="M309" s="100" t="s">
        <v>0</v>
      </c>
      <c r="N309" s="101" t="s">
        <v>37</v>
      </c>
      <c r="O309" s="102"/>
      <c r="P309" s="103">
        <f t="shared" si="114"/>
        <v>0</v>
      </c>
      <c r="Q309" s="103">
        <v>0</v>
      </c>
      <c r="R309" s="103">
        <f t="shared" si="115"/>
        <v>0</v>
      </c>
      <c r="S309" s="103">
        <v>0</v>
      </c>
      <c r="T309" s="104">
        <f t="shared" si="116"/>
        <v>0</v>
      </c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R309" s="105" t="s">
        <v>224</v>
      </c>
      <c r="AT309" s="105" t="s">
        <v>219</v>
      </c>
      <c r="AU309" s="105" t="s">
        <v>79</v>
      </c>
      <c r="AY309" s="6" t="s">
        <v>217</v>
      </c>
      <c r="BE309" s="106">
        <f t="shared" si="117"/>
        <v>0</v>
      </c>
      <c r="BF309" s="106">
        <f t="shared" si="118"/>
        <v>0</v>
      </c>
      <c r="BG309" s="106">
        <f t="shared" si="119"/>
        <v>0</v>
      </c>
      <c r="BH309" s="106">
        <f t="shared" si="120"/>
        <v>0</v>
      </c>
      <c r="BI309" s="106">
        <f t="shared" si="121"/>
        <v>0</v>
      </c>
      <c r="BJ309" s="6" t="s">
        <v>79</v>
      </c>
      <c r="BK309" s="106">
        <f t="shared" si="122"/>
        <v>0</v>
      </c>
      <c r="BL309" s="6" t="s">
        <v>224</v>
      </c>
      <c r="BM309" s="105" t="s">
        <v>1034</v>
      </c>
    </row>
    <row r="310" spans="1:65" s="17" customFormat="1" ht="16.5" customHeight="1">
      <c r="A310" s="18"/>
      <c r="B310" s="15"/>
      <c r="C310" s="107">
        <f t="shared" si="106"/>
        <v>186</v>
      </c>
      <c r="D310" s="107" t="s">
        <v>219</v>
      </c>
      <c r="E310" s="108" t="s">
        <v>5766</v>
      </c>
      <c r="F310" s="109" t="s">
        <v>5768</v>
      </c>
      <c r="G310" s="110" t="s">
        <v>862</v>
      </c>
      <c r="H310" s="111">
        <v>1</v>
      </c>
      <c r="I310" s="3"/>
      <c r="J310" s="112">
        <f t="shared" ref="J310" si="126">ROUND(I310*H310,2)</f>
        <v>0</v>
      </c>
      <c r="K310" s="109" t="s">
        <v>0</v>
      </c>
      <c r="L310" s="15"/>
      <c r="M310" s="100"/>
      <c r="N310" s="101"/>
      <c r="O310" s="102"/>
      <c r="P310" s="103"/>
      <c r="Q310" s="103"/>
      <c r="R310" s="103"/>
      <c r="S310" s="103"/>
      <c r="T310" s="104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R310" s="105"/>
      <c r="AT310" s="105"/>
      <c r="AU310" s="105"/>
      <c r="AY310" s="6"/>
      <c r="BE310" s="106"/>
      <c r="BF310" s="106"/>
      <c r="BG310" s="106"/>
      <c r="BH310" s="106"/>
      <c r="BI310" s="106"/>
      <c r="BJ310" s="6"/>
      <c r="BK310" s="106"/>
      <c r="BL310" s="6"/>
      <c r="BM310" s="105"/>
    </row>
    <row r="311" spans="1:65" s="17" customFormat="1" ht="16.5" customHeight="1">
      <c r="A311" s="18"/>
      <c r="B311" s="15"/>
      <c r="C311" s="94">
        <f t="shared" si="106"/>
        <v>187</v>
      </c>
      <c r="D311" s="94" t="s">
        <v>219</v>
      </c>
      <c r="E311" s="95" t="s">
        <v>3784</v>
      </c>
      <c r="F311" s="96" t="s">
        <v>5770</v>
      </c>
      <c r="G311" s="97" t="s">
        <v>862</v>
      </c>
      <c r="H311" s="98">
        <v>1</v>
      </c>
      <c r="I311" s="1"/>
      <c r="J311" s="99">
        <f t="shared" si="113"/>
        <v>0</v>
      </c>
      <c r="K311" s="96" t="s">
        <v>0</v>
      </c>
      <c r="L311" s="15"/>
      <c r="M311" s="100" t="s">
        <v>0</v>
      </c>
      <c r="N311" s="101" t="s">
        <v>37</v>
      </c>
      <c r="O311" s="102"/>
      <c r="P311" s="103">
        <f t="shared" si="114"/>
        <v>0</v>
      </c>
      <c r="Q311" s="103">
        <v>0</v>
      </c>
      <c r="R311" s="103">
        <f t="shared" si="115"/>
        <v>0</v>
      </c>
      <c r="S311" s="103">
        <v>0</v>
      </c>
      <c r="T311" s="104">
        <f t="shared" si="116"/>
        <v>0</v>
      </c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R311" s="105" t="s">
        <v>224</v>
      </c>
      <c r="AT311" s="105" t="s">
        <v>219</v>
      </c>
      <c r="AU311" s="105" t="s">
        <v>79</v>
      </c>
      <c r="AY311" s="6" t="s">
        <v>217</v>
      </c>
      <c r="BE311" s="106">
        <f t="shared" si="117"/>
        <v>0</v>
      </c>
      <c r="BF311" s="106">
        <f t="shared" si="118"/>
        <v>0</v>
      </c>
      <c r="BG311" s="106">
        <f t="shared" si="119"/>
        <v>0</v>
      </c>
      <c r="BH311" s="106">
        <f t="shared" si="120"/>
        <v>0</v>
      </c>
      <c r="BI311" s="106">
        <f t="shared" si="121"/>
        <v>0</v>
      </c>
      <c r="BJ311" s="6" t="s">
        <v>79</v>
      </c>
      <c r="BK311" s="106">
        <f t="shared" si="122"/>
        <v>0</v>
      </c>
      <c r="BL311" s="6" t="s">
        <v>224</v>
      </c>
      <c r="BM311" s="105" t="s">
        <v>1044</v>
      </c>
    </row>
    <row r="312" spans="1:65" s="17" customFormat="1" ht="16.5" customHeight="1">
      <c r="A312" s="18"/>
      <c r="B312" s="15"/>
      <c r="C312" s="107">
        <f t="shared" si="106"/>
        <v>188</v>
      </c>
      <c r="D312" s="107" t="s">
        <v>219</v>
      </c>
      <c r="E312" s="108" t="s">
        <v>5769</v>
      </c>
      <c r="F312" s="109" t="s">
        <v>5771</v>
      </c>
      <c r="G312" s="110" t="s">
        <v>862</v>
      </c>
      <c r="H312" s="111">
        <v>1</v>
      </c>
      <c r="I312" s="3"/>
      <c r="J312" s="112">
        <f t="shared" ref="J312" si="127">ROUND(I312*H312,2)</f>
        <v>0</v>
      </c>
      <c r="K312" s="109" t="s">
        <v>0</v>
      </c>
      <c r="L312" s="15"/>
      <c r="M312" s="100"/>
      <c r="N312" s="101"/>
      <c r="O312" s="102"/>
      <c r="P312" s="103"/>
      <c r="Q312" s="103"/>
      <c r="R312" s="103"/>
      <c r="S312" s="103"/>
      <c r="T312" s="104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R312" s="105"/>
      <c r="AT312" s="105"/>
      <c r="AU312" s="105"/>
      <c r="AY312" s="6"/>
      <c r="BE312" s="106"/>
      <c r="BF312" s="106"/>
      <c r="BG312" s="106"/>
      <c r="BH312" s="106"/>
      <c r="BI312" s="106"/>
      <c r="BJ312" s="6"/>
      <c r="BK312" s="106"/>
      <c r="BL312" s="6"/>
      <c r="BM312" s="105"/>
    </row>
    <row r="313" spans="1:65" s="17" customFormat="1" ht="16.5" customHeight="1">
      <c r="A313" s="18"/>
      <c r="B313" s="15"/>
      <c r="C313" s="94">
        <f t="shared" si="106"/>
        <v>189</v>
      </c>
      <c r="D313" s="94" t="s">
        <v>219</v>
      </c>
      <c r="E313" s="95" t="s">
        <v>3782</v>
      </c>
      <c r="F313" s="96" t="s">
        <v>5764</v>
      </c>
      <c r="G313" s="97" t="s">
        <v>862</v>
      </c>
      <c r="H313" s="98">
        <v>1</v>
      </c>
      <c r="I313" s="1"/>
      <c r="J313" s="99">
        <f t="shared" si="113"/>
        <v>0</v>
      </c>
      <c r="K313" s="96" t="s">
        <v>0</v>
      </c>
      <c r="L313" s="15"/>
      <c r="M313" s="100" t="s">
        <v>0</v>
      </c>
      <c r="N313" s="101" t="s">
        <v>37</v>
      </c>
      <c r="O313" s="102"/>
      <c r="P313" s="103">
        <f t="shared" si="114"/>
        <v>0</v>
      </c>
      <c r="Q313" s="103">
        <v>0</v>
      </c>
      <c r="R313" s="103">
        <f t="shared" si="115"/>
        <v>0</v>
      </c>
      <c r="S313" s="103">
        <v>0</v>
      </c>
      <c r="T313" s="104">
        <f t="shared" si="116"/>
        <v>0</v>
      </c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R313" s="105" t="s">
        <v>224</v>
      </c>
      <c r="AT313" s="105" t="s">
        <v>219</v>
      </c>
      <c r="AU313" s="105" t="s">
        <v>79</v>
      </c>
      <c r="AY313" s="6" t="s">
        <v>217</v>
      </c>
      <c r="BE313" s="106">
        <f t="shared" si="117"/>
        <v>0</v>
      </c>
      <c r="BF313" s="106">
        <f t="shared" si="118"/>
        <v>0</v>
      </c>
      <c r="BG313" s="106">
        <f t="shared" si="119"/>
        <v>0</v>
      </c>
      <c r="BH313" s="106">
        <f t="shared" si="120"/>
        <v>0</v>
      </c>
      <c r="BI313" s="106">
        <f t="shared" si="121"/>
        <v>0</v>
      </c>
      <c r="BJ313" s="6" t="s">
        <v>79</v>
      </c>
      <c r="BK313" s="106">
        <f t="shared" si="122"/>
        <v>0</v>
      </c>
      <c r="BL313" s="6" t="s">
        <v>224</v>
      </c>
      <c r="BM313" s="105" t="s">
        <v>1053</v>
      </c>
    </row>
    <row r="314" spans="1:65" s="17" customFormat="1" ht="16.5" customHeight="1">
      <c r="A314" s="18"/>
      <c r="B314" s="15"/>
      <c r="C314" s="107">
        <f t="shared" si="106"/>
        <v>190</v>
      </c>
      <c r="D314" s="107" t="s">
        <v>219</v>
      </c>
      <c r="E314" s="108" t="s">
        <v>3782</v>
      </c>
      <c r="F314" s="109" t="s">
        <v>5765</v>
      </c>
      <c r="G314" s="110" t="s">
        <v>862</v>
      </c>
      <c r="H314" s="111">
        <v>1</v>
      </c>
      <c r="I314" s="3"/>
      <c r="J314" s="112">
        <f t="shared" ref="J314" si="128">ROUND(I314*H314,2)</f>
        <v>0</v>
      </c>
      <c r="K314" s="109" t="s">
        <v>0</v>
      </c>
      <c r="L314" s="15"/>
      <c r="M314" s="100"/>
      <c r="N314" s="101"/>
      <c r="O314" s="102"/>
      <c r="P314" s="103"/>
      <c r="Q314" s="103"/>
      <c r="R314" s="103"/>
      <c r="S314" s="103"/>
      <c r="T314" s="104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R314" s="105"/>
      <c r="AT314" s="105"/>
      <c r="AU314" s="105"/>
      <c r="AY314" s="6"/>
      <c r="BE314" s="106"/>
      <c r="BF314" s="106"/>
      <c r="BG314" s="106"/>
      <c r="BH314" s="106"/>
      <c r="BI314" s="106"/>
      <c r="BJ314" s="6"/>
      <c r="BK314" s="106"/>
      <c r="BL314" s="6"/>
      <c r="BM314" s="105"/>
    </row>
    <row r="315" spans="1:65" s="17" customFormat="1" ht="16.5" customHeight="1">
      <c r="A315" s="18"/>
      <c r="B315" s="15"/>
      <c r="C315" s="94">
        <f t="shared" si="106"/>
        <v>191</v>
      </c>
      <c r="D315" s="94" t="s">
        <v>219</v>
      </c>
      <c r="E315" s="95" t="s">
        <v>3785</v>
      </c>
      <c r="F315" s="96" t="s">
        <v>5773</v>
      </c>
      <c r="G315" s="97" t="s">
        <v>862</v>
      </c>
      <c r="H315" s="98">
        <v>1</v>
      </c>
      <c r="I315" s="1"/>
      <c r="J315" s="99">
        <f t="shared" si="113"/>
        <v>0</v>
      </c>
      <c r="K315" s="96" t="s">
        <v>0</v>
      </c>
      <c r="L315" s="15"/>
      <c r="M315" s="100" t="s">
        <v>0</v>
      </c>
      <c r="N315" s="101" t="s">
        <v>37</v>
      </c>
      <c r="O315" s="102"/>
      <c r="P315" s="103">
        <f t="shared" si="114"/>
        <v>0</v>
      </c>
      <c r="Q315" s="103">
        <v>0</v>
      </c>
      <c r="R315" s="103">
        <f t="shared" si="115"/>
        <v>0</v>
      </c>
      <c r="S315" s="103">
        <v>0</v>
      </c>
      <c r="T315" s="104">
        <f t="shared" si="116"/>
        <v>0</v>
      </c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R315" s="105" t="s">
        <v>224</v>
      </c>
      <c r="AT315" s="105" t="s">
        <v>219</v>
      </c>
      <c r="AU315" s="105" t="s">
        <v>79</v>
      </c>
      <c r="AY315" s="6" t="s">
        <v>217</v>
      </c>
      <c r="BE315" s="106">
        <f t="shared" si="117"/>
        <v>0</v>
      </c>
      <c r="BF315" s="106">
        <f t="shared" si="118"/>
        <v>0</v>
      </c>
      <c r="BG315" s="106">
        <f t="shared" si="119"/>
        <v>0</v>
      </c>
      <c r="BH315" s="106">
        <f t="shared" si="120"/>
        <v>0</v>
      </c>
      <c r="BI315" s="106">
        <f t="shared" si="121"/>
        <v>0</v>
      </c>
      <c r="BJ315" s="6" t="s">
        <v>79</v>
      </c>
      <c r="BK315" s="106">
        <f t="shared" si="122"/>
        <v>0</v>
      </c>
      <c r="BL315" s="6" t="s">
        <v>224</v>
      </c>
      <c r="BM315" s="105" t="s">
        <v>1063</v>
      </c>
    </row>
    <row r="316" spans="1:65" s="17" customFormat="1" ht="16.5" customHeight="1">
      <c r="A316" s="18"/>
      <c r="B316" s="15"/>
      <c r="C316" s="107">
        <f t="shared" si="106"/>
        <v>192</v>
      </c>
      <c r="D316" s="107" t="s">
        <v>219</v>
      </c>
      <c r="E316" s="108" t="s">
        <v>5772</v>
      </c>
      <c r="F316" s="109" t="s">
        <v>5774</v>
      </c>
      <c r="G316" s="110" t="s">
        <v>862</v>
      </c>
      <c r="H316" s="111">
        <v>1</v>
      </c>
      <c r="I316" s="3"/>
      <c r="J316" s="112">
        <f t="shared" ref="J316" si="129">ROUND(I316*H316,2)</f>
        <v>0</v>
      </c>
      <c r="K316" s="109" t="s">
        <v>0</v>
      </c>
      <c r="L316" s="15"/>
      <c r="M316" s="100"/>
      <c r="N316" s="101"/>
      <c r="O316" s="102"/>
      <c r="P316" s="103"/>
      <c r="Q316" s="103"/>
      <c r="R316" s="103"/>
      <c r="S316" s="103"/>
      <c r="T316" s="104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R316" s="105"/>
      <c r="AT316" s="105"/>
      <c r="AU316" s="105"/>
      <c r="AY316" s="6"/>
      <c r="BE316" s="106"/>
      <c r="BF316" s="106"/>
      <c r="BG316" s="106"/>
      <c r="BH316" s="106"/>
      <c r="BI316" s="106"/>
      <c r="BJ316" s="6"/>
      <c r="BK316" s="106"/>
      <c r="BL316" s="6"/>
      <c r="BM316" s="105"/>
    </row>
    <row r="317" spans="1:65" s="17" customFormat="1" ht="24">
      <c r="A317" s="18"/>
      <c r="B317" s="15"/>
      <c r="C317" s="94">
        <f t="shared" si="106"/>
        <v>193</v>
      </c>
      <c r="D317" s="94" t="s">
        <v>219</v>
      </c>
      <c r="E317" s="95" t="s">
        <v>3786</v>
      </c>
      <c r="F317" s="96" t="s">
        <v>5776</v>
      </c>
      <c r="G317" s="97" t="s">
        <v>862</v>
      </c>
      <c r="H317" s="98">
        <v>1</v>
      </c>
      <c r="I317" s="1"/>
      <c r="J317" s="99">
        <f t="shared" si="113"/>
        <v>0</v>
      </c>
      <c r="K317" s="96" t="s">
        <v>0</v>
      </c>
      <c r="L317" s="15"/>
      <c r="M317" s="100" t="s">
        <v>0</v>
      </c>
      <c r="N317" s="101" t="s">
        <v>37</v>
      </c>
      <c r="O317" s="102"/>
      <c r="P317" s="103">
        <f t="shared" si="114"/>
        <v>0</v>
      </c>
      <c r="Q317" s="103">
        <v>0</v>
      </c>
      <c r="R317" s="103">
        <f t="shared" si="115"/>
        <v>0</v>
      </c>
      <c r="S317" s="103">
        <v>0</v>
      </c>
      <c r="T317" s="104">
        <f t="shared" si="116"/>
        <v>0</v>
      </c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R317" s="105" t="s">
        <v>224</v>
      </c>
      <c r="AT317" s="105" t="s">
        <v>219</v>
      </c>
      <c r="AU317" s="105" t="s">
        <v>79</v>
      </c>
      <c r="AY317" s="6" t="s">
        <v>217</v>
      </c>
      <c r="BE317" s="106">
        <f t="shared" si="117"/>
        <v>0</v>
      </c>
      <c r="BF317" s="106">
        <f t="shared" si="118"/>
        <v>0</v>
      </c>
      <c r="BG317" s="106">
        <f t="shared" si="119"/>
        <v>0</v>
      </c>
      <c r="BH317" s="106">
        <f t="shared" si="120"/>
        <v>0</v>
      </c>
      <c r="BI317" s="106">
        <f t="shared" si="121"/>
        <v>0</v>
      </c>
      <c r="BJ317" s="6" t="s">
        <v>79</v>
      </c>
      <c r="BK317" s="106">
        <f t="shared" si="122"/>
        <v>0</v>
      </c>
      <c r="BL317" s="6" t="s">
        <v>224</v>
      </c>
      <c r="BM317" s="105" t="s">
        <v>1073</v>
      </c>
    </row>
    <row r="318" spans="1:65" s="17" customFormat="1" ht="24">
      <c r="A318" s="18"/>
      <c r="B318" s="15"/>
      <c r="C318" s="107">
        <f t="shared" si="106"/>
        <v>194</v>
      </c>
      <c r="D318" s="107" t="s">
        <v>219</v>
      </c>
      <c r="E318" s="108" t="s">
        <v>5775</v>
      </c>
      <c r="F318" s="109" t="s">
        <v>5777</v>
      </c>
      <c r="G318" s="110" t="s">
        <v>862</v>
      </c>
      <c r="H318" s="111">
        <v>1</v>
      </c>
      <c r="I318" s="3"/>
      <c r="J318" s="112">
        <f t="shared" ref="J318" si="130">ROUND(I318*H318,2)</f>
        <v>0</v>
      </c>
      <c r="K318" s="109" t="s">
        <v>0</v>
      </c>
      <c r="L318" s="15"/>
      <c r="M318" s="100"/>
      <c r="N318" s="101"/>
      <c r="O318" s="102"/>
      <c r="P318" s="103"/>
      <c r="Q318" s="103"/>
      <c r="R318" s="103"/>
      <c r="S318" s="103"/>
      <c r="T318" s="104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R318" s="105"/>
      <c r="AT318" s="105"/>
      <c r="AU318" s="105"/>
      <c r="AY318" s="6"/>
      <c r="BE318" s="106"/>
      <c r="BF318" s="106"/>
      <c r="BG318" s="106"/>
      <c r="BH318" s="106"/>
      <c r="BI318" s="106"/>
      <c r="BJ318" s="6"/>
      <c r="BK318" s="106"/>
      <c r="BL318" s="6"/>
      <c r="BM318" s="105"/>
    </row>
    <row r="319" spans="1:65" s="17" customFormat="1" ht="16.5" customHeight="1">
      <c r="A319" s="18"/>
      <c r="B319" s="15"/>
      <c r="C319" s="94">
        <f t="shared" si="106"/>
        <v>195</v>
      </c>
      <c r="D319" s="94" t="s">
        <v>219</v>
      </c>
      <c r="E319" s="95" t="s">
        <v>3781</v>
      </c>
      <c r="F319" s="96" t="s">
        <v>5746</v>
      </c>
      <c r="G319" s="97" t="s">
        <v>862</v>
      </c>
      <c r="H319" s="98">
        <v>1</v>
      </c>
      <c r="I319" s="1"/>
      <c r="J319" s="99">
        <f t="shared" si="113"/>
        <v>0</v>
      </c>
      <c r="K319" s="96" t="s">
        <v>0</v>
      </c>
      <c r="L319" s="15"/>
      <c r="M319" s="100" t="s">
        <v>0</v>
      </c>
      <c r="N319" s="101" t="s">
        <v>37</v>
      </c>
      <c r="O319" s="102"/>
      <c r="P319" s="103">
        <f t="shared" si="114"/>
        <v>0</v>
      </c>
      <c r="Q319" s="103">
        <v>0</v>
      </c>
      <c r="R319" s="103">
        <f t="shared" si="115"/>
        <v>0</v>
      </c>
      <c r="S319" s="103">
        <v>0</v>
      </c>
      <c r="T319" s="104">
        <f t="shared" si="116"/>
        <v>0</v>
      </c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R319" s="105" t="s">
        <v>224</v>
      </c>
      <c r="AT319" s="105" t="s">
        <v>219</v>
      </c>
      <c r="AU319" s="105" t="s">
        <v>79</v>
      </c>
      <c r="AY319" s="6" t="s">
        <v>217</v>
      </c>
      <c r="BE319" s="106">
        <f t="shared" si="117"/>
        <v>0</v>
      </c>
      <c r="BF319" s="106">
        <f t="shared" si="118"/>
        <v>0</v>
      </c>
      <c r="BG319" s="106">
        <f t="shared" si="119"/>
        <v>0</v>
      </c>
      <c r="BH319" s="106">
        <f t="shared" si="120"/>
        <v>0</v>
      </c>
      <c r="BI319" s="106">
        <f t="shared" si="121"/>
        <v>0</v>
      </c>
      <c r="BJ319" s="6" t="s">
        <v>79</v>
      </c>
      <c r="BK319" s="106">
        <f t="shared" si="122"/>
        <v>0</v>
      </c>
      <c r="BL319" s="6" t="s">
        <v>224</v>
      </c>
      <c r="BM319" s="105" t="s">
        <v>1086</v>
      </c>
    </row>
    <row r="320" spans="1:65" s="17" customFormat="1" ht="16.5" customHeight="1">
      <c r="A320" s="18"/>
      <c r="B320" s="15"/>
      <c r="C320" s="107">
        <f t="shared" si="106"/>
        <v>196</v>
      </c>
      <c r="D320" s="107" t="s">
        <v>219</v>
      </c>
      <c r="E320" s="108" t="s">
        <v>5762</v>
      </c>
      <c r="F320" s="109" t="s">
        <v>5745</v>
      </c>
      <c r="G320" s="110" t="s">
        <v>862</v>
      </c>
      <c r="H320" s="111">
        <v>1</v>
      </c>
      <c r="I320" s="3"/>
      <c r="J320" s="112">
        <f t="shared" ref="J320" si="131">ROUND(I320*H320,2)</f>
        <v>0</v>
      </c>
      <c r="K320" s="109" t="s">
        <v>0</v>
      </c>
      <c r="L320" s="15"/>
      <c r="M320" s="100"/>
      <c r="N320" s="101"/>
      <c r="O320" s="102"/>
      <c r="P320" s="103"/>
      <c r="Q320" s="103"/>
      <c r="R320" s="103"/>
      <c r="S320" s="103"/>
      <c r="T320" s="104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R320" s="105"/>
      <c r="AT320" s="105"/>
      <c r="AU320" s="105"/>
      <c r="AY320" s="6"/>
      <c r="BE320" s="106"/>
      <c r="BF320" s="106"/>
      <c r="BG320" s="106"/>
      <c r="BH320" s="106"/>
      <c r="BI320" s="106"/>
      <c r="BJ320" s="6"/>
      <c r="BK320" s="106"/>
      <c r="BL320" s="6"/>
      <c r="BM320" s="105"/>
    </row>
    <row r="321" spans="1:65" s="17" customFormat="1" ht="16.5" customHeight="1">
      <c r="A321" s="18"/>
      <c r="B321" s="15"/>
      <c r="C321" s="94">
        <f t="shared" si="106"/>
        <v>197</v>
      </c>
      <c r="D321" s="94" t="s">
        <v>219</v>
      </c>
      <c r="E321" s="95" t="s">
        <v>3787</v>
      </c>
      <c r="F321" s="96" t="s">
        <v>5750</v>
      </c>
      <c r="G321" s="97" t="s">
        <v>862</v>
      </c>
      <c r="H321" s="98">
        <v>1</v>
      </c>
      <c r="I321" s="1"/>
      <c r="J321" s="99">
        <f t="shared" si="113"/>
        <v>0</v>
      </c>
      <c r="K321" s="96" t="s">
        <v>0</v>
      </c>
      <c r="L321" s="15"/>
      <c r="M321" s="100" t="s">
        <v>0</v>
      </c>
      <c r="N321" s="101" t="s">
        <v>37</v>
      </c>
      <c r="O321" s="102"/>
      <c r="P321" s="103">
        <f t="shared" si="114"/>
        <v>0</v>
      </c>
      <c r="Q321" s="103">
        <v>0</v>
      </c>
      <c r="R321" s="103">
        <f t="shared" si="115"/>
        <v>0</v>
      </c>
      <c r="S321" s="103">
        <v>0</v>
      </c>
      <c r="T321" s="104">
        <f t="shared" si="116"/>
        <v>0</v>
      </c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R321" s="105" t="s">
        <v>224</v>
      </c>
      <c r="AT321" s="105" t="s">
        <v>219</v>
      </c>
      <c r="AU321" s="105" t="s">
        <v>79</v>
      </c>
      <c r="AY321" s="6" t="s">
        <v>217</v>
      </c>
      <c r="BE321" s="106">
        <f t="shared" si="117"/>
        <v>0</v>
      </c>
      <c r="BF321" s="106">
        <f t="shared" si="118"/>
        <v>0</v>
      </c>
      <c r="BG321" s="106">
        <f t="shared" si="119"/>
        <v>0</v>
      </c>
      <c r="BH321" s="106">
        <f t="shared" si="120"/>
        <v>0</v>
      </c>
      <c r="BI321" s="106">
        <f t="shared" si="121"/>
        <v>0</v>
      </c>
      <c r="BJ321" s="6" t="s">
        <v>79</v>
      </c>
      <c r="BK321" s="106">
        <f t="shared" si="122"/>
        <v>0</v>
      </c>
      <c r="BL321" s="6" t="s">
        <v>224</v>
      </c>
      <c r="BM321" s="105" t="s">
        <v>1105</v>
      </c>
    </row>
    <row r="322" spans="1:65" s="17" customFormat="1" ht="16.5" customHeight="1">
      <c r="A322" s="18"/>
      <c r="B322" s="15"/>
      <c r="C322" s="107">
        <f t="shared" si="106"/>
        <v>198</v>
      </c>
      <c r="D322" s="107" t="s">
        <v>219</v>
      </c>
      <c r="E322" s="108" t="s">
        <v>5778</v>
      </c>
      <c r="F322" s="109" t="s">
        <v>5751</v>
      </c>
      <c r="G322" s="110" t="s">
        <v>862</v>
      </c>
      <c r="H322" s="111">
        <v>1</v>
      </c>
      <c r="I322" s="3"/>
      <c r="J322" s="112">
        <f t="shared" ref="J322" si="132">ROUND(I322*H322,2)</f>
        <v>0</v>
      </c>
      <c r="K322" s="109" t="s">
        <v>0</v>
      </c>
      <c r="L322" s="15"/>
      <c r="M322" s="100"/>
      <c r="N322" s="101"/>
      <c r="O322" s="102"/>
      <c r="P322" s="103"/>
      <c r="Q322" s="103"/>
      <c r="R322" s="103"/>
      <c r="S322" s="103"/>
      <c r="T322" s="104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R322" s="105"/>
      <c r="AT322" s="105"/>
      <c r="AU322" s="105"/>
      <c r="AY322" s="6"/>
      <c r="BE322" s="106"/>
      <c r="BF322" s="106"/>
      <c r="BG322" s="106"/>
      <c r="BH322" s="106"/>
      <c r="BI322" s="106"/>
      <c r="BJ322" s="6"/>
      <c r="BK322" s="106"/>
      <c r="BL322" s="6"/>
      <c r="BM322" s="105"/>
    </row>
    <row r="323" spans="1:65" s="17" customFormat="1" ht="16.5" customHeight="1">
      <c r="A323" s="18"/>
      <c r="B323" s="15"/>
      <c r="C323" s="94">
        <f t="shared" si="106"/>
        <v>199</v>
      </c>
      <c r="D323" s="94" t="s">
        <v>219</v>
      </c>
      <c r="E323" s="95" t="s">
        <v>3778</v>
      </c>
      <c r="F323" s="96" t="s">
        <v>5755</v>
      </c>
      <c r="G323" s="97" t="s">
        <v>862</v>
      </c>
      <c r="H323" s="98">
        <v>1</v>
      </c>
      <c r="I323" s="1"/>
      <c r="J323" s="99">
        <f t="shared" si="113"/>
        <v>0</v>
      </c>
      <c r="K323" s="96" t="s">
        <v>0</v>
      </c>
      <c r="L323" s="15"/>
      <c r="M323" s="100" t="s">
        <v>0</v>
      </c>
      <c r="N323" s="101" t="s">
        <v>37</v>
      </c>
      <c r="O323" s="102"/>
      <c r="P323" s="103">
        <f t="shared" si="114"/>
        <v>0</v>
      </c>
      <c r="Q323" s="103">
        <v>0</v>
      </c>
      <c r="R323" s="103">
        <f t="shared" si="115"/>
        <v>0</v>
      </c>
      <c r="S323" s="103">
        <v>0</v>
      </c>
      <c r="T323" s="104">
        <f t="shared" si="116"/>
        <v>0</v>
      </c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R323" s="105" t="s">
        <v>224</v>
      </c>
      <c r="AT323" s="105" t="s">
        <v>219</v>
      </c>
      <c r="AU323" s="105" t="s">
        <v>79</v>
      </c>
      <c r="AY323" s="6" t="s">
        <v>217</v>
      </c>
      <c r="BE323" s="106">
        <f t="shared" si="117"/>
        <v>0</v>
      </c>
      <c r="BF323" s="106">
        <f t="shared" si="118"/>
        <v>0</v>
      </c>
      <c r="BG323" s="106">
        <f t="shared" si="119"/>
        <v>0</v>
      </c>
      <c r="BH323" s="106">
        <f t="shared" si="120"/>
        <v>0</v>
      </c>
      <c r="BI323" s="106">
        <f t="shared" si="121"/>
        <v>0</v>
      </c>
      <c r="BJ323" s="6" t="s">
        <v>79</v>
      </c>
      <c r="BK323" s="106">
        <f t="shared" si="122"/>
        <v>0</v>
      </c>
      <c r="BL323" s="6" t="s">
        <v>224</v>
      </c>
      <c r="BM323" s="105" t="s">
        <v>2895</v>
      </c>
    </row>
    <row r="324" spans="1:65" s="17" customFormat="1" ht="16.5" customHeight="1">
      <c r="A324" s="18"/>
      <c r="B324" s="15"/>
      <c r="C324" s="107">
        <f t="shared" si="106"/>
        <v>200</v>
      </c>
      <c r="D324" s="107" t="s">
        <v>219</v>
      </c>
      <c r="E324" s="108" t="s">
        <v>5753</v>
      </c>
      <c r="F324" s="109" t="s">
        <v>5754</v>
      </c>
      <c r="G324" s="110" t="s">
        <v>862</v>
      </c>
      <c r="H324" s="111">
        <v>1</v>
      </c>
      <c r="I324" s="3"/>
      <c r="J324" s="112">
        <f t="shared" ref="J324" si="133">ROUND(I324*H324,2)</f>
        <v>0</v>
      </c>
      <c r="K324" s="109" t="s">
        <v>0</v>
      </c>
      <c r="L324" s="15"/>
      <c r="M324" s="100"/>
      <c r="N324" s="101"/>
      <c r="O324" s="102"/>
      <c r="P324" s="103"/>
      <c r="Q324" s="103"/>
      <c r="R324" s="103"/>
      <c r="S324" s="103"/>
      <c r="T324" s="104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R324" s="105"/>
      <c r="AT324" s="105"/>
      <c r="AU324" s="105"/>
      <c r="AY324" s="6"/>
      <c r="BE324" s="106"/>
      <c r="BF324" s="106"/>
      <c r="BG324" s="106"/>
      <c r="BH324" s="106"/>
      <c r="BI324" s="106"/>
      <c r="BJ324" s="6"/>
      <c r="BK324" s="106"/>
      <c r="BL324" s="6"/>
      <c r="BM324" s="105"/>
    </row>
    <row r="325" spans="1:65" s="17" customFormat="1" ht="16.5" customHeight="1">
      <c r="A325" s="18"/>
      <c r="B325" s="15"/>
      <c r="C325" s="94">
        <f t="shared" si="106"/>
        <v>201</v>
      </c>
      <c r="D325" s="94" t="s">
        <v>219</v>
      </c>
      <c r="E325" s="95" t="s">
        <v>3788</v>
      </c>
      <c r="F325" s="96" t="s">
        <v>5780</v>
      </c>
      <c r="G325" s="97" t="s">
        <v>862</v>
      </c>
      <c r="H325" s="98">
        <v>1</v>
      </c>
      <c r="I325" s="1"/>
      <c r="J325" s="99">
        <f t="shared" si="113"/>
        <v>0</v>
      </c>
      <c r="K325" s="96" t="s">
        <v>0</v>
      </c>
      <c r="L325" s="15"/>
      <c r="M325" s="100" t="s">
        <v>0</v>
      </c>
      <c r="N325" s="101" t="s">
        <v>37</v>
      </c>
      <c r="O325" s="102"/>
      <c r="P325" s="103">
        <f t="shared" si="114"/>
        <v>0</v>
      </c>
      <c r="Q325" s="103">
        <v>0</v>
      </c>
      <c r="R325" s="103">
        <f t="shared" si="115"/>
        <v>0</v>
      </c>
      <c r="S325" s="103">
        <v>0</v>
      </c>
      <c r="T325" s="104">
        <f t="shared" si="116"/>
        <v>0</v>
      </c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R325" s="105" t="s">
        <v>224</v>
      </c>
      <c r="AT325" s="105" t="s">
        <v>219</v>
      </c>
      <c r="AU325" s="105" t="s">
        <v>79</v>
      </c>
      <c r="AY325" s="6" t="s">
        <v>217</v>
      </c>
      <c r="BE325" s="106">
        <f t="shared" si="117"/>
        <v>0</v>
      </c>
      <c r="BF325" s="106">
        <f t="shared" si="118"/>
        <v>0</v>
      </c>
      <c r="BG325" s="106">
        <f t="shared" si="119"/>
        <v>0</v>
      </c>
      <c r="BH325" s="106">
        <f t="shared" si="120"/>
        <v>0</v>
      </c>
      <c r="BI325" s="106">
        <f t="shared" si="121"/>
        <v>0</v>
      </c>
      <c r="BJ325" s="6" t="s">
        <v>79</v>
      </c>
      <c r="BK325" s="106">
        <f t="shared" si="122"/>
        <v>0</v>
      </c>
      <c r="BL325" s="6" t="s">
        <v>224</v>
      </c>
      <c r="BM325" s="105" t="s">
        <v>1134</v>
      </c>
    </row>
    <row r="326" spans="1:65" s="17" customFormat="1" ht="16.5" customHeight="1">
      <c r="A326" s="18"/>
      <c r="B326" s="15"/>
      <c r="C326" s="107">
        <f t="shared" si="106"/>
        <v>202</v>
      </c>
      <c r="D326" s="107" t="s">
        <v>219</v>
      </c>
      <c r="E326" s="108" t="s">
        <v>5779</v>
      </c>
      <c r="F326" s="109" t="s">
        <v>5781</v>
      </c>
      <c r="G326" s="110" t="s">
        <v>862</v>
      </c>
      <c r="H326" s="111">
        <v>1</v>
      </c>
      <c r="I326" s="3"/>
      <c r="J326" s="112">
        <f t="shared" ref="J326" si="134">ROUND(I326*H326,2)</f>
        <v>0</v>
      </c>
      <c r="K326" s="109" t="s">
        <v>0</v>
      </c>
      <c r="L326" s="15"/>
      <c r="M326" s="100"/>
      <c r="N326" s="101"/>
      <c r="O326" s="102"/>
      <c r="P326" s="103"/>
      <c r="Q326" s="103"/>
      <c r="R326" s="103"/>
      <c r="S326" s="103"/>
      <c r="T326" s="104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R326" s="105"/>
      <c r="AT326" s="105"/>
      <c r="AU326" s="105"/>
      <c r="AY326" s="6"/>
      <c r="BE326" s="106"/>
      <c r="BF326" s="106"/>
      <c r="BG326" s="106"/>
      <c r="BH326" s="106"/>
      <c r="BI326" s="106"/>
      <c r="BJ326" s="6"/>
      <c r="BK326" s="106"/>
      <c r="BL326" s="6"/>
      <c r="BM326" s="105"/>
    </row>
    <row r="327" spans="1:65" s="17" customFormat="1" ht="16.5" customHeight="1">
      <c r="A327" s="18"/>
      <c r="B327" s="15"/>
      <c r="C327" s="94">
        <f t="shared" si="106"/>
        <v>203</v>
      </c>
      <c r="D327" s="94" t="s">
        <v>219</v>
      </c>
      <c r="E327" s="95" t="s">
        <v>3789</v>
      </c>
      <c r="F327" s="96" t="s">
        <v>5783</v>
      </c>
      <c r="G327" s="97" t="s">
        <v>862</v>
      </c>
      <c r="H327" s="98">
        <v>1</v>
      </c>
      <c r="I327" s="1"/>
      <c r="J327" s="99">
        <f t="shared" si="113"/>
        <v>0</v>
      </c>
      <c r="K327" s="96" t="s">
        <v>0</v>
      </c>
      <c r="L327" s="15"/>
      <c r="M327" s="100" t="s">
        <v>0</v>
      </c>
      <c r="N327" s="101" t="s">
        <v>37</v>
      </c>
      <c r="O327" s="102"/>
      <c r="P327" s="103">
        <f t="shared" si="114"/>
        <v>0</v>
      </c>
      <c r="Q327" s="103">
        <v>0</v>
      </c>
      <c r="R327" s="103">
        <f t="shared" si="115"/>
        <v>0</v>
      </c>
      <c r="S327" s="103">
        <v>0</v>
      </c>
      <c r="T327" s="104">
        <f t="shared" si="116"/>
        <v>0</v>
      </c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R327" s="105" t="s">
        <v>224</v>
      </c>
      <c r="AT327" s="105" t="s">
        <v>219</v>
      </c>
      <c r="AU327" s="105" t="s">
        <v>79</v>
      </c>
      <c r="AY327" s="6" t="s">
        <v>217</v>
      </c>
      <c r="BE327" s="106">
        <f t="shared" si="117"/>
        <v>0</v>
      </c>
      <c r="BF327" s="106">
        <f t="shared" si="118"/>
        <v>0</v>
      </c>
      <c r="BG327" s="106">
        <f t="shared" si="119"/>
        <v>0</v>
      </c>
      <c r="BH327" s="106">
        <f t="shared" si="120"/>
        <v>0</v>
      </c>
      <c r="BI327" s="106">
        <f t="shared" si="121"/>
        <v>0</v>
      </c>
      <c r="BJ327" s="6" t="s">
        <v>79</v>
      </c>
      <c r="BK327" s="106">
        <f t="shared" si="122"/>
        <v>0</v>
      </c>
      <c r="BL327" s="6" t="s">
        <v>224</v>
      </c>
      <c r="BM327" s="105" t="s">
        <v>1143</v>
      </c>
    </row>
    <row r="328" spans="1:65" s="17" customFormat="1" ht="16.5" customHeight="1">
      <c r="A328" s="18"/>
      <c r="B328" s="15"/>
      <c r="C328" s="107">
        <f t="shared" si="106"/>
        <v>204</v>
      </c>
      <c r="D328" s="107" t="s">
        <v>219</v>
      </c>
      <c r="E328" s="108" t="s">
        <v>5782</v>
      </c>
      <c r="F328" s="109" t="s">
        <v>5784</v>
      </c>
      <c r="G328" s="110" t="s">
        <v>862</v>
      </c>
      <c r="H328" s="111">
        <v>1</v>
      </c>
      <c r="I328" s="3"/>
      <c r="J328" s="112">
        <f t="shared" ref="J328" si="135">ROUND(I328*H328,2)</f>
        <v>0</v>
      </c>
      <c r="K328" s="109" t="s">
        <v>0</v>
      </c>
      <c r="L328" s="15"/>
      <c r="M328" s="100"/>
      <c r="N328" s="101"/>
      <c r="O328" s="102"/>
      <c r="P328" s="103"/>
      <c r="Q328" s="103"/>
      <c r="R328" s="103"/>
      <c r="S328" s="103"/>
      <c r="T328" s="104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R328" s="105"/>
      <c r="AT328" s="105"/>
      <c r="AU328" s="105"/>
      <c r="AY328" s="6"/>
      <c r="BE328" s="106"/>
      <c r="BF328" s="106"/>
      <c r="BG328" s="106"/>
      <c r="BH328" s="106"/>
      <c r="BI328" s="106"/>
      <c r="BJ328" s="6"/>
      <c r="BK328" s="106"/>
      <c r="BL328" s="6"/>
      <c r="BM328" s="105"/>
    </row>
    <row r="329" spans="1:65" s="17" customFormat="1" ht="16.5" customHeight="1">
      <c r="A329" s="18"/>
      <c r="B329" s="15"/>
      <c r="C329" s="94">
        <f t="shared" si="106"/>
        <v>205</v>
      </c>
      <c r="D329" s="94" t="s">
        <v>219</v>
      </c>
      <c r="E329" s="95" t="s">
        <v>3790</v>
      </c>
      <c r="F329" s="96" t="s">
        <v>5785</v>
      </c>
      <c r="G329" s="97" t="s">
        <v>4961</v>
      </c>
      <c r="H329" s="98">
        <v>1</v>
      </c>
      <c r="I329" s="1"/>
      <c r="J329" s="99">
        <f t="shared" si="113"/>
        <v>0</v>
      </c>
      <c r="K329" s="96" t="s">
        <v>0</v>
      </c>
      <c r="L329" s="15"/>
      <c r="M329" s="100" t="s">
        <v>0</v>
      </c>
      <c r="N329" s="101" t="s">
        <v>37</v>
      </c>
      <c r="O329" s="102"/>
      <c r="P329" s="103">
        <f t="shared" si="114"/>
        <v>0</v>
      </c>
      <c r="Q329" s="103">
        <v>0</v>
      </c>
      <c r="R329" s="103">
        <f t="shared" si="115"/>
        <v>0</v>
      </c>
      <c r="S329" s="103">
        <v>0</v>
      </c>
      <c r="T329" s="104">
        <f t="shared" si="116"/>
        <v>0</v>
      </c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R329" s="105" t="s">
        <v>224</v>
      </c>
      <c r="AT329" s="105" t="s">
        <v>219</v>
      </c>
      <c r="AU329" s="105" t="s">
        <v>79</v>
      </c>
      <c r="AY329" s="6" t="s">
        <v>217</v>
      </c>
      <c r="BE329" s="106">
        <f t="shared" si="117"/>
        <v>0</v>
      </c>
      <c r="BF329" s="106">
        <f t="shared" si="118"/>
        <v>0</v>
      </c>
      <c r="BG329" s="106">
        <f t="shared" si="119"/>
        <v>0</v>
      </c>
      <c r="BH329" s="106">
        <f t="shared" si="120"/>
        <v>0</v>
      </c>
      <c r="BI329" s="106">
        <f t="shared" si="121"/>
        <v>0</v>
      </c>
      <c r="BJ329" s="6" t="s">
        <v>79</v>
      </c>
      <c r="BK329" s="106">
        <f t="shared" si="122"/>
        <v>0</v>
      </c>
      <c r="BL329" s="6" t="s">
        <v>224</v>
      </c>
      <c r="BM329" s="105" t="s">
        <v>1157</v>
      </c>
    </row>
    <row r="330" spans="1:65" s="17" customFormat="1" ht="16.5" customHeight="1">
      <c r="A330" s="18"/>
      <c r="B330" s="15"/>
      <c r="C330" s="107">
        <f t="shared" si="106"/>
        <v>206</v>
      </c>
      <c r="D330" s="107" t="s">
        <v>219</v>
      </c>
      <c r="E330" s="108" t="s">
        <v>5787</v>
      </c>
      <c r="F330" s="109" t="s">
        <v>5786</v>
      </c>
      <c r="G330" s="110" t="s">
        <v>4961</v>
      </c>
      <c r="H330" s="111">
        <v>1</v>
      </c>
      <c r="I330" s="3"/>
      <c r="J330" s="112">
        <f t="shared" ref="J330" si="136">ROUND(I330*H330,2)</f>
        <v>0</v>
      </c>
      <c r="K330" s="109" t="s">
        <v>0</v>
      </c>
      <c r="L330" s="15"/>
      <c r="M330" s="100"/>
      <c r="N330" s="101"/>
      <c r="O330" s="102"/>
      <c r="P330" s="103"/>
      <c r="Q330" s="103"/>
      <c r="R330" s="103"/>
      <c r="S330" s="103"/>
      <c r="T330" s="104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R330" s="105"/>
      <c r="AT330" s="105"/>
      <c r="AU330" s="105"/>
      <c r="AY330" s="6"/>
      <c r="BE330" s="106"/>
      <c r="BF330" s="106"/>
      <c r="BG330" s="106"/>
      <c r="BH330" s="106"/>
      <c r="BI330" s="106"/>
      <c r="BJ330" s="6"/>
      <c r="BK330" s="106"/>
      <c r="BL330" s="6"/>
      <c r="BM330" s="105"/>
    </row>
    <row r="331" spans="1:65" s="17" customFormat="1" ht="16.5" customHeight="1">
      <c r="A331" s="18"/>
      <c r="B331" s="15"/>
      <c r="C331" s="94">
        <f t="shared" si="106"/>
        <v>207</v>
      </c>
      <c r="D331" s="94" t="s">
        <v>219</v>
      </c>
      <c r="E331" s="95" t="s">
        <v>3791</v>
      </c>
      <c r="F331" s="96" t="s">
        <v>5789</v>
      </c>
      <c r="G331" s="97" t="s">
        <v>862</v>
      </c>
      <c r="H331" s="98">
        <v>1</v>
      </c>
      <c r="I331" s="1"/>
      <c r="J331" s="99">
        <f t="shared" si="113"/>
        <v>0</v>
      </c>
      <c r="K331" s="96" t="s">
        <v>0</v>
      </c>
      <c r="L331" s="15"/>
      <c r="M331" s="100" t="s">
        <v>0</v>
      </c>
      <c r="N331" s="101" t="s">
        <v>37</v>
      </c>
      <c r="O331" s="102"/>
      <c r="P331" s="103">
        <f t="shared" si="114"/>
        <v>0</v>
      </c>
      <c r="Q331" s="103">
        <v>0</v>
      </c>
      <c r="R331" s="103">
        <f t="shared" si="115"/>
        <v>0</v>
      </c>
      <c r="S331" s="103">
        <v>0</v>
      </c>
      <c r="T331" s="104">
        <f t="shared" si="116"/>
        <v>0</v>
      </c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R331" s="105" t="s">
        <v>224</v>
      </c>
      <c r="AT331" s="105" t="s">
        <v>219</v>
      </c>
      <c r="AU331" s="105" t="s">
        <v>79</v>
      </c>
      <c r="AY331" s="6" t="s">
        <v>217</v>
      </c>
      <c r="BE331" s="106">
        <f t="shared" si="117"/>
        <v>0</v>
      </c>
      <c r="BF331" s="106">
        <f t="shared" si="118"/>
        <v>0</v>
      </c>
      <c r="BG331" s="106">
        <f t="shared" si="119"/>
        <v>0</v>
      </c>
      <c r="BH331" s="106">
        <f t="shared" si="120"/>
        <v>0</v>
      </c>
      <c r="BI331" s="106">
        <f t="shared" si="121"/>
        <v>0</v>
      </c>
      <c r="BJ331" s="6" t="s">
        <v>79</v>
      </c>
      <c r="BK331" s="106">
        <f t="shared" si="122"/>
        <v>0</v>
      </c>
      <c r="BL331" s="6" t="s">
        <v>224</v>
      </c>
      <c r="BM331" s="105" t="s">
        <v>1167</v>
      </c>
    </row>
    <row r="332" spans="1:65" s="17" customFormat="1" ht="16.5" customHeight="1">
      <c r="A332" s="18"/>
      <c r="B332" s="15"/>
      <c r="C332" s="107">
        <f t="shared" si="106"/>
        <v>208</v>
      </c>
      <c r="D332" s="107" t="s">
        <v>219</v>
      </c>
      <c r="E332" s="108" t="s">
        <v>5788</v>
      </c>
      <c r="F332" s="109" t="s">
        <v>5790</v>
      </c>
      <c r="G332" s="110" t="s">
        <v>862</v>
      </c>
      <c r="H332" s="111">
        <v>1</v>
      </c>
      <c r="I332" s="3"/>
      <c r="J332" s="112">
        <f t="shared" ref="J332" si="137">ROUND(I332*H332,2)</f>
        <v>0</v>
      </c>
      <c r="K332" s="109" t="s">
        <v>0</v>
      </c>
      <c r="L332" s="15"/>
      <c r="M332" s="100"/>
      <c r="N332" s="101"/>
      <c r="O332" s="102"/>
      <c r="P332" s="103"/>
      <c r="Q332" s="103"/>
      <c r="R332" s="103"/>
      <c r="S332" s="103"/>
      <c r="T332" s="104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R332" s="105"/>
      <c r="AT332" s="105"/>
      <c r="AU332" s="105"/>
      <c r="AY332" s="6"/>
      <c r="BE332" s="106"/>
      <c r="BF332" s="106"/>
      <c r="BG332" s="106"/>
      <c r="BH332" s="106"/>
      <c r="BI332" s="106"/>
      <c r="BJ332" s="6"/>
      <c r="BK332" s="106"/>
      <c r="BL332" s="6"/>
      <c r="BM332" s="105"/>
    </row>
    <row r="333" spans="1:65" s="17" customFormat="1" ht="16.5" customHeight="1">
      <c r="A333" s="18"/>
      <c r="B333" s="15"/>
      <c r="C333" s="94">
        <f t="shared" si="106"/>
        <v>209</v>
      </c>
      <c r="D333" s="94" t="s">
        <v>219</v>
      </c>
      <c r="E333" s="95" t="s">
        <v>3778</v>
      </c>
      <c r="F333" s="96" t="s">
        <v>5755</v>
      </c>
      <c r="G333" s="97" t="s">
        <v>862</v>
      </c>
      <c r="H333" s="98">
        <v>1</v>
      </c>
      <c r="I333" s="1"/>
      <c r="J333" s="99">
        <f t="shared" si="113"/>
        <v>0</v>
      </c>
      <c r="K333" s="96" t="s">
        <v>0</v>
      </c>
      <c r="L333" s="15"/>
      <c r="M333" s="100" t="s">
        <v>0</v>
      </c>
      <c r="N333" s="101" t="s">
        <v>37</v>
      </c>
      <c r="O333" s="102"/>
      <c r="P333" s="103">
        <f t="shared" si="114"/>
        <v>0</v>
      </c>
      <c r="Q333" s="103">
        <v>0</v>
      </c>
      <c r="R333" s="103">
        <f t="shared" si="115"/>
        <v>0</v>
      </c>
      <c r="S333" s="103">
        <v>0</v>
      </c>
      <c r="T333" s="104">
        <f t="shared" si="116"/>
        <v>0</v>
      </c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R333" s="105" t="s">
        <v>224</v>
      </c>
      <c r="AT333" s="105" t="s">
        <v>219</v>
      </c>
      <c r="AU333" s="105" t="s">
        <v>79</v>
      </c>
      <c r="AY333" s="6" t="s">
        <v>217</v>
      </c>
      <c r="BE333" s="106">
        <f t="shared" si="117"/>
        <v>0</v>
      </c>
      <c r="BF333" s="106">
        <f t="shared" si="118"/>
        <v>0</v>
      </c>
      <c r="BG333" s="106">
        <f t="shared" si="119"/>
        <v>0</v>
      </c>
      <c r="BH333" s="106">
        <f t="shared" si="120"/>
        <v>0</v>
      </c>
      <c r="BI333" s="106">
        <f t="shared" si="121"/>
        <v>0</v>
      </c>
      <c r="BJ333" s="6" t="s">
        <v>79</v>
      </c>
      <c r="BK333" s="106">
        <f t="shared" si="122"/>
        <v>0</v>
      </c>
      <c r="BL333" s="6" t="s">
        <v>224</v>
      </c>
      <c r="BM333" s="105" t="s">
        <v>1176</v>
      </c>
    </row>
    <row r="334" spans="1:65" s="17" customFormat="1" ht="16.5" customHeight="1">
      <c r="A334" s="18"/>
      <c r="B334" s="15"/>
      <c r="C334" s="107">
        <f t="shared" si="106"/>
        <v>210</v>
      </c>
      <c r="D334" s="107" t="s">
        <v>219</v>
      </c>
      <c r="E334" s="108" t="s">
        <v>3778</v>
      </c>
      <c r="F334" s="109" t="s">
        <v>5754</v>
      </c>
      <c r="G334" s="110" t="s">
        <v>862</v>
      </c>
      <c r="H334" s="111">
        <v>1</v>
      </c>
      <c r="I334" s="3"/>
      <c r="J334" s="112">
        <f t="shared" ref="J334" si="138">ROUND(I334*H334,2)</f>
        <v>0</v>
      </c>
      <c r="K334" s="109" t="s">
        <v>0</v>
      </c>
      <c r="L334" s="15"/>
      <c r="M334" s="100"/>
      <c r="N334" s="101"/>
      <c r="O334" s="102"/>
      <c r="P334" s="103"/>
      <c r="Q334" s="103"/>
      <c r="R334" s="103"/>
      <c r="S334" s="103"/>
      <c r="T334" s="104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R334" s="105"/>
      <c r="AT334" s="105"/>
      <c r="AU334" s="105"/>
      <c r="AY334" s="6"/>
      <c r="BE334" s="106"/>
      <c r="BF334" s="106"/>
      <c r="BG334" s="106"/>
      <c r="BH334" s="106"/>
      <c r="BI334" s="106"/>
      <c r="BJ334" s="6"/>
      <c r="BK334" s="106"/>
      <c r="BL334" s="6"/>
      <c r="BM334" s="105"/>
    </row>
    <row r="335" spans="1:65" s="17" customFormat="1" ht="16.5" customHeight="1">
      <c r="A335" s="18"/>
      <c r="B335" s="15"/>
      <c r="C335" s="94">
        <f t="shared" si="106"/>
        <v>211</v>
      </c>
      <c r="D335" s="94" t="s">
        <v>219</v>
      </c>
      <c r="E335" s="95" t="s">
        <v>3792</v>
      </c>
      <c r="F335" s="96" t="s">
        <v>3793</v>
      </c>
      <c r="G335" s="97" t="s">
        <v>862</v>
      </c>
      <c r="H335" s="98">
        <v>1</v>
      </c>
      <c r="I335" s="1"/>
      <c r="J335" s="99">
        <f t="shared" si="113"/>
        <v>0</v>
      </c>
      <c r="K335" s="96" t="s">
        <v>0</v>
      </c>
      <c r="L335" s="15"/>
      <c r="M335" s="100" t="s">
        <v>0</v>
      </c>
      <c r="N335" s="101" t="s">
        <v>37</v>
      </c>
      <c r="O335" s="102"/>
      <c r="P335" s="103">
        <f t="shared" si="114"/>
        <v>0</v>
      </c>
      <c r="Q335" s="103">
        <v>0</v>
      </c>
      <c r="R335" s="103">
        <f t="shared" si="115"/>
        <v>0</v>
      </c>
      <c r="S335" s="103">
        <v>0</v>
      </c>
      <c r="T335" s="104">
        <f t="shared" si="116"/>
        <v>0</v>
      </c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R335" s="105" t="s">
        <v>224</v>
      </c>
      <c r="AT335" s="105" t="s">
        <v>219</v>
      </c>
      <c r="AU335" s="105" t="s">
        <v>79</v>
      </c>
      <c r="AY335" s="6" t="s">
        <v>217</v>
      </c>
      <c r="BE335" s="106">
        <f t="shared" si="117"/>
        <v>0</v>
      </c>
      <c r="BF335" s="106">
        <f t="shared" si="118"/>
        <v>0</v>
      </c>
      <c r="BG335" s="106">
        <f t="shared" si="119"/>
        <v>0</v>
      </c>
      <c r="BH335" s="106">
        <f t="shared" si="120"/>
        <v>0</v>
      </c>
      <c r="BI335" s="106">
        <f t="shared" si="121"/>
        <v>0</v>
      </c>
      <c r="BJ335" s="6" t="s">
        <v>79</v>
      </c>
      <c r="BK335" s="106">
        <f t="shared" si="122"/>
        <v>0</v>
      </c>
      <c r="BL335" s="6" t="s">
        <v>224</v>
      </c>
      <c r="BM335" s="105" t="s">
        <v>1186</v>
      </c>
    </row>
    <row r="336" spans="1:65" s="17" customFormat="1" ht="16.5" customHeight="1">
      <c r="A336" s="18"/>
      <c r="B336" s="15"/>
      <c r="C336" s="94">
        <f t="shared" si="106"/>
        <v>212</v>
      </c>
      <c r="D336" s="94" t="s">
        <v>219</v>
      </c>
      <c r="E336" s="95" t="s">
        <v>3794</v>
      </c>
      <c r="F336" s="96" t="s">
        <v>3795</v>
      </c>
      <c r="G336" s="97" t="s">
        <v>862</v>
      </c>
      <c r="H336" s="98">
        <v>1</v>
      </c>
      <c r="I336" s="1"/>
      <c r="J336" s="99">
        <f t="shared" si="113"/>
        <v>0</v>
      </c>
      <c r="K336" s="96" t="s">
        <v>0</v>
      </c>
      <c r="L336" s="15"/>
      <c r="M336" s="100" t="s">
        <v>0</v>
      </c>
      <c r="N336" s="101" t="s">
        <v>37</v>
      </c>
      <c r="O336" s="102"/>
      <c r="P336" s="103">
        <f t="shared" si="114"/>
        <v>0</v>
      </c>
      <c r="Q336" s="103">
        <v>0</v>
      </c>
      <c r="R336" s="103">
        <f t="shared" si="115"/>
        <v>0</v>
      </c>
      <c r="S336" s="103">
        <v>0</v>
      </c>
      <c r="T336" s="104">
        <f t="shared" si="116"/>
        <v>0</v>
      </c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R336" s="105" t="s">
        <v>224</v>
      </c>
      <c r="AT336" s="105" t="s">
        <v>219</v>
      </c>
      <c r="AU336" s="105" t="s">
        <v>79</v>
      </c>
      <c r="AY336" s="6" t="s">
        <v>217</v>
      </c>
      <c r="BE336" s="106">
        <f t="shared" si="117"/>
        <v>0</v>
      </c>
      <c r="BF336" s="106">
        <f t="shared" si="118"/>
        <v>0</v>
      </c>
      <c r="BG336" s="106">
        <f t="shared" si="119"/>
        <v>0</v>
      </c>
      <c r="BH336" s="106">
        <f t="shared" si="120"/>
        <v>0</v>
      </c>
      <c r="BI336" s="106">
        <f t="shared" si="121"/>
        <v>0</v>
      </c>
      <c r="BJ336" s="6" t="s">
        <v>79</v>
      </c>
      <c r="BK336" s="106">
        <f t="shared" si="122"/>
        <v>0</v>
      </c>
      <c r="BL336" s="6" t="s">
        <v>224</v>
      </c>
      <c r="BM336" s="105" t="s">
        <v>1196</v>
      </c>
    </row>
    <row r="337" spans="1:65" s="17" customFormat="1" ht="16.5" customHeight="1">
      <c r="A337" s="18"/>
      <c r="B337" s="15"/>
      <c r="C337" s="94">
        <f t="shared" si="106"/>
        <v>213</v>
      </c>
      <c r="D337" s="94" t="s">
        <v>219</v>
      </c>
      <c r="E337" s="95" t="s">
        <v>3796</v>
      </c>
      <c r="F337" s="96" t="s">
        <v>3797</v>
      </c>
      <c r="G337" s="97" t="s">
        <v>862</v>
      </c>
      <c r="H337" s="98">
        <v>1</v>
      </c>
      <c r="I337" s="1"/>
      <c r="J337" s="99">
        <f t="shared" si="113"/>
        <v>0</v>
      </c>
      <c r="K337" s="96" t="s">
        <v>0</v>
      </c>
      <c r="L337" s="15"/>
      <c r="M337" s="100" t="s">
        <v>0</v>
      </c>
      <c r="N337" s="101" t="s">
        <v>37</v>
      </c>
      <c r="O337" s="102"/>
      <c r="P337" s="103">
        <f t="shared" si="114"/>
        <v>0</v>
      </c>
      <c r="Q337" s="103">
        <v>0</v>
      </c>
      <c r="R337" s="103">
        <f t="shared" si="115"/>
        <v>0</v>
      </c>
      <c r="S337" s="103">
        <v>0</v>
      </c>
      <c r="T337" s="104">
        <f t="shared" si="116"/>
        <v>0</v>
      </c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R337" s="105" t="s">
        <v>224</v>
      </c>
      <c r="AT337" s="105" t="s">
        <v>219</v>
      </c>
      <c r="AU337" s="105" t="s">
        <v>79</v>
      </c>
      <c r="AY337" s="6" t="s">
        <v>217</v>
      </c>
      <c r="BE337" s="106">
        <f t="shared" si="117"/>
        <v>0</v>
      </c>
      <c r="BF337" s="106">
        <f t="shared" si="118"/>
        <v>0</v>
      </c>
      <c r="BG337" s="106">
        <f t="shared" si="119"/>
        <v>0</v>
      </c>
      <c r="BH337" s="106">
        <f t="shared" si="120"/>
        <v>0</v>
      </c>
      <c r="BI337" s="106">
        <f t="shared" si="121"/>
        <v>0</v>
      </c>
      <c r="BJ337" s="6" t="s">
        <v>79</v>
      </c>
      <c r="BK337" s="106">
        <f t="shared" si="122"/>
        <v>0</v>
      </c>
      <c r="BL337" s="6" t="s">
        <v>224</v>
      </c>
      <c r="BM337" s="105" t="s">
        <v>1203</v>
      </c>
    </row>
    <row r="338" spans="1:65" s="17" customFormat="1" ht="16.5" customHeight="1">
      <c r="A338" s="18"/>
      <c r="B338" s="15"/>
      <c r="C338" s="94">
        <f t="shared" si="106"/>
        <v>214</v>
      </c>
      <c r="D338" s="94" t="s">
        <v>219</v>
      </c>
      <c r="E338" s="95" t="s">
        <v>3798</v>
      </c>
      <c r="F338" s="96" t="s">
        <v>5792</v>
      </c>
      <c r="G338" s="97" t="s">
        <v>862</v>
      </c>
      <c r="H338" s="98">
        <v>12</v>
      </c>
      <c r="I338" s="1"/>
      <c r="J338" s="99">
        <f t="shared" ref="J338" si="139">ROUND(I338*H338,2)</f>
        <v>0</v>
      </c>
      <c r="K338" s="96" t="s">
        <v>0</v>
      </c>
      <c r="L338" s="15"/>
      <c r="M338" s="100"/>
      <c r="N338" s="101"/>
      <c r="O338" s="102"/>
      <c r="P338" s="103"/>
      <c r="Q338" s="103"/>
      <c r="R338" s="103"/>
      <c r="S338" s="103"/>
      <c r="T338" s="104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R338" s="105"/>
      <c r="AT338" s="105"/>
      <c r="AU338" s="105"/>
      <c r="AY338" s="6"/>
      <c r="BE338" s="106"/>
      <c r="BF338" s="106"/>
      <c r="BG338" s="106"/>
      <c r="BH338" s="106"/>
      <c r="BI338" s="106"/>
      <c r="BJ338" s="6"/>
      <c r="BK338" s="106"/>
      <c r="BL338" s="6"/>
      <c r="BM338" s="105"/>
    </row>
    <row r="339" spans="1:65" s="17" customFormat="1" ht="16.5" customHeight="1">
      <c r="A339" s="18"/>
      <c r="B339" s="15"/>
      <c r="C339" s="107">
        <f t="shared" si="106"/>
        <v>215</v>
      </c>
      <c r="D339" s="107" t="s">
        <v>219</v>
      </c>
      <c r="E339" s="108" t="s">
        <v>5791</v>
      </c>
      <c r="F339" s="109" t="s">
        <v>5793</v>
      </c>
      <c r="G339" s="110" t="s">
        <v>862</v>
      </c>
      <c r="H339" s="111">
        <v>12</v>
      </c>
      <c r="I339" s="3"/>
      <c r="J339" s="112">
        <f t="shared" si="113"/>
        <v>0</v>
      </c>
      <c r="K339" s="109" t="s">
        <v>0</v>
      </c>
      <c r="L339" s="15"/>
      <c r="M339" s="100" t="s">
        <v>0</v>
      </c>
      <c r="N339" s="101" t="s">
        <v>37</v>
      </c>
      <c r="O339" s="102"/>
      <c r="P339" s="103">
        <f t="shared" si="114"/>
        <v>0</v>
      </c>
      <c r="Q339" s="103">
        <v>0</v>
      </c>
      <c r="R339" s="103">
        <f t="shared" si="115"/>
        <v>0</v>
      </c>
      <c r="S339" s="103">
        <v>0</v>
      </c>
      <c r="T339" s="104">
        <f t="shared" si="116"/>
        <v>0</v>
      </c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R339" s="105" t="s">
        <v>224</v>
      </c>
      <c r="AT339" s="105" t="s">
        <v>219</v>
      </c>
      <c r="AU339" s="105" t="s">
        <v>79</v>
      </c>
      <c r="AY339" s="6" t="s">
        <v>217</v>
      </c>
      <c r="BE339" s="106">
        <f t="shared" si="117"/>
        <v>0</v>
      </c>
      <c r="BF339" s="106">
        <f t="shared" si="118"/>
        <v>0</v>
      </c>
      <c r="BG339" s="106">
        <f t="shared" si="119"/>
        <v>0</v>
      </c>
      <c r="BH339" s="106">
        <f t="shared" si="120"/>
        <v>0</v>
      </c>
      <c r="BI339" s="106">
        <f t="shared" si="121"/>
        <v>0</v>
      </c>
      <c r="BJ339" s="6" t="s">
        <v>79</v>
      </c>
      <c r="BK339" s="106">
        <f t="shared" si="122"/>
        <v>0</v>
      </c>
      <c r="BL339" s="6" t="s">
        <v>224</v>
      </c>
      <c r="BM339" s="105" t="s">
        <v>3799</v>
      </c>
    </row>
    <row r="340" spans="1:65" s="81" customFormat="1" ht="25.9" customHeight="1">
      <c r="B340" s="82"/>
      <c r="D340" s="83" t="s">
        <v>71</v>
      </c>
      <c r="E340" s="84" t="s">
        <v>3414</v>
      </c>
      <c r="F340" s="84" t="s">
        <v>3800</v>
      </c>
      <c r="J340" s="85">
        <f>SUBTOTAL(9,J341:J349)</f>
        <v>0</v>
      </c>
      <c r="L340" s="82"/>
      <c r="M340" s="86"/>
      <c r="N340" s="87"/>
      <c r="O340" s="87"/>
      <c r="P340" s="88">
        <f>SUM(P341:P349)</f>
        <v>0</v>
      </c>
      <c r="Q340" s="87"/>
      <c r="R340" s="88">
        <f>SUM(R341:R349)</f>
        <v>0</v>
      </c>
      <c r="S340" s="87"/>
      <c r="T340" s="89">
        <f>SUM(T341:T349)</f>
        <v>0</v>
      </c>
      <c r="AR340" s="83" t="s">
        <v>79</v>
      </c>
      <c r="AT340" s="90" t="s">
        <v>71</v>
      </c>
      <c r="AU340" s="90" t="s">
        <v>72</v>
      </c>
      <c r="AY340" s="83" t="s">
        <v>217</v>
      </c>
      <c r="BK340" s="91">
        <f>SUM(BK341:BK349)</f>
        <v>0</v>
      </c>
    </row>
    <row r="341" spans="1:65" s="17" customFormat="1" ht="16.5" customHeight="1">
      <c r="A341" s="18"/>
      <c r="B341" s="15"/>
      <c r="C341" s="94">
        <f>C339+1</f>
        <v>216</v>
      </c>
      <c r="D341" s="94" t="s">
        <v>219</v>
      </c>
      <c r="E341" s="95" t="s">
        <v>3801</v>
      </c>
      <c r="F341" s="96" t="s">
        <v>3802</v>
      </c>
      <c r="G341" s="97" t="s">
        <v>257</v>
      </c>
      <c r="H341" s="98">
        <v>227</v>
      </c>
      <c r="I341" s="1"/>
      <c r="J341" s="99">
        <f t="shared" ref="J341:J349" si="140">ROUND(I341*H341,2)</f>
        <v>0</v>
      </c>
      <c r="K341" s="96" t="s">
        <v>0</v>
      </c>
      <c r="L341" s="15"/>
      <c r="M341" s="100" t="s">
        <v>0</v>
      </c>
      <c r="N341" s="101" t="s">
        <v>37</v>
      </c>
      <c r="O341" s="102"/>
      <c r="P341" s="103">
        <f t="shared" ref="P341:P349" si="141">O341*H341</f>
        <v>0</v>
      </c>
      <c r="Q341" s="103">
        <v>0</v>
      </c>
      <c r="R341" s="103">
        <f t="shared" ref="R341:R349" si="142">Q341*H341</f>
        <v>0</v>
      </c>
      <c r="S341" s="103">
        <v>0</v>
      </c>
      <c r="T341" s="104">
        <f t="shared" ref="T341:T349" si="143">S341*H341</f>
        <v>0</v>
      </c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R341" s="105" t="s">
        <v>224</v>
      </c>
      <c r="AT341" s="105" t="s">
        <v>219</v>
      </c>
      <c r="AU341" s="105" t="s">
        <v>79</v>
      </c>
      <c r="AY341" s="6" t="s">
        <v>217</v>
      </c>
      <c r="BE341" s="106">
        <f t="shared" ref="BE341:BE349" si="144">IF(N341="základní",J341,0)</f>
        <v>0</v>
      </c>
      <c r="BF341" s="106">
        <f t="shared" ref="BF341:BF349" si="145">IF(N341="snížená",J341,0)</f>
        <v>0</v>
      </c>
      <c r="BG341" s="106">
        <f t="shared" ref="BG341:BG349" si="146">IF(N341="zákl. přenesená",J341,0)</f>
        <v>0</v>
      </c>
      <c r="BH341" s="106">
        <f t="shared" ref="BH341:BH349" si="147">IF(N341="sníž. přenesená",J341,0)</f>
        <v>0</v>
      </c>
      <c r="BI341" s="106">
        <f t="shared" ref="BI341:BI349" si="148">IF(N341="nulová",J341,0)</f>
        <v>0</v>
      </c>
      <c r="BJ341" s="6" t="s">
        <v>79</v>
      </c>
      <c r="BK341" s="106">
        <f t="shared" ref="BK341:BK349" si="149">ROUND(I341*H341,2)</f>
        <v>0</v>
      </c>
      <c r="BL341" s="6" t="s">
        <v>224</v>
      </c>
      <c r="BM341" s="105" t="s">
        <v>3803</v>
      </c>
    </row>
    <row r="342" spans="1:65" s="17" customFormat="1" ht="16.5" customHeight="1">
      <c r="A342" s="18"/>
      <c r="B342" s="15"/>
      <c r="C342" s="94">
        <f>C341+1</f>
        <v>217</v>
      </c>
      <c r="D342" s="94" t="s">
        <v>219</v>
      </c>
      <c r="E342" s="95" t="s">
        <v>3804</v>
      </c>
      <c r="F342" s="96" t="s">
        <v>3805</v>
      </c>
      <c r="G342" s="97" t="s">
        <v>257</v>
      </c>
      <c r="H342" s="98">
        <v>33</v>
      </c>
      <c r="I342" s="1"/>
      <c r="J342" s="99">
        <f t="shared" si="140"/>
        <v>0</v>
      </c>
      <c r="K342" s="96" t="s">
        <v>0</v>
      </c>
      <c r="L342" s="15"/>
      <c r="M342" s="100" t="s">
        <v>0</v>
      </c>
      <c r="N342" s="101" t="s">
        <v>37</v>
      </c>
      <c r="O342" s="102"/>
      <c r="P342" s="103">
        <f t="shared" si="141"/>
        <v>0</v>
      </c>
      <c r="Q342" s="103">
        <v>0</v>
      </c>
      <c r="R342" s="103">
        <f t="shared" si="142"/>
        <v>0</v>
      </c>
      <c r="S342" s="103">
        <v>0</v>
      </c>
      <c r="T342" s="104">
        <f t="shared" si="143"/>
        <v>0</v>
      </c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R342" s="105" t="s">
        <v>224</v>
      </c>
      <c r="AT342" s="105" t="s">
        <v>219</v>
      </c>
      <c r="AU342" s="105" t="s">
        <v>79</v>
      </c>
      <c r="AY342" s="6" t="s">
        <v>217</v>
      </c>
      <c r="BE342" s="106">
        <f t="shared" si="144"/>
        <v>0</v>
      </c>
      <c r="BF342" s="106">
        <f t="shared" si="145"/>
        <v>0</v>
      </c>
      <c r="BG342" s="106">
        <f t="shared" si="146"/>
        <v>0</v>
      </c>
      <c r="BH342" s="106">
        <f t="shared" si="147"/>
        <v>0</v>
      </c>
      <c r="BI342" s="106">
        <f t="shared" si="148"/>
        <v>0</v>
      </c>
      <c r="BJ342" s="6" t="s">
        <v>79</v>
      </c>
      <c r="BK342" s="106">
        <f t="shared" si="149"/>
        <v>0</v>
      </c>
      <c r="BL342" s="6" t="s">
        <v>224</v>
      </c>
      <c r="BM342" s="105" t="s">
        <v>3806</v>
      </c>
    </row>
    <row r="343" spans="1:65" s="17" customFormat="1" ht="16.5" customHeight="1">
      <c r="A343" s="18"/>
      <c r="B343" s="15"/>
      <c r="C343" s="94">
        <f t="shared" ref="C343:C349" si="150">C342+1</f>
        <v>218</v>
      </c>
      <c r="D343" s="94" t="s">
        <v>219</v>
      </c>
      <c r="E343" s="95" t="s">
        <v>3807</v>
      </c>
      <c r="F343" s="96" t="s">
        <v>3808</v>
      </c>
      <c r="G343" s="97" t="s">
        <v>257</v>
      </c>
      <c r="H343" s="98">
        <v>6</v>
      </c>
      <c r="I343" s="1"/>
      <c r="J343" s="99">
        <f t="shared" si="140"/>
        <v>0</v>
      </c>
      <c r="K343" s="96" t="s">
        <v>0</v>
      </c>
      <c r="L343" s="15"/>
      <c r="M343" s="100" t="s">
        <v>0</v>
      </c>
      <c r="N343" s="101" t="s">
        <v>37</v>
      </c>
      <c r="O343" s="102"/>
      <c r="P343" s="103">
        <f t="shared" si="141"/>
        <v>0</v>
      </c>
      <c r="Q343" s="103">
        <v>0</v>
      </c>
      <c r="R343" s="103">
        <f t="shared" si="142"/>
        <v>0</v>
      </c>
      <c r="S343" s="103">
        <v>0</v>
      </c>
      <c r="T343" s="104">
        <f t="shared" si="143"/>
        <v>0</v>
      </c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R343" s="105" t="s">
        <v>224</v>
      </c>
      <c r="AT343" s="105" t="s">
        <v>219</v>
      </c>
      <c r="AU343" s="105" t="s">
        <v>79</v>
      </c>
      <c r="AY343" s="6" t="s">
        <v>217</v>
      </c>
      <c r="BE343" s="106">
        <f t="shared" si="144"/>
        <v>0</v>
      </c>
      <c r="BF343" s="106">
        <f t="shared" si="145"/>
        <v>0</v>
      </c>
      <c r="BG343" s="106">
        <f t="shared" si="146"/>
        <v>0</v>
      </c>
      <c r="BH343" s="106">
        <f t="shared" si="147"/>
        <v>0</v>
      </c>
      <c r="BI343" s="106">
        <f t="shared" si="148"/>
        <v>0</v>
      </c>
      <c r="BJ343" s="6" t="s">
        <v>79</v>
      </c>
      <c r="BK343" s="106">
        <f t="shared" si="149"/>
        <v>0</v>
      </c>
      <c r="BL343" s="6" t="s">
        <v>224</v>
      </c>
      <c r="BM343" s="105" t="s">
        <v>3809</v>
      </c>
    </row>
    <row r="344" spans="1:65" s="17" customFormat="1" ht="16.5" customHeight="1">
      <c r="A344" s="18"/>
      <c r="B344" s="15"/>
      <c r="C344" s="94">
        <f t="shared" si="150"/>
        <v>219</v>
      </c>
      <c r="D344" s="94" t="s">
        <v>219</v>
      </c>
      <c r="E344" s="95" t="s">
        <v>3810</v>
      </c>
      <c r="F344" s="96" t="s">
        <v>3811</v>
      </c>
      <c r="G344" s="97" t="s">
        <v>458</v>
      </c>
      <c r="H344" s="98">
        <v>9</v>
      </c>
      <c r="I344" s="1"/>
      <c r="J344" s="99">
        <f t="shared" si="140"/>
        <v>0</v>
      </c>
      <c r="K344" s="96" t="s">
        <v>0</v>
      </c>
      <c r="L344" s="15"/>
      <c r="M344" s="100" t="s">
        <v>0</v>
      </c>
      <c r="N344" s="101" t="s">
        <v>37</v>
      </c>
      <c r="O344" s="102"/>
      <c r="P344" s="103">
        <f t="shared" si="141"/>
        <v>0</v>
      </c>
      <c r="Q344" s="103">
        <v>0</v>
      </c>
      <c r="R344" s="103">
        <f t="shared" si="142"/>
        <v>0</v>
      </c>
      <c r="S344" s="103">
        <v>0</v>
      </c>
      <c r="T344" s="104">
        <f t="shared" si="143"/>
        <v>0</v>
      </c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R344" s="105" t="s">
        <v>224</v>
      </c>
      <c r="AT344" s="105" t="s">
        <v>219</v>
      </c>
      <c r="AU344" s="105" t="s">
        <v>79</v>
      </c>
      <c r="AY344" s="6" t="s">
        <v>217</v>
      </c>
      <c r="BE344" s="106">
        <f t="shared" si="144"/>
        <v>0</v>
      </c>
      <c r="BF344" s="106">
        <f t="shared" si="145"/>
        <v>0</v>
      </c>
      <c r="BG344" s="106">
        <f t="shared" si="146"/>
        <v>0</v>
      </c>
      <c r="BH344" s="106">
        <f t="shared" si="147"/>
        <v>0</v>
      </c>
      <c r="BI344" s="106">
        <f t="shared" si="148"/>
        <v>0</v>
      </c>
      <c r="BJ344" s="6" t="s">
        <v>79</v>
      </c>
      <c r="BK344" s="106">
        <f t="shared" si="149"/>
        <v>0</v>
      </c>
      <c r="BL344" s="6" t="s">
        <v>224</v>
      </c>
      <c r="BM344" s="105" t="s">
        <v>3812</v>
      </c>
    </row>
    <row r="345" spans="1:65" s="17" customFormat="1" ht="16.5" customHeight="1">
      <c r="A345" s="18"/>
      <c r="B345" s="15"/>
      <c r="C345" s="94">
        <f t="shared" si="150"/>
        <v>220</v>
      </c>
      <c r="D345" s="94" t="s">
        <v>219</v>
      </c>
      <c r="E345" s="95" t="s">
        <v>3813</v>
      </c>
      <c r="F345" s="96" t="s">
        <v>3814</v>
      </c>
      <c r="G345" s="97" t="s">
        <v>458</v>
      </c>
      <c r="H345" s="98">
        <v>22</v>
      </c>
      <c r="I345" s="1"/>
      <c r="J345" s="99">
        <f t="shared" si="140"/>
        <v>0</v>
      </c>
      <c r="K345" s="96" t="s">
        <v>0</v>
      </c>
      <c r="L345" s="15"/>
      <c r="M345" s="100" t="s">
        <v>0</v>
      </c>
      <c r="N345" s="101" t="s">
        <v>37</v>
      </c>
      <c r="O345" s="102"/>
      <c r="P345" s="103">
        <f t="shared" si="141"/>
        <v>0</v>
      </c>
      <c r="Q345" s="103">
        <v>0</v>
      </c>
      <c r="R345" s="103">
        <f t="shared" si="142"/>
        <v>0</v>
      </c>
      <c r="S345" s="103">
        <v>0</v>
      </c>
      <c r="T345" s="104">
        <f t="shared" si="143"/>
        <v>0</v>
      </c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R345" s="105" t="s">
        <v>224</v>
      </c>
      <c r="AT345" s="105" t="s">
        <v>219</v>
      </c>
      <c r="AU345" s="105" t="s">
        <v>79</v>
      </c>
      <c r="AY345" s="6" t="s">
        <v>217</v>
      </c>
      <c r="BE345" s="106">
        <f t="shared" si="144"/>
        <v>0</v>
      </c>
      <c r="BF345" s="106">
        <f t="shared" si="145"/>
        <v>0</v>
      </c>
      <c r="BG345" s="106">
        <f t="shared" si="146"/>
        <v>0</v>
      </c>
      <c r="BH345" s="106">
        <f t="shared" si="147"/>
        <v>0</v>
      </c>
      <c r="BI345" s="106">
        <f t="shared" si="148"/>
        <v>0</v>
      </c>
      <c r="BJ345" s="6" t="s">
        <v>79</v>
      </c>
      <c r="BK345" s="106">
        <f t="shared" si="149"/>
        <v>0</v>
      </c>
      <c r="BL345" s="6" t="s">
        <v>224</v>
      </c>
      <c r="BM345" s="105" t="s">
        <v>3815</v>
      </c>
    </row>
    <row r="346" spans="1:65" s="17" customFormat="1" ht="16.5" customHeight="1">
      <c r="A346" s="18"/>
      <c r="B346" s="15"/>
      <c r="C346" s="94">
        <f t="shared" si="150"/>
        <v>221</v>
      </c>
      <c r="D346" s="94" t="s">
        <v>219</v>
      </c>
      <c r="E346" s="95" t="s">
        <v>3816</v>
      </c>
      <c r="F346" s="96" t="s">
        <v>3817</v>
      </c>
      <c r="G346" s="97" t="s">
        <v>458</v>
      </c>
      <c r="H346" s="98">
        <v>2</v>
      </c>
      <c r="I346" s="1"/>
      <c r="J346" s="99">
        <f t="shared" si="140"/>
        <v>0</v>
      </c>
      <c r="K346" s="96" t="s">
        <v>0</v>
      </c>
      <c r="L346" s="15"/>
      <c r="M346" s="100" t="s">
        <v>0</v>
      </c>
      <c r="N346" s="101" t="s">
        <v>37</v>
      </c>
      <c r="O346" s="102"/>
      <c r="P346" s="103">
        <f t="shared" si="141"/>
        <v>0</v>
      </c>
      <c r="Q346" s="103">
        <v>0</v>
      </c>
      <c r="R346" s="103">
        <f t="shared" si="142"/>
        <v>0</v>
      </c>
      <c r="S346" s="103">
        <v>0</v>
      </c>
      <c r="T346" s="104">
        <f t="shared" si="143"/>
        <v>0</v>
      </c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R346" s="105" t="s">
        <v>224</v>
      </c>
      <c r="AT346" s="105" t="s">
        <v>219</v>
      </c>
      <c r="AU346" s="105" t="s">
        <v>79</v>
      </c>
      <c r="AY346" s="6" t="s">
        <v>217</v>
      </c>
      <c r="BE346" s="106">
        <f t="shared" si="144"/>
        <v>0</v>
      </c>
      <c r="BF346" s="106">
        <f t="shared" si="145"/>
        <v>0</v>
      </c>
      <c r="BG346" s="106">
        <f t="shared" si="146"/>
        <v>0</v>
      </c>
      <c r="BH346" s="106">
        <f t="shared" si="147"/>
        <v>0</v>
      </c>
      <c r="BI346" s="106">
        <f t="shared" si="148"/>
        <v>0</v>
      </c>
      <c r="BJ346" s="6" t="s">
        <v>79</v>
      </c>
      <c r="BK346" s="106">
        <f t="shared" si="149"/>
        <v>0</v>
      </c>
      <c r="BL346" s="6" t="s">
        <v>224</v>
      </c>
      <c r="BM346" s="105" t="s">
        <v>3818</v>
      </c>
    </row>
    <row r="347" spans="1:65" s="17" customFormat="1" ht="16.5" customHeight="1">
      <c r="A347" s="18"/>
      <c r="B347" s="15"/>
      <c r="C347" s="94">
        <f t="shared" si="150"/>
        <v>222</v>
      </c>
      <c r="D347" s="94" t="s">
        <v>219</v>
      </c>
      <c r="E347" s="95" t="s">
        <v>3819</v>
      </c>
      <c r="F347" s="96" t="s">
        <v>3820</v>
      </c>
      <c r="G347" s="97" t="s">
        <v>458</v>
      </c>
      <c r="H347" s="98">
        <v>1</v>
      </c>
      <c r="I347" s="1"/>
      <c r="J347" s="99">
        <f t="shared" si="140"/>
        <v>0</v>
      </c>
      <c r="K347" s="96" t="s">
        <v>0</v>
      </c>
      <c r="L347" s="15"/>
      <c r="M347" s="100" t="s">
        <v>0</v>
      </c>
      <c r="N347" s="101" t="s">
        <v>37</v>
      </c>
      <c r="O347" s="102"/>
      <c r="P347" s="103">
        <f t="shared" si="141"/>
        <v>0</v>
      </c>
      <c r="Q347" s="103">
        <v>0</v>
      </c>
      <c r="R347" s="103">
        <f t="shared" si="142"/>
        <v>0</v>
      </c>
      <c r="S347" s="103">
        <v>0</v>
      </c>
      <c r="T347" s="104">
        <f t="shared" si="143"/>
        <v>0</v>
      </c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R347" s="105" t="s">
        <v>224</v>
      </c>
      <c r="AT347" s="105" t="s">
        <v>219</v>
      </c>
      <c r="AU347" s="105" t="s">
        <v>79</v>
      </c>
      <c r="AY347" s="6" t="s">
        <v>217</v>
      </c>
      <c r="BE347" s="106">
        <f t="shared" si="144"/>
        <v>0</v>
      </c>
      <c r="BF347" s="106">
        <f t="shared" si="145"/>
        <v>0</v>
      </c>
      <c r="BG347" s="106">
        <f t="shared" si="146"/>
        <v>0</v>
      </c>
      <c r="BH347" s="106">
        <f t="shared" si="147"/>
        <v>0</v>
      </c>
      <c r="BI347" s="106">
        <f t="shared" si="148"/>
        <v>0</v>
      </c>
      <c r="BJ347" s="6" t="s">
        <v>79</v>
      </c>
      <c r="BK347" s="106">
        <f t="shared" si="149"/>
        <v>0</v>
      </c>
      <c r="BL347" s="6" t="s">
        <v>224</v>
      </c>
      <c r="BM347" s="105" t="s">
        <v>3821</v>
      </c>
    </row>
    <row r="348" spans="1:65" s="17" customFormat="1" ht="16.5" customHeight="1">
      <c r="A348" s="18"/>
      <c r="B348" s="15"/>
      <c r="C348" s="94">
        <f t="shared" si="150"/>
        <v>223</v>
      </c>
      <c r="D348" s="94" t="s">
        <v>219</v>
      </c>
      <c r="E348" s="95" t="s">
        <v>3822</v>
      </c>
      <c r="F348" s="96" t="s">
        <v>3823</v>
      </c>
      <c r="G348" s="97" t="s">
        <v>458</v>
      </c>
      <c r="H348" s="98">
        <v>2</v>
      </c>
      <c r="I348" s="1"/>
      <c r="J348" s="99">
        <f t="shared" si="140"/>
        <v>0</v>
      </c>
      <c r="K348" s="96" t="s">
        <v>0</v>
      </c>
      <c r="L348" s="15"/>
      <c r="M348" s="100" t="s">
        <v>0</v>
      </c>
      <c r="N348" s="101" t="s">
        <v>37</v>
      </c>
      <c r="O348" s="102"/>
      <c r="P348" s="103">
        <f t="shared" si="141"/>
        <v>0</v>
      </c>
      <c r="Q348" s="103">
        <v>0</v>
      </c>
      <c r="R348" s="103">
        <f t="shared" si="142"/>
        <v>0</v>
      </c>
      <c r="S348" s="103">
        <v>0</v>
      </c>
      <c r="T348" s="104">
        <f t="shared" si="143"/>
        <v>0</v>
      </c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R348" s="105" t="s">
        <v>224</v>
      </c>
      <c r="AT348" s="105" t="s">
        <v>219</v>
      </c>
      <c r="AU348" s="105" t="s">
        <v>79</v>
      </c>
      <c r="AY348" s="6" t="s">
        <v>217</v>
      </c>
      <c r="BE348" s="106">
        <f t="shared" si="144"/>
        <v>0</v>
      </c>
      <c r="BF348" s="106">
        <f t="shared" si="145"/>
        <v>0</v>
      </c>
      <c r="BG348" s="106">
        <f t="shared" si="146"/>
        <v>0</v>
      </c>
      <c r="BH348" s="106">
        <f t="shared" si="147"/>
        <v>0</v>
      </c>
      <c r="BI348" s="106">
        <f t="shared" si="148"/>
        <v>0</v>
      </c>
      <c r="BJ348" s="6" t="s">
        <v>79</v>
      </c>
      <c r="BK348" s="106">
        <f t="shared" si="149"/>
        <v>0</v>
      </c>
      <c r="BL348" s="6" t="s">
        <v>224</v>
      </c>
      <c r="BM348" s="105" t="s">
        <v>3824</v>
      </c>
    </row>
    <row r="349" spans="1:65" s="17" customFormat="1" ht="16.5" customHeight="1">
      <c r="A349" s="18"/>
      <c r="B349" s="15"/>
      <c r="C349" s="94">
        <f t="shared" si="150"/>
        <v>224</v>
      </c>
      <c r="D349" s="94" t="s">
        <v>219</v>
      </c>
      <c r="E349" s="95" t="s">
        <v>3825</v>
      </c>
      <c r="F349" s="96" t="s">
        <v>3826</v>
      </c>
      <c r="G349" s="97" t="s">
        <v>458</v>
      </c>
      <c r="H349" s="98">
        <v>2</v>
      </c>
      <c r="I349" s="1"/>
      <c r="J349" s="99">
        <f t="shared" si="140"/>
        <v>0</v>
      </c>
      <c r="K349" s="96" t="s">
        <v>0</v>
      </c>
      <c r="L349" s="15"/>
      <c r="M349" s="118" t="s">
        <v>0</v>
      </c>
      <c r="N349" s="119" t="s">
        <v>37</v>
      </c>
      <c r="O349" s="120"/>
      <c r="P349" s="121">
        <f t="shared" si="141"/>
        <v>0</v>
      </c>
      <c r="Q349" s="121">
        <v>0</v>
      </c>
      <c r="R349" s="121">
        <f t="shared" si="142"/>
        <v>0</v>
      </c>
      <c r="S349" s="121">
        <v>0</v>
      </c>
      <c r="T349" s="122">
        <f t="shared" si="143"/>
        <v>0</v>
      </c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R349" s="105" t="s">
        <v>224</v>
      </c>
      <c r="AT349" s="105" t="s">
        <v>219</v>
      </c>
      <c r="AU349" s="105" t="s">
        <v>79</v>
      </c>
      <c r="AY349" s="6" t="s">
        <v>217</v>
      </c>
      <c r="BE349" s="106">
        <f t="shared" si="144"/>
        <v>0</v>
      </c>
      <c r="BF349" s="106">
        <f t="shared" si="145"/>
        <v>0</v>
      </c>
      <c r="BG349" s="106">
        <f t="shared" si="146"/>
        <v>0</v>
      </c>
      <c r="BH349" s="106">
        <f t="shared" si="147"/>
        <v>0</v>
      </c>
      <c r="BI349" s="106">
        <f t="shared" si="148"/>
        <v>0</v>
      </c>
      <c r="BJ349" s="6" t="s">
        <v>79</v>
      </c>
      <c r="BK349" s="106">
        <f t="shared" si="149"/>
        <v>0</v>
      </c>
      <c r="BL349" s="6" t="s">
        <v>224</v>
      </c>
      <c r="BM349" s="105" t="s">
        <v>3827</v>
      </c>
    </row>
    <row r="350" spans="1:65" s="17" customFormat="1" ht="6.95" customHeight="1">
      <c r="A350" s="18"/>
      <c r="B350" s="46"/>
      <c r="C350" s="47"/>
      <c r="D350" s="47"/>
      <c r="E350" s="47"/>
      <c r="F350" s="47"/>
      <c r="G350" s="47"/>
      <c r="H350" s="47"/>
      <c r="I350" s="47"/>
      <c r="J350" s="47"/>
      <c r="K350" s="47"/>
      <c r="L350" s="15"/>
      <c r="M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</row>
  </sheetData>
  <sheetProtection algorithmName="SHA-512" hashValue="CG9c6SphO9VAe8ybqodaAymCendXvU5ElJNXzOVOVKwT3fd5YTG1w4OW1O96eK0QLT1uH7jbICZA2cp1CcMbMg==" saltValue="A411UWv8V7Nv9MBVjAb6lQ==" spinCount="100000" sheet="1" objects="1" scenarios="1"/>
  <autoFilter ref="C119:K349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83" fitToHeight="100" orientation="landscape" blackAndWhite="1" r:id="rId1"/>
  <headerFooter>
    <oddFooter>&amp;CStrana &amp;P z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4"/>
  <sheetViews>
    <sheetView showGridLines="0" workbookViewId="0">
      <selection activeCell="F6" sqref="F6"/>
    </sheetView>
  </sheetViews>
  <sheetFormatPr defaultRowHeight="11.25"/>
  <cols>
    <col min="1" max="1" width="8.33203125" style="5" customWidth="1"/>
    <col min="2" max="2" width="1.1640625" style="5" customWidth="1"/>
    <col min="3" max="3" width="4.1640625" style="5" customWidth="1"/>
    <col min="4" max="4" width="4.33203125" style="5" customWidth="1"/>
    <col min="5" max="5" width="17.1640625" style="5" customWidth="1"/>
    <col min="6" max="6" width="100.83203125" style="5" customWidth="1"/>
    <col min="7" max="7" width="7.5" style="5" customWidth="1"/>
    <col min="8" max="8" width="14" style="5" customWidth="1"/>
    <col min="9" max="9" width="15.83203125" style="5" customWidth="1"/>
    <col min="10" max="11" width="22.33203125" style="5" customWidth="1"/>
    <col min="12" max="12" width="9.33203125" style="5" customWidth="1"/>
    <col min="13" max="13" width="10.83203125" style="5" hidden="1" customWidth="1"/>
    <col min="14" max="14" width="9.33203125" style="5" hidden="1"/>
    <col min="15" max="20" width="14.1640625" style="5" hidden="1" customWidth="1"/>
    <col min="21" max="21" width="16.33203125" style="5" hidden="1" customWidth="1"/>
    <col min="22" max="22" width="12.33203125" style="5" customWidth="1"/>
    <col min="23" max="23" width="16.33203125" style="5" customWidth="1"/>
    <col min="24" max="24" width="12.33203125" style="5" customWidth="1"/>
    <col min="25" max="25" width="15" style="5" customWidth="1"/>
    <col min="26" max="26" width="11" style="5" customWidth="1"/>
    <col min="27" max="27" width="15" style="5" customWidth="1"/>
    <col min="28" max="28" width="16.33203125" style="5" customWidth="1"/>
    <col min="29" max="29" width="11" style="5" customWidth="1"/>
    <col min="30" max="30" width="15" style="5" customWidth="1"/>
    <col min="31" max="31" width="16.33203125" style="5" customWidth="1"/>
    <col min="32" max="43" width="9.33203125" style="5"/>
    <col min="44" max="65" width="9.33203125" style="5" hidden="1"/>
    <col min="66" max="16384" width="9.33203125" style="5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135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3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s="17" customFormat="1" ht="12" customHeight="1">
      <c r="A8" s="18"/>
      <c r="B8" s="15"/>
      <c r="C8" s="18"/>
      <c r="D8" s="13" t="s">
        <v>162</v>
      </c>
      <c r="E8" s="18"/>
      <c r="F8" s="18"/>
      <c r="G8" s="18"/>
      <c r="H8" s="18"/>
      <c r="I8" s="18"/>
      <c r="J8" s="18"/>
      <c r="K8" s="18"/>
      <c r="L8" s="1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</row>
    <row r="9" spans="1:46" s="17" customFormat="1" ht="16.5" customHeight="1">
      <c r="A9" s="18"/>
      <c r="B9" s="15"/>
      <c r="C9" s="18"/>
      <c r="D9" s="18"/>
      <c r="E9" s="315" t="s">
        <v>3828</v>
      </c>
      <c r="F9" s="320"/>
      <c r="G9" s="320"/>
      <c r="H9" s="320"/>
      <c r="I9" s="18"/>
      <c r="J9" s="18"/>
      <c r="K9" s="18"/>
      <c r="L9" s="16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</row>
    <row r="10" spans="1:46" s="17" customFormat="1">
      <c r="A10" s="18"/>
      <c r="B10" s="15"/>
      <c r="C10" s="18"/>
      <c r="D10" s="18"/>
      <c r="E10" s="18"/>
      <c r="F10" s="18"/>
      <c r="G10" s="18"/>
      <c r="H10" s="18"/>
      <c r="I10" s="18"/>
      <c r="J10" s="18"/>
      <c r="K10" s="18"/>
      <c r="L10" s="16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</row>
    <row r="11" spans="1:46" s="17" customFormat="1" ht="12" customHeight="1">
      <c r="A11" s="18"/>
      <c r="B11" s="15"/>
      <c r="C11" s="18"/>
      <c r="D11" s="13" t="s">
        <v>16</v>
      </c>
      <c r="E11" s="18"/>
      <c r="F11" s="19" t="s">
        <v>0</v>
      </c>
      <c r="G11" s="18"/>
      <c r="H11" s="18"/>
      <c r="I11" s="13" t="s">
        <v>17</v>
      </c>
      <c r="J11" s="19" t="s">
        <v>0</v>
      </c>
      <c r="K11" s="18"/>
      <c r="L11" s="16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</row>
    <row r="12" spans="1:46" s="17" customFormat="1" ht="12" customHeight="1">
      <c r="A12" s="18"/>
      <c r="B12" s="15"/>
      <c r="C12" s="18"/>
      <c r="D12" s="13" t="s">
        <v>18</v>
      </c>
      <c r="E12" s="18"/>
      <c r="F12" s="19" t="s">
        <v>19</v>
      </c>
      <c r="G12" s="18"/>
      <c r="H12" s="18"/>
      <c r="I12" s="13" t="s">
        <v>20</v>
      </c>
      <c r="J12" s="20">
        <f>'Rekapitulace stavby'!AN8</f>
        <v>0</v>
      </c>
      <c r="K12" s="18"/>
      <c r="L12" s="16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</row>
    <row r="13" spans="1:46" s="17" customFormat="1" ht="10.9" customHeight="1">
      <c r="A13" s="18"/>
      <c r="B13" s="15"/>
      <c r="C13" s="18"/>
      <c r="D13" s="18"/>
      <c r="E13" s="18"/>
      <c r="F13" s="18"/>
      <c r="G13" s="18"/>
      <c r="H13" s="18"/>
      <c r="I13" s="18"/>
      <c r="J13" s="18"/>
      <c r="K13" s="18"/>
      <c r="L13" s="16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</row>
    <row r="14" spans="1:46" s="17" customFormat="1" ht="12" customHeight="1">
      <c r="A14" s="18"/>
      <c r="B14" s="15"/>
      <c r="C14" s="18"/>
      <c r="D14" s="13" t="s">
        <v>21</v>
      </c>
      <c r="E14" s="18"/>
      <c r="F14" s="18"/>
      <c r="G14" s="18"/>
      <c r="H14" s="18"/>
      <c r="I14" s="13" t="s">
        <v>22</v>
      </c>
      <c r="J14" s="19">
        <v>63703</v>
      </c>
      <c r="K14" s="18"/>
      <c r="L14" s="16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</row>
    <row r="15" spans="1:46" s="17" customFormat="1" ht="18" customHeight="1">
      <c r="A15" s="18"/>
      <c r="B15" s="15"/>
      <c r="C15" s="18"/>
      <c r="D15" s="18"/>
      <c r="E15" s="19" t="s">
        <v>23</v>
      </c>
      <c r="F15" s="18"/>
      <c r="G15" s="18"/>
      <c r="H15" s="18"/>
      <c r="I15" s="13" t="s">
        <v>24</v>
      </c>
      <c r="J15" s="19" t="s">
        <v>5515</v>
      </c>
      <c r="K15" s="18"/>
      <c r="L15" s="16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</row>
    <row r="16" spans="1:46" s="17" customFormat="1" ht="6.95" customHeight="1">
      <c r="A16" s="18"/>
      <c r="B16" s="15"/>
      <c r="C16" s="18"/>
      <c r="D16" s="18"/>
      <c r="E16" s="18"/>
      <c r="F16" s="18"/>
      <c r="G16" s="18"/>
      <c r="H16" s="18"/>
      <c r="I16" s="18"/>
      <c r="J16" s="18"/>
      <c r="K16" s="18"/>
      <c r="L16" s="16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</row>
    <row r="17" spans="1:31" s="17" customFormat="1" ht="12" customHeight="1">
      <c r="A17" s="18"/>
      <c r="B17" s="15"/>
      <c r="C17" s="18"/>
      <c r="D17" s="13" t="s">
        <v>25</v>
      </c>
      <c r="E17" s="125"/>
      <c r="F17" s="125"/>
      <c r="G17" s="125"/>
      <c r="H17" s="125"/>
      <c r="I17" s="126" t="s">
        <v>22</v>
      </c>
      <c r="J17" s="124">
        <f>'Rekapitulace stavby'!AN13</f>
        <v>0</v>
      </c>
      <c r="K17" s="18"/>
      <c r="L17" s="16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</row>
    <row r="18" spans="1:31" s="17" customFormat="1" ht="18" customHeight="1">
      <c r="A18" s="18"/>
      <c r="B18" s="15"/>
      <c r="C18" s="18"/>
      <c r="D18" s="18"/>
      <c r="E18" s="324">
        <f>'Rekapitulace stavby'!E14</f>
        <v>0</v>
      </c>
      <c r="F18" s="324"/>
      <c r="G18" s="324"/>
      <c r="H18" s="324"/>
      <c r="I18" s="126" t="s">
        <v>24</v>
      </c>
      <c r="J18" s="124">
        <f>'Rekapitulace stavby'!AN14</f>
        <v>0</v>
      </c>
      <c r="K18" s="18"/>
      <c r="L18" s="16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</row>
    <row r="19" spans="1:31" s="17" customFormat="1" ht="6.95" customHeight="1">
      <c r="A19" s="18"/>
      <c r="B19" s="15"/>
      <c r="C19" s="18"/>
      <c r="D19" s="18"/>
      <c r="E19" s="18"/>
      <c r="F19" s="18"/>
      <c r="G19" s="18"/>
      <c r="H19" s="18"/>
      <c r="I19" s="18"/>
      <c r="J19" s="18"/>
      <c r="K19" s="18"/>
      <c r="L19" s="16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</row>
    <row r="20" spans="1:31" s="17" customFormat="1" ht="12" customHeight="1">
      <c r="A20" s="18"/>
      <c r="B20" s="15"/>
      <c r="C20" s="18"/>
      <c r="D20" s="13" t="s">
        <v>26</v>
      </c>
      <c r="E20" s="18"/>
      <c r="F20" s="18"/>
      <c r="G20" s="18"/>
      <c r="H20" s="18"/>
      <c r="I20" s="13" t="s">
        <v>22</v>
      </c>
      <c r="J20" s="19">
        <v>25091905</v>
      </c>
      <c r="K20" s="18"/>
      <c r="L20" s="16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</row>
    <row r="21" spans="1:31" s="17" customFormat="1" ht="18" customHeight="1">
      <c r="A21" s="18"/>
      <c r="B21" s="15"/>
      <c r="C21" s="18"/>
      <c r="D21" s="18"/>
      <c r="E21" s="19" t="s">
        <v>27</v>
      </c>
      <c r="F21" s="18"/>
      <c r="G21" s="18"/>
      <c r="H21" s="18"/>
      <c r="I21" s="13" t="s">
        <v>24</v>
      </c>
      <c r="J21" s="19" t="s">
        <v>5514</v>
      </c>
      <c r="K21" s="18"/>
      <c r="L21" s="16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</row>
    <row r="22" spans="1:31" s="17" customFormat="1" ht="6.95" customHeight="1">
      <c r="A22" s="18"/>
      <c r="B22" s="15"/>
      <c r="C22" s="18"/>
      <c r="D22" s="18"/>
      <c r="E22" s="18"/>
      <c r="F22" s="18"/>
      <c r="G22" s="18"/>
      <c r="H22" s="18"/>
      <c r="I22" s="18"/>
      <c r="J22" s="18"/>
      <c r="K22" s="18"/>
      <c r="L22" s="16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</row>
    <row r="23" spans="1:31" s="17" customFormat="1" ht="12" customHeight="1">
      <c r="A23" s="18"/>
      <c r="B23" s="15"/>
      <c r="C23" s="18"/>
      <c r="D23" s="13" t="s">
        <v>29</v>
      </c>
      <c r="E23" s="18"/>
      <c r="F23" s="18"/>
      <c r="G23" s="18"/>
      <c r="H23" s="18"/>
      <c r="I23" s="13" t="s">
        <v>22</v>
      </c>
      <c r="J23" s="19" t="str">
        <f>IF('Rekapitulace stavby'!AN19="","",'Rekapitulace stavby'!AN19)</f>
        <v/>
      </c>
      <c r="K23" s="18"/>
      <c r="L23" s="16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</row>
    <row r="24" spans="1:31" s="17" customFormat="1" ht="18" customHeight="1">
      <c r="A24" s="18"/>
      <c r="B24" s="15"/>
      <c r="C24" s="18"/>
      <c r="D24" s="18"/>
      <c r="E24" s="19" t="str">
        <f>IF('Rekapitulace stavby'!E20="","",'Rekapitulace stavby'!E20)</f>
        <v xml:space="preserve"> </v>
      </c>
      <c r="F24" s="18"/>
      <c r="G24" s="18"/>
      <c r="H24" s="18"/>
      <c r="I24" s="13" t="s">
        <v>24</v>
      </c>
      <c r="J24" s="19" t="str">
        <f>IF('Rekapitulace stavby'!AN20="","",'Rekapitulace stavby'!AN20)</f>
        <v/>
      </c>
      <c r="K24" s="18"/>
      <c r="L24" s="16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</row>
    <row r="25" spans="1:31" s="17" customFormat="1" ht="6.95" customHeight="1">
      <c r="A25" s="18"/>
      <c r="B25" s="15"/>
      <c r="C25" s="18"/>
      <c r="D25" s="18"/>
      <c r="E25" s="18"/>
      <c r="F25" s="18"/>
      <c r="G25" s="18"/>
      <c r="H25" s="18"/>
      <c r="I25" s="18"/>
      <c r="J25" s="18"/>
      <c r="K25" s="18"/>
      <c r="L25" s="16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</row>
    <row r="26" spans="1:31" s="17" customFormat="1" ht="12" customHeight="1">
      <c r="A26" s="18"/>
      <c r="B26" s="15"/>
      <c r="C26" s="18"/>
      <c r="D26" s="13" t="s">
        <v>31</v>
      </c>
      <c r="E26" s="18"/>
      <c r="F26" s="18"/>
      <c r="G26" s="18"/>
      <c r="H26" s="18"/>
      <c r="I26" s="18"/>
      <c r="J26" s="18"/>
      <c r="K26" s="18"/>
      <c r="L26" s="16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</row>
    <row r="27" spans="1:31" s="24" customFormat="1" ht="16.5" customHeight="1">
      <c r="A27" s="21"/>
      <c r="B27" s="22"/>
      <c r="C27" s="21"/>
      <c r="D27" s="21"/>
      <c r="E27" s="289" t="s">
        <v>0</v>
      </c>
      <c r="F27" s="289"/>
      <c r="G27" s="289"/>
      <c r="H27" s="289"/>
      <c r="I27" s="21"/>
      <c r="J27" s="21"/>
      <c r="K27" s="21"/>
      <c r="L27" s="23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1:31" s="17" customFormat="1" ht="6.95" customHeight="1">
      <c r="A28" s="18"/>
      <c r="B28" s="15"/>
      <c r="C28" s="18"/>
      <c r="D28" s="18"/>
      <c r="E28" s="18"/>
      <c r="F28" s="18"/>
      <c r="G28" s="18"/>
      <c r="H28" s="18"/>
      <c r="I28" s="18"/>
      <c r="J28" s="18"/>
      <c r="K28" s="18"/>
      <c r="L28" s="16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</row>
    <row r="29" spans="1:31" s="17" customFormat="1" ht="6.95" customHeight="1">
      <c r="A29" s="18"/>
      <c r="B29" s="15"/>
      <c r="C29" s="18"/>
      <c r="D29" s="25"/>
      <c r="E29" s="25"/>
      <c r="F29" s="25"/>
      <c r="G29" s="25"/>
      <c r="H29" s="25"/>
      <c r="I29" s="25"/>
      <c r="J29" s="25"/>
      <c r="K29" s="25"/>
      <c r="L29" s="16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</row>
    <row r="30" spans="1:31" s="17" customFormat="1" ht="25.35" customHeight="1">
      <c r="A30" s="18"/>
      <c r="B30" s="15"/>
      <c r="C30" s="18"/>
      <c r="D30" s="26" t="s">
        <v>32</v>
      </c>
      <c r="E30" s="18"/>
      <c r="F30" s="18"/>
      <c r="G30" s="18"/>
      <c r="H30" s="18"/>
      <c r="I30" s="18"/>
      <c r="J30" s="27">
        <f>ROUND(J122, 2)</f>
        <v>0</v>
      </c>
      <c r="K30" s="18"/>
      <c r="L30" s="16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</row>
    <row r="31" spans="1:31" s="17" customFormat="1" ht="6.95" customHeight="1">
      <c r="A31" s="18"/>
      <c r="B31" s="15"/>
      <c r="C31" s="18"/>
      <c r="D31" s="25"/>
      <c r="E31" s="25"/>
      <c r="F31" s="25"/>
      <c r="G31" s="25"/>
      <c r="H31" s="25"/>
      <c r="I31" s="25"/>
      <c r="J31" s="25"/>
      <c r="K31" s="25"/>
      <c r="L31" s="16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</row>
    <row r="32" spans="1:31" s="17" customFormat="1" ht="14.45" customHeight="1">
      <c r="A32" s="18"/>
      <c r="B32" s="15"/>
      <c r="C32" s="18"/>
      <c r="D32" s="18"/>
      <c r="E32" s="18"/>
      <c r="F32" s="28" t="s">
        <v>34</v>
      </c>
      <c r="G32" s="18"/>
      <c r="H32" s="18"/>
      <c r="I32" s="28" t="s">
        <v>33</v>
      </c>
      <c r="J32" s="28" t="s">
        <v>35</v>
      </c>
      <c r="K32" s="18"/>
      <c r="L32" s="16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</row>
    <row r="33" spans="1:31" s="17" customFormat="1" ht="14.45" customHeight="1">
      <c r="A33" s="18"/>
      <c r="B33" s="15"/>
      <c r="C33" s="18"/>
      <c r="D33" s="29" t="s">
        <v>36</v>
      </c>
      <c r="E33" s="13" t="s">
        <v>37</v>
      </c>
      <c r="F33" s="30">
        <f>ROUND((SUM(BE122:BE163)),  2)</f>
        <v>0</v>
      </c>
      <c r="G33" s="18"/>
      <c r="H33" s="18"/>
      <c r="I33" s="31">
        <v>0.21</v>
      </c>
      <c r="J33" s="30">
        <f>ROUND(((SUM(BE122:BE163))*I33),  2)</f>
        <v>0</v>
      </c>
      <c r="K33" s="18"/>
      <c r="L33" s="16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</row>
    <row r="34" spans="1:31" s="17" customFormat="1" ht="14.45" customHeight="1">
      <c r="A34" s="18"/>
      <c r="B34" s="15"/>
      <c r="C34" s="18"/>
      <c r="D34" s="18"/>
      <c r="E34" s="13" t="s">
        <v>38</v>
      </c>
      <c r="F34" s="30">
        <f>ROUND((SUM(BF122:BF163)),  2)</f>
        <v>0</v>
      </c>
      <c r="G34" s="18"/>
      <c r="H34" s="18"/>
      <c r="I34" s="31">
        <v>0.15</v>
      </c>
      <c r="J34" s="30">
        <f>ROUND(((SUM(BF122:BF163))*I34),  2)</f>
        <v>0</v>
      </c>
      <c r="K34" s="18"/>
      <c r="L34" s="16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</row>
    <row r="35" spans="1:31" s="17" customFormat="1" ht="14.45" hidden="1" customHeight="1">
      <c r="A35" s="18"/>
      <c r="B35" s="15"/>
      <c r="C35" s="18"/>
      <c r="D35" s="18"/>
      <c r="E35" s="13" t="s">
        <v>39</v>
      </c>
      <c r="F35" s="30">
        <f>ROUND((SUM(BG122:BG163)),  2)</f>
        <v>0</v>
      </c>
      <c r="G35" s="18"/>
      <c r="H35" s="18"/>
      <c r="I35" s="31">
        <v>0.21</v>
      </c>
      <c r="J35" s="30">
        <f>0</f>
        <v>0</v>
      </c>
      <c r="K35" s="18"/>
      <c r="L35" s="16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</row>
    <row r="36" spans="1:31" s="17" customFormat="1" ht="14.45" hidden="1" customHeight="1">
      <c r="A36" s="18"/>
      <c r="B36" s="15"/>
      <c r="C36" s="18"/>
      <c r="D36" s="18"/>
      <c r="E36" s="13" t="s">
        <v>40</v>
      </c>
      <c r="F36" s="30">
        <f>ROUND((SUM(BH122:BH163)),  2)</f>
        <v>0</v>
      </c>
      <c r="G36" s="18"/>
      <c r="H36" s="18"/>
      <c r="I36" s="31">
        <v>0.15</v>
      </c>
      <c r="J36" s="30">
        <f>0</f>
        <v>0</v>
      </c>
      <c r="K36" s="18"/>
      <c r="L36" s="16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</row>
    <row r="37" spans="1:31" s="17" customFormat="1" ht="14.45" hidden="1" customHeight="1">
      <c r="A37" s="18"/>
      <c r="B37" s="15"/>
      <c r="C37" s="18"/>
      <c r="D37" s="18"/>
      <c r="E37" s="13" t="s">
        <v>41</v>
      </c>
      <c r="F37" s="30">
        <f>ROUND((SUM(BI122:BI163)),  2)</f>
        <v>0</v>
      </c>
      <c r="G37" s="18"/>
      <c r="H37" s="18"/>
      <c r="I37" s="31">
        <v>0</v>
      </c>
      <c r="J37" s="30">
        <f>0</f>
        <v>0</v>
      </c>
      <c r="K37" s="18"/>
      <c r="L37" s="16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</row>
    <row r="38" spans="1:31" s="17" customFormat="1" ht="6.95" customHeight="1">
      <c r="A38" s="18"/>
      <c r="B38" s="15"/>
      <c r="C38" s="18"/>
      <c r="D38" s="18"/>
      <c r="E38" s="18"/>
      <c r="F38" s="18"/>
      <c r="G38" s="18"/>
      <c r="H38" s="18"/>
      <c r="I38" s="18"/>
      <c r="J38" s="18"/>
      <c r="K38" s="18"/>
      <c r="L38" s="16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</row>
    <row r="39" spans="1:31" s="17" customFormat="1" ht="25.35" customHeight="1">
      <c r="A39" s="18"/>
      <c r="B39" s="15"/>
      <c r="C39" s="32"/>
      <c r="D39" s="33" t="s">
        <v>42</v>
      </c>
      <c r="E39" s="34"/>
      <c r="F39" s="34"/>
      <c r="G39" s="35" t="s">
        <v>43</v>
      </c>
      <c r="H39" s="36" t="s">
        <v>44</v>
      </c>
      <c r="I39" s="34"/>
      <c r="J39" s="37">
        <f>SUM(J30:J37)</f>
        <v>0</v>
      </c>
      <c r="K39" s="38"/>
      <c r="L39" s="16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</row>
    <row r="40" spans="1:31" s="17" customFormat="1" ht="14.45" customHeight="1">
      <c r="A40" s="18"/>
      <c r="B40" s="15"/>
      <c r="C40" s="18"/>
      <c r="D40" s="18"/>
      <c r="E40" s="18"/>
      <c r="F40" s="18"/>
      <c r="G40" s="18"/>
      <c r="H40" s="18"/>
      <c r="I40" s="18"/>
      <c r="J40" s="18"/>
      <c r="K40" s="18"/>
      <c r="L40" s="16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</row>
    <row r="41" spans="1:31" ht="14.45" customHeight="1">
      <c r="B41" s="9"/>
      <c r="L41" s="9"/>
    </row>
    <row r="42" spans="1:31" ht="14.45" customHeight="1">
      <c r="B42" s="9"/>
      <c r="L42" s="9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8"/>
      <c r="B61" s="15"/>
      <c r="C61" s="18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8"/>
      <c r="B65" s="15"/>
      <c r="C65" s="18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8"/>
      <c r="B76" s="15"/>
      <c r="C76" s="18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</row>
    <row r="77" spans="1:31" s="17" customFormat="1" ht="14.45" customHeight="1">
      <c r="A77" s="18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</row>
    <row r="81" spans="1:47" s="17" customFormat="1" ht="6.95" customHeight="1">
      <c r="A81" s="18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</row>
    <row r="82" spans="1:47" s="17" customFormat="1" ht="24.95" customHeight="1">
      <c r="A82" s="18"/>
      <c r="B82" s="15"/>
      <c r="C82" s="10" t="s">
        <v>164</v>
      </c>
      <c r="D82" s="18"/>
      <c r="E82" s="18"/>
      <c r="F82" s="18"/>
      <c r="G82" s="18"/>
      <c r="H82" s="18"/>
      <c r="I82" s="18"/>
      <c r="J82" s="18"/>
      <c r="K82" s="18"/>
      <c r="L82" s="16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</row>
    <row r="83" spans="1:47" s="17" customFormat="1" ht="6.95" customHeight="1">
      <c r="A83" s="18"/>
      <c r="B83" s="15"/>
      <c r="C83" s="18"/>
      <c r="D83" s="18"/>
      <c r="E83" s="18"/>
      <c r="F83" s="18"/>
      <c r="G83" s="18"/>
      <c r="H83" s="18"/>
      <c r="I83" s="18"/>
      <c r="J83" s="18"/>
      <c r="K83" s="18"/>
      <c r="L83" s="16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</row>
    <row r="84" spans="1:47" s="17" customFormat="1" ht="12" customHeight="1">
      <c r="A84" s="18"/>
      <c r="B84" s="15"/>
      <c r="C84" s="13" t="s">
        <v>14</v>
      </c>
      <c r="D84" s="18"/>
      <c r="E84" s="18"/>
      <c r="F84" s="18"/>
      <c r="G84" s="18"/>
      <c r="H84" s="18"/>
      <c r="I84" s="18"/>
      <c r="J84" s="18"/>
      <c r="K84" s="18"/>
      <c r="L84" s="16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</row>
    <row r="85" spans="1:47" s="17" customFormat="1" ht="16.5" customHeight="1">
      <c r="A85" s="18"/>
      <c r="B85" s="15"/>
      <c r="C85" s="18"/>
      <c r="D85" s="18"/>
      <c r="E85" s="321" t="str">
        <f>E7</f>
        <v>MŠ Tychonova - celková rekonstrukce</v>
      </c>
      <c r="F85" s="322"/>
      <c r="G85" s="322"/>
      <c r="H85" s="322"/>
      <c r="I85" s="18"/>
      <c r="J85" s="18"/>
      <c r="K85" s="18"/>
      <c r="L85" s="16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</row>
    <row r="86" spans="1:47" s="17" customFormat="1" ht="12" customHeight="1">
      <c r="A86" s="18"/>
      <c r="B86" s="15"/>
      <c r="C86" s="13" t="s">
        <v>162</v>
      </c>
      <c r="D86" s="18"/>
      <c r="E86" s="18"/>
      <c r="F86" s="18"/>
      <c r="G86" s="18"/>
      <c r="H86" s="18"/>
      <c r="I86" s="18"/>
      <c r="J86" s="18"/>
      <c r="K86" s="18"/>
      <c r="L86" s="16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</row>
    <row r="87" spans="1:47" s="17" customFormat="1" ht="16.5" customHeight="1">
      <c r="A87" s="18"/>
      <c r="B87" s="15"/>
      <c r="C87" s="18"/>
      <c r="D87" s="18"/>
      <c r="E87" s="315" t="str">
        <f>E9</f>
        <v>SO 203 - OPZ</v>
      </c>
      <c r="F87" s="320"/>
      <c r="G87" s="320"/>
      <c r="H87" s="320"/>
      <c r="I87" s="18"/>
      <c r="J87" s="18"/>
      <c r="K87" s="18"/>
      <c r="L87" s="16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</row>
    <row r="88" spans="1:47" s="17" customFormat="1" ht="6.95" customHeight="1">
      <c r="A88" s="18"/>
      <c r="B88" s="15"/>
      <c r="C88" s="18"/>
      <c r="D88" s="18"/>
      <c r="E88" s="18"/>
      <c r="F88" s="18"/>
      <c r="G88" s="18"/>
      <c r="H88" s="18"/>
      <c r="I88" s="18"/>
      <c r="J88" s="18"/>
      <c r="K88" s="18"/>
      <c r="L88" s="16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</row>
    <row r="89" spans="1:47" s="17" customFormat="1" ht="12" customHeight="1">
      <c r="A89" s="18"/>
      <c r="B89" s="15"/>
      <c r="C89" s="13" t="s">
        <v>18</v>
      </c>
      <c r="D89" s="18"/>
      <c r="E89" s="18"/>
      <c r="F89" s="19" t="str">
        <f>F12</f>
        <v>Praha 6 - Hradčany</v>
      </c>
      <c r="G89" s="18"/>
      <c r="H89" s="18"/>
      <c r="I89" s="13" t="s">
        <v>20</v>
      </c>
      <c r="J89" s="20">
        <f>IF(J12="","",J12)</f>
        <v>0</v>
      </c>
      <c r="K89" s="18"/>
      <c r="L89" s="16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</row>
    <row r="90" spans="1:47" s="17" customFormat="1" ht="6.95" customHeight="1">
      <c r="A90" s="18"/>
      <c r="B90" s="15"/>
      <c r="C90" s="18"/>
      <c r="D90" s="18"/>
      <c r="E90" s="18"/>
      <c r="F90" s="18"/>
      <c r="G90" s="18"/>
      <c r="H90" s="18"/>
      <c r="I90" s="18"/>
      <c r="J90" s="18"/>
      <c r="K90" s="18"/>
      <c r="L90" s="16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</row>
    <row r="91" spans="1:47" s="17" customFormat="1" ht="15.2" customHeight="1">
      <c r="A91" s="18"/>
      <c r="B91" s="15"/>
      <c r="C91" s="13" t="s">
        <v>21</v>
      </c>
      <c r="D91" s="18"/>
      <c r="E91" s="18"/>
      <c r="F91" s="19" t="str">
        <f>E15</f>
        <v>Městská část Praha 6</v>
      </c>
      <c r="G91" s="18"/>
      <c r="H91" s="18"/>
      <c r="I91" s="13" t="s">
        <v>26</v>
      </c>
      <c r="J91" s="50" t="str">
        <f>E21</f>
        <v>BOMART spol. s r.o.</v>
      </c>
      <c r="K91" s="18"/>
      <c r="L91" s="16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</row>
    <row r="92" spans="1:47" s="17" customFormat="1" ht="15.2" customHeight="1">
      <c r="A92" s="18"/>
      <c r="B92" s="15"/>
      <c r="C92" s="13" t="s">
        <v>25</v>
      </c>
      <c r="D92" s="18"/>
      <c r="E92" s="18"/>
      <c r="F92" s="19">
        <f>IF(E18="","",E18)</f>
        <v>0</v>
      </c>
      <c r="G92" s="18"/>
      <c r="H92" s="18"/>
      <c r="I92" s="13" t="s">
        <v>29</v>
      </c>
      <c r="J92" s="50" t="str">
        <f>E24</f>
        <v xml:space="preserve"> </v>
      </c>
      <c r="K92" s="18"/>
      <c r="L92" s="16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</row>
    <row r="93" spans="1:47" s="17" customFormat="1" ht="10.35" customHeight="1">
      <c r="A93" s="18"/>
      <c r="B93" s="15"/>
      <c r="C93" s="18"/>
      <c r="D93" s="18"/>
      <c r="E93" s="18"/>
      <c r="F93" s="18"/>
      <c r="G93" s="18"/>
      <c r="H93" s="18"/>
      <c r="I93" s="18"/>
      <c r="J93" s="18"/>
      <c r="K93" s="18"/>
      <c r="L93" s="16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</row>
    <row r="94" spans="1:47" s="17" customFormat="1" ht="29.25" customHeight="1">
      <c r="A94" s="18"/>
      <c r="B94" s="15"/>
      <c r="C94" s="51" t="s">
        <v>165</v>
      </c>
      <c r="D94" s="32"/>
      <c r="E94" s="32"/>
      <c r="F94" s="32"/>
      <c r="G94" s="32"/>
      <c r="H94" s="32"/>
      <c r="I94" s="32"/>
      <c r="J94" s="52" t="s">
        <v>166</v>
      </c>
      <c r="K94" s="32"/>
      <c r="L94" s="16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</row>
    <row r="95" spans="1:47" s="17" customFormat="1" ht="10.35" customHeight="1">
      <c r="A95" s="18"/>
      <c r="B95" s="15"/>
      <c r="C95" s="18"/>
      <c r="D95" s="18"/>
      <c r="E95" s="18"/>
      <c r="F95" s="18"/>
      <c r="G95" s="18"/>
      <c r="H95" s="18"/>
      <c r="I95" s="18"/>
      <c r="J95" s="18"/>
      <c r="K95" s="18"/>
      <c r="L95" s="16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</row>
    <row r="96" spans="1:47" s="17" customFormat="1" ht="22.9" customHeight="1">
      <c r="A96" s="18"/>
      <c r="B96" s="15"/>
      <c r="C96" s="53" t="s">
        <v>167</v>
      </c>
      <c r="D96" s="18"/>
      <c r="E96" s="18"/>
      <c r="F96" s="18"/>
      <c r="G96" s="18"/>
      <c r="H96" s="18"/>
      <c r="I96" s="18"/>
      <c r="J96" s="27">
        <f>J122</f>
        <v>0</v>
      </c>
      <c r="K96" s="18"/>
      <c r="L96" s="16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U96" s="6" t="s">
        <v>168</v>
      </c>
    </row>
    <row r="97" spans="1:31" s="54" customFormat="1" ht="24.95" customHeight="1">
      <c r="B97" s="55"/>
      <c r="D97" s="56" t="s">
        <v>3829</v>
      </c>
      <c r="E97" s="57"/>
      <c r="F97" s="57"/>
      <c r="G97" s="57"/>
      <c r="H97" s="57"/>
      <c r="I97" s="57"/>
      <c r="J97" s="58">
        <f>J123</f>
        <v>0</v>
      </c>
      <c r="L97" s="55"/>
    </row>
    <row r="98" spans="1:31" s="59" customFormat="1" ht="19.899999999999999" customHeight="1">
      <c r="B98" s="60"/>
      <c r="D98" s="61" t="s">
        <v>3830</v>
      </c>
      <c r="E98" s="62"/>
      <c r="F98" s="62"/>
      <c r="G98" s="62"/>
      <c r="H98" s="62"/>
      <c r="I98" s="62"/>
      <c r="J98" s="63">
        <f>J124</f>
        <v>0</v>
      </c>
      <c r="L98" s="60"/>
    </row>
    <row r="99" spans="1:31" s="59" customFormat="1" ht="19.899999999999999" customHeight="1">
      <c r="B99" s="60"/>
      <c r="D99" s="61" t="s">
        <v>3831</v>
      </c>
      <c r="E99" s="62"/>
      <c r="F99" s="62"/>
      <c r="G99" s="62"/>
      <c r="H99" s="62"/>
      <c r="I99" s="62"/>
      <c r="J99" s="63">
        <f>J138</f>
        <v>0</v>
      </c>
      <c r="L99" s="60"/>
    </row>
    <row r="100" spans="1:31" s="59" customFormat="1" ht="14.85" customHeight="1">
      <c r="B100" s="60"/>
      <c r="D100" s="61" t="s">
        <v>3832</v>
      </c>
      <c r="E100" s="62"/>
      <c r="F100" s="62"/>
      <c r="G100" s="62"/>
      <c r="H100" s="62"/>
      <c r="I100" s="62"/>
      <c r="J100" s="63">
        <f>J139</f>
        <v>0</v>
      </c>
      <c r="L100" s="60"/>
    </row>
    <row r="101" spans="1:31" s="59" customFormat="1" ht="14.85" customHeight="1">
      <c r="B101" s="60"/>
      <c r="D101" s="61" t="s">
        <v>3833</v>
      </c>
      <c r="E101" s="62"/>
      <c r="F101" s="62"/>
      <c r="G101" s="62"/>
      <c r="H101" s="62"/>
      <c r="I101" s="62"/>
      <c r="J101" s="63">
        <f>J143</f>
        <v>0</v>
      </c>
      <c r="L101" s="60"/>
    </row>
    <row r="102" spans="1:31" s="59" customFormat="1" ht="19.899999999999999" customHeight="1">
      <c r="B102" s="60"/>
      <c r="D102" s="61" t="s">
        <v>3834</v>
      </c>
      <c r="E102" s="62"/>
      <c r="F102" s="62"/>
      <c r="G102" s="62"/>
      <c r="H102" s="62"/>
      <c r="I102" s="62"/>
      <c r="J102" s="63">
        <f>J159</f>
        <v>0</v>
      </c>
      <c r="L102" s="60"/>
    </row>
    <row r="103" spans="1:31" s="17" customFormat="1" ht="21.75" customHeight="1">
      <c r="A103" s="18"/>
      <c r="B103" s="15"/>
      <c r="C103" s="18"/>
      <c r="D103" s="18"/>
      <c r="E103" s="18"/>
      <c r="F103" s="18"/>
      <c r="G103" s="18"/>
      <c r="H103" s="18"/>
      <c r="I103" s="18"/>
      <c r="J103" s="18"/>
      <c r="K103" s="18"/>
      <c r="L103" s="16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</row>
    <row r="104" spans="1:31" s="17" customFormat="1" ht="6.95" customHeight="1">
      <c r="A104" s="18"/>
      <c r="B104" s="46"/>
      <c r="C104" s="47"/>
      <c r="D104" s="47"/>
      <c r="E104" s="47"/>
      <c r="F104" s="47"/>
      <c r="G104" s="47"/>
      <c r="H104" s="47"/>
      <c r="I104" s="47"/>
      <c r="J104" s="47"/>
      <c r="K104" s="47"/>
      <c r="L104" s="16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</row>
    <row r="108" spans="1:31" s="17" customFormat="1" ht="6.95" customHeight="1">
      <c r="A108" s="18"/>
      <c r="B108" s="48"/>
      <c r="C108" s="49"/>
      <c r="D108" s="49"/>
      <c r="E108" s="49"/>
      <c r="F108" s="49"/>
      <c r="G108" s="49"/>
      <c r="H108" s="49"/>
      <c r="I108" s="49"/>
      <c r="J108" s="49"/>
      <c r="K108" s="49"/>
      <c r="L108" s="16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</row>
    <row r="109" spans="1:31" s="17" customFormat="1" ht="24.95" customHeight="1">
      <c r="A109" s="18"/>
      <c r="B109" s="15"/>
      <c r="C109" s="10" t="s">
        <v>202</v>
      </c>
      <c r="D109" s="18"/>
      <c r="E109" s="18"/>
      <c r="F109" s="18"/>
      <c r="G109" s="18"/>
      <c r="H109" s="18"/>
      <c r="I109" s="18"/>
      <c r="J109" s="18"/>
      <c r="K109" s="18"/>
      <c r="L109" s="16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</row>
    <row r="110" spans="1:31" s="17" customFormat="1" ht="6.95" customHeight="1">
      <c r="A110" s="18"/>
      <c r="B110" s="15"/>
      <c r="C110" s="18"/>
      <c r="D110" s="18"/>
      <c r="E110" s="18"/>
      <c r="F110" s="18"/>
      <c r="G110" s="18"/>
      <c r="H110" s="18"/>
      <c r="I110" s="18"/>
      <c r="J110" s="18"/>
      <c r="K110" s="18"/>
      <c r="L110" s="16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</row>
    <row r="111" spans="1:31" s="17" customFormat="1" ht="12" customHeight="1">
      <c r="A111" s="18"/>
      <c r="B111" s="15"/>
      <c r="C111" s="13" t="s">
        <v>14</v>
      </c>
      <c r="D111" s="18"/>
      <c r="E111" s="18"/>
      <c r="F111" s="18"/>
      <c r="G111" s="18"/>
      <c r="H111" s="18"/>
      <c r="I111" s="18"/>
      <c r="J111" s="18"/>
      <c r="K111" s="18"/>
      <c r="L111" s="16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</row>
    <row r="112" spans="1:31" s="17" customFormat="1" ht="16.5" customHeight="1">
      <c r="A112" s="18"/>
      <c r="B112" s="15"/>
      <c r="C112" s="18"/>
      <c r="D112" s="18"/>
      <c r="E112" s="321" t="str">
        <f>E7</f>
        <v>MŠ Tychonova - celková rekonstrukce</v>
      </c>
      <c r="F112" s="322"/>
      <c r="G112" s="322"/>
      <c r="H112" s="322"/>
      <c r="I112" s="18"/>
      <c r="J112" s="18"/>
      <c r="K112" s="18"/>
      <c r="L112" s="16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</row>
    <row r="113" spans="1:65" s="17" customFormat="1" ht="12" customHeight="1">
      <c r="A113" s="18"/>
      <c r="B113" s="15"/>
      <c r="C113" s="13" t="s">
        <v>162</v>
      </c>
      <c r="D113" s="18"/>
      <c r="E113" s="18"/>
      <c r="F113" s="18"/>
      <c r="G113" s="18"/>
      <c r="H113" s="18"/>
      <c r="I113" s="18"/>
      <c r="J113" s="18"/>
      <c r="K113" s="18"/>
      <c r="L113" s="16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</row>
    <row r="114" spans="1:65" s="17" customFormat="1" ht="16.5" customHeight="1">
      <c r="A114" s="18"/>
      <c r="B114" s="15"/>
      <c r="C114" s="18"/>
      <c r="D114" s="18"/>
      <c r="E114" s="315" t="str">
        <f>E9</f>
        <v>SO 203 - OPZ</v>
      </c>
      <c r="F114" s="320"/>
      <c r="G114" s="320"/>
      <c r="H114" s="320"/>
      <c r="I114" s="18"/>
      <c r="J114" s="18"/>
      <c r="K114" s="18"/>
      <c r="L114" s="16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</row>
    <row r="115" spans="1:65" s="17" customFormat="1" ht="6.95" customHeight="1">
      <c r="A115" s="18"/>
      <c r="B115" s="15"/>
      <c r="C115" s="18"/>
      <c r="D115" s="18"/>
      <c r="E115" s="18"/>
      <c r="F115" s="18"/>
      <c r="G115" s="18"/>
      <c r="H115" s="18"/>
      <c r="I115" s="18"/>
      <c r="J115" s="18"/>
      <c r="K115" s="18"/>
      <c r="L115" s="16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</row>
    <row r="116" spans="1:65" s="17" customFormat="1" ht="12" customHeight="1">
      <c r="A116" s="18"/>
      <c r="B116" s="15"/>
      <c r="C116" s="13" t="s">
        <v>18</v>
      </c>
      <c r="D116" s="18"/>
      <c r="E116" s="18"/>
      <c r="F116" s="19" t="str">
        <f>F12</f>
        <v>Praha 6 - Hradčany</v>
      </c>
      <c r="G116" s="18"/>
      <c r="H116" s="18"/>
      <c r="I116" s="13" t="s">
        <v>20</v>
      </c>
      <c r="J116" s="20">
        <f>IF(J12="","",J12)</f>
        <v>0</v>
      </c>
      <c r="K116" s="18"/>
      <c r="L116" s="16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</row>
    <row r="117" spans="1:65" s="17" customFormat="1" ht="6.95" customHeight="1">
      <c r="A117" s="18"/>
      <c r="B117" s="15"/>
      <c r="C117" s="18"/>
      <c r="D117" s="18"/>
      <c r="E117" s="18"/>
      <c r="F117" s="18"/>
      <c r="G117" s="18"/>
      <c r="H117" s="18"/>
      <c r="I117" s="18"/>
      <c r="J117" s="18"/>
      <c r="K117" s="18"/>
      <c r="L117" s="16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</row>
    <row r="118" spans="1:65" s="17" customFormat="1" ht="15.2" customHeight="1">
      <c r="A118" s="18"/>
      <c r="B118" s="15"/>
      <c r="C118" s="13" t="s">
        <v>21</v>
      </c>
      <c r="D118" s="18"/>
      <c r="E118" s="18"/>
      <c r="F118" s="19" t="str">
        <f>E15</f>
        <v>Městská část Praha 6</v>
      </c>
      <c r="G118" s="18"/>
      <c r="H118" s="18"/>
      <c r="I118" s="13" t="s">
        <v>26</v>
      </c>
      <c r="J118" s="50" t="str">
        <f>E21</f>
        <v>BOMART spol. s r.o.</v>
      </c>
      <c r="K118" s="18"/>
      <c r="L118" s="16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</row>
    <row r="119" spans="1:65" s="17" customFormat="1" ht="15.2" customHeight="1">
      <c r="A119" s="18"/>
      <c r="B119" s="15"/>
      <c r="C119" s="13" t="s">
        <v>25</v>
      </c>
      <c r="D119" s="18"/>
      <c r="E119" s="18"/>
      <c r="F119" s="19">
        <f>IF(E18="","",E18)</f>
        <v>0</v>
      </c>
      <c r="G119" s="18"/>
      <c r="H119" s="18"/>
      <c r="I119" s="13" t="s">
        <v>29</v>
      </c>
      <c r="J119" s="50" t="str">
        <f>E24</f>
        <v xml:space="preserve"> </v>
      </c>
      <c r="K119" s="18"/>
      <c r="L119" s="16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</row>
    <row r="120" spans="1:65" s="17" customFormat="1" ht="10.35" customHeight="1">
      <c r="A120" s="18"/>
      <c r="B120" s="15"/>
      <c r="C120" s="18"/>
      <c r="D120" s="18"/>
      <c r="E120" s="18"/>
      <c r="F120" s="18"/>
      <c r="G120" s="18"/>
      <c r="H120" s="18"/>
      <c r="I120" s="18"/>
      <c r="J120" s="18"/>
      <c r="K120" s="18"/>
      <c r="L120" s="16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</row>
    <row r="121" spans="1:65" s="73" customFormat="1" ht="29.25" customHeight="1">
      <c r="A121" s="64"/>
      <c r="B121" s="65"/>
      <c r="C121" s="66" t="s">
        <v>203</v>
      </c>
      <c r="D121" s="67" t="s">
        <v>57</v>
      </c>
      <c r="E121" s="67" t="s">
        <v>53</v>
      </c>
      <c r="F121" s="67" t="s">
        <v>54</v>
      </c>
      <c r="G121" s="67" t="s">
        <v>204</v>
      </c>
      <c r="H121" s="67" t="s">
        <v>205</v>
      </c>
      <c r="I121" s="67" t="s">
        <v>206</v>
      </c>
      <c r="J121" s="67" t="s">
        <v>166</v>
      </c>
      <c r="K121" s="68" t="s">
        <v>207</v>
      </c>
      <c r="L121" s="69"/>
      <c r="M121" s="70" t="s">
        <v>0</v>
      </c>
      <c r="N121" s="71" t="s">
        <v>36</v>
      </c>
      <c r="O121" s="71" t="s">
        <v>208</v>
      </c>
      <c r="P121" s="71" t="s">
        <v>209</v>
      </c>
      <c r="Q121" s="71" t="s">
        <v>210</v>
      </c>
      <c r="R121" s="71" t="s">
        <v>211</v>
      </c>
      <c r="S121" s="71" t="s">
        <v>212</v>
      </c>
      <c r="T121" s="72" t="s">
        <v>213</v>
      </c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</row>
    <row r="122" spans="1:65" s="17" customFormat="1" ht="22.9" customHeight="1">
      <c r="A122" s="18"/>
      <c r="B122" s="15"/>
      <c r="C122" s="74" t="s">
        <v>214</v>
      </c>
      <c r="D122" s="18"/>
      <c r="E122" s="18"/>
      <c r="F122" s="18"/>
      <c r="G122" s="18"/>
      <c r="H122" s="18"/>
      <c r="I122" s="18"/>
      <c r="J122" s="75">
        <f>BK122</f>
        <v>0</v>
      </c>
      <c r="K122" s="18"/>
      <c r="L122" s="15"/>
      <c r="M122" s="76"/>
      <c r="N122" s="77"/>
      <c r="O122" s="25"/>
      <c r="P122" s="78">
        <f>P123</f>
        <v>0</v>
      </c>
      <c r="Q122" s="25"/>
      <c r="R122" s="78">
        <f>R123</f>
        <v>0</v>
      </c>
      <c r="S122" s="25"/>
      <c r="T122" s="79">
        <f>T123</f>
        <v>0</v>
      </c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T122" s="6" t="s">
        <v>71</v>
      </c>
      <c r="AU122" s="6" t="s">
        <v>168</v>
      </c>
      <c r="BK122" s="80">
        <f>BK123</f>
        <v>0</v>
      </c>
    </row>
    <row r="123" spans="1:65" s="81" customFormat="1" ht="25.9" customHeight="1">
      <c r="B123" s="82"/>
      <c r="D123" s="83" t="s">
        <v>71</v>
      </c>
      <c r="E123" s="84" t="s">
        <v>2391</v>
      </c>
      <c r="F123" s="84" t="s">
        <v>3835</v>
      </c>
      <c r="J123" s="85">
        <f>BK123</f>
        <v>0</v>
      </c>
      <c r="L123" s="82"/>
      <c r="M123" s="86"/>
      <c r="N123" s="87"/>
      <c r="O123" s="87"/>
      <c r="P123" s="88">
        <f>P124+P138+P159</f>
        <v>0</v>
      </c>
      <c r="Q123" s="87"/>
      <c r="R123" s="88">
        <f>R124+R138+R159</f>
        <v>0</v>
      </c>
      <c r="S123" s="87"/>
      <c r="T123" s="89">
        <f>T124+T138+T159</f>
        <v>0</v>
      </c>
      <c r="AR123" s="83" t="s">
        <v>79</v>
      </c>
      <c r="AT123" s="90" t="s">
        <v>71</v>
      </c>
      <c r="AU123" s="90" t="s">
        <v>72</v>
      </c>
      <c r="AY123" s="83" t="s">
        <v>217</v>
      </c>
      <c r="BK123" s="91">
        <f>BK124+BK138+BK159</f>
        <v>0</v>
      </c>
    </row>
    <row r="124" spans="1:65" s="81" customFormat="1" ht="22.9" customHeight="1">
      <c r="B124" s="82"/>
      <c r="D124" s="83" t="s">
        <v>71</v>
      </c>
      <c r="E124" s="92" t="s">
        <v>3352</v>
      </c>
      <c r="F124" s="92" t="s">
        <v>3836</v>
      </c>
      <c r="J124" s="93">
        <f>BK124</f>
        <v>0</v>
      </c>
      <c r="L124" s="82"/>
      <c r="M124" s="86"/>
      <c r="N124" s="87"/>
      <c r="O124" s="87"/>
      <c r="P124" s="88">
        <f>SUM(P125:P137)</f>
        <v>0</v>
      </c>
      <c r="Q124" s="87"/>
      <c r="R124" s="88">
        <f>SUM(R125:R137)</f>
        <v>0</v>
      </c>
      <c r="S124" s="87"/>
      <c r="T124" s="89">
        <f>SUM(T125:T137)</f>
        <v>0</v>
      </c>
      <c r="AR124" s="83" t="s">
        <v>79</v>
      </c>
      <c r="AT124" s="90" t="s">
        <v>71</v>
      </c>
      <c r="AU124" s="90" t="s">
        <v>79</v>
      </c>
      <c r="AY124" s="83" t="s">
        <v>217</v>
      </c>
      <c r="BK124" s="91">
        <f>SUM(BK125:BK137)</f>
        <v>0</v>
      </c>
    </row>
    <row r="125" spans="1:65" s="17" customFormat="1" ht="24">
      <c r="A125" s="18"/>
      <c r="B125" s="15"/>
      <c r="C125" s="94">
        <v>1</v>
      </c>
      <c r="D125" s="94" t="s">
        <v>219</v>
      </c>
      <c r="E125" s="95" t="s">
        <v>3837</v>
      </c>
      <c r="F125" s="96" t="s">
        <v>3838</v>
      </c>
      <c r="G125" s="97" t="s">
        <v>257</v>
      </c>
      <c r="H125" s="98">
        <v>11</v>
      </c>
      <c r="I125" s="1"/>
      <c r="J125" s="99">
        <f t="shared" ref="J125:J137" si="0">ROUND(I125*H125,2)</f>
        <v>0</v>
      </c>
      <c r="K125" s="96" t="s">
        <v>0</v>
      </c>
      <c r="L125" s="15"/>
      <c r="M125" s="100" t="s">
        <v>0</v>
      </c>
      <c r="N125" s="101" t="s">
        <v>37</v>
      </c>
      <c r="O125" s="102"/>
      <c r="P125" s="103">
        <f t="shared" ref="P125:P137" si="1">O125*H125</f>
        <v>0</v>
      </c>
      <c r="Q125" s="103">
        <v>0</v>
      </c>
      <c r="R125" s="103">
        <f t="shared" ref="R125:R137" si="2">Q125*H125</f>
        <v>0</v>
      </c>
      <c r="S125" s="103">
        <v>0</v>
      </c>
      <c r="T125" s="104">
        <f t="shared" ref="T125:T137" si="3">S125*H125</f>
        <v>0</v>
      </c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R125" s="105" t="s">
        <v>224</v>
      </c>
      <c r="AT125" s="105" t="s">
        <v>219</v>
      </c>
      <c r="AU125" s="105" t="s">
        <v>81</v>
      </c>
      <c r="AY125" s="6" t="s">
        <v>217</v>
      </c>
      <c r="BE125" s="106">
        <f t="shared" ref="BE125:BE137" si="4">IF(N125="základní",J125,0)</f>
        <v>0</v>
      </c>
      <c r="BF125" s="106">
        <f t="shared" ref="BF125:BF137" si="5">IF(N125="snížená",J125,0)</f>
        <v>0</v>
      </c>
      <c r="BG125" s="106">
        <f t="shared" ref="BG125:BG137" si="6">IF(N125="zákl. přenesená",J125,0)</f>
        <v>0</v>
      </c>
      <c r="BH125" s="106">
        <f t="shared" ref="BH125:BH137" si="7">IF(N125="sníž. přenesená",J125,0)</f>
        <v>0</v>
      </c>
      <c r="BI125" s="106">
        <f t="shared" ref="BI125:BI137" si="8">IF(N125="nulová",J125,0)</f>
        <v>0</v>
      </c>
      <c r="BJ125" s="6" t="s">
        <v>79</v>
      </c>
      <c r="BK125" s="106">
        <f t="shared" ref="BK125:BK137" si="9">ROUND(I125*H125,2)</f>
        <v>0</v>
      </c>
      <c r="BL125" s="6" t="s">
        <v>224</v>
      </c>
      <c r="BM125" s="105" t="s">
        <v>81</v>
      </c>
    </row>
    <row r="126" spans="1:65" s="17" customFormat="1" ht="16.5" customHeight="1">
      <c r="A126" s="18"/>
      <c r="B126" s="15"/>
      <c r="C126" s="94">
        <f>C125+1</f>
        <v>2</v>
      </c>
      <c r="D126" s="94" t="s">
        <v>219</v>
      </c>
      <c r="E126" s="95" t="s">
        <v>3839</v>
      </c>
      <c r="F126" s="96" t="s">
        <v>3840</v>
      </c>
      <c r="G126" s="97" t="s">
        <v>2486</v>
      </c>
      <c r="H126" s="98">
        <v>5</v>
      </c>
      <c r="I126" s="1"/>
      <c r="J126" s="99">
        <f t="shared" si="0"/>
        <v>0</v>
      </c>
      <c r="K126" s="96" t="s">
        <v>0</v>
      </c>
      <c r="L126" s="15"/>
      <c r="M126" s="100" t="s">
        <v>0</v>
      </c>
      <c r="N126" s="101" t="s">
        <v>37</v>
      </c>
      <c r="O126" s="102"/>
      <c r="P126" s="103">
        <f t="shared" si="1"/>
        <v>0</v>
      </c>
      <c r="Q126" s="103">
        <v>0</v>
      </c>
      <c r="R126" s="103">
        <f t="shared" si="2"/>
        <v>0</v>
      </c>
      <c r="S126" s="103">
        <v>0</v>
      </c>
      <c r="T126" s="104">
        <f t="shared" si="3"/>
        <v>0</v>
      </c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R126" s="105" t="s">
        <v>224</v>
      </c>
      <c r="AT126" s="105" t="s">
        <v>219</v>
      </c>
      <c r="AU126" s="105" t="s">
        <v>81</v>
      </c>
      <c r="AY126" s="6" t="s">
        <v>217</v>
      </c>
      <c r="BE126" s="106">
        <f t="shared" si="4"/>
        <v>0</v>
      </c>
      <c r="BF126" s="106">
        <f t="shared" si="5"/>
        <v>0</v>
      </c>
      <c r="BG126" s="106">
        <f t="shared" si="6"/>
        <v>0</v>
      </c>
      <c r="BH126" s="106">
        <f t="shared" si="7"/>
        <v>0</v>
      </c>
      <c r="BI126" s="106">
        <f t="shared" si="8"/>
        <v>0</v>
      </c>
      <c r="BJ126" s="6" t="s">
        <v>79</v>
      </c>
      <c r="BK126" s="106">
        <f t="shared" si="9"/>
        <v>0</v>
      </c>
      <c r="BL126" s="6" t="s">
        <v>224</v>
      </c>
      <c r="BM126" s="105" t="s">
        <v>224</v>
      </c>
    </row>
    <row r="127" spans="1:65" s="17" customFormat="1" ht="16.5" customHeight="1">
      <c r="A127" s="18"/>
      <c r="B127" s="15"/>
      <c r="C127" s="94">
        <f t="shared" ref="C127:C137" si="10">C126+1</f>
        <v>3</v>
      </c>
      <c r="D127" s="94" t="s">
        <v>219</v>
      </c>
      <c r="E127" s="95" t="s">
        <v>3841</v>
      </c>
      <c r="F127" s="96" t="s">
        <v>3842</v>
      </c>
      <c r="G127" s="97" t="s">
        <v>2486</v>
      </c>
      <c r="H127" s="98">
        <v>1</v>
      </c>
      <c r="I127" s="1"/>
      <c r="J127" s="99">
        <f t="shared" si="0"/>
        <v>0</v>
      </c>
      <c r="K127" s="96" t="s">
        <v>0</v>
      </c>
      <c r="L127" s="15"/>
      <c r="M127" s="100" t="s">
        <v>0</v>
      </c>
      <c r="N127" s="101" t="s">
        <v>37</v>
      </c>
      <c r="O127" s="102"/>
      <c r="P127" s="103">
        <f t="shared" si="1"/>
        <v>0</v>
      </c>
      <c r="Q127" s="103">
        <v>0</v>
      </c>
      <c r="R127" s="103">
        <f t="shared" si="2"/>
        <v>0</v>
      </c>
      <c r="S127" s="103">
        <v>0</v>
      </c>
      <c r="T127" s="104">
        <f t="shared" si="3"/>
        <v>0</v>
      </c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R127" s="105" t="s">
        <v>224</v>
      </c>
      <c r="AT127" s="105" t="s">
        <v>219</v>
      </c>
      <c r="AU127" s="105" t="s">
        <v>81</v>
      </c>
      <c r="AY127" s="6" t="s">
        <v>217</v>
      </c>
      <c r="BE127" s="106">
        <f t="shared" si="4"/>
        <v>0</v>
      </c>
      <c r="BF127" s="106">
        <f t="shared" si="5"/>
        <v>0</v>
      </c>
      <c r="BG127" s="106">
        <f t="shared" si="6"/>
        <v>0</v>
      </c>
      <c r="BH127" s="106">
        <f t="shared" si="7"/>
        <v>0</v>
      </c>
      <c r="BI127" s="106">
        <f t="shared" si="8"/>
        <v>0</v>
      </c>
      <c r="BJ127" s="6" t="s">
        <v>79</v>
      </c>
      <c r="BK127" s="106">
        <f t="shared" si="9"/>
        <v>0</v>
      </c>
      <c r="BL127" s="6" t="s">
        <v>224</v>
      </c>
      <c r="BM127" s="105" t="s">
        <v>244</v>
      </c>
    </row>
    <row r="128" spans="1:65" s="17" customFormat="1" ht="21.75" customHeight="1">
      <c r="A128" s="18"/>
      <c r="B128" s="15"/>
      <c r="C128" s="94">
        <f t="shared" si="10"/>
        <v>4</v>
      </c>
      <c r="D128" s="94" t="s">
        <v>219</v>
      </c>
      <c r="E128" s="95" t="s">
        <v>3843</v>
      </c>
      <c r="F128" s="96" t="s">
        <v>3844</v>
      </c>
      <c r="G128" s="97" t="s">
        <v>257</v>
      </c>
      <c r="H128" s="98">
        <v>2</v>
      </c>
      <c r="I128" s="1"/>
      <c r="J128" s="99">
        <f t="shared" si="0"/>
        <v>0</v>
      </c>
      <c r="K128" s="96" t="s">
        <v>0</v>
      </c>
      <c r="L128" s="15"/>
      <c r="M128" s="100" t="s">
        <v>0</v>
      </c>
      <c r="N128" s="101" t="s">
        <v>37</v>
      </c>
      <c r="O128" s="102"/>
      <c r="P128" s="103">
        <f t="shared" si="1"/>
        <v>0</v>
      </c>
      <c r="Q128" s="103">
        <v>0</v>
      </c>
      <c r="R128" s="103">
        <f t="shared" si="2"/>
        <v>0</v>
      </c>
      <c r="S128" s="103">
        <v>0</v>
      </c>
      <c r="T128" s="104">
        <f t="shared" si="3"/>
        <v>0</v>
      </c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R128" s="105" t="s">
        <v>224</v>
      </c>
      <c r="AT128" s="105" t="s">
        <v>219</v>
      </c>
      <c r="AU128" s="105" t="s">
        <v>81</v>
      </c>
      <c r="AY128" s="6" t="s">
        <v>217</v>
      </c>
      <c r="BE128" s="106">
        <f t="shared" si="4"/>
        <v>0</v>
      </c>
      <c r="BF128" s="106">
        <f t="shared" si="5"/>
        <v>0</v>
      </c>
      <c r="BG128" s="106">
        <f t="shared" si="6"/>
        <v>0</v>
      </c>
      <c r="BH128" s="106">
        <f t="shared" si="7"/>
        <v>0</v>
      </c>
      <c r="BI128" s="106">
        <f t="shared" si="8"/>
        <v>0</v>
      </c>
      <c r="BJ128" s="6" t="s">
        <v>79</v>
      </c>
      <c r="BK128" s="106">
        <f t="shared" si="9"/>
        <v>0</v>
      </c>
      <c r="BL128" s="6" t="s">
        <v>224</v>
      </c>
      <c r="BM128" s="105" t="s">
        <v>248</v>
      </c>
    </row>
    <row r="129" spans="1:65" s="17" customFormat="1" ht="16.5" customHeight="1">
      <c r="A129" s="18"/>
      <c r="B129" s="15"/>
      <c r="C129" s="94">
        <f t="shared" si="10"/>
        <v>5</v>
      </c>
      <c r="D129" s="94" t="s">
        <v>219</v>
      </c>
      <c r="E129" s="95" t="s">
        <v>3845</v>
      </c>
      <c r="F129" s="96" t="s">
        <v>3846</v>
      </c>
      <c r="G129" s="97" t="s">
        <v>257</v>
      </c>
      <c r="H129" s="98">
        <v>13</v>
      </c>
      <c r="I129" s="1"/>
      <c r="J129" s="99">
        <f t="shared" si="0"/>
        <v>0</v>
      </c>
      <c r="K129" s="96" t="s">
        <v>0</v>
      </c>
      <c r="L129" s="15"/>
      <c r="M129" s="100" t="s">
        <v>0</v>
      </c>
      <c r="N129" s="101" t="s">
        <v>37</v>
      </c>
      <c r="O129" s="102"/>
      <c r="P129" s="103">
        <f t="shared" si="1"/>
        <v>0</v>
      </c>
      <c r="Q129" s="103">
        <v>0</v>
      </c>
      <c r="R129" s="103">
        <f t="shared" si="2"/>
        <v>0</v>
      </c>
      <c r="S129" s="103">
        <v>0</v>
      </c>
      <c r="T129" s="104">
        <f t="shared" si="3"/>
        <v>0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R129" s="105" t="s">
        <v>224</v>
      </c>
      <c r="AT129" s="105" t="s">
        <v>219</v>
      </c>
      <c r="AU129" s="105" t="s">
        <v>81</v>
      </c>
      <c r="AY129" s="6" t="s">
        <v>217</v>
      </c>
      <c r="BE129" s="106">
        <f t="shared" si="4"/>
        <v>0</v>
      </c>
      <c r="BF129" s="106">
        <f t="shared" si="5"/>
        <v>0</v>
      </c>
      <c r="BG129" s="106">
        <f t="shared" si="6"/>
        <v>0</v>
      </c>
      <c r="BH129" s="106">
        <f t="shared" si="7"/>
        <v>0</v>
      </c>
      <c r="BI129" s="106">
        <f t="shared" si="8"/>
        <v>0</v>
      </c>
      <c r="BJ129" s="6" t="s">
        <v>79</v>
      </c>
      <c r="BK129" s="106">
        <f t="shared" si="9"/>
        <v>0</v>
      </c>
      <c r="BL129" s="6" t="s">
        <v>224</v>
      </c>
      <c r="BM129" s="105" t="s">
        <v>266</v>
      </c>
    </row>
    <row r="130" spans="1:65" s="17" customFormat="1" ht="16.5" customHeight="1">
      <c r="A130" s="18"/>
      <c r="B130" s="15"/>
      <c r="C130" s="94">
        <f t="shared" si="10"/>
        <v>6</v>
      </c>
      <c r="D130" s="94" t="s">
        <v>219</v>
      </c>
      <c r="E130" s="95" t="s">
        <v>3847</v>
      </c>
      <c r="F130" s="96" t="s">
        <v>3848</v>
      </c>
      <c r="G130" s="97" t="s">
        <v>2486</v>
      </c>
      <c r="H130" s="98">
        <v>1</v>
      </c>
      <c r="I130" s="1"/>
      <c r="J130" s="99">
        <f t="shared" si="0"/>
        <v>0</v>
      </c>
      <c r="K130" s="96" t="s">
        <v>0</v>
      </c>
      <c r="L130" s="15"/>
      <c r="M130" s="100" t="s">
        <v>0</v>
      </c>
      <c r="N130" s="101" t="s">
        <v>37</v>
      </c>
      <c r="O130" s="102"/>
      <c r="P130" s="103">
        <f t="shared" si="1"/>
        <v>0</v>
      </c>
      <c r="Q130" s="103">
        <v>0</v>
      </c>
      <c r="R130" s="103">
        <f t="shared" si="2"/>
        <v>0</v>
      </c>
      <c r="S130" s="103">
        <v>0</v>
      </c>
      <c r="T130" s="104">
        <f t="shared" si="3"/>
        <v>0</v>
      </c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R130" s="105" t="s">
        <v>224</v>
      </c>
      <c r="AT130" s="105" t="s">
        <v>219</v>
      </c>
      <c r="AU130" s="105" t="s">
        <v>81</v>
      </c>
      <c r="AY130" s="6" t="s">
        <v>217</v>
      </c>
      <c r="BE130" s="106">
        <f t="shared" si="4"/>
        <v>0</v>
      </c>
      <c r="BF130" s="106">
        <f t="shared" si="5"/>
        <v>0</v>
      </c>
      <c r="BG130" s="106">
        <f t="shared" si="6"/>
        <v>0</v>
      </c>
      <c r="BH130" s="106">
        <f t="shared" si="7"/>
        <v>0</v>
      </c>
      <c r="BI130" s="106">
        <f t="shared" si="8"/>
        <v>0</v>
      </c>
      <c r="BJ130" s="6" t="s">
        <v>79</v>
      </c>
      <c r="BK130" s="106">
        <f t="shared" si="9"/>
        <v>0</v>
      </c>
      <c r="BL130" s="6" t="s">
        <v>224</v>
      </c>
      <c r="BM130" s="105" t="s">
        <v>275</v>
      </c>
    </row>
    <row r="131" spans="1:65" s="17" customFormat="1" ht="16.5" customHeight="1">
      <c r="A131" s="18"/>
      <c r="B131" s="15"/>
      <c r="C131" s="94">
        <f t="shared" si="10"/>
        <v>7</v>
      </c>
      <c r="D131" s="94" t="s">
        <v>219</v>
      </c>
      <c r="E131" s="95" t="s">
        <v>3849</v>
      </c>
      <c r="F131" s="96" t="s">
        <v>3850</v>
      </c>
      <c r="G131" s="97" t="s">
        <v>2486</v>
      </c>
      <c r="H131" s="98">
        <v>1</v>
      </c>
      <c r="I131" s="1"/>
      <c r="J131" s="99">
        <f t="shared" si="0"/>
        <v>0</v>
      </c>
      <c r="K131" s="96" t="s">
        <v>0</v>
      </c>
      <c r="L131" s="15"/>
      <c r="M131" s="100" t="s">
        <v>0</v>
      </c>
      <c r="N131" s="101" t="s">
        <v>37</v>
      </c>
      <c r="O131" s="102"/>
      <c r="P131" s="103">
        <f t="shared" si="1"/>
        <v>0</v>
      </c>
      <c r="Q131" s="103">
        <v>0</v>
      </c>
      <c r="R131" s="103">
        <f t="shared" si="2"/>
        <v>0</v>
      </c>
      <c r="S131" s="103">
        <v>0</v>
      </c>
      <c r="T131" s="104">
        <f t="shared" si="3"/>
        <v>0</v>
      </c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R131" s="105" t="s">
        <v>224</v>
      </c>
      <c r="AT131" s="105" t="s">
        <v>219</v>
      </c>
      <c r="AU131" s="105" t="s">
        <v>81</v>
      </c>
      <c r="AY131" s="6" t="s">
        <v>217</v>
      </c>
      <c r="BE131" s="106">
        <f t="shared" si="4"/>
        <v>0</v>
      </c>
      <c r="BF131" s="106">
        <f t="shared" si="5"/>
        <v>0</v>
      </c>
      <c r="BG131" s="106">
        <f t="shared" si="6"/>
        <v>0</v>
      </c>
      <c r="BH131" s="106">
        <f t="shared" si="7"/>
        <v>0</v>
      </c>
      <c r="BI131" s="106">
        <f t="shared" si="8"/>
        <v>0</v>
      </c>
      <c r="BJ131" s="6" t="s">
        <v>79</v>
      </c>
      <c r="BK131" s="106">
        <f t="shared" si="9"/>
        <v>0</v>
      </c>
      <c r="BL131" s="6" t="s">
        <v>224</v>
      </c>
      <c r="BM131" s="105" t="s">
        <v>283</v>
      </c>
    </row>
    <row r="132" spans="1:65" s="17" customFormat="1" ht="24">
      <c r="A132" s="18"/>
      <c r="B132" s="15"/>
      <c r="C132" s="94">
        <f t="shared" si="10"/>
        <v>8</v>
      </c>
      <c r="D132" s="94" t="s">
        <v>219</v>
      </c>
      <c r="E132" s="95" t="s">
        <v>3851</v>
      </c>
      <c r="F132" s="96" t="s">
        <v>3852</v>
      </c>
      <c r="G132" s="97" t="s">
        <v>2486</v>
      </c>
      <c r="H132" s="98">
        <v>1</v>
      </c>
      <c r="I132" s="1"/>
      <c r="J132" s="99">
        <f t="shared" si="0"/>
        <v>0</v>
      </c>
      <c r="K132" s="96" t="s">
        <v>0</v>
      </c>
      <c r="L132" s="15"/>
      <c r="M132" s="100" t="s">
        <v>0</v>
      </c>
      <c r="N132" s="101" t="s">
        <v>37</v>
      </c>
      <c r="O132" s="102"/>
      <c r="P132" s="103">
        <f t="shared" si="1"/>
        <v>0</v>
      </c>
      <c r="Q132" s="103">
        <v>0</v>
      </c>
      <c r="R132" s="103">
        <f t="shared" si="2"/>
        <v>0</v>
      </c>
      <c r="S132" s="103">
        <v>0</v>
      </c>
      <c r="T132" s="104">
        <f t="shared" si="3"/>
        <v>0</v>
      </c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R132" s="105" t="s">
        <v>224</v>
      </c>
      <c r="AT132" s="105" t="s">
        <v>219</v>
      </c>
      <c r="AU132" s="105" t="s">
        <v>81</v>
      </c>
      <c r="AY132" s="6" t="s">
        <v>217</v>
      </c>
      <c r="BE132" s="106">
        <f t="shared" si="4"/>
        <v>0</v>
      </c>
      <c r="BF132" s="106">
        <f t="shared" si="5"/>
        <v>0</v>
      </c>
      <c r="BG132" s="106">
        <f t="shared" si="6"/>
        <v>0</v>
      </c>
      <c r="BH132" s="106">
        <f t="shared" si="7"/>
        <v>0</v>
      </c>
      <c r="BI132" s="106">
        <f t="shared" si="8"/>
        <v>0</v>
      </c>
      <c r="BJ132" s="6" t="s">
        <v>79</v>
      </c>
      <c r="BK132" s="106">
        <f t="shared" si="9"/>
        <v>0</v>
      </c>
      <c r="BL132" s="6" t="s">
        <v>224</v>
      </c>
      <c r="BM132" s="105" t="s">
        <v>293</v>
      </c>
    </row>
    <row r="133" spans="1:65" s="17" customFormat="1" ht="16.5" customHeight="1">
      <c r="A133" s="18"/>
      <c r="B133" s="15"/>
      <c r="C133" s="94">
        <f t="shared" si="10"/>
        <v>9</v>
      </c>
      <c r="D133" s="94" t="s">
        <v>219</v>
      </c>
      <c r="E133" s="95" t="s">
        <v>3853</v>
      </c>
      <c r="F133" s="96" t="s">
        <v>3854</v>
      </c>
      <c r="G133" s="97" t="s">
        <v>2486</v>
      </c>
      <c r="H133" s="98">
        <v>1</v>
      </c>
      <c r="I133" s="1"/>
      <c r="J133" s="99">
        <f t="shared" si="0"/>
        <v>0</v>
      </c>
      <c r="K133" s="96" t="s">
        <v>0</v>
      </c>
      <c r="L133" s="15"/>
      <c r="M133" s="100" t="s">
        <v>0</v>
      </c>
      <c r="N133" s="101" t="s">
        <v>37</v>
      </c>
      <c r="O133" s="102"/>
      <c r="P133" s="103">
        <f t="shared" si="1"/>
        <v>0</v>
      </c>
      <c r="Q133" s="103">
        <v>0</v>
      </c>
      <c r="R133" s="103">
        <f t="shared" si="2"/>
        <v>0</v>
      </c>
      <c r="S133" s="103">
        <v>0</v>
      </c>
      <c r="T133" s="104">
        <f t="shared" si="3"/>
        <v>0</v>
      </c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R133" s="105" t="s">
        <v>224</v>
      </c>
      <c r="AT133" s="105" t="s">
        <v>219</v>
      </c>
      <c r="AU133" s="105" t="s">
        <v>81</v>
      </c>
      <c r="AY133" s="6" t="s">
        <v>217</v>
      </c>
      <c r="BE133" s="106">
        <f t="shared" si="4"/>
        <v>0</v>
      </c>
      <c r="BF133" s="106">
        <f t="shared" si="5"/>
        <v>0</v>
      </c>
      <c r="BG133" s="106">
        <f t="shared" si="6"/>
        <v>0</v>
      </c>
      <c r="BH133" s="106">
        <f t="shared" si="7"/>
        <v>0</v>
      </c>
      <c r="BI133" s="106">
        <f t="shared" si="8"/>
        <v>0</v>
      </c>
      <c r="BJ133" s="6" t="s">
        <v>79</v>
      </c>
      <c r="BK133" s="106">
        <f t="shared" si="9"/>
        <v>0</v>
      </c>
      <c r="BL133" s="6" t="s">
        <v>224</v>
      </c>
      <c r="BM133" s="105" t="s">
        <v>299</v>
      </c>
    </row>
    <row r="134" spans="1:65" s="17" customFormat="1" ht="16.5" customHeight="1">
      <c r="A134" s="18"/>
      <c r="B134" s="15"/>
      <c r="C134" s="94">
        <f t="shared" si="10"/>
        <v>10</v>
      </c>
      <c r="D134" s="94" t="s">
        <v>219</v>
      </c>
      <c r="E134" s="95" t="s">
        <v>3855</v>
      </c>
      <c r="F134" s="96" t="s">
        <v>3856</v>
      </c>
      <c r="G134" s="97" t="s">
        <v>2486</v>
      </c>
      <c r="H134" s="98">
        <v>2</v>
      </c>
      <c r="I134" s="1"/>
      <c r="J134" s="99">
        <f t="shared" si="0"/>
        <v>0</v>
      </c>
      <c r="K134" s="96" t="s">
        <v>0</v>
      </c>
      <c r="L134" s="15"/>
      <c r="M134" s="100" t="s">
        <v>0</v>
      </c>
      <c r="N134" s="101" t="s">
        <v>37</v>
      </c>
      <c r="O134" s="102"/>
      <c r="P134" s="103">
        <f t="shared" si="1"/>
        <v>0</v>
      </c>
      <c r="Q134" s="103">
        <v>0</v>
      </c>
      <c r="R134" s="103">
        <f t="shared" si="2"/>
        <v>0</v>
      </c>
      <c r="S134" s="103">
        <v>0</v>
      </c>
      <c r="T134" s="104">
        <f t="shared" si="3"/>
        <v>0</v>
      </c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R134" s="105" t="s">
        <v>224</v>
      </c>
      <c r="AT134" s="105" t="s">
        <v>219</v>
      </c>
      <c r="AU134" s="105" t="s">
        <v>81</v>
      </c>
      <c r="AY134" s="6" t="s">
        <v>217</v>
      </c>
      <c r="BE134" s="106">
        <f t="shared" si="4"/>
        <v>0</v>
      </c>
      <c r="BF134" s="106">
        <f t="shared" si="5"/>
        <v>0</v>
      </c>
      <c r="BG134" s="106">
        <f t="shared" si="6"/>
        <v>0</v>
      </c>
      <c r="BH134" s="106">
        <f t="shared" si="7"/>
        <v>0</v>
      </c>
      <c r="BI134" s="106">
        <f t="shared" si="8"/>
        <v>0</v>
      </c>
      <c r="BJ134" s="6" t="s">
        <v>79</v>
      </c>
      <c r="BK134" s="106">
        <f t="shared" si="9"/>
        <v>0</v>
      </c>
      <c r="BL134" s="6" t="s">
        <v>224</v>
      </c>
      <c r="BM134" s="105" t="s">
        <v>308</v>
      </c>
    </row>
    <row r="135" spans="1:65" s="17" customFormat="1" ht="16.5" customHeight="1">
      <c r="A135" s="18"/>
      <c r="B135" s="15"/>
      <c r="C135" s="94">
        <f t="shared" si="10"/>
        <v>11</v>
      </c>
      <c r="D135" s="94" t="s">
        <v>219</v>
      </c>
      <c r="E135" s="95" t="s">
        <v>3857</v>
      </c>
      <c r="F135" s="96" t="s">
        <v>3563</v>
      </c>
      <c r="G135" s="97" t="s">
        <v>2486</v>
      </c>
      <c r="H135" s="98">
        <v>2</v>
      </c>
      <c r="I135" s="1"/>
      <c r="J135" s="99">
        <f t="shared" si="0"/>
        <v>0</v>
      </c>
      <c r="K135" s="96" t="s">
        <v>0</v>
      </c>
      <c r="L135" s="15"/>
      <c r="M135" s="100" t="s">
        <v>0</v>
      </c>
      <c r="N135" s="101" t="s">
        <v>37</v>
      </c>
      <c r="O135" s="102"/>
      <c r="P135" s="103">
        <f t="shared" si="1"/>
        <v>0</v>
      </c>
      <c r="Q135" s="103">
        <v>0</v>
      </c>
      <c r="R135" s="103">
        <f t="shared" si="2"/>
        <v>0</v>
      </c>
      <c r="S135" s="103">
        <v>0</v>
      </c>
      <c r="T135" s="104">
        <f t="shared" si="3"/>
        <v>0</v>
      </c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R135" s="105" t="s">
        <v>224</v>
      </c>
      <c r="AT135" s="105" t="s">
        <v>219</v>
      </c>
      <c r="AU135" s="105" t="s">
        <v>81</v>
      </c>
      <c r="AY135" s="6" t="s">
        <v>217</v>
      </c>
      <c r="BE135" s="106">
        <f t="shared" si="4"/>
        <v>0</v>
      </c>
      <c r="BF135" s="106">
        <f t="shared" si="5"/>
        <v>0</v>
      </c>
      <c r="BG135" s="106">
        <f t="shared" si="6"/>
        <v>0</v>
      </c>
      <c r="BH135" s="106">
        <f t="shared" si="7"/>
        <v>0</v>
      </c>
      <c r="BI135" s="106">
        <f t="shared" si="8"/>
        <v>0</v>
      </c>
      <c r="BJ135" s="6" t="s">
        <v>79</v>
      </c>
      <c r="BK135" s="106">
        <f t="shared" si="9"/>
        <v>0</v>
      </c>
      <c r="BL135" s="6" t="s">
        <v>224</v>
      </c>
      <c r="BM135" s="105" t="s">
        <v>317</v>
      </c>
    </row>
    <row r="136" spans="1:65" s="17" customFormat="1" ht="16.5" customHeight="1">
      <c r="A136" s="18"/>
      <c r="B136" s="15"/>
      <c r="C136" s="94">
        <f t="shared" si="10"/>
        <v>12</v>
      </c>
      <c r="D136" s="94" t="s">
        <v>219</v>
      </c>
      <c r="E136" s="95" t="s">
        <v>3858</v>
      </c>
      <c r="F136" s="96" t="s">
        <v>3859</v>
      </c>
      <c r="G136" s="97" t="s">
        <v>2486</v>
      </c>
      <c r="H136" s="98">
        <v>1</v>
      </c>
      <c r="I136" s="1"/>
      <c r="J136" s="99">
        <f t="shared" si="0"/>
        <v>0</v>
      </c>
      <c r="K136" s="96" t="s">
        <v>0</v>
      </c>
      <c r="L136" s="15"/>
      <c r="M136" s="100" t="s">
        <v>0</v>
      </c>
      <c r="N136" s="101" t="s">
        <v>37</v>
      </c>
      <c r="O136" s="102"/>
      <c r="P136" s="103">
        <f t="shared" si="1"/>
        <v>0</v>
      </c>
      <c r="Q136" s="103">
        <v>0</v>
      </c>
      <c r="R136" s="103">
        <f t="shared" si="2"/>
        <v>0</v>
      </c>
      <c r="S136" s="103">
        <v>0</v>
      </c>
      <c r="T136" s="104">
        <f t="shared" si="3"/>
        <v>0</v>
      </c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R136" s="105" t="s">
        <v>224</v>
      </c>
      <c r="AT136" s="105" t="s">
        <v>219</v>
      </c>
      <c r="AU136" s="105" t="s">
        <v>81</v>
      </c>
      <c r="AY136" s="6" t="s">
        <v>217</v>
      </c>
      <c r="BE136" s="106">
        <f t="shared" si="4"/>
        <v>0</v>
      </c>
      <c r="BF136" s="106">
        <f t="shared" si="5"/>
        <v>0</v>
      </c>
      <c r="BG136" s="106">
        <f t="shared" si="6"/>
        <v>0</v>
      </c>
      <c r="BH136" s="106">
        <f t="shared" si="7"/>
        <v>0</v>
      </c>
      <c r="BI136" s="106">
        <f t="shared" si="8"/>
        <v>0</v>
      </c>
      <c r="BJ136" s="6" t="s">
        <v>79</v>
      </c>
      <c r="BK136" s="106">
        <f t="shared" si="9"/>
        <v>0</v>
      </c>
      <c r="BL136" s="6" t="s">
        <v>224</v>
      </c>
      <c r="BM136" s="105" t="s">
        <v>326</v>
      </c>
    </row>
    <row r="137" spans="1:65" s="17" customFormat="1" ht="16.5" customHeight="1">
      <c r="A137" s="18"/>
      <c r="B137" s="15"/>
      <c r="C137" s="94">
        <f t="shared" si="10"/>
        <v>13</v>
      </c>
      <c r="D137" s="94" t="s">
        <v>219</v>
      </c>
      <c r="E137" s="95" t="s">
        <v>3860</v>
      </c>
      <c r="F137" s="96" t="s">
        <v>3861</v>
      </c>
      <c r="G137" s="97" t="s">
        <v>2486</v>
      </c>
      <c r="H137" s="98">
        <v>1</v>
      </c>
      <c r="I137" s="1"/>
      <c r="J137" s="99">
        <f t="shared" si="0"/>
        <v>0</v>
      </c>
      <c r="K137" s="96" t="s">
        <v>0</v>
      </c>
      <c r="L137" s="15"/>
      <c r="M137" s="100" t="s">
        <v>0</v>
      </c>
      <c r="N137" s="101" t="s">
        <v>37</v>
      </c>
      <c r="O137" s="102"/>
      <c r="P137" s="103">
        <f t="shared" si="1"/>
        <v>0</v>
      </c>
      <c r="Q137" s="103">
        <v>0</v>
      </c>
      <c r="R137" s="103">
        <f t="shared" si="2"/>
        <v>0</v>
      </c>
      <c r="S137" s="103">
        <v>0</v>
      </c>
      <c r="T137" s="104">
        <f t="shared" si="3"/>
        <v>0</v>
      </c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R137" s="105" t="s">
        <v>224</v>
      </c>
      <c r="AT137" s="105" t="s">
        <v>219</v>
      </c>
      <c r="AU137" s="105" t="s">
        <v>81</v>
      </c>
      <c r="AY137" s="6" t="s">
        <v>217</v>
      </c>
      <c r="BE137" s="106">
        <f t="shared" si="4"/>
        <v>0</v>
      </c>
      <c r="BF137" s="106">
        <f t="shared" si="5"/>
        <v>0</v>
      </c>
      <c r="BG137" s="106">
        <f t="shared" si="6"/>
        <v>0</v>
      </c>
      <c r="BH137" s="106">
        <f t="shared" si="7"/>
        <v>0</v>
      </c>
      <c r="BI137" s="106">
        <f t="shared" si="8"/>
        <v>0</v>
      </c>
      <c r="BJ137" s="6" t="s">
        <v>79</v>
      </c>
      <c r="BK137" s="106">
        <f t="shared" si="9"/>
        <v>0</v>
      </c>
      <c r="BL137" s="6" t="s">
        <v>224</v>
      </c>
      <c r="BM137" s="105" t="s">
        <v>335</v>
      </c>
    </row>
    <row r="138" spans="1:65" s="81" customFormat="1" ht="22.9" customHeight="1">
      <c r="B138" s="82"/>
      <c r="D138" s="83" t="s">
        <v>71</v>
      </c>
      <c r="E138" s="92" t="s">
        <v>3400</v>
      </c>
      <c r="F138" s="92" t="s">
        <v>3862</v>
      </c>
      <c r="J138" s="93">
        <f>BK138</f>
        <v>0</v>
      </c>
      <c r="L138" s="82"/>
      <c r="M138" s="86"/>
      <c r="N138" s="87"/>
      <c r="O138" s="87"/>
      <c r="P138" s="88">
        <f>P139+P143</f>
        <v>0</v>
      </c>
      <c r="Q138" s="87"/>
      <c r="R138" s="88">
        <f>R139+R143</f>
        <v>0</v>
      </c>
      <c r="S138" s="87"/>
      <c r="T138" s="89">
        <f>T139+T143</f>
        <v>0</v>
      </c>
      <c r="AR138" s="83" t="s">
        <v>79</v>
      </c>
      <c r="AT138" s="90" t="s">
        <v>71</v>
      </c>
      <c r="AU138" s="90" t="s">
        <v>79</v>
      </c>
      <c r="AY138" s="83" t="s">
        <v>217</v>
      </c>
      <c r="BK138" s="91">
        <f>BK139+BK143</f>
        <v>0</v>
      </c>
    </row>
    <row r="139" spans="1:65" s="81" customFormat="1" ht="20.85" customHeight="1">
      <c r="B139" s="82"/>
      <c r="D139" s="83" t="s">
        <v>71</v>
      </c>
      <c r="E139" s="92" t="s">
        <v>3414</v>
      </c>
      <c r="F139" s="92" t="s">
        <v>3863</v>
      </c>
      <c r="J139" s="93">
        <f>BK139</f>
        <v>0</v>
      </c>
      <c r="L139" s="82"/>
      <c r="M139" s="86"/>
      <c r="N139" s="87"/>
      <c r="O139" s="87"/>
      <c r="P139" s="88">
        <f>SUM(P140:P142)</f>
        <v>0</v>
      </c>
      <c r="Q139" s="87"/>
      <c r="R139" s="88">
        <f>SUM(R140:R142)</f>
        <v>0</v>
      </c>
      <c r="S139" s="87"/>
      <c r="T139" s="89">
        <f>SUM(T140:T142)</f>
        <v>0</v>
      </c>
      <c r="AR139" s="83" t="s">
        <v>79</v>
      </c>
      <c r="AT139" s="90" t="s">
        <v>71</v>
      </c>
      <c r="AU139" s="90" t="s">
        <v>81</v>
      </c>
      <c r="AY139" s="83" t="s">
        <v>217</v>
      </c>
      <c r="BK139" s="91">
        <f>SUM(BK140:BK142)</f>
        <v>0</v>
      </c>
    </row>
    <row r="140" spans="1:65" s="17" customFormat="1" ht="16.5" customHeight="1">
      <c r="A140" s="18"/>
      <c r="B140" s="15"/>
      <c r="C140" s="94">
        <f>C137+1</f>
        <v>14</v>
      </c>
      <c r="D140" s="94" t="s">
        <v>219</v>
      </c>
      <c r="E140" s="95" t="s">
        <v>3864</v>
      </c>
      <c r="F140" s="96" t="s">
        <v>3865</v>
      </c>
      <c r="G140" s="97" t="s">
        <v>257</v>
      </c>
      <c r="H140" s="98">
        <v>3</v>
      </c>
      <c r="I140" s="1"/>
      <c r="J140" s="99">
        <f>ROUND(I140*H140,2)</f>
        <v>0</v>
      </c>
      <c r="K140" s="96" t="s">
        <v>0</v>
      </c>
      <c r="L140" s="15"/>
      <c r="M140" s="100" t="s">
        <v>0</v>
      </c>
      <c r="N140" s="101" t="s">
        <v>37</v>
      </c>
      <c r="O140" s="102"/>
      <c r="P140" s="103">
        <f>O140*H140</f>
        <v>0</v>
      </c>
      <c r="Q140" s="103">
        <v>0</v>
      </c>
      <c r="R140" s="103">
        <f>Q140*H140</f>
        <v>0</v>
      </c>
      <c r="S140" s="103">
        <v>0</v>
      </c>
      <c r="T140" s="104">
        <f>S140*H140</f>
        <v>0</v>
      </c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R140" s="105" t="s">
        <v>224</v>
      </c>
      <c r="AT140" s="105" t="s">
        <v>219</v>
      </c>
      <c r="AU140" s="105" t="s">
        <v>231</v>
      </c>
      <c r="AY140" s="6" t="s">
        <v>217</v>
      </c>
      <c r="BE140" s="106">
        <f>IF(N140="základní",J140,0)</f>
        <v>0</v>
      </c>
      <c r="BF140" s="106">
        <f>IF(N140="snížená",J140,0)</f>
        <v>0</v>
      </c>
      <c r="BG140" s="106">
        <f>IF(N140="zákl. přenesená",J140,0)</f>
        <v>0</v>
      </c>
      <c r="BH140" s="106">
        <f>IF(N140="sníž. přenesená",J140,0)</f>
        <v>0</v>
      </c>
      <c r="BI140" s="106">
        <f>IF(N140="nulová",J140,0)</f>
        <v>0</v>
      </c>
      <c r="BJ140" s="6" t="s">
        <v>79</v>
      </c>
      <c r="BK140" s="106">
        <f>ROUND(I140*H140,2)</f>
        <v>0</v>
      </c>
      <c r="BL140" s="6" t="s">
        <v>224</v>
      </c>
      <c r="BM140" s="105" t="s">
        <v>343</v>
      </c>
    </row>
    <row r="141" spans="1:65" s="17" customFormat="1" ht="16.5" customHeight="1">
      <c r="A141" s="18"/>
      <c r="B141" s="15"/>
      <c r="C141" s="94">
        <f>C140+1</f>
        <v>15</v>
      </c>
      <c r="D141" s="94" t="s">
        <v>219</v>
      </c>
      <c r="E141" s="95" t="s">
        <v>3866</v>
      </c>
      <c r="F141" s="96" t="s">
        <v>3867</v>
      </c>
      <c r="G141" s="97" t="s">
        <v>257</v>
      </c>
      <c r="H141" s="98">
        <v>13</v>
      </c>
      <c r="I141" s="1"/>
      <c r="J141" s="99">
        <f>ROUND(I141*H141,2)</f>
        <v>0</v>
      </c>
      <c r="K141" s="96" t="s">
        <v>0</v>
      </c>
      <c r="L141" s="15"/>
      <c r="M141" s="100" t="s">
        <v>0</v>
      </c>
      <c r="N141" s="101" t="s">
        <v>37</v>
      </c>
      <c r="O141" s="102"/>
      <c r="P141" s="103">
        <f>O141*H141</f>
        <v>0</v>
      </c>
      <c r="Q141" s="103">
        <v>0</v>
      </c>
      <c r="R141" s="103">
        <f>Q141*H141</f>
        <v>0</v>
      </c>
      <c r="S141" s="103">
        <v>0</v>
      </c>
      <c r="T141" s="104">
        <f>S141*H141</f>
        <v>0</v>
      </c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R141" s="105" t="s">
        <v>224</v>
      </c>
      <c r="AT141" s="105" t="s">
        <v>219</v>
      </c>
      <c r="AU141" s="105" t="s">
        <v>231</v>
      </c>
      <c r="AY141" s="6" t="s">
        <v>217</v>
      </c>
      <c r="BE141" s="106">
        <f>IF(N141="základní",J141,0)</f>
        <v>0</v>
      </c>
      <c r="BF141" s="106">
        <f>IF(N141="snížená",J141,0)</f>
        <v>0</v>
      </c>
      <c r="BG141" s="106">
        <f>IF(N141="zákl. přenesená",J141,0)</f>
        <v>0</v>
      </c>
      <c r="BH141" s="106">
        <f>IF(N141="sníž. přenesená",J141,0)</f>
        <v>0</v>
      </c>
      <c r="BI141" s="106">
        <f>IF(N141="nulová",J141,0)</f>
        <v>0</v>
      </c>
      <c r="BJ141" s="6" t="s">
        <v>79</v>
      </c>
      <c r="BK141" s="106">
        <f>ROUND(I141*H141,2)</f>
        <v>0</v>
      </c>
      <c r="BL141" s="6" t="s">
        <v>224</v>
      </c>
      <c r="BM141" s="105" t="s">
        <v>354</v>
      </c>
    </row>
    <row r="142" spans="1:65" s="17" customFormat="1" ht="16.5" customHeight="1">
      <c r="A142" s="18"/>
      <c r="B142" s="15"/>
      <c r="C142" s="94">
        <f>C141+1</f>
        <v>16</v>
      </c>
      <c r="D142" s="94" t="s">
        <v>219</v>
      </c>
      <c r="E142" s="95" t="s">
        <v>3868</v>
      </c>
      <c r="F142" s="96" t="s">
        <v>3869</v>
      </c>
      <c r="G142" s="97" t="s">
        <v>257</v>
      </c>
      <c r="H142" s="98">
        <v>16</v>
      </c>
      <c r="I142" s="1"/>
      <c r="J142" s="99">
        <f>ROUND(I142*H142,2)</f>
        <v>0</v>
      </c>
      <c r="K142" s="96" t="s">
        <v>0</v>
      </c>
      <c r="L142" s="15"/>
      <c r="M142" s="100" t="s">
        <v>0</v>
      </c>
      <c r="N142" s="101" t="s">
        <v>37</v>
      </c>
      <c r="O142" s="102"/>
      <c r="P142" s="103">
        <f>O142*H142</f>
        <v>0</v>
      </c>
      <c r="Q142" s="103">
        <v>0</v>
      </c>
      <c r="R142" s="103">
        <f>Q142*H142</f>
        <v>0</v>
      </c>
      <c r="S142" s="103">
        <v>0</v>
      </c>
      <c r="T142" s="104">
        <f>S142*H142</f>
        <v>0</v>
      </c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R142" s="105" t="s">
        <v>224</v>
      </c>
      <c r="AT142" s="105" t="s">
        <v>219</v>
      </c>
      <c r="AU142" s="105" t="s">
        <v>231</v>
      </c>
      <c r="AY142" s="6" t="s">
        <v>217</v>
      </c>
      <c r="BE142" s="106">
        <f>IF(N142="základní",J142,0)</f>
        <v>0</v>
      </c>
      <c r="BF142" s="106">
        <f>IF(N142="snížená",J142,0)</f>
        <v>0</v>
      </c>
      <c r="BG142" s="106">
        <f>IF(N142="zákl. přenesená",J142,0)</f>
        <v>0</v>
      </c>
      <c r="BH142" s="106">
        <f>IF(N142="sníž. přenesená",J142,0)</f>
        <v>0</v>
      </c>
      <c r="BI142" s="106">
        <f>IF(N142="nulová",J142,0)</f>
        <v>0</v>
      </c>
      <c r="BJ142" s="6" t="s">
        <v>79</v>
      </c>
      <c r="BK142" s="106">
        <f>ROUND(I142*H142,2)</f>
        <v>0</v>
      </c>
      <c r="BL142" s="6" t="s">
        <v>224</v>
      </c>
      <c r="BM142" s="105" t="s">
        <v>364</v>
      </c>
    </row>
    <row r="143" spans="1:65" s="81" customFormat="1" ht="20.85" customHeight="1">
      <c r="B143" s="82"/>
      <c r="D143" s="83" t="s">
        <v>71</v>
      </c>
      <c r="E143" s="92" t="s">
        <v>3424</v>
      </c>
      <c r="F143" s="92" t="s">
        <v>3870</v>
      </c>
      <c r="J143" s="93">
        <f>BK143</f>
        <v>0</v>
      </c>
      <c r="L143" s="82"/>
      <c r="M143" s="86"/>
      <c r="N143" s="87"/>
      <c r="O143" s="87"/>
      <c r="P143" s="88">
        <f>SUM(P144:P158)</f>
        <v>0</v>
      </c>
      <c r="Q143" s="87"/>
      <c r="R143" s="88">
        <f>SUM(R144:R158)</f>
        <v>0</v>
      </c>
      <c r="S143" s="87"/>
      <c r="T143" s="89">
        <f>SUM(T144:T158)</f>
        <v>0</v>
      </c>
      <c r="AR143" s="83" t="s">
        <v>79</v>
      </c>
      <c r="AT143" s="90" t="s">
        <v>71</v>
      </c>
      <c r="AU143" s="90" t="s">
        <v>81</v>
      </c>
      <c r="AY143" s="83" t="s">
        <v>217</v>
      </c>
      <c r="BK143" s="91">
        <f>SUM(BK144:BK158)</f>
        <v>0</v>
      </c>
    </row>
    <row r="144" spans="1:65" s="17" customFormat="1" ht="16.5" customHeight="1">
      <c r="A144" s="18"/>
      <c r="B144" s="15"/>
      <c r="C144" s="94">
        <f>C142+1</f>
        <v>17</v>
      </c>
      <c r="D144" s="94" t="s">
        <v>219</v>
      </c>
      <c r="E144" s="95" t="s">
        <v>3871</v>
      </c>
      <c r="F144" s="96" t="s">
        <v>3872</v>
      </c>
      <c r="G144" s="97" t="s">
        <v>257</v>
      </c>
      <c r="H144" s="98">
        <v>1</v>
      </c>
      <c r="I144" s="1"/>
      <c r="J144" s="99">
        <f t="shared" ref="J144:J158" si="11">ROUND(I144*H144,2)</f>
        <v>0</v>
      </c>
      <c r="K144" s="96" t="s">
        <v>0</v>
      </c>
      <c r="L144" s="15"/>
      <c r="M144" s="100" t="s">
        <v>0</v>
      </c>
      <c r="N144" s="101" t="s">
        <v>37</v>
      </c>
      <c r="O144" s="102"/>
      <c r="P144" s="103">
        <f t="shared" ref="P144:P158" si="12">O144*H144</f>
        <v>0</v>
      </c>
      <c r="Q144" s="103">
        <v>0</v>
      </c>
      <c r="R144" s="103">
        <f t="shared" ref="R144:R158" si="13">Q144*H144</f>
        <v>0</v>
      </c>
      <c r="S144" s="103">
        <v>0</v>
      </c>
      <c r="T144" s="104">
        <f t="shared" ref="T144:T158" si="14">S144*H144</f>
        <v>0</v>
      </c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R144" s="105" t="s">
        <v>224</v>
      </c>
      <c r="AT144" s="105" t="s">
        <v>219</v>
      </c>
      <c r="AU144" s="105" t="s">
        <v>231</v>
      </c>
      <c r="AY144" s="6" t="s">
        <v>217</v>
      </c>
      <c r="BE144" s="106">
        <f t="shared" ref="BE144:BE158" si="15">IF(N144="základní",J144,0)</f>
        <v>0</v>
      </c>
      <c r="BF144" s="106">
        <f t="shared" ref="BF144:BF158" si="16">IF(N144="snížená",J144,0)</f>
        <v>0</v>
      </c>
      <c r="BG144" s="106">
        <f t="shared" ref="BG144:BG158" si="17">IF(N144="zákl. přenesená",J144,0)</f>
        <v>0</v>
      </c>
      <c r="BH144" s="106">
        <f t="shared" ref="BH144:BH158" si="18">IF(N144="sníž. přenesená",J144,0)</f>
        <v>0</v>
      </c>
      <c r="BI144" s="106">
        <f t="shared" ref="BI144:BI158" si="19">IF(N144="nulová",J144,0)</f>
        <v>0</v>
      </c>
      <c r="BJ144" s="6" t="s">
        <v>79</v>
      </c>
      <c r="BK144" s="106">
        <f t="shared" ref="BK144:BK158" si="20">ROUND(I144*H144,2)</f>
        <v>0</v>
      </c>
      <c r="BL144" s="6" t="s">
        <v>224</v>
      </c>
      <c r="BM144" s="105" t="s">
        <v>2409</v>
      </c>
    </row>
    <row r="145" spans="1:65" s="17" customFormat="1" ht="16.5" customHeight="1">
      <c r="A145" s="18"/>
      <c r="B145" s="15"/>
      <c r="C145" s="94">
        <f>C144+1</f>
        <v>18</v>
      </c>
      <c r="D145" s="94" t="s">
        <v>219</v>
      </c>
      <c r="E145" s="95" t="s">
        <v>3866</v>
      </c>
      <c r="F145" s="96" t="s">
        <v>3867</v>
      </c>
      <c r="G145" s="97" t="s">
        <v>257</v>
      </c>
      <c r="H145" s="98">
        <v>1</v>
      </c>
      <c r="I145" s="1"/>
      <c r="J145" s="99">
        <f t="shared" si="11"/>
        <v>0</v>
      </c>
      <c r="K145" s="96" t="s">
        <v>0</v>
      </c>
      <c r="L145" s="15"/>
      <c r="M145" s="100" t="s">
        <v>0</v>
      </c>
      <c r="N145" s="101" t="s">
        <v>37</v>
      </c>
      <c r="O145" s="102"/>
      <c r="P145" s="103">
        <f t="shared" si="12"/>
        <v>0</v>
      </c>
      <c r="Q145" s="103">
        <v>0</v>
      </c>
      <c r="R145" s="103">
        <f t="shared" si="13"/>
        <v>0</v>
      </c>
      <c r="S145" s="103">
        <v>0</v>
      </c>
      <c r="T145" s="104">
        <f t="shared" si="14"/>
        <v>0</v>
      </c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R145" s="105" t="s">
        <v>224</v>
      </c>
      <c r="AT145" s="105" t="s">
        <v>219</v>
      </c>
      <c r="AU145" s="105" t="s">
        <v>231</v>
      </c>
      <c r="AY145" s="6" t="s">
        <v>217</v>
      </c>
      <c r="BE145" s="106">
        <f t="shared" si="15"/>
        <v>0</v>
      </c>
      <c r="BF145" s="106">
        <f t="shared" si="16"/>
        <v>0</v>
      </c>
      <c r="BG145" s="106">
        <f t="shared" si="17"/>
        <v>0</v>
      </c>
      <c r="BH145" s="106">
        <f t="shared" si="18"/>
        <v>0</v>
      </c>
      <c r="BI145" s="106">
        <f t="shared" si="19"/>
        <v>0</v>
      </c>
      <c r="BJ145" s="6" t="s">
        <v>79</v>
      </c>
      <c r="BK145" s="106">
        <f t="shared" si="20"/>
        <v>0</v>
      </c>
      <c r="BL145" s="6" t="s">
        <v>224</v>
      </c>
      <c r="BM145" s="105" t="s">
        <v>380</v>
      </c>
    </row>
    <row r="146" spans="1:65" s="17" customFormat="1" ht="16.5" customHeight="1">
      <c r="A146" s="18"/>
      <c r="B146" s="15"/>
      <c r="C146" s="94">
        <f t="shared" ref="C146:C158" si="21">C145+1</f>
        <v>19</v>
      </c>
      <c r="D146" s="94" t="s">
        <v>219</v>
      </c>
      <c r="E146" s="95" t="s">
        <v>3873</v>
      </c>
      <c r="F146" s="96" t="s">
        <v>3874</v>
      </c>
      <c r="G146" s="97" t="s">
        <v>257</v>
      </c>
      <c r="H146" s="98">
        <v>2</v>
      </c>
      <c r="I146" s="1"/>
      <c r="J146" s="99">
        <f t="shared" si="11"/>
        <v>0</v>
      </c>
      <c r="K146" s="96" t="s">
        <v>0</v>
      </c>
      <c r="L146" s="15"/>
      <c r="M146" s="100" t="s">
        <v>0</v>
      </c>
      <c r="N146" s="101" t="s">
        <v>37</v>
      </c>
      <c r="O146" s="102"/>
      <c r="P146" s="103">
        <f t="shared" si="12"/>
        <v>0</v>
      </c>
      <c r="Q146" s="103">
        <v>0</v>
      </c>
      <c r="R146" s="103">
        <f t="shared" si="13"/>
        <v>0</v>
      </c>
      <c r="S146" s="103">
        <v>0</v>
      </c>
      <c r="T146" s="104">
        <f t="shared" si="14"/>
        <v>0</v>
      </c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R146" s="105" t="s">
        <v>224</v>
      </c>
      <c r="AT146" s="105" t="s">
        <v>219</v>
      </c>
      <c r="AU146" s="105" t="s">
        <v>231</v>
      </c>
      <c r="AY146" s="6" t="s">
        <v>217</v>
      </c>
      <c r="BE146" s="106">
        <f t="shared" si="15"/>
        <v>0</v>
      </c>
      <c r="BF146" s="106">
        <f t="shared" si="16"/>
        <v>0</v>
      </c>
      <c r="BG146" s="106">
        <f t="shared" si="17"/>
        <v>0</v>
      </c>
      <c r="BH146" s="106">
        <f t="shared" si="18"/>
        <v>0</v>
      </c>
      <c r="BI146" s="106">
        <f t="shared" si="19"/>
        <v>0</v>
      </c>
      <c r="BJ146" s="6" t="s">
        <v>79</v>
      </c>
      <c r="BK146" s="106">
        <f t="shared" si="20"/>
        <v>0</v>
      </c>
      <c r="BL146" s="6" t="s">
        <v>224</v>
      </c>
      <c r="BM146" s="105" t="s">
        <v>395</v>
      </c>
    </row>
    <row r="147" spans="1:65" s="17" customFormat="1" ht="16.5" customHeight="1">
      <c r="A147" s="18"/>
      <c r="B147" s="15"/>
      <c r="C147" s="94">
        <f t="shared" si="21"/>
        <v>20</v>
      </c>
      <c r="D147" s="94" t="s">
        <v>219</v>
      </c>
      <c r="E147" s="95" t="s">
        <v>3875</v>
      </c>
      <c r="F147" s="96" t="s">
        <v>3876</v>
      </c>
      <c r="G147" s="97" t="s">
        <v>2486</v>
      </c>
      <c r="H147" s="98">
        <v>3</v>
      </c>
      <c r="I147" s="1"/>
      <c r="J147" s="99">
        <f t="shared" si="11"/>
        <v>0</v>
      </c>
      <c r="K147" s="96" t="s">
        <v>0</v>
      </c>
      <c r="L147" s="15"/>
      <c r="M147" s="100" t="s">
        <v>0</v>
      </c>
      <c r="N147" s="101" t="s">
        <v>37</v>
      </c>
      <c r="O147" s="102"/>
      <c r="P147" s="103">
        <f t="shared" si="12"/>
        <v>0</v>
      </c>
      <c r="Q147" s="103">
        <v>0</v>
      </c>
      <c r="R147" s="103">
        <f t="shared" si="13"/>
        <v>0</v>
      </c>
      <c r="S147" s="103">
        <v>0</v>
      </c>
      <c r="T147" s="104">
        <f t="shared" si="14"/>
        <v>0</v>
      </c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R147" s="105" t="s">
        <v>224</v>
      </c>
      <c r="AT147" s="105" t="s">
        <v>219</v>
      </c>
      <c r="AU147" s="105" t="s">
        <v>231</v>
      </c>
      <c r="AY147" s="6" t="s">
        <v>217</v>
      </c>
      <c r="BE147" s="106">
        <f t="shared" si="15"/>
        <v>0</v>
      </c>
      <c r="BF147" s="106">
        <f t="shared" si="16"/>
        <v>0</v>
      </c>
      <c r="BG147" s="106">
        <f t="shared" si="17"/>
        <v>0</v>
      </c>
      <c r="BH147" s="106">
        <f t="shared" si="18"/>
        <v>0</v>
      </c>
      <c r="BI147" s="106">
        <f t="shared" si="19"/>
        <v>0</v>
      </c>
      <c r="BJ147" s="6" t="s">
        <v>79</v>
      </c>
      <c r="BK147" s="106">
        <f t="shared" si="20"/>
        <v>0</v>
      </c>
      <c r="BL147" s="6" t="s">
        <v>224</v>
      </c>
      <c r="BM147" s="105" t="s">
        <v>2413</v>
      </c>
    </row>
    <row r="148" spans="1:65" s="17" customFormat="1" ht="16.5" customHeight="1">
      <c r="A148" s="18"/>
      <c r="B148" s="15"/>
      <c r="C148" s="94">
        <f t="shared" si="21"/>
        <v>21</v>
      </c>
      <c r="D148" s="94" t="s">
        <v>219</v>
      </c>
      <c r="E148" s="95" t="s">
        <v>3562</v>
      </c>
      <c r="F148" s="96" t="s">
        <v>3563</v>
      </c>
      <c r="G148" s="97" t="s">
        <v>2486</v>
      </c>
      <c r="H148" s="98">
        <v>3</v>
      </c>
      <c r="I148" s="1"/>
      <c r="J148" s="99">
        <f t="shared" si="11"/>
        <v>0</v>
      </c>
      <c r="K148" s="96" t="s">
        <v>0</v>
      </c>
      <c r="L148" s="15"/>
      <c r="M148" s="100" t="s">
        <v>0</v>
      </c>
      <c r="N148" s="101" t="s">
        <v>37</v>
      </c>
      <c r="O148" s="102"/>
      <c r="P148" s="103">
        <f t="shared" si="12"/>
        <v>0</v>
      </c>
      <c r="Q148" s="103">
        <v>0</v>
      </c>
      <c r="R148" s="103">
        <f t="shared" si="13"/>
        <v>0</v>
      </c>
      <c r="S148" s="103">
        <v>0</v>
      </c>
      <c r="T148" s="104">
        <f t="shared" si="14"/>
        <v>0</v>
      </c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R148" s="105" t="s">
        <v>224</v>
      </c>
      <c r="AT148" s="105" t="s">
        <v>219</v>
      </c>
      <c r="AU148" s="105" t="s">
        <v>231</v>
      </c>
      <c r="AY148" s="6" t="s">
        <v>217</v>
      </c>
      <c r="BE148" s="106">
        <f t="shared" si="15"/>
        <v>0</v>
      </c>
      <c r="BF148" s="106">
        <f t="shared" si="16"/>
        <v>0</v>
      </c>
      <c r="BG148" s="106">
        <f t="shared" si="17"/>
        <v>0</v>
      </c>
      <c r="BH148" s="106">
        <f t="shared" si="18"/>
        <v>0</v>
      </c>
      <c r="BI148" s="106">
        <f t="shared" si="19"/>
        <v>0</v>
      </c>
      <c r="BJ148" s="6" t="s">
        <v>79</v>
      </c>
      <c r="BK148" s="106">
        <f t="shared" si="20"/>
        <v>0</v>
      </c>
      <c r="BL148" s="6" t="s">
        <v>224</v>
      </c>
      <c r="BM148" s="105" t="s">
        <v>410</v>
      </c>
    </row>
    <row r="149" spans="1:65" s="17" customFormat="1" ht="24">
      <c r="A149" s="18"/>
      <c r="B149" s="15"/>
      <c r="C149" s="94">
        <f t="shared" si="21"/>
        <v>22</v>
      </c>
      <c r="D149" s="94" t="s">
        <v>219</v>
      </c>
      <c r="E149" s="95" t="s">
        <v>3877</v>
      </c>
      <c r="F149" s="96" t="s">
        <v>3878</v>
      </c>
      <c r="G149" s="97" t="s">
        <v>2486</v>
      </c>
      <c r="H149" s="98">
        <v>1</v>
      </c>
      <c r="I149" s="1"/>
      <c r="J149" s="99">
        <f t="shared" si="11"/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 t="shared" si="12"/>
        <v>0</v>
      </c>
      <c r="Q149" s="103">
        <v>0</v>
      </c>
      <c r="R149" s="103">
        <f t="shared" si="13"/>
        <v>0</v>
      </c>
      <c r="S149" s="103">
        <v>0</v>
      </c>
      <c r="T149" s="104">
        <f t="shared" si="14"/>
        <v>0</v>
      </c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R149" s="105" t="s">
        <v>224</v>
      </c>
      <c r="AT149" s="105" t="s">
        <v>219</v>
      </c>
      <c r="AU149" s="105" t="s">
        <v>231</v>
      </c>
      <c r="AY149" s="6" t="s">
        <v>217</v>
      </c>
      <c r="BE149" s="106">
        <f t="shared" si="15"/>
        <v>0</v>
      </c>
      <c r="BF149" s="106">
        <f t="shared" si="16"/>
        <v>0</v>
      </c>
      <c r="BG149" s="106">
        <f t="shared" si="17"/>
        <v>0</v>
      </c>
      <c r="BH149" s="106">
        <f t="shared" si="18"/>
        <v>0</v>
      </c>
      <c r="BI149" s="106">
        <f t="shared" si="19"/>
        <v>0</v>
      </c>
      <c r="BJ149" s="6" t="s">
        <v>79</v>
      </c>
      <c r="BK149" s="106">
        <f t="shared" si="20"/>
        <v>0</v>
      </c>
      <c r="BL149" s="6" t="s">
        <v>224</v>
      </c>
      <c r="BM149" s="105" t="s">
        <v>425</v>
      </c>
    </row>
    <row r="150" spans="1:65" s="17" customFormat="1" ht="16.5" customHeight="1">
      <c r="A150" s="18"/>
      <c r="B150" s="15"/>
      <c r="C150" s="94">
        <f t="shared" si="21"/>
        <v>23</v>
      </c>
      <c r="D150" s="94" t="s">
        <v>219</v>
      </c>
      <c r="E150" s="95" t="s">
        <v>3879</v>
      </c>
      <c r="F150" s="96" t="s">
        <v>3880</v>
      </c>
      <c r="G150" s="97" t="s">
        <v>2486</v>
      </c>
      <c r="H150" s="98">
        <v>1</v>
      </c>
      <c r="I150" s="1"/>
      <c r="J150" s="99">
        <f t="shared" si="11"/>
        <v>0</v>
      </c>
      <c r="K150" s="96" t="s">
        <v>0</v>
      </c>
      <c r="L150" s="15"/>
      <c r="M150" s="100" t="s">
        <v>0</v>
      </c>
      <c r="N150" s="101" t="s">
        <v>37</v>
      </c>
      <c r="O150" s="102"/>
      <c r="P150" s="103">
        <f t="shared" si="12"/>
        <v>0</v>
      </c>
      <c r="Q150" s="103">
        <v>0</v>
      </c>
      <c r="R150" s="103">
        <f t="shared" si="13"/>
        <v>0</v>
      </c>
      <c r="S150" s="103">
        <v>0</v>
      </c>
      <c r="T150" s="104">
        <f t="shared" si="14"/>
        <v>0</v>
      </c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R150" s="105" t="s">
        <v>224</v>
      </c>
      <c r="AT150" s="105" t="s">
        <v>219</v>
      </c>
      <c r="AU150" s="105" t="s">
        <v>231</v>
      </c>
      <c r="AY150" s="6" t="s">
        <v>217</v>
      </c>
      <c r="BE150" s="106">
        <f t="shared" si="15"/>
        <v>0</v>
      </c>
      <c r="BF150" s="106">
        <f t="shared" si="16"/>
        <v>0</v>
      </c>
      <c r="BG150" s="106">
        <f t="shared" si="17"/>
        <v>0</v>
      </c>
      <c r="BH150" s="106">
        <f t="shared" si="18"/>
        <v>0</v>
      </c>
      <c r="BI150" s="106">
        <f t="shared" si="19"/>
        <v>0</v>
      </c>
      <c r="BJ150" s="6" t="s">
        <v>79</v>
      </c>
      <c r="BK150" s="106">
        <f t="shared" si="20"/>
        <v>0</v>
      </c>
      <c r="BL150" s="6" t="s">
        <v>224</v>
      </c>
      <c r="BM150" s="105" t="s">
        <v>435</v>
      </c>
    </row>
    <row r="151" spans="1:65" s="17" customFormat="1" ht="16.5" customHeight="1">
      <c r="A151" s="18"/>
      <c r="B151" s="15"/>
      <c r="C151" s="94">
        <f t="shared" si="21"/>
        <v>24</v>
      </c>
      <c r="D151" s="94" t="s">
        <v>219</v>
      </c>
      <c r="E151" s="95" t="s">
        <v>3881</v>
      </c>
      <c r="F151" s="96" t="s">
        <v>3882</v>
      </c>
      <c r="G151" s="97" t="s">
        <v>2486</v>
      </c>
      <c r="H151" s="98">
        <v>5</v>
      </c>
      <c r="I151" s="1"/>
      <c r="J151" s="99">
        <f t="shared" si="11"/>
        <v>0</v>
      </c>
      <c r="K151" s="96" t="s">
        <v>0</v>
      </c>
      <c r="L151" s="15"/>
      <c r="M151" s="100" t="s">
        <v>0</v>
      </c>
      <c r="N151" s="101" t="s">
        <v>37</v>
      </c>
      <c r="O151" s="102"/>
      <c r="P151" s="103">
        <f t="shared" si="12"/>
        <v>0</v>
      </c>
      <c r="Q151" s="103">
        <v>0</v>
      </c>
      <c r="R151" s="103">
        <f t="shared" si="13"/>
        <v>0</v>
      </c>
      <c r="S151" s="103">
        <v>0</v>
      </c>
      <c r="T151" s="104">
        <f t="shared" si="14"/>
        <v>0</v>
      </c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R151" s="105" t="s">
        <v>224</v>
      </c>
      <c r="AT151" s="105" t="s">
        <v>219</v>
      </c>
      <c r="AU151" s="105" t="s">
        <v>231</v>
      </c>
      <c r="AY151" s="6" t="s">
        <v>217</v>
      </c>
      <c r="BE151" s="106">
        <f t="shared" si="15"/>
        <v>0</v>
      </c>
      <c r="BF151" s="106">
        <f t="shared" si="16"/>
        <v>0</v>
      </c>
      <c r="BG151" s="106">
        <f t="shared" si="17"/>
        <v>0</v>
      </c>
      <c r="BH151" s="106">
        <f t="shared" si="18"/>
        <v>0</v>
      </c>
      <c r="BI151" s="106">
        <f t="shared" si="19"/>
        <v>0</v>
      </c>
      <c r="BJ151" s="6" t="s">
        <v>79</v>
      </c>
      <c r="BK151" s="106">
        <f t="shared" si="20"/>
        <v>0</v>
      </c>
      <c r="BL151" s="6" t="s">
        <v>224</v>
      </c>
      <c r="BM151" s="105" t="s">
        <v>445</v>
      </c>
    </row>
    <row r="152" spans="1:65" s="17" customFormat="1" ht="16.5" customHeight="1">
      <c r="A152" s="18"/>
      <c r="B152" s="15"/>
      <c r="C152" s="94">
        <f t="shared" si="21"/>
        <v>25</v>
      </c>
      <c r="D152" s="94" t="s">
        <v>219</v>
      </c>
      <c r="E152" s="95" t="s">
        <v>3883</v>
      </c>
      <c r="F152" s="96" t="s">
        <v>3884</v>
      </c>
      <c r="G152" s="97" t="s">
        <v>2486</v>
      </c>
      <c r="H152" s="98">
        <v>15</v>
      </c>
      <c r="I152" s="1"/>
      <c r="J152" s="99">
        <f t="shared" si="11"/>
        <v>0</v>
      </c>
      <c r="K152" s="96" t="s">
        <v>0</v>
      </c>
      <c r="L152" s="15"/>
      <c r="M152" s="100" t="s">
        <v>0</v>
      </c>
      <c r="N152" s="101" t="s">
        <v>37</v>
      </c>
      <c r="O152" s="102"/>
      <c r="P152" s="103">
        <f t="shared" si="12"/>
        <v>0</v>
      </c>
      <c r="Q152" s="103">
        <v>0</v>
      </c>
      <c r="R152" s="103">
        <f t="shared" si="13"/>
        <v>0</v>
      </c>
      <c r="S152" s="103">
        <v>0</v>
      </c>
      <c r="T152" s="104">
        <f t="shared" si="14"/>
        <v>0</v>
      </c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R152" s="105" t="s">
        <v>224</v>
      </c>
      <c r="AT152" s="105" t="s">
        <v>219</v>
      </c>
      <c r="AU152" s="105" t="s">
        <v>231</v>
      </c>
      <c r="AY152" s="6" t="s">
        <v>217</v>
      </c>
      <c r="BE152" s="106">
        <f t="shared" si="15"/>
        <v>0</v>
      </c>
      <c r="BF152" s="106">
        <f t="shared" si="16"/>
        <v>0</v>
      </c>
      <c r="BG152" s="106">
        <f t="shared" si="17"/>
        <v>0</v>
      </c>
      <c r="BH152" s="106">
        <f t="shared" si="18"/>
        <v>0</v>
      </c>
      <c r="BI152" s="106">
        <f t="shared" si="19"/>
        <v>0</v>
      </c>
      <c r="BJ152" s="6" t="s">
        <v>79</v>
      </c>
      <c r="BK152" s="106">
        <f t="shared" si="20"/>
        <v>0</v>
      </c>
      <c r="BL152" s="6" t="s">
        <v>224</v>
      </c>
      <c r="BM152" s="105" t="s">
        <v>455</v>
      </c>
    </row>
    <row r="153" spans="1:65" s="17" customFormat="1" ht="16.5" customHeight="1">
      <c r="A153" s="18"/>
      <c r="B153" s="15"/>
      <c r="C153" s="94">
        <f t="shared" si="21"/>
        <v>26</v>
      </c>
      <c r="D153" s="94" t="s">
        <v>219</v>
      </c>
      <c r="E153" s="95" t="s">
        <v>3885</v>
      </c>
      <c r="F153" s="96" t="s">
        <v>3886</v>
      </c>
      <c r="G153" s="97" t="s">
        <v>2486</v>
      </c>
      <c r="H153" s="98">
        <v>1</v>
      </c>
      <c r="I153" s="1"/>
      <c r="J153" s="99">
        <f t="shared" si="11"/>
        <v>0</v>
      </c>
      <c r="K153" s="96" t="s">
        <v>0</v>
      </c>
      <c r="L153" s="15"/>
      <c r="M153" s="100" t="s">
        <v>0</v>
      </c>
      <c r="N153" s="101" t="s">
        <v>37</v>
      </c>
      <c r="O153" s="102"/>
      <c r="P153" s="103">
        <f t="shared" si="12"/>
        <v>0</v>
      </c>
      <c r="Q153" s="103">
        <v>0</v>
      </c>
      <c r="R153" s="103">
        <f t="shared" si="13"/>
        <v>0</v>
      </c>
      <c r="S153" s="103">
        <v>0</v>
      </c>
      <c r="T153" s="104">
        <f t="shared" si="14"/>
        <v>0</v>
      </c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R153" s="105" t="s">
        <v>224</v>
      </c>
      <c r="AT153" s="105" t="s">
        <v>219</v>
      </c>
      <c r="AU153" s="105" t="s">
        <v>231</v>
      </c>
      <c r="AY153" s="6" t="s">
        <v>217</v>
      </c>
      <c r="BE153" s="106">
        <f t="shared" si="15"/>
        <v>0</v>
      </c>
      <c r="BF153" s="106">
        <f t="shared" si="16"/>
        <v>0</v>
      </c>
      <c r="BG153" s="106">
        <f t="shared" si="17"/>
        <v>0</v>
      </c>
      <c r="BH153" s="106">
        <f t="shared" si="18"/>
        <v>0</v>
      </c>
      <c r="BI153" s="106">
        <f t="shared" si="19"/>
        <v>0</v>
      </c>
      <c r="BJ153" s="6" t="s">
        <v>79</v>
      </c>
      <c r="BK153" s="106">
        <f t="shared" si="20"/>
        <v>0</v>
      </c>
      <c r="BL153" s="6" t="s">
        <v>224</v>
      </c>
      <c r="BM153" s="105" t="s">
        <v>464</v>
      </c>
    </row>
    <row r="154" spans="1:65" s="17" customFormat="1" ht="16.5" customHeight="1">
      <c r="A154" s="18"/>
      <c r="B154" s="15"/>
      <c r="C154" s="94">
        <f>C153+1</f>
        <v>27</v>
      </c>
      <c r="D154" s="94" t="s">
        <v>219</v>
      </c>
      <c r="E154" s="95" t="s">
        <v>3481</v>
      </c>
      <c r="F154" s="96" t="s">
        <v>3482</v>
      </c>
      <c r="G154" s="97" t="s">
        <v>222</v>
      </c>
      <c r="H154" s="98">
        <v>1</v>
      </c>
      <c r="I154" s="1"/>
      <c r="J154" s="99">
        <f t="shared" si="11"/>
        <v>0</v>
      </c>
      <c r="K154" s="96" t="s">
        <v>0</v>
      </c>
      <c r="L154" s="15"/>
      <c r="M154" s="100" t="s">
        <v>0</v>
      </c>
      <c r="N154" s="101" t="s">
        <v>37</v>
      </c>
      <c r="O154" s="102"/>
      <c r="P154" s="103">
        <f t="shared" si="12"/>
        <v>0</v>
      </c>
      <c r="Q154" s="103">
        <v>0</v>
      </c>
      <c r="R154" s="103">
        <f t="shared" si="13"/>
        <v>0</v>
      </c>
      <c r="S154" s="103">
        <v>0</v>
      </c>
      <c r="T154" s="104">
        <f t="shared" si="14"/>
        <v>0</v>
      </c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R154" s="105" t="s">
        <v>224</v>
      </c>
      <c r="AT154" s="105" t="s">
        <v>219</v>
      </c>
      <c r="AU154" s="105" t="s">
        <v>231</v>
      </c>
      <c r="AY154" s="6" t="s">
        <v>217</v>
      </c>
      <c r="BE154" s="106">
        <f t="shared" si="15"/>
        <v>0</v>
      </c>
      <c r="BF154" s="106">
        <f t="shared" si="16"/>
        <v>0</v>
      </c>
      <c r="BG154" s="106">
        <f t="shared" si="17"/>
        <v>0</v>
      </c>
      <c r="BH154" s="106">
        <f t="shared" si="18"/>
        <v>0</v>
      </c>
      <c r="BI154" s="106">
        <f t="shared" si="19"/>
        <v>0</v>
      </c>
      <c r="BJ154" s="6" t="s">
        <v>79</v>
      </c>
      <c r="BK154" s="106">
        <f t="shared" si="20"/>
        <v>0</v>
      </c>
      <c r="BL154" s="6" t="s">
        <v>224</v>
      </c>
      <c r="BM154" s="105" t="s">
        <v>2423</v>
      </c>
    </row>
    <row r="155" spans="1:65" s="17" customFormat="1" ht="16.5" customHeight="1">
      <c r="A155" s="18"/>
      <c r="B155" s="15"/>
      <c r="C155" s="94">
        <f t="shared" si="21"/>
        <v>28</v>
      </c>
      <c r="D155" s="94" t="s">
        <v>219</v>
      </c>
      <c r="E155" s="95" t="s">
        <v>3887</v>
      </c>
      <c r="F155" s="96" t="s">
        <v>3888</v>
      </c>
      <c r="G155" s="97" t="s">
        <v>2486</v>
      </c>
      <c r="H155" s="98">
        <v>1</v>
      </c>
      <c r="I155" s="1"/>
      <c r="J155" s="99">
        <f t="shared" si="11"/>
        <v>0</v>
      </c>
      <c r="K155" s="96" t="s">
        <v>0</v>
      </c>
      <c r="L155" s="15"/>
      <c r="M155" s="100" t="s">
        <v>0</v>
      </c>
      <c r="N155" s="101" t="s">
        <v>37</v>
      </c>
      <c r="O155" s="102"/>
      <c r="P155" s="103">
        <f t="shared" si="12"/>
        <v>0</v>
      </c>
      <c r="Q155" s="103">
        <v>0</v>
      </c>
      <c r="R155" s="103">
        <f t="shared" si="13"/>
        <v>0</v>
      </c>
      <c r="S155" s="103">
        <v>0</v>
      </c>
      <c r="T155" s="104">
        <f t="shared" si="14"/>
        <v>0</v>
      </c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R155" s="105" t="s">
        <v>224</v>
      </c>
      <c r="AT155" s="105" t="s">
        <v>219</v>
      </c>
      <c r="AU155" s="105" t="s">
        <v>231</v>
      </c>
      <c r="AY155" s="6" t="s">
        <v>217</v>
      </c>
      <c r="BE155" s="106">
        <f t="shared" si="15"/>
        <v>0</v>
      </c>
      <c r="BF155" s="106">
        <f t="shared" si="16"/>
        <v>0</v>
      </c>
      <c r="BG155" s="106">
        <f t="shared" si="17"/>
        <v>0</v>
      </c>
      <c r="BH155" s="106">
        <f t="shared" si="18"/>
        <v>0</v>
      </c>
      <c r="BI155" s="106">
        <f t="shared" si="19"/>
        <v>0</v>
      </c>
      <c r="BJ155" s="6" t="s">
        <v>79</v>
      </c>
      <c r="BK155" s="106">
        <f t="shared" si="20"/>
        <v>0</v>
      </c>
      <c r="BL155" s="6" t="s">
        <v>224</v>
      </c>
      <c r="BM155" s="105" t="s">
        <v>474</v>
      </c>
    </row>
    <row r="156" spans="1:65" s="17" customFormat="1" ht="16.5" customHeight="1">
      <c r="A156" s="18"/>
      <c r="B156" s="15"/>
      <c r="C156" s="94">
        <f t="shared" si="21"/>
        <v>29</v>
      </c>
      <c r="D156" s="94" t="s">
        <v>219</v>
      </c>
      <c r="E156" s="95" t="s">
        <v>3889</v>
      </c>
      <c r="F156" s="96" t="s">
        <v>3890</v>
      </c>
      <c r="G156" s="97" t="s">
        <v>2486</v>
      </c>
      <c r="H156" s="98">
        <v>1</v>
      </c>
      <c r="I156" s="1"/>
      <c r="J156" s="99">
        <f t="shared" si="11"/>
        <v>0</v>
      </c>
      <c r="K156" s="96" t="s">
        <v>0</v>
      </c>
      <c r="L156" s="15"/>
      <c r="M156" s="100" t="s">
        <v>0</v>
      </c>
      <c r="N156" s="101" t="s">
        <v>37</v>
      </c>
      <c r="O156" s="102"/>
      <c r="P156" s="103">
        <f t="shared" si="12"/>
        <v>0</v>
      </c>
      <c r="Q156" s="103">
        <v>0</v>
      </c>
      <c r="R156" s="103">
        <f t="shared" si="13"/>
        <v>0</v>
      </c>
      <c r="S156" s="103">
        <v>0</v>
      </c>
      <c r="T156" s="104">
        <f t="shared" si="14"/>
        <v>0</v>
      </c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R156" s="105" t="s">
        <v>224</v>
      </c>
      <c r="AT156" s="105" t="s">
        <v>219</v>
      </c>
      <c r="AU156" s="105" t="s">
        <v>231</v>
      </c>
      <c r="AY156" s="6" t="s">
        <v>217</v>
      </c>
      <c r="BE156" s="106">
        <f t="shared" si="15"/>
        <v>0</v>
      </c>
      <c r="BF156" s="106">
        <f t="shared" si="16"/>
        <v>0</v>
      </c>
      <c r="BG156" s="106">
        <f t="shared" si="17"/>
        <v>0</v>
      </c>
      <c r="BH156" s="106">
        <f t="shared" si="18"/>
        <v>0</v>
      </c>
      <c r="BI156" s="106">
        <f t="shared" si="19"/>
        <v>0</v>
      </c>
      <c r="BJ156" s="6" t="s">
        <v>79</v>
      </c>
      <c r="BK156" s="106">
        <f t="shared" si="20"/>
        <v>0</v>
      </c>
      <c r="BL156" s="6" t="s">
        <v>224</v>
      </c>
      <c r="BM156" s="105" t="s">
        <v>484</v>
      </c>
    </row>
    <row r="157" spans="1:65" s="17" customFormat="1" ht="16.5" customHeight="1">
      <c r="A157" s="18"/>
      <c r="B157" s="15"/>
      <c r="C157" s="94">
        <f t="shared" si="21"/>
        <v>30</v>
      </c>
      <c r="D157" s="94" t="s">
        <v>219</v>
      </c>
      <c r="E157" s="95" t="s">
        <v>3891</v>
      </c>
      <c r="F157" s="96" t="s">
        <v>3892</v>
      </c>
      <c r="G157" s="97" t="s">
        <v>2486</v>
      </c>
      <c r="H157" s="98">
        <v>1</v>
      </c>
      <c r="I157" s="1"/>
      <c r="J157" s="99">
        <f t="shared" si="11"/>
        <v>0</v>
      </c>
      <c r="K157" s="96" t="s">
        <v>0</v>
      </c>
      <c r="L157" s="15"/>
      <c r="M157" s="100" t="s">
        <v>0</v>
      </c>
      <c r="N157" s="101" t="s">
        <v>37</v>
      </c>
      <c r="O157" s="102"/>
      <c r="P157" s="103">
        <f t="shared" si="12"/>
        <v>0</v>
      </c>
      <c r="Q157" s="103">
        <v>0</v>
      </c>
      <c r="R157" s="103">
        <f t="shared" si="13"/>
        <v>0</v>
      </c>
      <c r="S157" s="103">
        <v>0</v>
      </c>
      <c r="T157" s="104">
        <f t="shared" si="14"/>
        <v>0</v>
      </c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R157" s="105" t="s">
        <v>224</v>
      </c>
      <c r="AT157" s="105" t="s">
        <v>219</v>
      </c>
      <c r="AU157" s="105" t="s">
        <v>231</v>
      </c>
      <c r="AY157" s="6" t="s">
        <v>217</v>
      </c>
      <c r="BE157" s="106">
        <f t="shared" si="15"/>
        <v>0</v>
      </c>
      <c r="BF157" s="106">
        <f t="shared" si="16"/>
        <v>0</v>
      </c>
      <c r="BG157" s="106">
        <f t="shared" si="17"/>
        <v>0</v>
      </c>
      <c r="BH157" s="106">
        <f t="shared" si="18"/>
        <v>0</v>
      </c>
      <c r="BI157" s="106">
        <f t="shared" si="19"/>
        <v>0</v>
      </c>
      <c r="BJ157" s="6" t="s">
        <v>79</v>
      </c>
      <c r="BK157" s="106">
        <f t="shared" si="20"/>
        <v>0</v>
      </c>
      <c r="BL157" s="6" t="s">
        <v>224</v>
      </c>
      <c r="BM157" s="105" t="s">
        <v>494</v>
      </c>
    </row>
    <row r="158" spans="1:65" s="17" customFormat="1" ht="16.5" customHeight="1">
      <c r="A158" s="18"/>
      <c r="B158" s="15"/>
      <c r="C158" s="94">
        <f t="shared" si="21"/>
        <v>31</v>
      </c>
      <c r="D158" s="94" t="s">
        <v>219</v>
      </c>
      <c r="E158" s="95" t="s">
        <v>3893</v>
      </c>
      <c r="F158" s="96" t="s">
        <v>3894</v>
      </c>
      <c r="G158" s="97" t="s">
        <v>257</v>
      </c>
      <c r="H158" s="98">
        <v>17</v>
      </c>
      <c r="I158" s="1"/>
      <c r="J158" s="99">
        <f t="shared" si="11"/>
        <v>0</v>
      </c>
      <c r="K158" s="96" t="s">
        <v>0</v>
      </c>
      <c r="L158" s="15"/>
      <c r="M158" s="100" t="s">
        <v>0</v>
      </c>
      <c r="N158" s="101" t="s">
        <v>37</v>
      </c>
      <c r="O158" s="102"/>
      <c r="P158" s="103">
        <f t="shared" si="12"/>
        <v>0</v>
      </c>
      <c r="Q158" s="103">
        <v>0</v>
      </c>
      <c r="R158" s="103">
        <f t="shared" si="13"/>
        <v>0</v>
      </c>
      <c r="S158" s="103">
        <v>0</v>
      </c>
      <c r="T158" s="104">
        <f t="shared" si="14"/>
        <v>0</v>
      </c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R158" s="105" t="s">
        <v>224</v>
      </c>
      <c r="AT158" s="105" t="s">
        <v>219</v>
      </c>
      <c r="AU158" s="105" t="s">
        <v>231</v>
      </c>
      <c r="AY158" s="6" t="s">
        <v>217</v>
      </c>
      <c r="BE158" s="106">
        <f t="shared" si="15"/>
        <v>0</v>
      </c>
      <c r="BF158" s="106">
        <f t="shared" si="16"/>
        <v>0</v>
      </c>
      <c r="BG158" s="106">
        <f t="shared" si="17"/>
        <v>0</v>
      </c>
      <c r="BH158" s="106">
        <f t="shared" si="18"/>
        <v>0</v>
      </c>
      <c r="BI158" s="106">
        <f t="shared" si="19"/>
        <v>0</v>
      </c>
      <c r="BJ158" s="6" t="s">
        <v>79</v>
      </c>
      <c r="BK158" s="106">
        <f t="shared" si="20"/>
        <v>0</v>
      </c>
      <c r="BL158" s="6" t="s">
        <v>224</v>
      </c>
      <c r="BM158" s="105" t="s">
        <v>507</v>
      </c>
    </row>
    <row r="159" spans="1:65" s="81" customFormat="1" ht="22.9" customHeight="1">
      <c r="B159" s="82"/>
      <c r="D159" s="83" t="s">
        <v>71</v>
      </c>
      <c r="E159" s="92" t="s">
        <v>3435</v>
      </c>
      <c r="F159" s="92" t="s">
        <v>3895</v>
      </c>
      <c r="J159" s="93">
        <f>BK159</f>
        <v>0</v>
      </c>
      <c r="L159" s="82"/>
      <c r="M159" s="86"/>
      <c r="N159" s="87"/>
      <c r="O159" s="87"/>
      <c r="P159" s="88">
        <f>SUM(P160:P163)</f>
        <v>0</v>
      </c>
      <c r="Q159" s="87"/>
      <c r="R159" s="88">
        <f>SUM(R160:R163)</f>
        <v>0</v>
      </c>
      <c r="S159" s="87"/>
      <c r="T159" s="89">
        <f>SUM(T160:T163)</f>
        <v>0</v>
      </c>
      <c r="AR159" s="83" t="s">
        <v>79</v>
      </c>
      <c r="AT159" s="90" t="s">
        <v>71</v>
      </c>
      <c r="AU159" s="90" t="s">
        <v>79</v>
      </c>
      <c r="AY159" s="83" t="s">
        <v>217</v>
      </c>
      <c r="BK159" s="91">
        <f>SUM(BK160:BK163)</f>
        <v>0</v>
      </c>
    </row>
    <row r="160" spans="1:65" s="17" customFormat="1" ht="16.5" customHeight="1">
      <c r="A160" s="18"/>
      <c r="B160" s="15"/>
      <c r="C160" s="94">
        <f>C158+1</f>
        <v>32</v>
      </c>
      <c r="D160" s="94" t="s">
        <v>219</v>
      </c>
      <c r="E160" s="95" t="s">
        <v>3896</v>
      </c>
      <c r="F160" s="96" t="s">
        <v>3897</v>
      </c>
      <c r="G160" s="97" t="s">
        <v>257</v>
      </c>
      <c r="H160" s="98">
        <v>3.5</v>
      </c>
      <c r="I160" s="1"/>
      <c r="J160" s="99">
        <f>ROUND(I160*H160,2)</f>
        <v>0</v>
      </c>
      <c r="K160" s="96" t="s">
        <v>0</v>
      </c>
      <c r="L160" s="15"/>
      <c r="M160" s="100" t="s">
        <v>0</v>
      </c>
      <c r="N160" s="101" t="s">
        <v>37</v>
      </c>
      <c r="O160" s="102"/>
      <c r="P160" s="103">
        <f>O160*H160</f>
        <v>0</v>
      </c>
      <c r="Q160" s="103">
        <v>0</v>
      </c>
      <c r="R160" s="103">
        <f>Q160*H160</f>
        <v>0</v>
      </c>
      <c r="S160" s="103">
        <v>0</v>
      </c>
      <c r="T160" s="104">
        <f>S160*H160</f>
        <v>0</v>
      </c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R160" s="105" t="s">
        <v>224</v>
      </c>
      <c r="AT160" s="105" t="s">
        <v>219</v>
      </c>
      <c r="AU160" s="105" t="s">
        <v>81</v>
      </c>
      <c r="AY160" s="6" t="s">
        <v>217</v>
      </c>
      <c r="BE160" s="106">
        <f>IF(N160="základní",J160,0)</f>
        <v>0</v>
      </c>
      <c r="BF160" s="106">
        <f>IF(N160="snížená",J160,0)</f>
        <v>0</v>
      </c>
      <c r="BG160" s="106">
        <f>IF(N160="zákl. přenesená",J160,0)</f>
        <v>0</v>
      </c>
      <c r="BH160" s="106">
        <f>IF(N160="sníž. přenesená",J160,0)</f>
        <v>0</v>
      </c>
      <c r="BI160" s="106">
        <f>IF(N160="nulová",J160,0)</f>
        <v>0</v>
      </c>
      <c r="BJ160" s="6" t="s">
        <v>79</v>
      </c>
      <c r="BK160" s="106">
        <f>ROUND(I160*H160,2)</f>
        <v>0</v>
      </c>
      <c r="BL160" s="6" t="s">
        <v>224</v>
      </c>
      <c r="BM160" s="105" t="s">
        <v>2429</v>
      </c>
    </row>
    <row r="161" spans="1:65" s="17" customFormat="1" ht="16.5" customHeight="1">
      <c r="A161" s="18"/>
      <c r="B161" s="15"/>
      <c r="C161" s="94">
        <f>C160+1</f>
        <v>33</v>
      </c>
      <c r="D161" s="94" t="s">
        <v>219</v>
      </c>
      <c r="E161" s="95" t="s">
        <v>3898</v>
      </c>
      <c r="F161" s="96" t="s">
        <v>3899</v>
      </c>
      <c r="G161" s="97" t="s">
        <v>257</v>
      </c>
      <c r="H161" s="98">
        <v>32.5</v>
      </c>
      <c r="I161" s="1"/>
      <c r="J161" s="99">
        <f>ROUND(I161*H161,2)</f>
        <v>0</v>
      </c>
      <c r="K161" s="96" t="s">
        <v>0</v>
      </c>
      <c r="L161" s="15"/>
      <c r="M161" s="100" t="s">
        <v>0</v>
      </c>
      <c r="N161" s="101" t="s">
        <v>37</v>
      </c>
      <c r="O161" s="102"/>
      <c r="P161" s="103">
        <f>O161*H161</f>
        <v>0</v>
      </c>
      <c r="Q161" s="103">
        <v>0</v>
      </c>
      <c r="R161" s="103">
        <f>Q161*H161</f>
        <v>0</v>
      </c>
      <c r="S161" s="103">
        <v>0</v>
      </c>
      <c r="T161" s="104">
        <f>S161*H161</f>
        <v>0</v>
      </c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R161" s="105" t="s">
        <v>224</v>
      </c>
      <c r="AT161" s="105" t="s">
        <v>219</v>
      </c>
      <c r="AU161" s="105" t="s">
        <v>81</v>
      </c>
      <c r="AY161" s="6" t="s">
        <v>217</v>
      </c>
      <c r="BE161" s="106">
        <f>IF(N161="základní",J161,0)</f>
        <v>0</v>
      </c>
      <c r="BF161" s="106">
        <f>IF(N161="snížená",J161,0)</f>
        <v>0</v>
      </c>
      <c r="BG161" s="106">
        <f>IF(N161="zákl. přenesená",J161,0)</f>
        <v>0</v>
      </c>
      <c r="BH161" s="106">
        <f>IF(N161="sníž. přenesená",J161,0)</f>
        <v>0</v>
      </c>
      <c r="BI161" s="106">
        <f>IF(N161="nulová",J161,0)</f>
        <v>0</v>
      </c>
      <c r="BJ161" s="6" t="s">
        <v>79</v>
      </c>
      <c r="BK161" s="106">
        <f>ROUND(I161*H161,2)</f>
        <v>0</v>
      </c>
      <c r="BL161" s="6" t="s">
        <v>224</v>
      </c>
      <c r="BM161" s="105" t="s">
        <v>2431</v>
      </c>
    </row>
    <row r="162" spans="1:65" s="17" customFormat="1" ht="16.5" customHeight="1">
      <c r="A162" s="18"/>
      <c r="B162" s="15"/>
      <c r="C162" s="94">
        <f t="shared" ref="C162:C163" si="22">C161+1</f>
        <v>34</v>
      </c>
      <c r="D162" s="94" t="s">
        <v>219</v>
      </c>
      <c r="E162" s="95" t="s">
        <v>3900</v>
      </c>
      <c r="F162" s="96" t="s">
        <v>3901</v>
      </c>
      <c r="G162" s="97" t="s">
        <v>2486</v>
      </c>
      <c r="H162" s="98">
        <v>1</v>
      </c>
      <c r="I162" s="1"/>
      <c r="J162" s="99">
        <f>ROUND(I162*H162,2)</f>
        <v>0</v>
      </c>
      <c r="K162" s="96" t="s">
        <v>0</v>
      </c>
      <c r="L162" s="15"/>
      <c r="M162" s="100" t="s">
        <v>0</v>
      </c>
      <c r="N162" s="101" t="s">
        <v>37</v>
      </c>
      <c r="O162" s="102"/>
      <c r="P162" s="103">
        <f>O162*H162</f>
        <v>0</v>
      </c>
      <c r="Q162" s="103">
        <v>0</v>
      </c>
      <c r="R162" s="103">
        <f>Q162*H162</f>
        <v>0</v>
      </c>
      <c r="S162" s="103">
        <v>0</v>
      </c>
      <c r="T162" s="104">
        <f>S162*H162</f>
        <v>0</v>
      </c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R162" s="105" t="s">
        <v>224</v>
      </c>
      <c r="AT162" s="105" t="s">
        <v>219</v>
      </c>
      <c r="AU162" s="105" t="s">
        <v>81</v>
      </c>
      <c r="AY162" s="6" t="s">
        <v>217</v>
      </c>
      <c r="BE162" s="106">
        <f>IF(N162="základní",J162,0)</f>
        <v>0</v>
      </c>
      <c r="BF162" s="106">
        <f>IF(N162="snížená",J162,0)</f>
        <v>0</v>
      </c>
      <c r="BG162" s="106">
        <f>IF(N162="zákl. přenesená",J162,0)</f>
        <v>0</v>
      </c>
      <c r="BH162" s="106">
        <f>IF(N162="sníž. přenesená",J162,0)</f>
        <v>0</v>
      </c>
      <c r="BI162" s="106">
        <f>IF(N162="nulová",J162,0)</f>
        <v>0</v>
      </c>
      <c r="BJ162" s="6" t="s">
        <v>79</v>
      </c>
      <c r="BK162" s="106">
        <f>ROUND(I162*H162,2)</f>
        <v>0</v>
      </c>
      <c r="BL162" s="6" t="s">
        <v>224</v>
      </c>
      <c r="BM162" s="105" t="s">
        <v>516</v>
      </c>
    </row>
    <row r="163" spans="1:65" s="17" customFormat="1" ht="16.5" customHeight="1">
      <c r="A163" s="18"/>
      <c r="B163" s="15"/>
      <c r="C163" s="94">
        <f t="shared" si="22"/>
        <v>35</v>
      </c>
      <c r="D163" s="94" t="s">
        <v>219</v>
      </c>
      <c r="E163" s="95" t="s">
        <v>3902</v>
      </c>
      <c r="F163" s="96" t="s">
        <v>3486</v>
      </c>
      <c r="G163" s="97" t="s">
        <v>862</v>
      </c>
      <c r="H163" s="98">
        <v>1</v>
      </c>
      <c r="I163" s="1"/>
      <c r="J163" s="99">
        <f>ROUND(I163*H163,2)</f>
        <v>0</v>
      </c>
      <c r="K163" s="96" t="s">
        <v>0</v>
      </c>
      <c r="L163" s="15"/>
      <c r="M163" s="118" t="s">
        <v>0</v>
      </c>
      <c r="N163" s="119" t="s">
        <v>37</v>
      </c>
      <c r="O163" s="120"/>
      <c r="P163" s="121">
        <f>O163*H163</f>
        <v>0</v>
      </c>
      <c r="Q163" s="121">
        <v>0</v>
      </c>
      <c r="R163" s="121">
        <f>Q163*H163</f>
        <v>0</v>
      </c>
      <c r="S163" s="121">
        <v>0</v>
      </c>
      <c r="T163" s="122">
        <f>S163*H163</f>
        <v>0</v>
      </c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R163" s="105" t="s">
        <v>224</v>
      </c>
      <c r="AT163" s="105" t="s">
        <v>219</v>
      </c>
      <c r="AU163" s="105" t="s">
        <v>81</v>
      </c>
      <c r="AY163" s="6" t="s">
        <v>217</v>
      </c>
      <c r="BE163" s="106">
        <f>IF(N163="základní",J163,0)</f>
        <v>0</v>
      </c>
      <c r="BF163" s="106">
        <f>IF(N163="snížená",J163,0)</f>
        <v>0</v>
      </c>
      <c r="BG163" s="106">
        <f>IF(N163="zákl. přenesená",J163,0)</f>
        <v>0</v>
      </c>
      <c r="BH163" s="106">
        <f>IF(N163="sníž. přenesená",J163,0)</f>
        <v>0</v>
      </c>
      <c r="BI163" s="106">
        <f>IF(N163="nulová",J163,0)</f>
        <v>0</v>
      </c>
      <c r="BJ163" s="6" t="s">
        <v>79</v>
      </c>
      <c r="BK163" s="106">
        <f>ROUND(I163*H163,2)</f>
        <v>0</v>
      </c>
      <c r="BL163" s="6" t="s">
        <v>224</v>
      </c>
      <c r="BM163" s="105" t="s">
        <v>527</v>
      </c>
    </row>
    <row r="164" spans="1:65" s="17" customFormat="1" ht="6.95" customHeight="1">
      <c r="A164" s="18"/>
      <c r="B164" s="46"/>
      <c r="C164" s="47"/>
      <c r="D164" s="47"/>
      <c r="E164" s="47"/>
      <c r="F164" s="47"/>
      <c r="G164" s="47"/>
      <c r="H164" s="47"/>
      <c r="I164" s="47"/>
      <c r="J164" s="47"/>
      <c r="K164" s="47"/>
      <c r="L164" s="15"/>
      <c r="M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</row>
  </sheetData>
  <sheetProtection algorithmName="SHA-512" hashValue="m4tUEUuQnww0vQ105VhlauNrx8FbK6ugtl2mGvGX6tQhPerbvoYwygwUaurpZmLU/aPb+7Ge8e+jHYfsoaOcxg==" saltValue="oPR8LJzFwbkfICH2Lmereg==" spinCount="100000" sheet="1" objects="1" scenarios="1"/>
  <autoFilter ref="C121:K163"/>
  <mergeCells count="9">
    <mergeCell ref="E87:H87"/>
    <mergeCell ref="E112:H112"/>
    <mergeCell ref="E114:H114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61"/>
  <sheetViews>
    <sheetView showGridLines="0" workbookViewId="0">
      <selection activeCell="F15" sqref="F15"/>
    </sheetView>
  </sheetViews>
  <sheetFormatPr defaultRowHeight="11.25"/>
  <cols>
    <col min="1" max="1" width="8.33203125" style="5" customWidth="1"/>
    <col min="2" max="2" width="1.1640625" style="5" customWidth="1"/>
    <col min="3" max="3" width="5" style="5" customWidth="1"/>
    <col min="4" max="4" width="4.33203125" style="5" customWidth="1"/>
    <col min="5" max="5" width="17.1640625" style="5" customWidth="1"/>
    <col min="6" max="6" width="100.83203125" style="5" customWidth="1"/>
    <col min="7" max="7" width="7.5" style="5" customWidth="1"/>
    <col min="8" max="8" width="14" style="5" customWidth="1"/>
    <col min="9" max="9" width="15.83203125" style="5" customWidth="1"/>
    <col min="10" max="11" width="22.33203125" style="5" customWidth="1"/>
    <col min="12" max="12" width="9.33203125" style="5" customWidth="1"/>
    <col min="13" max="13" width="10.83203125" style="5" hidden="1" customWidth="1"/>
    <col min="14" max="14" width="9.33203125" style="5" hidden="1"/>
    <col min="15" max="20" width="14.1640625" style="5" hidden="1" customWidth="1"/>
    <col min="21" max="21" width="16.33203125" style="5" hidden="1" customWidth="1"/>
    <col min="22" max="22" width="12.33203125" style="5" customWidth="1"/>
    <col min="23" max="23" width="16.33203125" style="5" customWidth="1"/>
    <col min="24" max="24" width="12.33203125" style="5" customWidth="1"/>
    <col min="25" max="25" width="15" style="5" customWidth="1"/>
    <col min="26" max="26" width="11" style="5" customWidth="1"/>
    <col min="27" max="27" width="15" style="5" customWidth="1"/>
    <col min="28" max="28" width="16.33203125" style="5" customWidth="1"/>
    <col min="29" max="29" width="11" style="5" customWidth="1"/>
    <col min="30" max="30" width="15" style="5" customWidth="1"/>
    <col min="31" max="31" width="16.33203125" style="5" customWidth="1"/>
    <col min="32" max="43" width="9.33203125" style="5"/>
    <col min="44" max="65" width="9.33203125" style="5" hidden="1"/>
    <col min="66" max="16384" width="9.33203125" style="5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138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3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s="17" customFormat="1" ht="12" customHeight="1">
      <c r="A8" s="18"/>
      <c r="B8" s="15"/>
      <c r="C8" s="18"/>
      <c r="D8" s="13" t="s">
        <v>162</v>
      </c>
      <c r="E8" s="18"/>
      <c r="F8" s="18"/>
      <c r="G8" s="18"/>
      <c r="H8" s="18"/>
      <c r="I8" s="18"/>
      <c r="J8" s="18"/>
      <c r="K8" s="18"/>
      <c r="L8" s="1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</row>
    <row r="9" spans="1:46" s="17" customFormat="1" ht="16.5" customHeight="1">
      <c r="A9" s="18"/>
      <c r="B9" s="15"/>
      <c r="C9" s="18"/>
      <c r="D9" s="18"/>
      <c r="E9" s="315" t="s">
        <v>3903</v>
      </c>
      <c r="F9" s="320"/>
      <c r="G9" s="320"/>
      <c r="H9" s="320"/>
      <c r="I9" s="18"/>
      <c r="J9" s="18"/>
      <c r="K9" s="18"/>
      <c r="L9" s="16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</row>
    <row r="10" spans="1:46" s="17" customFormat="1">
      <c r="A10" s="18"/>
      <c r="B10" s="15"/>
      <c r="C10" s="18"/>
      <c r="D10" s="18"/>
      <c r="E10" s="18"/>
      <c r="F10" s="18"/>
      <c r="G10" s="18"/>
      <c r="H10" s="18"/>
      <c r="I10" s="18"/>
      <c r="J10" s="18"/>
      <c r="K10" s="18"/>
      <c r="L10" s="16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</row>
    <row r="11" spans="1:46" s="17" customFormat="1" ht="12" customHeight="1">
      <c r="A11" s="18"/>
      <c r="B11" s="15"/>
      <c r="C11" s="18"/>
      <c r="D11" s="13" t="s">
        <v>16</v>
      </c>
      <c r="E11" s="18"/>
      <c r="F11" s="19" t="s">
        <v>0</v>
      </c>
      <c r="G11" s="18"/>
      <c r="H11" s="18"/>
      <c r="I11" s="13" t="s">
        <v>17</v>
      </c>
      <c r="J11" s="19" t="s">
        <v>0</v>
      </c>
      <c r="K11" s="18"/>
      <c r="L11" s="16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</row>
    <row r="12" spans="1:46" s="17" customFormat="1" ht="12" customHeight="1">
      <c r="A12" s="18"/>
      <c r="B12" s="15"/>
      <c r="C12" s="18"/>
      <c r="D12" s="13" t="s">
        <v>18</v>
      </c>
      <c r="E12" s="18"/>
      <c r="F12" s="19" t="s">
        <v>19</v>
      </c>
      <c r="G12" s="18"/>
      <c r="H12" s="18"/>
      <c r="I12" s="13" t="s">
        <v>20</v>
      </c>
      <c r="J12" s="20">
        <f>'Rekapitulace stavby'!AN8</f>
        <v>0</v>
      </c>
      <c r="K12" s="18"/>
      <c r="L12" s="16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</row>
    <row r="13" spans="1:46" s="17" customFormat="1" ht="10.9" customHeight="1">
      <c r="A13" s="18"/>
      <c r="B13" s="15"/>
      <c r="C13" s="18"/>
      <c r="D13" s="18"/>
      <c r="E13" s="18"/>
      <c r="F13" s="18"/>
      <c r="G13" s="18"/>
      <c r="H13" s="18"/>
      <c r="I13" s="18"/>
      <c r="J13" s="18"/>
      <c r="K13" s="18"/>
      <c r="L13" s="16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</row>
    <row r="14" spans="1:46" s="17" customFormat="1" ht="12" customHeight="1">
      <c r="A14" s="18"/>
      <c r="B14" s="15"/>
      <c r="C14" s="18"/>
      <c r="D14" s="13" t="s">
        <v>21</v>
      </c>
      <c r="E14" s="18"/>
      <c r="F14" s="18"/>
      <c r="G14" s="18"/>
      <c r="H14" s="18"/>
      <c r="I14" s="13" t="s">
        <v>22</v>
      </c>
      <c r="J14" s="19">
        <v>63703</v>
      </c>
      <c r="K14" s="18"/>
      <c r="L14" s="16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</row>
    <row r="15" spans="1:46" s="17" customFormat="1" ht="18" customHeight="1">
      <c r="A15" s="18"/>
      <c r="B15" s="15"/>
      <c r="C15" s="18"/>
      <c r="D15" s="18"/>
      <c r="E15" s="19" t="s">
        <v>23</v>
      </c>
      <c r="F15" s="18"/>
      <c r="G15" s="18"/>
      <c r="H15" s="18"/>
      <c r="I15" s="13" t="s">
        <v>24</v>
      </c>
      <c r="J15" s="19" t="s">
        <v>5515</v>
      </c>
      <c r="K15" s="18"/>
      <c r="L15" s="16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</row>
    <row r="16" spans="1:46" s="17" customFormat="1" ht="6.95" customHeight="1">
      <c r="A16" s="18"/>
      <c r="B16" s="15"/>
      <c r="C16" s="18"/>
      <c r="D16" s="18"/>
      <c r="E16" s="18"/>
      <c r="F16" s="18"/>
      <c r="G16" s="18"/>
      <c r="H16" s="18"/>
      <c r="I16" s="18"/>
      <c r="J16" s="18"/>
      <c r="K16" s="18"/>
      <c r="L16" s="16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</row>
    <row r="17" spans="1:31" s="17" customFormat="1" ht="12" customHeight="1">
      <c r="A17" s="18"/>
      <c r="B17" s="15"/>
      <c r="C17" s="18"/>
      <c r="D17" s="13" t="s">
        <v>25</v>
      </c>
      <c r="E17" s="125"/>
      <c r="F17" s="125"/>
      <c r="G17" s="125"/>
      <c r="H17" s="125"/>
      <c r="I17" s="126" t="s">
        <v>22</v>
      </c>
      <c r="J17" s="124">
        <f>'Rekapitulace stavby'!AN13</f>
        <v>0</v>
      </c>
      <c r="K17" s="18"/>
      <c r="L17" s="16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</row>
    <row r="18" spans="1:31" s="17" customFormat="1" ht="18" customHeight="1">
      <c r="A18" s="18"/>
      <c r="B18" s="15"/>
      <c r="C18" s="18"/>
      <c r="D18" s="18"/>
      <c r="E18" s="324">
        <f>'Rekapitulace stavby'!E14</f>
        <v>0</v>
      </c>
      <c r="F18" s="324"/>
      <c r="G18" s="324"/>
      <c r="H18" s="324"/>
      <c r="I18" s="126" t="s">
        <v>24</v>
      </c>
      <c r="J18" s="124">
        <f>'Rekapitulace stavby'!AN14</f>
        <v>0</v>
      </c>
      <c r="K18" s="18"/>
      <c r="L18" s="16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</row>
    <row r="19" spans="1:31" s="17" customFormat="1" ht="6.95" customHeight="1">
      <c r="A19" s="18"/>
      <c r="B19" s="15"/>
      <c r="C19" s="18"/>
      <c r="D19" s="18"/>
      <c r="E19" s="18"/>
      <c r="F19" s="18"/>
      <c r="G19" s="18"/>
      <c r="H19" s="18"/>
      <c r="I19" s="18"/>
      <c r="J19" s="18"/>
      <c r="K19" s="18"/>
      <c r="L19" s="16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</row>
    <row r="20" spans="1:31" s="17" customFormat="1" ht="12" customHeight="1">
      <c r="A20" s="18"/>
      <c r="B20" s="15"/>
      <c r="C20" s="18"/>
      <c r="D20" s="13" t="s">
        <v>26</v>
      </c>
      <c r="E20" s="18"/>
      <c r="F20" s="18"/>
      <c r="G20" s="18"/>
      <c r="H20" s="18"/>
      <c r="I20" s="13" t="s">
        <v>22</v>
      </c>
      <c r="J20" s="19">
        <v>25091905</v>
      </c>
      <c r="K20" s="18"/>
      <c r="L20" s="16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</row>
    <row r="21" spans="1:31" s="17" customFormat="1" ht="18" customHeight="1">
      <c r="A21" s="18"/>
      <c r="B21" s="15"/>
      <c r="C21" s="18"/>
      <c r="D21" s="18"/>
      <c r="E21" s="19" t="s">
        <v>27</v>
      </c>
      <c r="F21" s="18"/>
      <c r="G21" s="18"/>
      <c r="H21" s="18"/>
      <c r="I21" s="13" t="s">
        <v>24</v>
      </c>
      <c r="J21" s="19" t="s">
        <v>5514</v>
      </c>
      <c r="K21" s="18"/>
      <c r="L21" s="16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</row>
    <row r="22" spans="1:31" s="17" customFormat="1" ht="6.95" customHeight="1">
      <c r="A22" s="18"/>
      <c r="B22" s="15"/>
      <c r="C22" s="18"/>
      <c r="D22" s="18"/>
      <c r="E22" s="18"/>
      <c r="F22" s="18"/>
      <c r="G22" s="18"/>
      <c r="H22" s="18"/>
      <c r="I22" s="18"/>
      <c r="J22" s="18"/>
      <c r="K22" s="18"/>
      <c r="L22" s="16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</row>
    <row r="23" spans="1:31" s="17" customFormat="1" ht="12" customHeight="1">
      <c r="A23" s="18"/>
      <c r="B23" s="15"/>
      <c r="C23" s="18"/>
      <c r="D23" s="13" t="s">
        <v>29</v>
      </c>
      <c r="E23" s="18"/>
      <c r="F23" s="18"/>
      <c r="G23" s="18"/>
      <c r="H23" s="18"/>
      <c r="I23" s="13" t="s">
        <v>22</v>
      </c>
      <c r="J23" s="19" t="str">
        <f>IF('Rekapitulace stavby'!AN19="","",'Rekapitulace stavby'!AN19)</f>
        <v/>
      </c>
      <c r="K23" s="18"/>
      <c r="L23" s="16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</row>
    <row r="24" spans="1:31" s="17" customFormat="1" ht="18" customHeight="1">
      <c r="A24" s="18"/>
      <c r="B24" s="15"/>
      <c r="C24" s="18"/>
      <c r="D24" s="18"/>
      <c r="E24" s="19" t="str">
        <f>IF('Rekapitulace stavby'!E20="","",'Rekapitulace stavby'!E20)</f>
        <v xml:space="preserve"> </v>
      </c>
      <c r="F24" s="18"/>
      <c r="G24" s="18"/>
      <c r="H24" s="18"/>
      <c r="I24" s="13" t="s">
        <v>24</v>
      </c>
      <c r="J24" s="19" t="str">
        <f>IF('Rekapitulace stavby'!AN20="","",'Rekapitulace stavby'!AN20)</f>
        <v/>
      </c>
      <c r="K24" s="18"/>
      <c r="L24" s="16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</row>
    <row r="25" spans="1:31" s="17" customFormat="1" ht="6.95" customHeight="1">
      <c r="A25" s="18"/>
      <c r="B25" s="15"/>
      <c r="C25" s="18"/>
      <c r="D25" s="18"/>
      <c r="E25" s="18"/>
      <c r="F25" s="18"/>
      <c r="G25" s="18"/>
      <c r="H25" s="18"/>
      <c r="I25" s="18"/>
      <c r="J25" s="18"/>
      <c r="K25" s="18"/>
      <c r="L25" s="16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</row>
    <row r="26" spans="1:31" s="17" customFormat="1" ht="12" customHeight="1">
      <c r="A26" s="18"/>
      <c r="B26" s="15"/>
      <c r="C26" s="18"/>
      <c r="D26" s="13" t="s">
        <v>31</v>
      </c>
      <c r="E26" s="18"/>
      <c r="F26" s="18"/>
      <c r="G26" s="18"/>
      <c r="H26" s="18"/>
      <c r="I26" s="18"/>
      <c r="J26" s="18"/>
      <c r="K26" s="18"/>
      <c r="L26" s="16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</row>
    <row r="27" spans="1:31" s="24" customFormat="1" ht="16.5" customHeight="1">
      <c r="A27" s="21"/>
      <c r="B27" s="22"/>
      <c r="C27" s="21"/>
      <c r="D27" s="21"/>
      <c r="E27" s="289" t="s">
        <v>0</v>
      </c>
      <c r="F27" s="289"/>
      <c r="G27" s="289"/>
      <c r="H27" s="289"/>
      <c r="I27" s="21"/>
      <c r="J27" s="21"/>
      <c r="K27" s="21"/>
      <c r="L27" s="23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1:31" s="17" customFormat="1" ht="6.95" customHeight="1">
      <c r="A28" s="18"/>
      <c r="B28" s="15"/>
      <c r="C28" s="18"/>
      <c r="D28" s="18"/>
      <c r="E28" s="18"/>
      <c r="F28" s="18"/>
      <c r="G28" s="18"/>
      <c r="H28" s="18"/>
      <c r="I28" s="18"/>
      <c r="J28" s="18"/>
      <c r="K28" s="18"/>
      <c r="L28" s="16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</row>
    <row r="29" spans="1:31" s="17" customFormat="1" ht="6.95" customHeight="1">
      <c r="A29" s="18"/>
      <c r="B29" s="15"/>
      <c r="C29" s="18"/>
      <c r="D29" s="25"/>
      <c r="E29" s="25"/>
      <c r="F29" s="25"/>
      <c r="G29" s="25"/>
      <c r="H29" s="25"/>
      <c r="I29" s="25"/>
      <c r="J29" s="25"/>
      <c r="K29" s="25"/>
      <c r="L29" s="16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</row>
    <row r="30" spans="1:31" s="17" customFormat="1" ht="25.35" customHeight="1">
      <c r="A30" s="18"/>
      <c r="B30" s="15"/>
      <c r="C30" s="18"/>
      <c r="D30" s="26" t="s">
        <v>32</v>
      </c>
      <c r="E30" s="18"/>
      <c r="F30" s="18"/>
      <c r="G30" s="18"/>
      <c r="H30" s="18"/>
      <c r="I30" s="18"/>
      <c r="J30" s="27">
        <f>ROUND(J123, 2)</f>
        <v>0</v>
      </c>
      <c r="K30" s="18"/>
      <c r="L30" s="16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</row>
    <row r="31" spans="1:31" s="17" customFormat="1" ht="6.95" customHeight="1">
      <c r="A31" s="18"/>
      <c r="B31" s="15"/>
      <c r="C31" s="18"/>
      <c r="D31" s="25"/>
      <c r="E31" s="25"/>
      <c r="F31" s="25"/>
      <c r="G31" s="25"/>
      <c r="H31" s="25"/>
      <c r="I31" s="25"/>
      <c r="J31" s="25"/>
      <c r="K31" s="25"/>
      <c r="L31" s="16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</row>
    <row r="32" spans="1:31" s="17" customFormat="1" ht="14.45" customHeight="1">
      <c r="A32" s="18"/>
      <c r="B32" s="15"/>
      <c r="C32" s="18"/>
      <c r="D32" s="18"/>
      <c r="E32" s="18"/>
      <c r="F32" s="28" t="s">
        <v>34</v>
      </c>
      <c r="G32" s="18"/>
      <c r="H32" s="18"/>
      <c r="I32" s="28" t="s">
        <v>33</v>
      </c>
      <c r="J32" s="28" t="s">
        <v>35</v>
      </c>
      <c r="K32" s="18"/>
      <c r="L32" s="16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</row>
    <row r="33" spans="1:31" s="17" customFormat="1" ht="14.45" customHeight="1">
      <c r="A33" s="18"/>
      <c r="B33" s="15"/>
      <c r="C33" s="18"/>
      <c r="D33" s="29" t="s">
        <v>36</v>
      </c>
      <c r="E33" s="13" t="s">
        <v>37</v>
      </c>
      <c r="F33" s="30">
        <f>ROUND((SUM(BE123:BE260)),  2)</f>
        <v>0</v>
      </c>
      <c r="G33" s="18"/>
      <c r="H33" s="18"/>
      <c r="I33" s="31">
        <v>0.21</v>
      </c>
      <c r="J33" s="30">
        <f>ROUND(((SUM(BE123:BE260))*I33),  2)</f>
        <v>0</v>
      </c>
      <c r="K33" s="18"/>
      <c r="L33" s="16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</row>
    <row r="34" spans="1:31" s="17" customFormat="1" ht="14.45" customHeight="1">
      <c r="A34" s="18"/>
      <c r="B34" s="15"/>
      <c r="C34" s="18"/>
      <c r="D34" s="18"/>
      <c r="E34" s="13" t="s">
        <v>38</v>
      </c>
      <c r="F34" s="30">
        <f>ROUND((SUM(BF123:BF260)),  2)</f>
        <v>0</v>
      </c>
      <c r="G34" s="18"/>
      <c r="H34" s="18"/>
      <c r="I34" s="31">
        <v>0.15</v>
      </c>
      <c r="J34" s="30">
        <f>ROUND(((SUM(BF123:BF260))*I34),  2)</f>
        <v>0</v>
      </c>
      <c r="K34" s="18"/>
      <c r="L34" s="16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</row>
    <row r="35" spans="1:31" s="17" customFormat="1" ht="14.45" hidden="1" customHeight="1">
      <c r="A35" s="18"/>
      <c r="B35" s="15"/>
      <c r="C35" s="18"/>
      <c r="D35" s="18"/>
      <c r="E35" s="13" t="s">
        <v>39</v>
      </c>
      <c r="F35" s="30">
        <f>ROUND((SUM(BG123:BG260)),  2)</f>
        <v>0</v>
      </c>
      <c r="G35" s="18"/>
      <c r="H35" s="18"/>
      <c r="I35" s="31">
        <v>0.21</v>
      </c>
      <c r="J35" s="30">
        <f>0</f>
        <v>0</v>
      </c>
      <c r="K35" s="18"/>
      <c r="L35" s="16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</row>
    <row r="36" spans="1:31" s="17" customFormat="1" ht="14.45" hidden="1" customHeight="1">
      <c r="A36" s="18"/>
      <c r="B36" s="15"/>
      <c r="C36" s="18"/>
      <c r="D36" s="18"/>
      <c r="E36" s="13" t="s">
        <v>40</v>
      </c>
      <c r="F36" s="30">
        <f>ROUND((SUM(BH123:BH260)),  2)</f>
        <v>0</v>
      </c>
      <c r="G36" s="18"/>
      <c r="H36" s="18"/>
      <c r="I36" s="31">
        <v>0.15</v>
      </c>
      <c r="J36" s="30">
        <f>0</f>
        <v>0</v>
      </c>
      <c r="K36" s="18"/>
      <c r="L36" s="16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</row>
    <row r="37" spans="1:31" s="17" customFormat="1" ht="14.45" hidden="1" customHeight="1">
      <c r="A37" s="18"/>
      <c r="B37" s="15"/>
      <c r="C37" s="18"/>
      <c r="D37" s="18"/>
      <c r="E37" s="13" t="s">
        <v>41</v>
      </c>
      <c r="F37" s="30">
        <f>ROUND((SUM(BI123:BI260)),  2)</f>
        <v>0</v>
      </c>
      <c r="G37" s="18"/>
      <c r="H37" s="18"/>
      <c r="I37" s="31">
        <v>0</v>
      </c>
      <c r="J37" s="30">
        <f>0</f>
        <v>0</v>
      </c>
      <c r="K37" s="18"/>
      <c r="L37" s="16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</row>
    <row r="38" spans="1:31" s="17" customFormat="1" ht="6.95" customHeight="1">
      <c r="A38" s="18"/>
      <c r="B38" s="15"/>
      <c r="C38" s="18"/>
      <c r="D38" s="18"/>
      <c r="E38" s="18"/>
      <c r="F38" s="18"/>
      <c r="G38" s="18"/>
      <c r="H38" s="18"/>
      <c r="I38" s="18"/>
      <c r="J38" s="18"/>
      <c r="K38" s="18"/>
      <c r="L38" s="16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</row>
    <row r="39" spans="1:31" s="17" customFormat="1" ht="25.35" customHeight="1">
      <c r="A39" s="18"/>
      <c r="B39" s="15"/>
      <c r="C39" s="32"/>
      <c r="D39" s="33" t="s">
        <v>42</v>
      </c>
      <c r="E39" s="34"/>
      <c r="F39" s="34"/>
      <c r="G39" s="35" t="s">
        <v>43</v>
      </c>
      <c r="H39" s="36" t="s">
        <v>44</v>
      </c>
      <c r="I39" s="34"/>
      <c r="J39" s="37">
        <f>SUM(J30:J37)</f>
        <v>0</v>
      </c>
      <c r="K39" s="38"/>
      <c r="L39" s="16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</row>
    <row r="40" spans="1:31" s="17" customFormat="1" ht="14.45" customHeight="1">
      <c r="A40" s="18"/>
      <c r="B40" s="15"/>
      <c r="C40" s="18"/>
      <c r="D40" s="18"/>
      <c r="E40" s="18"/>
      <c r="F40" s="18"/>
      <c r="G40" s="18"/>
      <c r="H40" s="18"/>
      <c r="I40" s="18"/>
      <c r="J40" s="18"/>
      <c r="K40" s="18"/>
      <c r="L40" s="16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</row>
    <row r="41" spans="1:31" ht="14.45" customHeight="1">
      <c r="B41" s="9"/>
      <c r="L41" s="9"/>
    </row>
    <row r="42" spans="1:31" ht="14.45" customHeight="1">
      <c r="B42" s="9"/>
      <c r="L42" s="9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8"/>
      <c r="B61" s="15"/>
      <c r="C61" s="18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8"/>
      <c r="B65" s="15"/>
      <c r="C65" s="18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8"/>
      <c r="B76" s="15"/>
      <c r="C76" s="18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</row>
    <row r="77" spans="1:31" s="17" customFormat="1" ht="14.45" customHeight="1">
      <c r="A77" s="18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</row>
    <row r="81" spans="1:47" s="17" customFormat="1" ht="6.95" customHeight="1">
      <c r="A81" s="18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</row>
    <row r="82" spans="1:47" s="17" customFormat="1" ht="24.95" customHeight="1">
      <c r="A82" s="18"/>
      <c r="B82" s="15"/>
      <c r="C82" s="10" t="s">
        <v>164</v>
      </c>
      <c r="D82" s="18"/>
      <c r="E82" s="18"/>
      <c r="F82" s="18"/>
      <c r="G82" s="18"/>
      <c r="H82" s="18"/>
      <c r="I82" s="18"/>
      <c r="J82" s="18"/>
      <c r="K82" s="18"/>
      <c r="L82" s="16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</row>
    <row r="83" spans="1:47" s="17" customFormat="1" ht="6.95" customHeight="1">
      <c r="A83" s="18"/>
      <c r="B83" s="15"/>
      <c r="C83" s="18"/>
      <c r="D83" s="18"/>
      <c r="E83" s="18"/>
      <c r="F83" s="18"/>
      <c r="G83" s="18"/>
      <c r="H83" s="18"/>
      <c r="I83" s="18"/>
      <c r="J83" s="18"/>
      <c r="K83" s="18"/>
      <c r="L83" s="16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</row>
    <row r="84" spans="1:47" s="17" customFormat="1" ht="12" customHeight="1">
      <c r="A84" s="18"/>
      <c r="B84" s="15"/>
      <c r="C84" s="13" t="s">
        <v>14</v>
      </c>
      <c r="D84" s="18"/>
      <c r="E84" s="18"/>
      <c r="F84" s="18"/>
      <c r="G84" s="18"/>
      <c r="H84" s="18"/>
      <c r="I84" s="18"/>
      <c r="J84" s="18"/>
      <c r="K84" s="18"/>
      <c r="L84" s="16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</row>
    <row r="85" spans="1:47" s="17" customFormat="1" ht="16.5" customHeight="1">
      <c r="A85" s="18"/>
      <c r="B85" s="15"/>
      <c r="C85" s="18"/>
      <c r="D85" s="18"/>
      <c r="E85" s="321" t="str">
        <f>E7</f>
        <v>MŠ Tychonova - celková rekonstrukce</v>
      </c>
      <c r="F85" s="322"/>
      <c r="G85" s="322"/>
      <c r="H85" s="322"/>
      <c r="I85" s="18"/>
      <c r="J85" s="18"/>
      <c r="K85" s="18"/>
      <c r="L85" s="16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</row>
    <row r="86" spans="1:47" s="17" customFormat="1" ht="12" customHeight="1">
      <c r="A86" s="18"/>
      <c r="B86" s="15"/>
      <c r="C86" s="13" t="s">
        <v>162</v>
      </c>
      <c r="D86" s="18"/>
      <c r="E86" s="18"/>
      <c r="F86" s="18"/>
      <c r="G86" s="18"/>
      <c r="H86" s="18"/>
      <c r="I86" s="18"/>
      <c r="J86" s="18"/>
      <c r="K86" s="18"/>
      <c r="L86" s="16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</row>
    <row r="87" spans="1:47" s="17" customFormat="1" ht="16.5" customHeight="1">
      <c r="A87" s="18"/>
      <c r="B87" s="15"/>
      <c r="C87" s="18"/>
      <c r="D87" s="18"/>
      <c r="E87" s="315" t="str">
        <f>E9</f>
        <v>SO 204 - VZT</v>
      </c>
      <c r="F87" s="320"/>
      <c r="G87" s="320"/>
      <c r="H87" s="320"/>
      <c r="I87" s="18"/>
      <c r="J87" s="18"/>
      <c r="K87" s="18"/>
      <c r="L87" s="16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</row>
    <row r="88" spans="1:47" s="17" customFormat="1" ht="6.95" customHeight="1">
      <c r="A88" s="18"/>
      <c r="B88" s="15"/>
      <c r="C88" s="18"/>
      <c r="D88" s="18"/>
      <c r="E88" s="18"/>
      <c r="F88" s="18"/>
      <c r="G88" s="18"/>
      <c r="H88" s="18"/>
      <c r="I88" s="18"/>
      <c r="J88" s="18"/>
      <c r="K88" s="18"/>
      <c r="L88" s="16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</row>
    <row r="89" spans="1:47" s="17" customFormat="1" ht="12" customHeight="1">
      <c r="A89" s="18"/>
      <c r="B89" s="15"/>
      <c r="C89" s="13" t="s">
        <v>18</v>
      </c>
      <c r="D89" s="18"/>
      <c r="E89" s="18"/>
      <c r="F89" s="19" t="str">
        <f>F12</f>
        <v>Praha 6 - Hradčany</v>
      </c>
      <c r="G89" s="18"/>
      <c r="H89" s="18"/>
      <c r="I89" s="13" t="s">
        <v>20</v>
      </c>
      <c r="J89" s="20">
        <f>IF(J12="","",J12)</f>
        <v>0</v>
      </c>
      <c r="K89" s="18"/>
      <c r="L89" s="16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</row>
    <row r="90" spans="1:47" s="17" customFormat="1" ht="6.95" customHeight="1">
      <c r="A90" s="18"/>
      <c r="B90" s="15"/>
      <c r="C90" s="18"/>
      <c r="D90" s="18"/>
      <c r="E90" s="18"/>
      <c r="F90" s="18"/>
      <c r="G90" s="18"/>
      <c r="H90" s="18"/>
      <c r="I90" s="18"/>
      <c r="J90" s="18"/>
      <c r="K90" s="18"/>
      <c r="L90" s="16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</row>
    <row r="91" spans="1:47" s="17" customFormat="1" ht="15.2" customHeight="1">
      <c r="A91" s="18"/>
      <c r="B91" s="15"/>
      <c r="C91" s="13" t="s">
        <v>21</v>
      </c>
      <c r="D91" s="18"/>
      <c r="E91" s="18"/>
      <c r="F91" s="19" t="str">
        <f>E15</f>
        <v>Městská část Praha 6</v>
      </c>
      <c r="G91" s="18"/>
      <c r="H91" s="18"/>
      <c r="I91" s="13" t="s">
        <v>26</v>
      </c>
      <c r="J91" s="50" t="str">
        <f>E21</f>
        <v>BOMART spol. s r.o.</v>
      </c>
      <c r="K91" s="18"/>
      <c r="L91" s="16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</row>
    <row r="92" spans="1:47" s="17" customFormat="1" ht="15.2" customHeight="1">
      <c r="A92" s="18"/>
      <c r="B92" s="15"/>
      <c r="C92" s="13" t="s">
        <v>25</v>
      </c>
      <c r="D92" s="18"/>
      <c r="E92" s="18"/>
      <c r="F92" s="19">
        <f>IF(E18="","",E18)</f>
        <v>0</v>
      </c>
      <c r="G92" s="18"/>
      <c r="H92" s="18"/>
      <c r="I92" s="13" t="s">
        <v>29</v>
      </c>
      <c r="J92" s="50" t="str">
        <f>E24</f>
        <v xml:space="preserve"> </v>
      </c>
      <c r="K92" s="18"/>
      <c r="L92" s="16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</row>
    <row r="93" spans="1:47" s="17" customFormat="1" ht="10.35" customHeight="1">
      <c r="A93" s="18"/>
      <c r="B93" s="15"/>
      <c r="C93" s="18"/>
      <c r="D93" s="18"/>
      <c r="E93" s="18"/>
      <c r="F93" s="18"/>
      <c r="G93" s="18"/>
      <c r="H93" s="18"/>
      <c r="I93" s="18"/>
      <c r="J93" s="18"/>
      <c r="K93" s="18"/>
      <c r="L93" s="16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</row>
    <row r="94" spans="1:47" s="17" customFormat="1" ht="29.25" customHeight="1">
      <c r="A94" s="18"/>
      <c r="B94" s="15"/>
      <c r="C94" s="51" t="s">
        <v>165</v>
      </c>
      <c r="D94" s="32"/>
      <c r="E94" s="32"/>
      <c r="F94" s="32"/>
      <c r="G94" s="32"/>
      <c r="H94" s="32"/>
      <c r="I94" s="32"/>
      <c r="J94" s="52" t="s">
        <v>166</v>
      </c>
      <c r="K94" s="32"/>
      <c r="L94" s="16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</row>
    <row r="95" spans="1:47" s="17" customFormat="1" ht="10.35" customHeight="1">
      <c r="A95" s="18"/>
      <c r="B95" s="15"/>
      <c r="C95" s="18"/>
      <c r="D95" s="18"/>
      <c r="E95" s="18"/>
      <c r="F95" s="18"/>
      <c r="G95" s="18"/>
      <c r="H95" s="18"/>
      <c r="I95" s="18"/>
      <c r="J95" s="18"/>
      <c r="K95" s="18"/>
      <c r="L95" s="16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</row>
    <row r="96" spans="1:47" s="17" customFormat="1" ht="22.9" customHeight="1">
      <c r="A96" s="18"/>
      <c r="B96" s="15"/>
      <c r="C96" s="53" t="s">
        <v>167</v>
      </c>
      <c r="D96" s="18"/>
      <c r="E96" s="18"/>
      <c r="F96" s="18"/>
      <c r="G96" s="18"/>
      <c r="H96" s="18"/>
      <c r="I96" s="18"/>
      <c r="J96" s="27">
        <f>J123</f>
        <v>0</v>
      </c>
      <c r="K96" s="18"/>
      <c r="L96" s="16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U96" s="6" t="s">
        <v>168</v>
      </c>
    </row>
    <row r="97" spans="1:31" s="54" customFormat="1" ht="24.95" customHeight="1">
      <c r="B97" s="55"/>
      <c r="D97" s="56" t="s">
        <v>3904</v>
      </c>
      <c r="E97" s="57"/>
      <c r="F97" s="57"/>
      <c r="G97" s="57"/>
      <c r="H97" s="57"/>
      <c r="I97" s="57"/>
      <c r="J97" s="58">
        <f>J124</f>
        <v>0</v>
      </c>
      <c r="L97" s="55"/>
    </row>
    <row r="98" spans="1:31" s="54" customFormat="1" ht="24.95" customHeight="1">
      <c r="B98" s="55"/>
      <c r="D98" s="56" t="s">
        <v>3905</v>
      </c>
      <c r="E98" s="57"/>
      <c r="F98" s="57"/>
      <c r="G98" s="57"/>
      <c r="H98" s="57"/>
      <c r="I98" s="57"/>
      <c r="J98" s="58">
        <f>J182</f>
        <v>0</v>
      </c>
      <c r="L98" s="55"/>
    </row>
    <row r="99" spans="1:31" s="54" customFormat="1" ht="24.95" customHeight="1">
      <c r="B99" s="55"/>
      <c r="D99" s="56" t="s">
        <v>3906</v>
      </c>
      <c r="E99" s="57"/>
      <c r="F99" s="57"/>
      <c r="G99" s="57"/>
      <c r="H99" s="57"/>
      <c r="I99" s="57"/>
      <c r="J99" s="58">
        <f>J214</f>
        <v>0</v>
      </c>
      <c r="L99" s="55"/>
    </row>
    <row r="100" spans="1:31" s="54" customFormat="1" ht="24.95" customHeight="1">
      <c r="B100" s="55"/>
      <c r="D100" s="56" t="s">
        <v>3907</v>
      </c>
      <c r="E100" s="57"/>
      <c r="F100" s="57"/>
      <c r="G100" s="57"/>
      <c r="H100" s="57"/>
      <c r="I100" s="57"/>
      <c r="J100" s="58">
        <f>J222</f>
        <v>0</v>
      </c>
      <c r="L100" s="55"/>
    </row>
    <row r="101" spans="1:31" s="54" customFormat="1" ht="24.95" customHeight="1">
      <c r="B101" s="55"/>
      <c r="D101" s="56" t="s">
        <v>3908</v>
      </c>
      <c r="E101" s="57"/>
      <c r="F101" s="57"/>
      <c r="G101" s="57"/>
      <c r="H101" s="57"/>
      <c r="I101" s="57"/>
      <c r="J101" s="58">
        <f>J232</f>
        <v>0</v>
      </c>
      <c r="L101" s="55"/>
    </row>
    <row r="102" spans="1:31" s="54" customFormat="1" ht="24.95" customHeight="1">
      <c r="B102" s="55"/>
      <c r="D102" s="56" t="s">
        <v>3909</v>
      </c>
      <c r="E102" s="57"/>
      <c r="F102" s="57"/>
      <c r="G102" s="57"/>
      <c r="H102" s="57"/>
      <c r="I102" s="57"/>
      <c r="J102" s="58">
        <f>J245</f>
        <v>0</v>
      </c>
      <c r="L102" s="55"/>
    </row>
    <row r="103" spans="1:31" s="54" customFormat="1" ht="24.95" customHeight="1">
      <c r="B103" s="55"/>
      <c r="D103" s="56" t="s">
        <v>3910</v>
      </c>
      <c r="E103" s="57"/>
      <c r="F103" s="57"/>
      <c r="G103" s="57"/>
      <c r="H103" s="57"/>
      <c r="I103" s="57"/>
      <c r="J103" s="58">
        <f>J253</f>
        <v>0</v>
      </c>
      <c r="L103" s="55"/>
    </row>
    <row r="104" spans="1:31" s="17" customFormat="1" ht="21.75" customHeight="1">
      <c r="A104" s="18"/>
      <c r="B104" s="15"/>
      <c r="C104" s="18"/>
      <c r="D104" s="18"/>
      <c r="E104" s="18"/>
      <c r="F104" s="18"/>
      <c r="G104" s="18"/>
      <c r="H104" s="18"/>
      <c r="I104" s="18"/>
      <c r="J104" s="18"/>
      <c r="K104" s="18"/>
      <c r="L104" s="16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</row>
    <row r="105" spans="1:31" s="17" customFormat="1" ht="6.95" customHeight="1">
      <c r="A105" s="18"/>
      <c r="B105" s="46"/>
      <c r="C105" s="47"/>
      <c r="D105" s="47"/>
      <c r="E105" s="47"/>
      <c r="F105" s="47"/>
      <c r="G105" s="47"/>
      <c r="H105" s="47"/>
      <c r="I105" s="47"/>
      <c r="J105" s="47"/>
      <c r="K105" s="47"/>
      <c r="L105" s="16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</row>
    <row r="109" spans="1:31" s="17" customFormat="1" ht="6.95" customHeight="1">
      <c r="A109" s="18"/>
      <c r="B109" s="48"/>
      <c r="C109" s="49"/>
      <c r="D109" s="49"/>
      <c r="E109" s="49"/>
      <c r="F109" s="49"/>
      <c r="G109" s="49"/>
      <c r="H109" s="49"/>
      <c r="I109" s="49"/>
      <c r="J109" s="49"/>
      <c r="K109" s="49"/>
      <c r="L109" s="16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</row>
    <row r="110" spans="1:31" s="17" customFormat="1" ht="24.95" customHeight="1">
      <c r="A110" s="18"/>
      <c r="B110" s="15"/>
      <c r="C110" s="10" t="s">
        <v>202</v>
      </c>
      <c r="D110" s="18"/>
      <c r="E110" s="18"/>
      <c r="F110" s="18"/>
      <c r="G110" s="18"/>
      <c r="H110" s="18"/>
      <c r="I110" s="18"/>
      <c r="J110" s="18"/>
      <c r="K110" s="18"/>
      <c r="L110" s="16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</row>
    <row r="111" spans="1:31" s="17" customFormat="1" ht="6.95" customHeight="1">
      <c r="A111" s="18"/>
      <c r="B111" s="15"/>
      <c r="C111" s="18"/>
      <c r="D111" s="18"/>
      <c r="E111" s="18"/>
      <c r="F111" s="18"/>
      <c r="G111" s="18"/>
      <c r="H111" s="18"/>
      <c r="I111" s="18"/>
      <c r="J111" s="18"/>
      <c r="K111" s="18"/>
      <c r="L111" s="16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</row>
    <row r="112" spans="1:31" s="17" customFormat="1" ht="12" customHeight="1">
      <c r="A112" s="18"/>
      <c r="B112" s="15"/>
      <c r="C112" s="13" t="s">
        <v>14</v>
      </c>
      <c r="D112" s="18"/>
      <c r="E112" s="18"/>
      <c r="F112" s="18"/>
      <c r="G112" s="18"/>
      <c r="H112" s="18"/>
      <c r="I112" s="18"/>
      <c r="J112" s="18"/>
      <c r="K112" s="18"/>
      <c r="L112" s="16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</row>
    <row r="113" spans="1:65" s="17" customFormat="1" ht="16.5" customHeight="1">
      <c r="A113" s="18"/>
      <c r="B113" s="15"/>
      <c r="C113" s="18"/>
      <c r="D113" s="18"/>
      <c r="E113" s="321" t="str">
        <f>E7</f>
        <v>MŠ Tychonova - celková rekonstrukce</v>
      </c>
      <c r="F113" s="322"/>
      <c r="G113" s="322"/>
      <c r="H113" s="322"/>
      <c r="I113" s="18"/>
      <c r="J113" s="18"/>
      <c r="K113" s="18"/>
      <c r="L113" s="16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</row>
    <row r="114" spans="1:65" s="17" customFormat="1" ht="12" customHeight="1">
      <c r="A114" s="18"/>
      <c r="B114" s="15"/>
      <c r="C114" s="13" t="s">
        <v>162</v>
      </c>
      <c r="D114" s="18"/>
      <c r="E114" s="18"/>
      <c r="F114" s="18"/>
      <c r="G114" s="18"/>
      <c r="H114" s="18"/>
      <c r="I114" s="18"/>
      <c r="J114" s="18"/>
      <c r="K114" s="18"/>
      <c r="L114" s="16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</row>
    <row r="115" spans="1:65" s="17" customFormat="1" ht="16.5" customHeight="1">
      <c r="A115" s="18"/>
      <c r="B115" s="15"/>
      <c r="C115" s="18"/>
      <c r="D115" s="18"/>
      <c r="E115" s="315" t="str">
        <f>E9</f>
        <v>SO 204 - VZT</v>
      </c>
      <c r="F115" s="320"/>
      <c r="G115" s="320"/>
      <c r="H115" s="320"/>
      <c r="I115" s="18"/>
      <c r="J115" s="18"/>
      <c r="K115" s="18"/>
      <c r="L115" s="16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</row>
    <row r="116" spans="1:65" s="17" customFormat="1" ht="6.95" customHeight="1">
      <c r="A116" s="18"/>
      <c r="B116" s="15"/>
      <c r="C116" s="18"/>
      <c r="D116" s="18"/>
      <c r="E116" s="18"/>
      <c r="F116" s="18"/>
      <c r="G116" s="18"/>
      <c r="H116" s="18"/>
      <c r="I116" s="18"/>
      <c r="J116" s="18"/>
      <c r="K116" s="18"/>
      <c r="L116" s="16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</row>
    <row r="117" spans="1:65" s="17" customFormat="1" ht="12" customHeight="1">
      <c r="A117" s="18"/>
      <c r="B117" s="15"/>
      <c r="C117" s="13" t="s">
        <v>18</v>
      </c>
      <c r="D117" s="18"/>
      <c r="E117" s="18"/>
      <c r="F117" s="19" t="str">
        <f>F12</f>
        <v>Praha 6 - Hradčany</v>
      </c>
      <c r="G117" s="18"/>
      <c r="H117" s="18"/>
      <c r="I117" s="13" t="s">
        <v>20</v>
      </c>
      <c r="J117" s="20">
        <f>IF(J12="","",J12)</f>
        <v>0</v>
      </c>
      <c r="K117" s="18"/>
      <c r="L117" s="16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</row>
    <row r="118" spans="1:65" s="17" customFormat="1" ht="6.95" customHeight="1">
      <c r="A118" s="18"/>
      <c r="B118" s="15"/>
      <c r="C118" s="18"/>
      <c r="D118" s="18"/>
      <c r="E118" s="18"/>
      <c r="F118" s="18"/>
      <c r="G118" s="18"/>
      <c r="H118" s="18"/>
      <c r="I118" s="18"/>
      <c r="J118" s="18"/>
      <c r="K118" s="18"/>
      <c r="L118" s="16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</row>
    <row r="119" spans="1:65" s="17" customFormat="1" ht="15.2" customHeight="1">
      <c r="A119" s="18"/>
      <c r="B119" s="15"/>
      <c r="C119" s="13" t="s">
        <v>21</v>
      </c>
      <c r="D119" s="18"/>
      <c r="E119" s="18"/>
      <c r="F119" s="19" t="str">
        <f>E15</f>
        <v>Městská část Praha 6</v>
      </c>
      <c r="G119" s="18"/>
      <c r="H119" s="18"/>
      <c r="I119" s="13" t="s">
        <v>26</v>
      </c>
      <c r="J119" s="50" t="str">
        <f>E21</f>
        <v>BOMART spol. s r.o.</v>
      </c>
      <c r="K119" s="18"/>
      <c r="L119" s="16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</row>
    <row r="120" spans="1:65" s="17" customFormat="1" ht="15.2" customHeight="1">
      <c r="A120" s="18"/>
      <c r="B120" s="15"/>
      <c r="C120" s="13" t="s">
        <v>25</v>
      </c>
      <c r="D120" s="18"/>
      <c r="E120" s="18"/>
      <c r="F120" s="19">
        <f>IF(E18="","",E18)</f>
        <v>0</v>
      </c>
      <c r="G120" s="18"/>
      <c r="H120" s="18"/>
      <c r="I120" s="13" t="s">
        <v>29</v>
      </c>
      <c r="J120" s="50" t="str">
        <f>E24</f>
        <v xml:space="preserve"> </v>
      </c>
      <c r="K120" s="18"/>
      <c r="L120" s="16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</row>
    <row r="121" spans="1:65" s="17" customFormat="1" ht="10.35" customHeight="1">
      <c r="A121" s="18"/>
      <c r="B121" s="15"/>
      <c r="C121" s="18"/>
      <c r="D121" s="18"/>
      <c r="E121" s="18"/>
      <c r="F121" s="18"/>
      <c r="G121" s="18"/>
      <c r="H121" s="18"/>
      <c r="I121" s="18"/>
      <c r="J121" s="18"/>
      <c r="K121" s="18"/>
      <c r="L121" s="16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</row>
    <row r="122" spans="1:65" s="73" customFormat="1" ht="29.25" customHeight="1">
      <c r="A122" s="64"/>
      <c r="B122" s="65"/>
      <c r="C122" s="66" t="s">
        <v>203</v>
      </c>
      <c r="D122" s="67" t="s">
        <v>57</v>
      </c>
      <c r="E122" s="67" t="s">
        <v>53</v>
      </c>
      <c r="F122" s="67" t="s">
        <v>54</v>
      </c>
      <c r="G122" s="67" t="s">
        <v>204</v>
      </c>
      <c r="H122" s="67" t="s">
        <v>205</v>
      </c>
      <c r="I122" s="67" t="s">
        <v>206</v>
      </c>
      <c r="J122" s="67" t="s">
        <v>166</v>
      </c>
      <c r="K122" s="68" t="s">
        <v>207</v>
      </c>
      <c r="L122" s="69"/>
      <c r="M122" s="70" t="s">
        <v>0</v>
      </c>
      <c r="N122" s="71" t="s">
        <v>36</v>
      </c>
      <c r="O122" s="71" t="s">
        <v>208</v>
      </c>
      <c r="P122" s="71" t="s">
        <v>209</v>
      </c>
      <c r="Q122" s="71" t="s">
        <v>210</v>
      </c>
      <c r="R122" s="71" t="s">
        <v>211</v>
      </c>
      <c r="S122" s="71" t="s">
        <v>212</v>
      </c>
      <c r="T122" s="72" t="s">
        <v>213</v>
      </c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</row>
    <row r="123" spans="1:65" s="17" customFormat="1" ht="22.9" customHeight="1">
      <c r="A123" s="18"/>
      <c r="B123" s="15"/>
      <c r="C123" s="74" t="s">
        <v>214</v>
      </c>
      <c r="D123" s="18"/>
      <c r="E123" s="18"/>
      <c r="F123" s="18"/>
      <c r="G123" s="18"/>
      <c r="H123" s="18"/>
      <c r="I123" s="18"/>
      <c r="J123" s="75">
        <f>BK123</f>
        <v>0</v>
      </c>
      <c r="K123" s="18"/>
      <c r="L123" s="15"/>
      <c r="M123" s="76"/>
      <c r="N123" s="77"/>
      <c r="O123" s="25"/>
      <c r="P123" s="78">
        <f>P124+P182+P214+P222+P232+P245+P253</f>
        <v>0</v>
      </c>
      <c r="Q123" s="25"/>
      <c r="R123" s="78">
        <f>R124+R182+R214+R222+R232+R245+R253</f>
        <v>0</v>
      </c>
      <c r="S123" s="25"/>
      <c r="T123" s="79">
        <f>T124+T182+T214+T222+T232+T245+T253</f>
        <v>0</v>
      </c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T123" s="6" t="s">
        <v>71</v>
      </c>
      <c r="AU123" s="6" t="s">
        <v>168</v>
      </c>
      <c r="BK123" s="80">
        <f>BK124+BK182+BK214+BK222+BK232+BK245+BK253</f>
        <v>0</v>
      </c>
    </row>
    <row r="124" spans="1:65" s="81" customFormat="1" ht="25.9" customHeight="1">
      <c r="B124" s="82"/>
      <c r="D124" s="83" t="s">
        <v>71</v>
      </c>
      <c r="E124" s="84" t="s">
        <v>2391</v>
      </c>
      <c r="F124" s="84" t="s">
        <v>3911</v>
      </c>
      <c r="J124" s="85">
        <f>BK124</f>
        <v>0</v>
      </c>
      <c r="L124" s="82"/>
      <c r="M124" s="86"/>
      <c r="N124" s="87"/>
      <c r="O124" s="87"/>
      <c r="P124" s="88">
        <f>SUM(P125:P181)</f>
        <v>0</v>
      </c>
      <c r="Q124" s="87"/>
      <c r="R124" s="88">
        <f>SUM(R125:R181)</f>
        <v>0</v>
      </c>
      <c r="S124" s="87"/>
      <c r="T124" s="89">
        <f>SUM(T125:T181)</f>
        <v>0</v>
      </c>
      <c r="AR124" s="83" t="s">
        <v>79</v>
      </c>
      <c r="AT124" s="90" t="s">
        <v>71</v>
      </c>
      <c r="AU124" s="90" t="s">
        <v>72</v>
      </c>
      <c r="AY124" s="83" t="s">
        <v>217</v>
      </c>
      <c r="BK124" s="91">
        <f>SUM(BK125:BK181)</f>
        <v>0</v>
      </c>
    </row>
    <row r="125" spans="1:65" s="17" customFormat="1" ht="36">
      <c r="A125" s="18"/>
      <c r="B125" s="15"/>
      <c r="C125" s="94">
        <v>1</v>
      </c>
      <c r="D125" s="94" t="s">
        <v>219</v>
      </c>
      <c r="E125" s="95" t="s">
        <v>3912</v>
      </c>
      <c r="F125" s="96" t="s">
        <v>3913</v>
      </c>
      <c r="G125" s="97" t="s">
        <v>2486</v>
      </c>
      <c r="H125" s="98">
        <v>1</v>
      </c>
      <c r="I125" s="1"/>
      <c r="J125" s="99">
        <f>ROUND(I125*H125,2)</f>
        <v>0</v>
      </c>
      <c r="K125" s="96" t="s">
        <v>0</v>
      </c>
      <c r="L125" s="15"/>
      <c r="M125" s="100" t="s">
        <v>0</v>
      </c>
      <c r="N125" s="101" t="s">
        <v>37</v>
      </c>
      <c r="O125" s="102"/>
      <c r="P125" s="103">
        <f>O125*H125</f>
        <v>0</v>
      </c>
      <c r="Q125" s="103">
        <v>0</v>
      </c>
      <c r="R125" s="103">
        <f>Q125*H125</f>
        <v>0</v>
      </c>
      <c r="S125" s="103">
        <v>0</v>
      </c>
      <c r="T125" s="104">
        <f>S125*H125</f>
        <v>0</v>
      </c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R125" s="105" t="s">
        <v>224</v>
      </c>
      <c r="AT125" s="105" t="s">
        <v>219</v>
      </c>
      <c r="AU125" s="105" t="s">
        <v>79</v>
      </c>
      <c r="AY125" s="6" t="s">
        <v>217</v>
      </c>
      <c r="BE125" s="106">
        <f>IF(N125="základní",J125,0)</f>
        <v>0</v>
      </c>
      <c r="BF125" s="106">
        <f>IF(N125="snížená",J125,0)</f>
        <v>0</v>
      </c>
      <c r="BG125" s="106">
        <f>IF(N125="zákl. přenesená",J125,0)</f>
        <v>0</v>
      </c>
      <c r="BH125" s="106">
        <f>IF(N125="sníž. přenesená",J125,0)</f>
        <v>0</v>
      </c>
      <c r="BI125" s="106">
        <f>IF(N125="nulová",J125,0)</f>
        <v>0</v>
      </c>
      <c r="BJ125" s="6" t="s">
        <v>79</v>
      </c>
      <c r="BK125" s="106">
        <f>ROUND(I125*H125,2)</f>
        <v>0</v>
      </c>
      <c r="BL125" s="6" t="s">
        <v>224</v>
      </c>
      <c r="BM125" s="105" t="s">
        <v>81</v>
      </c>
    </row>
    <row r="126" spans="1:65" s="17" customFormat="1" ht="68.25">
      <c r="A126" s="18"/>
      <c r="B126" s="15"/>
      <c r="C126" s="18"/>
      <c r="D126" s="113" t="s">
        <v>745</v>
      </c>
      <c r="E126" s="18"/>
      <c r="F126" s="114" t="s">
        <v>5843</v>
      </c>
      <c r="G126" s="18"/>
      <c r="H126" s="18"/>
      <c r="I126" s="18"/>
      <c r="J126" s="18"/>
      <c r="K126" s="18"/>
      <c r="L126" s="15"/>
      <c r="M126" s="115"/>
      <c r="N126" s="116"/>
      <c r="O126" s="102"/>
      <c r="P126" s="102"/>
      <c r="Q126" s="102"/>
      <c r="R126" s="102"/>
      <c r="S126" s="102"/>
      <c r="T126" s="117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T126" s="6" t="s">
        <v>745</v>
      </c>
      <c r="AU126" s="6" t="s">
        <v>79</v>
      </c>
    </row>
    <row r="127" spans="1:65" s="17" customFormat="1" ht="16.5" customHeight="1">
      <c r="A127" s="18"/>
      <c r="B127" s="15"/>
      <c r="C127" s="94">
        <v>2</v>
      </c>
      <c r="D127" s="94" t="s">
        <v>219</v>
      </c>
      <c r="E127" s="95" t="s">
        <v>3914</v>
      </c>
      <c r="F127" s="96" t="s">
        <v>3915</v>
      </c>
      <c r="G127" s="97" t="s">
        <v>2486</v>
      </c>
      <c r="H127" s="98">
        <v>1</v>
      </c>
      <c r="I127" s="1"/>
      <c r="J127" s="99">
        <f>ROUND(I127*H127,2)</f>
        <v>0</v>
      </c>
      <c r="K127" s="96" t="s">
        <v>0</v>
      </c>
      <c r="L127" s="15"/>
      <c r="M127" s="100" t="s">
        <v>0</v>
      </c>
      <c r="N127" s="101" t="s">
        <v>37</v>
      </c>
      <c r="O127" s="102"/>
      <c r="P127" s="103">
        <f>O127*H127</f>
        <v>0</v>
      </c>
      <c r="Q127" s="103">
        <v>0</v>
      </c>
      <c r="R127" s="103">
        <f>Q127*H127</f>
        <v>0</v>
      </c>
      <c r="S127" s="103">
        <v>0</v>
      </c>
      <c r="T127" s="104">
        <f>S127*H127</f>
        <v>0</v>
      </c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R127" s="105" t="s">
        <v>224</v>
      </c>
      <c r="AT127" s="105" t="s">
        <v>219</v>
      </c>
      <c r="AU127" s="105" t="s">
        <v>79</v>
      </c>
      <c r="AY127" s="6" t="s">
        <v>217</v>
      </c>
      <c r="BE127" s="106">
        <f>IF(N127="základní",J127,0)</f>
        <v>0</v>
      </c>
      <c r="BF127" s="106">
        <f>IF(N127="snížená",J127,0)</f>
        <v>0</v>
      </c>
      <c r="BG127" s="106">
        <f>IF(N127="zákl. přenesená",J127,0)</f>
        <v>0</v>
      </c>
      <c r="BH127" s="106">
        <f>IF(N127="sníž. přenesená",J127,0)</f>
        <v>0</v>
      </c>
      <c r="BI127" s="106">
        <f>IF(N127="nulová",J127,0)</f>
        <v>0</v>
      </c>
      <c r="BJ127" s="6" t="s">
        <v>79</v>
      </c>
      <c r="BK127" s="106">
        <f>ROUND(I127*H127,2)</f>
        <v>0</v>
      </c>
      <c r="BL127" s="6" t="s">
        <v>224</v>
      </c>
      <c r="BM127" s="105" t="s">
        <v>224</v>
      </c>
    </row>
    <row r="128" spans="1:65" s="17" customFormat="1" ht="24">
      <c r="A128" s="18"/>
      <c r="B128" s="15"/>
      <c r="C128" s="94">
        <v>3</v>
      </c>
      <c r="D128" s="94" t="s">
        <v>219</v>
      </c>
      <c r="E128" s="95" t="s">
        <v>3916</v>
      </c>
      <c r="F128" s="96" t="s">
        <v>3917</v>
      </c>
      <c r="G128" s="97" t="s">
        <v>2486</v>
      </c>
      <c r="H128" s="98">
        <v>1</v>
      </c>
      <c r="I128" s="1"/>
      <c r="J128" s="99">
        <f>ROUND(I128*H128,2)</f>
        <v>0</v>
      </c>
      <c r="K128" s="96" t="s">
        <v>0</v>
      </c>
      <c r="L128" s="15"/>
      <c r="M128" s="100" t="s">
        <v>0</v>
      </c>
      <c r="N128" s="101" t="s">
        <v>37</v>
      </c>
      <c r="O128" s="102"/>
      <c r="P128" s="103">
        <f>O128*H128</f>
        <v>0</v>
      </c>
      <c r="Q128" s="103">
        <v>0</v>
      </c>
      <c r="R128" s="103">
        <f>Q128*H128</f>
        <v>0</v>
      </c>
      <c r="S128" s="103">
        <v>0</v>
      </c>
      <c r="T128" s="104">
        <f>S128*H128</f>
        <v>0</v>
      </c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R128" s="105" t="s">
        <v>224</v>
      </c>
      <c r="AT128" s="105" t="s">
        <v>219</v>
      </c>
      <c r="AU128" s="105" t="s">
        <v>79</v>
      </c>
      <c r="AY128" s="6" t="s">
        <v>217</v>
      </c>
      <c r="BE128" s="106">
        <f>IF(N128="základní",J128,0)</f>
        <v>0</v>
      </c>
      <c r="BF128" s="106">
        <f>IF(N128="snížená",J128,0)</f>
        <v>0</v>
      </c>
      <c r="BG128" s="106">
        <f>IF(N128="zákl. přenesená",J128,0)</f>
        <v>0</v>
      </c>
      <c r="BH128" s="106">
        <f>IF(N128="sníž. přenesená",J128,0)</f>
        <v>0</v>
      </c>
      <c r="BI128" s="106">
        <f>IF(N128="nulová",J128,0)</f>
        <v>0</v>
      </c>
      <c r="BJ128" s="6" t="s">
        <v>79</v>
      </c>
      <c r="BK128" s="106">
        <f>ROUND(I128*H128,2)</f>
        <v>0</v>
      </c>
      <c r="BL128" s="6" t="s">
        <v>224</v>
      </c>
      <c r="BM128" s="105" t="s">
        <v>244</v>
      </c>
    </row>
    <row r="129" spans="1:65" s="17" customFormat="1" ht="29.25">
      <c r="A129" s="18"/>
      <c r="B129" s="15"/>
      <c r="C129" s="18"/>
      <c r="D129" s="113" t="s">
        <v>745</v>
      </c>
      <c r="E129" s="18"/>
      <c r="F129" s="114" t="s">
        <v>3918</v>
      </c>
      <c r="G129" s="18"/>
      <c r="H129" s="18"/>
      <c r="I129" s="18"/>
      <c r="J129" s="18"/>
      <c r="K129" s="18"/>
      <c r="L129" s="15"/>
      <c r="M129" s="115"/>
      <c r="N129" s="116"/>
      <c r="O129" s="102"/>
      <c r="P129" s="102"/>
      <c r="Q129" s="102"/>
      <c r="R129" s="102"/>
      <c r="S129" s="102"/>
      <c r="T129" s="117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T129" s="6" t="s">
        <v>745</v>
      </c>
      <c r="AU129" s="6" t="s">
        <v>79</v>
      </c>
    </row>
    <row r="130" spans="1:65" s="17" customFormat="1" ht="16.5" customHeight="1">
      <c r="A130" s="18"/>
      <c r="B130" s="15"/>
      <c r="C130" s="94">
        <f>C128+1</f>
        <v>4</v>
      </c>
      <c r="D130" s="94" t="s">
        <v>219</v>
      </c>
      <c r="E130" s="95" t="s">
        <v>3919</v>
      </c>
      <c r="F130" s="96" t="s">
        <v>3920</v>
      </c>
      <c r="G130" s="97" t="s">
        <v>2486</v>
      </c>
      <c r="H130" s="98">
        <v>1</v>
      </c>
      <c r="I130" s="1"/>
      <c r="J130" s="99">
        <f>ROUND(I130*H130,2)</f>
        <v>0</v>
      </c>
      <c r="K130" s="96" t="s">
        <v>0</v>
      </c>
      <c r="L130" s="15"/>
      <c r="M130" s="100" t="s">
        <v>0</v>
      </c>
      <c r="N130" s="101" t="s">
        <v>37</v>
      </c>
      <c r="O130" s="102"/>
      <c r="P130" s="103">
        <f>O130*H130</f>
        <v>0</v>
      </c>
      <c r="Q130" s="103">
        <v>0</v>
      </c>
      <c r="R130" s="103">
        <f>Q130*H130</f>
        <v>0</v>
      </c>
      <c r="S130" s="103">
        <v>0</v>
      </c>
      <c r="T130" s="104">
        <f>S130*H130</f>
        <v>0</v>
      </c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R130" s="105" t="s">
        <v>224</v>
      </c>
      <c r="AT130" s="105" t="s">
        <v>219</v>
      </c>
      <c r="AU130" s="105" t="s">
        <v>79</v>
      </c>
      <c r="AY130" s="6" t="s">
        <v>217</v>
      </c>
      <c r="BE130" s="106">
        <f>IF(N130="základní",J130,0)</f>
        <v>0</v>
      </c>
      <c r="BF130" s="106">
        <f>IF(N130="snížená",J130,0)</f>
        <v>0</v>
      </c>
      <c r="BG130" s="106">
        <f>IF(N130="zákl. přenesená",J130,0)</f>
        <v>0</v>
      </c>
      <c r="BH130" s="106">
        <f>IF(N130="sníž. přenesená",J130,0)</f>
        <v>0</v>
      </c>
      <c r="BI130" s="106">
        <f>IF(N130="nulová",J130,0)</f>
        <v>0</v>
      </c>
      <c r="BJ130" s="6" t="s">
        <v>79</v>
      </c>
      <c r="BK130" s="106">
        <f>ROUND(I130*H130,2)</f>
        <v>0</v>
      </c>
      <c r="BL130" s="6" t="s">
        <v>224</v>
      </c>
      <c r="BM130" s="105" t="s">
        <v>248</v>
      </c>
    </row>
    <row r="131" spans="1:65" s="17" customFormat="1" ht="16.5" customHeight="1">
      <c r="A131" s="18"/>
      <c r="B131" s="15"/>
      <c r="C131" s="94">
        <f>C130+1</f>
        <v>5</v>
      </c>
      <c r="D131" s="94" t="s">
        <v>219</v>
      </c>
      <c r="E131" s="95" t="s">
        <v>3921</v>
      </c>
      <c r="F131" s="96" t="s">
        <v>3922</v>
      </c>
      <c r="G131" s="97" t="s">
        <v>2486</v>
      </c>
      <c r="H131" s="98">
        <v>1</v>
      </c>
      <c r="I131" s="1"/>
      <c r="J131" s="99">
        <f>ROUND(I131*H131,2)</f>
        <v>0</v>
      </c>
      <c r="K131" s="96" t="s">
        <v>0</v>
      </c>
      <c r="L131" s="15"/>
      <c r="M131" s="100" t="s">
        <v>0</v>
      </c>
      <c r="N131" s="101" t="s">
        <v>37</v>
      </c>
      <c r="O131" s="102"/>
      <c r="P131" s="103">
        <f>O131*H131</f>
        <v>0</v>
      </c>
      <c r="Q131" s="103">
        <v>0</v>
      </c>
      <c r="R131" s="103">
        <f>Q131*H131</f>
        <v>0</v>
      </c>
      <c r="S131" s="103">
        <v>0</v>
      </c>
      <c r="T131" s="104">
        <f>S131*H131</f>
        <v>0</v>
      </c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R131" s="105" t="s">
        <v>224</v>
      </c>
      <c r="AT131" s="105" t="s">
        <v>219</v>
      </c>
      <c r="AU131" s="105" t="s">
        <v>79</v>
      </c>
      <c r="AY131" s="6" t="s">
        <v>217</v>
      </c>
      <c r="BE131" s="106">
        <f>IF(N131="základní",J131,0)</f>
        <v>0</v>
      </c>
      <c r="BF131" s="106">
        <f>IF(N131="snížená",J131,0)</f>
        <v>0</v>
      </c>
      <c r="BG131" s="106">
        <f>IF(N131="zákl. přenesená",J131,0)</f>
        <v>0</v>
      </c>
      <c r="BH131" s="106">
        <f>IF(N131="sníž. přenesená",J131,0)</f>
        <v>0</v>
      </c>
      <c r="BI131" s="106">
        <f>IF(N131="nulová",J131,0)</f>
        <v>0</v>
      </c>
      <c r="BJ131" s="6" t="s">
        <v>79</v>
      </c>
      <c r="BK131" s="106">
        <f>ROUND(I131*H131,2)</f>
        <v>0</v>
      </c>
      <c r="BL131" s="6" t="s">
        <v>224</v>
      </c>
      <c r="BM131" s="105" t="s">
        <v>266</v>
      </c>
    </row>
    <row r="132" spans="1:65" s="17" customFormat="1" ht="16.5" customHeight="1">
      <c r="A132" s="18"/>
      <c r="B132" s="15"/>
      <c r="C132" s="94">
        <f>C131+1</f>
        <v>6</v>
      </c>
      <c r="D132" s="94" t="s">
        <v>219</v>
      </c>
      <c r="E132" s="95" t="s">
        <v>3923</v>
      </c>
      <c r="F132" s="96" t="s">
        <v>3924</v>
      </c>
      <c r="G132" s="97" t="s">
        <v>2486</v>
      </c>
      <c r="H132" s="98">
        <v>2</v>
      </c>
      <c r="I132" s="1"/>
      <c r="J132" s="99">
        <f>ROUND(I132*H132,2)</f>
        <v>0</v>
      </c>
      <c r="K132" s="96" t="s">
        <v>0</v>
      </c>
      <c r="L132" s="15"/>
      <c r="M132" s="100" t="s">
        <v>0</v>
      </c>
      <c r="N132" s="101" t="s">
        <v>37</v>
      </c>
      <c r="O132" s="102"/>
      <c r="P132" s="103">
        <f>O132*H132</f>
        <v>0</v>
      </c>
      <c r="Q132" s="103">
        <v>0</v>
      </c>
      <c r="R132" s="103">
        <f>Q132*H132</f>
        <v>0</v>
      </c>
      <c r="S132" s="103">
        <v>0</v>
      </c>
      <c r="T132" s="104">
        <f>S132*H132</f>
        <v>0</v>
      </c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R132" s="105" t="s">
        <v>224</v>
      </c>
      <c r="AT132" s="105" t="s">
        <v>219</v>
      </c>
      <c r="AU132" s="105" t="s">
        <v>79</v>
      </c>
      <c r="AY132" s="6" t="s">
        <v>217</v>
      </c>
      <c r="BE132" s="106">
        <f>IF(N132="základní",J132,0)</f>
        <v>0</v>
      </c>
      <c r="BF132" s="106">
        <f>IF(N132="snížená",J132,0)</f>
        <v>0</v>
      </c>
      <c r="BG132" s="106">
        <f>IF(N132="zákl. přenesená",J132,0)</f>
        <v>0</v>
      </c>
      <c r="BH132" s="106">
        <f>IF(N132="sníž. přenesená",J132,0)</f>
        <v>0</v>
      </c>
      <c r="BI132" s="106">
        <f>IF(N132="nulová",J132,0)</f>
        <v>0</v>
      </c>
      <c r="BJ132" s="6" t="s">
        <v>79</v>
      </c>
      <c r="BK132" s="106">
        <f>ROUND(I132*H132,2)</f>
        <v>0</v>
      </c>
      <c r="BL132" s="6" t="s">
        <v>224</v>
      </c>
      <c r="BM132" s="105" t="s">
        <v>275</v>
      </c>
    </row>
    <row r="133" spans="1:65" s="17" customFormat="1" ht="16.5" customHeight="1">
      <c r="A133" s="18"/>
      <c r="B133" s="15"/>
      <c r="C133" s="94">
        <f>C132+1</f>
        <v>7</v>
      </c>
      <c r="D133" s="94" t="s">
        <v>219</v>
      </c>
      <c r="E133" s="95" t="s">
        <v>3925</v>
      </c>
      <c r="F133" s="96" t="s">
        <v>3926</v>
      </c>
      <c r="G133" s="97" t="s">
        <v>2486</v>
      </c>
      <c r="H133" s="98">
        <v>3</v>
      </c>
      <c r="I133" s="1"/>
      <c r="J133" s="99">
        <f>ROUND(I133*H133,2)</f>
        <v>0</v>
      </c>
      <c r="K133" s="96" t="s">
        <v>0</v>
      </c>
      <c r="L133" s="15"/>
      <c r="M133" s="100" t="s">
        <v>0</v>
      </c>
      <c r="N133" s="101" t="s">
        <v>37</v>
      </c>
      <c r="O133" s="102"/>
      <c r="P133" s="103">
        <f>O133*H133</f>
        <v>0</v>
      </c>
      <c r="Q133" s="103">
        <v>0</v>
      </c>
      <c r="R133" s="103">
        <f>Q133*H133</f>
        <v>0</v>
      </c>
      <c r="S133" s="103">
        <v>0</v>
      </c>
      <c r="T133" s="104">
        <f>S133*H133</f>
        <v>0</v>
      </c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R133" s="105" t="s">
        <v>224</v>
      </c>
      <c r="AT133" s="105" t="s">
        <v>219</v>
      </c>
      <c r="AU133" s="105" t="s">
        <v>79</v>
      </c>
      <c r="AY133" s="6" t="s">
        <v>217</v>
      </c>
      <c r="BE133" s="106">
        <f>IF(N133="základní",J133,0)</f>
        <v>0</v>
      </c>
      <c r="BF133" s="106">
        <f>IF(N133="snížená",J133,0)</f>
        <v>0</v>
      </c>
      <c r="BG133" s="106">
        <f>IF(N133="zákl. přenesená",J133,0)</f>
        <v>0</v>
      </c>
      <c r="BH133" s="106">
        <f>IF(N133="sníž. přenesená",J133,0)</f>
        <v>0</v>
      </c>
      <c r="BI133" s="106">
        <f>IF(N133="nulová",J133,0)</f>
        <v>0</v>
      </c>
      <c r="BJ133" s="6" t="s">
        <v>79</v>
      </c>
      <c r="BK133" s="106">
        <f>ROUND(I133*H133,2)</f>
        <v>0</v>
      </c>
      <c r="BL133" s="6" t="s">
        <v>224</v>
      </c>
      <c r="BM133" s="105" t="s">
        <v>283</v>
      </c>
    </row>
    <row r="134" spans="1:65" s="17" customFormat="1" ht="36">
      <c r="A134" s="18"/>
      <c r="B134" s="15"/>
      <c r="C134" s="94">
        <f>C133+1</f>
        <v>8</v>
      </c>
      <c r="D134" s="94" t="s">
        <v>219</v>
      </c>
      <c r="E134" s="95" t="s">
        <v>3927</v>
      </c>
      <c r="F134" s="96" t="s">
        <v>3928</v>
      </c>
      <c r="G134" s="97" t="s">
        <v>2486</v>
      </c>
      <c r="H134" s="98">
        <v>2</v>
      </c>
      <c r="I134" s="1"/>
      <c r="J134" s="99">
        <f>ROUND(I134*H134,2)</f>
        <v>0</v>
      </c>
      <c r="K134" s="96" t="s">
        <v>0</v>
      </c>
      <c r="L134" s="15"/>
      <c r="M134" s="100" t="s">
        <v>0</v>
      </c>
      <c r="N134" s="101" t="s">
        <v>37</v>
      </c>
      <c r="O134" s="102"/>
      <c r="P134" s="103">
        <f>O134*H134</f>
        <v>0</v>
      </c>
      <c r="Q134" s="103">
        <v>0</v>
      </c>
      <c r="R134" s="103">
        <f>Q134*H134</f>
        <v>0</v>
      </c>
      <c r="S134" s="103">
        <v>0</v>
      </c>
      <c r="T134" s="104">
        <f>S134*H134</f>
        <v>0</v>
      </c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R134" s="105" t="s">
        <v>224</v>
      </c>
      <c r="AT134" s="105" t="s">
        <v>219</v>
      </c>
      <c r="AU134" s="105" t="s">
        <v>79</v>
      </c>
      <c r="AY134" s="6" t="s">
        <v>217</v>
      </c>
      <c r="BE134" s="106">
        <f>IF(N134="základní",J134,0)</f>
        <v>0</v>
      </c>
      <c r="BF134" s="106">
        <f>IF(N134="snížená",J134,0)</f>
        <v>0</v>
      </c>
      <c r="BG134" s="106">
        <f>IF(N134="zákl. přenesená",J134,0)</f>
        <v>0</v>
      </c>
      <c r="BH134" s="106">
        <f>IF(N134="sníž. přenesená",J134,0)</f>
        <v>0</v>
      </c>
      <c r="BI134" s="106">
        <f>IF(N134="nulová",J134,0)</f>
        <v>0</v>
      </c>
      <c r="BJ134" s="6" t="s">
        <v>79</v>
      </c>
      <c r="BK134" s="106">
        <f>ROUND(I134*H134,2)</f>
        <v>0</v>
      </c>
      <c r="BL134" s="6" t="s">
        <v>224</v>
      </c>
      <c r="BM134" s="105" t="s">
        <v>293</v>
      </c>
    </row>
    <row r="135" spans="1:65" s="17" customFormat="1" ht="19.5">
      <c r="A135" s="18"/>
      <c r="B135" s="15"/>
      <c r="C135" s="18"/>
      <c r="D135" s="113" t="s">
        <v>745</v>
      </c>
      <c r="E135" s="18"/>
      <c r="F135" s="114" t="s">
        <v>5844</v>
      </c>
      <c r="G135" s="18"/>
      <c r="H135" s="18"/>
      <c r="I135" s="18"/>
      <c r="J135" s="18"/>
      <c r="K135" s="18"/>
      <c r="L135" s="15"/>
      <c r="M135" s="115"/>
      <c r="N135" s="116"/>
      <c r="O135" s="102"/>
      <c r="P135" s="102"/>
      <c r="Q135" s="102"/>
      <c r="R135" s="102"/>
      <c r="S135" s="102"/>
      <c r="T135" s="117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T135" s="6" t="s">
        <v>745</v>
      </c>
      <c r="AU135" s="6" t="s">
        <v>79</v>
      </c>
    </row>
    <row r="136" spans="1:65" s="17" customFormat="1" ht="36">
      <c r="A136" s="18"/>
      <c r="B136" s="15"/>
      <c r="C136" s="94">
        <f>C134+1</f>
        <v>9</v>
      </c>
      <c r="D136" s="94" t="s">
        <v>219</v>
      </c>
      <c r="E136" s="95" t="s">
        <v>3929</v>
      </c>
      <c r="F136" s="96" t="s">
        <v>3930</v>
      </c>
      <c r="G136" s="97" t="s">
        <v>2486</v>
      </c>
      <c r="H136" s="98">
        <v>3</v>
      </c>
      <c r="I136" s="1"/>
      <c r="J136" s="99">
        <f>ROUND(I136*H136,2)</f>
        <v>0</v>
      </c>
      <c r="K136" s="96" t="s">
        <v>0</v>
      </c>
      <c r="L136" s="15"/>
      <c r="M136" s="100" t="s">
        <v>0</v>
      </c>
      <c r="N136" s="101" t="s">
        <v>37</v>
      </c>
      <c r="O136" s="102"/>
      <c r="P136" s="103">
        <f>O136*H136</f>
        <v>0</v>
      </c>
      <c r="Q136" s="103">
        <v>0</v>
      </c>
      <c r="R136" s="103">
        <f>Q136*H136</f>
        <v>0</v>
      </c>
      <c r="S136" s="103">
        <v>0</v>
      </c>
      <c r="T136" s="104">
        <f>S136*H136</f>
        <v>0</v>
      </c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R136" s="105" t="s">
        <v>224</v>
      </c>
      <c r="AT136" s="105" t="s">
        <v>219</v>
      </c>
      <c r="AU136" s="105" t="s">
        <v>79</v>
      </c>
      <c r="AY136" s="6" t="s">
        <v>217</v>
      </c>
      <c r="BE136" s="106">
        <f>IF(N136="základní",J136,0)</f>
        <v>0</v>
      </c>
      <c r="BF136" s="106">
        <f>IF(N136="snížená",J136,0)</f>
        <v>0</v>
      </c>
      <c r="BG136" s="106">
        <f>IF(N136="zákl. přenesená",J136,0)</f>
        <v>0</v>
      </c>
      <c r="BH136" s="106">
        <f>IF(N136="sníž. přenesená",J136,0)</f>
        <v>0</v>
      </c>
      <c r="BI136" s="106">
        <f>IF(N136="nulová",J136,0)</f>
        <v>0</v>
      </c>
      <c r="BJ136" s="6" t="s">
        <v>79</v>
      </c>
      <c r="BK136" s="106">
        <f>ROUND(I136*H136,2)</f>
        <v>0</v>
      </c>
      <c r="BL136" s="6" t="s">
        <v>224</v>
      </c>
      <c r="BM136" s="105" t="s">
        <v>299</v>
      </c>
    </row>
    <row r="137" spans="1:65" s="17" customFormat="1" ht="19.5">
      <c r="A137" s="18"/>
      <c r="B137" s="15"/>
      <c r="C137" s="18"/>
      <c r="D137" s="113" t="s">
        <v>745</v>
      </c>
      <c r="E137" s="18"/>
      <c r="F137" s="114" t="s">
        <v>5844</v>
      </c>
      <c r="G137" s="18"/>
      <c r="H137" s="18"/>
      <c r="I137" s="18"/>
      <c r="J137" s="18"/>
      <c r="K137" s="18"/>
      <c r="L137" s="15"/>
      <c r="M137" s="115"/>
      <c r="N137" s="116"/>
      <c r="O137" s="102"/>
      <c r="P137" s="102"/>
      <c r="Q137" s="102"/>
      <c r="R137" s="102"/>
      <c r="S137" s="102"/>
      <c r="T137" s="117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T137" s="6" t="s">
        <v>745</v>
      </c>
      <c r="AU137" s="6" t="s">
        <v>79</v>
      </c>
    </row>
    <row r="138" spans="1:65" s="17" customFormat="1" ht="36">
      <c r="A138" s="18"/>
      <c r="B138" s="15"/>
      <c r="C138" s="94">
        <f>C136+1</f>
        <v>10</v>
      </c>
      <c r="D138" s="94" t="s">
        <v>219</v>
      </c>
      <c r="E138" s="95" t="s">
        <v>3931</v>
      </c>
      <c r="F138" s="96" t="s">
        <v>3932</v>
      </c>
      <c r="G138" s="97" t="s">
        <v>2486</v>
      </c>
      <c r="H138" s="98">
        <v>1</v>
      </c>
      <c r="I138" s="1"/>
      <c r="J138" s="99">
        <f>ROUND(I138*H138,2)</f>
        <v>0</v>
      </c>
      <c r="K138" s="96" t="s">
        <v>0</v>
      </c>
      <c r="L138" s="15"/>
      <c r="M138" s="100" t="s">
        <v>0</v>
      </c>
      <c r="N138" s="101" t="s">
        <v>37</v>
      </c>
      <c r="O138" s="102"/>
      <c r="P138" s="103">
        <f>O138*H138</f>
        <v>0</v>
      </c>
      <c r="Q138" s="103">
        <v>0</v>
      </c>
      <c r="R138" s="103">
        <f>Q138*H138</f>
        <v>0</v>
      </c>
      <c r="S138" s="103">
        <v>0</v>
      </c>
      <c r="T138" s="104">
        <f>S138*H138</f>
        <v>0</v>
      </c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R138" s="105" t="s">
        <v>224</v>
      </c>
      <c r="AT138" s="105" t="s">
        <v>219</v>
      </c>
      <c r="AU138" s="105" t="s">
        <v>79</v>
      </c>
      <c r="AY138" s="6" t="s">
        <v>217</v>
      </c>
      <c r="BE138" s="106">
        <f>IF(N138="základní",J138,0)</f>
        <v>0</v>
      </c>
      <c r="BF138" s="106">
        <f>IF(N138="snížená",J138,0)</f>
        <v>0</v>
      </c>
      <c r="BG138" s="106">
        <f>IF(N138="zákl. přenesená",J138,0)</f>
        <v>0</v>
      </c>
      <c r="BH138" s="106">
        <f>IF(N138="sníž. přenesená",J138,0)</f>
        <v>0</v>
      </c>
      <c r="BI138" s="106">
        <f>IF(N138="nulová",J138,0)</f>
        <v>0</v>
      </c>
      <c r="BJ138" s="6" t="s">
        <v>79</v>
      </c>
      <c r="BK138" s="106">
        <f>ROUND(I138*H138,2)</f>
        <v>0</v>
      </c>
      <c r="BL138" s="6" t="s">
        <v>224</v>
      </c>
      <c r="BM138" s="105" t="s">
        <v>308</v>
      </c>
    </row>
    <row r="139" spans="1:65" s="17" customFormat="1" ht="19.5">
      <c r="A139" s="18"/>
      <c r="B139" s="15"/>
      <c r="C139" s="18"/>
      <c r="D139" s="113" t="s">
        <v>745</v>
      </c>
      <c r="E139" s="18"/>
      <c r="F139" s="114" t="s">
        <v>5844</v>
      </c>
      <c r="G139" s="18"/>
      <c r="H139" s="18"/>
      <c r="I139" s="18"/>
      <c r="J139" s="18"/>
      <c r="K139" s="18"/>
      <c r="L139" s="15"/>
      <c r="M139" s="115"/>
      <c r="N139" s="116"/>
      <c r="O139" s="102"/>
      <c r="P139" s="102"/>
      <c r="Q139" s="102"/>
      <c r="R139" s="102"/>
      <c r="S139" s="102"/>
      <c r="T139" s="117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T139" s="6" t="s">
        <v>745</v>
      </c>
      <c r="AU139" s="6" t="s">
        <v>79</v>
      </c>
    </row>
    <row r="140" spans="1:65" s="17" customFormat="1" ht="16.5" customHeight="1">
      <c r="A140" s="18"/>
      <c r="B140" s="15"/>
      <c r="C140" s="94">
        <f>C138+1</f>
        <v>11</v>
      </c>
      <c r="D140" s="94" t="s">
        <v>219</v>
      </c>
      <c r="E140" s="95" t="s">
        <v>3933</v>
      </c>
      <c r="F140" s="96" t="s">
        <v>3934</v>
      </c>
      <c r="G140" s="97" t="s">
        <v>2486</v>
      </c>
      <c r="H140" s="98">
        <v>6</v>
      </c>
      <c r="I140" s="1"/>
      <c r="J140" s="99">
        <f t="shared" ref="J140:J151" si="0">ROUND(I140*H140,2)</f>
        <v>0</v>
      </c>
      <c r="K140" s="96" t="s">
        <v>0</v>
      </c>
      <c r="L140" s="15"/>
      <c r="M140" s="100" t="s">
        <v>0</v>
      </c>
      <c r="N140" s="101" t="s">
        <v>37</v>
      </c>
      <c r="O140" s="102"/>
      <c r="P140" s="103">
        <f t="shared" ref="P140:P151" si="1">O140*H140</f>
        <v>0</v>
      </c>
      <c r="Q140" s="103">
        <v>0</v>
      </c>
      <c r="R140" s="103">
        <f t="shared" ref="R140:R151" si="2">Q140*H140</f>
        <v>0</v>
      </c>
      <c r="S140" s="103">
        <v>0</v>
      </c>
      <c r="T140" s="104">
        <f t="shared" ref="T140:T151" si="3">S140*H140</f>
        <v>0</v>
      </c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R140" s="105" t="s">
        <v>224</v>
      </c>
      <c r="AT140" s="105" t="s">
        <v>219</v>
      </c>
      <c r="AU140" s="105" t="s">
        <v>79</v>
      </c>
      <c r="AY140" s="6" t="s">
        <v>217</v>
      </c>
      <c r="BE140" s="106">
        <f t="shared" ref="BE140:BE151" si="4">IF(N140="základní",J140,0)</f>
        <v>0</v>
      </c>
      <c r="BF140" s="106">
        <f t="shared" ref="BF140:BF151" si="5">IF(N140="snížená",J140,0)</f>
        <v>0</v>
      </c>
      <c r="BG140" s="106">
        <f t="shared" ref="BG140:BG151" si="6">IF(N140="zákl. přenesená",J140,0)</f>
        <v>0</v>
      </c>
      <c r="BH140" s="106">
        <f t="shared" ref="BH140:BH151" si="7">IF(N140="sníž. přenesená",J140,0)</f>
        <v>0</v>
      </c>
      <c r="BI140" s="106">
        <f t="shared" ref="BI140:BI151" si="8">IF(N140="nulová",J140,0)</f>
        <v>0</v>
      </c>
      <c r="BJ140" s="6" t="s">
        <v>79</v>
      </c>
      <c r="BK140" s="106">
        <f t="shared" ref="BK140:BK151" si="9">ROUND(I140*H140,2)</f>
        <v>0</v>
      </c>
      <c r="BL140" s="6" t="s">
        <v>224</v>
      </c>
      <c r="BM140" s="105" t="s">
        <v>317</v>
      </c>
    </row>
    <row r="141" spans="1:65" s="17" customFormat="1" ht="16.5" customHeight="1">
      <c r="A141" s="18"/>
      <c r="B141" s="15"/>
      <c r="C141" s="94">
        <f>C140+1</f>
        <v>12</v>
      </c>
      <c r="D141" s="94" t="s">
        <v>219</v>
      </c>
      <c r="E141" s="95" t="s">
        <v>3935</v>
      </c>
      <c r="F141" s="96" t="s">
        <v>3936</v>
      </c>
      <c r="G141" s="97" t="s">
        <v>2486</v>
      </c>
      <c r="H141" s="98">
        <v>23</v>
      </c>
      <c r="I141" s="1"/>
      <c r="J141" s="99">
        <f t="shared" si="0"/>
        <v>0</v>
      </c>
      <c r="K141" s="96" t="s">
        <v>0</v>
      </c>
      <c r="L141" s="15"/>
      <c r="M141" s="100" t="s">
        <v>0</v>
      </c>
      <c r="N141" s="101" t="s">
        <v>37</v>
      </c>
      <c r="O141" s="102"/>
      <c r="P141" s="103">
        <f t="shared" si="1"/>
        <v>0</v>
      </c>
      <c r="Q141" s="103">
        <v>0</v>
      </c>
      <c r="R141" s="103">
        <f t="shared" si="2"/>
        <v>0</v>
      </c>
      <c r="S141" s="103">
        <v>0</v>
      </c>
      <c r="T141" s="104">
        <f t="shared" si="3"/>
        <v>0</v>
      </c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R141" s="105" t="s">
        <v>224</v>
      </c>
      <c r="AT141" s="105" t="s">
        <v>219</v>
      </c>
      <c r="AU141" s="105" t="s">
        <v>79</v>
      </c>
      <c r="AY141" s="6" t="s">
        <v>217</v>
      </c>
      <c r="BE141" s="106">
        <f t="shared" si="4"/>
        <v>0</v>
      </c>
      <c r="BF141" s="106">
        <f t="shared" si="5"/>
        <v>0</v>
      </c>
      <c r="BG141" s="106">
        <f t="shared" si="6"/>
        <v>0</v>
      </c>
      <c r="BH141" s="106">
        <f t="shared" si="7"/>
        <v>0</v>
      </c>
      <c r="BI141" s="106">
        <f t="shared" si="8"/>
        <v>0</v>
      </c>
      <c r="BJ141" s="6" t="s">
        <v>79</v>
      </c>
      <c r="BK141" s="106">
        <f t="shared" si="9"/>
        <v>0</v>
      </c>
      <c r="BL141" s="6" t="s">
        <v>224</v>
      </c>
      <c r="BM141" s="105" t="s">
        <v>326</v>
      </c>
    </row>
    <row r="142" spans="1:65" s="17" customFormat="1" ht="16.5" customHeight="1">
      <c r="A142" s="18"/>
      <c r="B142" s="15"/>
      <c r="C142" s="94">
        <f t="shared" ref="C142:C151" si="10">C141+1</f>
        <v>13</v>
      </c>
      <c r="D142" s="94" t="s">
        <v>219</v>
      </c>
      <c r="E142" s="95" t="s">
        <v>3937</v>
      </c>
      <c r="F142" s="96" t="s">
        <v>3938</v>
      </c>
      <c r="G142" s="97" t="s">
        <v>2486</v>
      </c>
      <c r="H142" s="98">
        <v>8</v>
      </c>
      <c r="I142" s="1"/>
      <c r="J142" s="99">
        <f t="shared" si="0"/>
        <v>0</v>
      </c>
      <c r="K142" s="96" t="s">
        <v>0</v>
      </c>
      <c r="L142" s="15"/>
      <c r="M142" s="100" t="s">
        <v>0</v>
      </c>
      <c r="N142" s="101" t="s">
        <v>37</v>
      </c>
      <c r="O142" s="102"/>
      <c r="P142" s="103">
        <f t="shared" si="1"/>
        <v>0</v>
      </c>
      <c r="Q142" s="103">
        <v>0</v>
      </c>
      <c r="R142" s="103">
        <f t="shared" si="2"/>
        <v>0</v>
      </c>
      <c r="S142" s="103">
        <v>0</v>
      </c>
      <c r="T142" s="104">
        <f t="shared" si="3"/>
        <v>0</v>
      </c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R142" s="105" t="s">
        <v>224</v>
      </c>
      <c r="AT142" s="105" t="s">
        <v>219</v>
      </c>
      <c r="AU142" s="105" t="s">
        <v>79</v>
      </c>
      <c r="AY142" s="6" t="s">
        <v>217</v>
      </c>
      <c r="BE142" s="106">
        <f t="shared" si="4"/>
        <v>0</v>
      </c>
      <c r="BF142" s="106">
        <f t="shared" si="5"/>
        <v>0</v>
      </c>
      <c r="BG142" s="106">
        <f t="shared" si="6"/>
        <v>0</v>
      </c>
      <c r="BH142" s="106">
        <f t="shared" si="7"/>
        <v>0</v>
      </c>
      <c r="BI142" s="106">
        <f t="shared" si="8"/>
        <v>0</v>
      </c>
      <c r="BJ142" s="6" t="s">
        <v>79</v>
      </c>
      <c r="BK142" s="106">
        <f t="shared" si="9"/>
        <v>0</v>
      </c>
      <c r="BL142" s="6" t="s">
        <v>224</v>
      </c>
      <c r="BM142" s="105" t="s">
        <v>335</v>
      </c>
    </row>
    <row r="143" spans="1:65" s="17" customFormat="1" ht="16.5" customHeight="1">
      <c r="A143" s="18"/>
      <c r="B143" s="15"/>
      <c r="C143" s="94">
        <f t="shared" si="10"/>
        <v>14</v>
      </c>
      <c r="D143" s="94" t="s">
        <v>219</v>
      </c>
      <c r="E143" s="95" t="s">
        <v>3939</v>
      </c>
      <c r="F143" s="96" t="s">
        <v>3940</v>
      </c>
      <c r="G143" s="97" t="s">
        <v>2486</v>
      </c>
      <c r="H143" s="98">
        <v>1</v>
      </c>
      <c r="I143" s="1"/>
      <c r="J143" s="99">
        <f t="shared" si="0"/>
        <v>0</v>
      </c>
      <c r="K143" s="96" t="s">
        <v>0</v>
      </c>
      <c r="L143" s="15"/>
      <c r="M143" s="100" t="s">
        <v>0</v>
      </c>
      <c r="N143" s="101" t="s">
        <v>37</v>
      </c>
      <c r="O143" s="102"/>
      <c r="P143" s="103">
        <f t="shared" si="1"/>
        <v>0</v>
      </c>
      <c r="Q143" s="103">
        <v>0</v>
      </c>
      <c r="R143" s="103">
        <f t="shared" si="2"/>
        <v>0</v>
      </c>
      <c r="S143" s="103">
        <v>0</v>
      </c>
      <c r="T143" s="104">
        <f t="shared" si="3"/>
        <v>0</v>
      </c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R143" s="105" t="s">
        <v>224</v>
      </c>
      <c r="AT143" s="105" t="s">
        <v>219</v>
      </c>
      <c r="AU143" s="105" t="s">
        <v>79</v>
      </c>
      <c r="AY143" s="6" t="s">
        <v>217</v>
      </c>
      <c r="BE143" s="106">
        <f t="shared" si="4"/>
        <v>0</v>
      </c>
      <c r="BF143" s="106">
        <f t="shared" si="5"/>
        <v>0</v>
      </c>
      <c r="BG143" s="106">
        <f t="shared" si="6"/>
        <v>0</v>
      </c>
      <c r="BH143" s="106">
        <f t="shared" si="7"/>
        <v>0</v>
      </c>
      <c r="BI143" s="106">
        <f t="shared" si="8"/>
        <v>0</v>
      </c>
      <c r="BJ143" s="6" t="s">
        <v>79</v>
      </c>
      <c r="BK143" s="106">
        <f t="shared" si="9"/>
        <v>0</v>
      </c>
      <c r="BL143" s="6" t="s">
        <v>224</v>
      </c>
      <c r="BM143" s="105" t="s">
        <v>343</v>
      </c>
    </row>
    <row r="144" spans="1:65" s="17" customFormat="1" ht="16.5" customHeight="1">
      <c r="A144" s="18"/>
      <c r="B144" s="15"/>
      <c r="C144" s="94">
        <f t="shared" si="10"/>
        <v>15</v>
      </c>
      <c r="D144" s="94" t="s">
        <v>219</v>
      </c>
      <c r="E144" s="95" t="s">
        <v>3941</v>
      </c>
      <c r="F144" s="96" t="s">
        <v>3942</v>
      </c>
      <c r="G144" s="97" t="s">
        <v>2486</v>
      </c>
      <c r="H144" s="98">
        <v>1</v>
      </c>
      <c r="I144" s="1"/>
      <c r="J144" s="99">
        <f t="shared" si="0"/>
        <v>0</v>
      </c>
      <c r="K144" s="96" t="s">
        <v>0</v>
      </c>
      <c r="L144" s="15"/>
      <c r="M144" s="100" t="s">
        <v>0</v>
      </c>
      <c r="N144" s="101" t="s">
        <v>37</v>
      </c>
      <c r="O144" s="102"/>
      <c r="P144" s="103">
        <f t="shared" si="1"/>
        <v>0</v>
      </c>
      <c r="Q144" s="103">
        <v>0</v>
      </c>
      <c r="R144" s="103">
        <f t="shared" si="2"/>
        <v>0</v>
      </c>
      <c r="S144" s="103">
        <v>0</v>
      </c>
      <c r="T144" s="104">
        <f t="shared" si="3"/>
        <v>0</v>
      </c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R144" s="105" t="s">
        <v>224</v>
      </c>
      <c r="AT144" s="105" t="s">
        <v>219</v>
      </c>
      <c r="AU144" s="105" t="s">
        <v>79</v>
      </c>
      <c r="AY144" s="6" t="s">
        <v>217</v>
      </c>
      <c r="BE144" s="106">
        <f t="shared" si="4"/>
        <v>0</v>
      </c>
      <c r="BF144" s="106">
        <f t="shared" si="5"/>
        <v>0</v>
      </c>
      <c r="BG144" s="106">
        <f t="shared" si="6"/>
        <v>0</v>
      </c>
      <c r="BH144" s="106">
        <f t="shared" si="7"/>
        <v>0</v>
      </c>
      <c r="BI144" s="106">
        <f t="shared" si="8"/>
        <v>0</v>
      </c>
      <c r="BJ144" s="6" t="s">
        <v>79</v>
      </c>
      <c r="BK144" s="106">
        <f t="shared" si="9"/>
        <v>0</v>
      </c>
      <c r="BL144" s="6" t="s">
        <v>224</v>
      </c>
      <c r="BM144" s="105" t="s">
        <v>354</v>
      </c>
    </row>
    <row r="145" spans="1:65" s="17" customFormat="1" ht="16.5" customHeight="1">
      <c r="A145" s="18"/>
      <c r="B145" s="15"/>
      <c r="C145" s="94">
        <f t="shared" si="10"/>
        <v>16</v>
      </c>
      <c r="D145" s="94" t="s">
        <v>219</v>
      </c>
      <c r="E145" s="95" t="s">
        <v>3943</v>
      </c>
      <c r="F145" s="96" t="s">
        <v>3944</v>
      </c>
      <c r="G145" s="97" t="s">
        <v>2486</v>
      </c>
      <c r="H145" s="98">
        <v>6</v>
      </c>
      <c r="I145" s="1"/>
      <c r="J145" s="99">
        <f t="shared" si="0"/>
        <v>0</v>
      </c>
      <c r="K145" s="96" t="s">
        <v>0</v>
      </c>
      <c r="L145" s="15"/>
      <c r="M145" s="100" t="s">
        <v>0</v>
      </c>
      <c r="N145" s="101" t="s">
        <v>37</v>
      </c>
      <c r="O145" s="102"/>
      <c r="P145" s="103">
        <f t="shared" si="1"/>
        <v>0</v>
      </c>
      <c r="Q145" s="103">
        <v>0</v>
      </c>
      <c r="R145" s="103">
        <f t="shared" si="2"/>
        <v>0</v>
      </c>
      <c r="S145" s="103">
        <v>0</v>
      </c>
      <c r="T145" s="104">
        <f t="shared" si="3"/>
        <v>0</v>
      </c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R145" s="105" t="s">
        <v>224</v>
      </c>
      <c r="AT145" s="105" t="s">
        <v>219</v>
      </c>
      <c r="AU145" s="105" t="s">
        <v>79</v>
      </c>
      <c r="AY145" s="6" t="s">
        <v>217</v>
      </c>
      <c r="BE145" s="106">
        <f t="shared" si="4"/>
        <v>0</v>
      </c>
      <c r="BF145" s="106">
        <f t="shared" si="5"/>
        <v>0</v>
      </c>
      <c r="BG145" s="106">
        <f t="shared" si="6"/>
        <v>0</v>
      </c>
      <c r="BH145" s="106">
        <f t="shared" si="7"/>
        <v>0</v>
      </c>
      <c r="BI145" s="106">
        <f t="shared" si="8"/>
        <v>0</v>
      </c>
      <c r="BJ145" s="6" t="s">
        <v>79</v>
      </c>
      <c r="BK145" s="106">
        <f t="shared" si="9"/>
        <v>0</v>
      </c>
      <c r="BL145" s="6" t="s">
        <v>224</v>
      </c>
      <c r="BM145" s="105" t="s">
        <v>364</v>
      </c>
    </row>
    <row r="146" spans="1:65" s="17" customFormat="1" ht="16.5" customHeight="1">
      <c r="A146" s="18"/>
      <c r="B146" s="15"/>
      <c r="C146" s="94">
        <f t="shared" si="10"/>
        <v>17</v>
      </c>
      <c r="D146" s="94" t="s">
        <v>219</v>
      </c>
      <c r="E146" s="95" t="s">
        <v>3945</v>
      </c>
      <c r="F146" s="96" t="s">
        <v>3946</v>
      </c>
      <c r="G146" s="97" t="s">
        <v>2486</v>
      </c>
      <c r="H146" s="98">
        <v>12</v>
      </c>
      <c r="I146" s="1"/>
      <c r="J146" s="99">
        <f t="shared" si="0"/>
        <v>0</v>
      </c>
      <c r="K146" s="96" t="s">
        <v>0</v>
      </c>
      <c r="L146" s="15"/>
      <c r="M146" s="100" t="s">
        <v>0</v>
      </c>
      <c r="N146" s="101" t="s">
        <v>37</v>
      </c>
      <c r="O146" s="102"/>
      <c r="P146" s="103">
        <f t="shared" si="1"/>
        <v>0</v>
      </c>
      <c r="Q146" s="103">
        <v>0</v>
      </c>
      <c r="R146" s="103">
        <f t="shared" si="2"/>
        <v>0</v>
      </c>
      <c r="S146" s="103">
        <v>0</v>
      </c>
      <c r="T146" s="104">
        <f t="shared" si="3"/>
        <v>0</v>
      </c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R146" s="105" t="s">
        <v>224</v>
      </c>
      <c r="AT146" s="105" t="s">
        <v>219</v>
      </c>
      <c r="AU146" s="105" t="s">
        <v>79</v>
      </c>
      <c r="AY146" s="6" t="s">
        <v>217</v>
      </c>
      <c r="BE146" s="106">
        <f t="shared" si="4"/>
        <v>0</v>
      </c>
      <c r="BF146" s="106">
        <f t="shared" si="5"/>
        <v>0</v>
      </c>
      <c r="BG146" s="106">
        <f t="shared" si="6"/>
        <v>0</v>
      </c>
      <c r="BH146" s="106">
        <f t="shared" si="7"/>
        <v>0</v>
      </c>
      <c r="BI146" s="106">
        <f t="shared" si="8"/>
        <v>0</v>
      </c>
      <c r="BJ146" s="6" t="s">
        <v>79</v>
      </c>
      <c r="BK146" s="106">
        <f t="shared" si="9"/>
        <v>0</v>
      </c>
      <c r="BL146" s="6" t="s">
        <v>224</v>
      </c>
      <c r="BM146" s="105" t="s">
        <v>2409</v>
      </c>
    </row>
    <row r="147" spans="1:65" s="17" customFormat="1" ht="16.5" customHeight="1">
      <c r="A147" s="18"/>
      <c r="B147" s="15"/>
      <c r="C147" s="94">
        <f t="shared" si="10"/>
        <v>18</v>
      </c>
      <c r="D147" s="94" t="s">
        <v>219</v>
      </c>
      <c r="E147" s="95" t="s">
        <v>3947</v>
      </c>
      <c r="F147" s="96" t="s">
        <v>3948</v>
      </c>
      <c r="G147" s="97" t="s">
        <v>2486</v>
      </c>
      <c r="H147" s="98">
        <v>51</v>
      </c>
      <c r="I147" s="1"/>
      <c r="J147" s="99">
        <f t="shared" si="0"/>
        <v>0</v>
      </c>
      <c r="K147" s="96" t="s">
        <v>0</v>
      </c>
      <c r="L147" s="15"/>
      <c r="M147" s="100" t="s">
        <v>0</v>
      </c>
      <c r="N147" s="101" t="s">
        <v>37</v>
      </c>
      <c r="O147" s="102"/>
      <c r="P147" s="103">
        <f t="shared" si="1"/>
        <v>0</v>
      </c>
      <c r="Q147" s="103">
        <v>0</v>
      </c>
      <c r="R147" s="103">
        <f t="shared" si="2"/>
        <v>0</v>
      </c>
      <c r="S147" s="103">
        <v>0</v>
      </c>
      <c r="T147" s="104">
        <f t="shared" si="3"/>
        <v>0</v>
      </c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R147" s="105" t="s">
        <v>224</v>
      </c>
      <c r="AT147" s="105" t="s">
        <v>219</v>
      </c>
      <c r="AU147" s="105" t="s">
        <v>79</v>
      </c>
      <c r="AY147" s="6" t="s">
        <v>217</v>
      </c>
      <c r="BE147" s="106">
        <f t="shared" si="4"/>
        <v>0</v>
      </c>
      <c r="BF147" s="106">
        <f t="shared" si="5"/>
        <v>0</v>
      </c>
      <c r="BG147" s="106">
        <f t="shared" si="6"/>
        <v>0</v>
      </c>
      <c r="BH147" s="106">
        <f t="shared" si="7"/>
        <v>0</v>
      </c>
      <c r="BI147" s="106">
        <f t="shared" si="8"/>
        <v>0</v>
      </c>
      <c r="BJ147" s="6" t="s">
        <v>79</v>
      </c>
      <c r="BK147" s="106">
        <f t="shared" si="9"/>
        <v>0</v>
      </c>
      <c r="BL147" s="6" t="s">
        <v>224</v>
      </c>
      <c r="BM147" s="105" t="s">
        <v>380</v>
      </c>
    </row>
    <row r="148" spans="1:65" s="17" customFormat="1" ht="16.5" customHeight="1">
      <c r="A148" s="18"/>
      <c r="B148" s="15"/>
      <c r="C148" s="94">
        <f t="shared" si="10"/>
        <v>19</v>
      </c>
      <c r="D148" s="94" t="s">
        <v>219</v>
      </c>
      <c r="E148" s="95" t="s">
        <v>3949</v>
      </c>
      <c r="F148" s="96" t="s">
        <v>3950</v>
      </c>
      <c r="G148" s="97" t="s">
        <v>2486</v>
      </c>
      <c r="H148" s="98">
        <v>1</v>
      </c>
      <c r="I148" s="1"/>
      <c r="J148" s="99">
        <f t="shared" si="0"/>
        <v>0</v>
      </c>
      <c r="K148" s="96" t="s">
        <v>0</v>
      </c>
      <c r="L148" s="15"/>
      <c r="M148" s="100" t="s">
        <v>0</v>
      </c>
      <c r="N148" s="101" t="s">
        <v>37</v>
      </c>
      <c r="O148" s="102"/>
      <c r="P148" s="103">
        <f t="shared" si="1"/>
        <v>0</v>
      </c>
      <c r="Q148" s="103">
        <v>0</v>
      </c>
      <c r="R148" s="103">
        <f t="shared" si="2"/>
        <v>0</v>
      </c>
      <c r="S148" s="103">
        <v>0</v>
      </c>
      <c r="T148" s="104">
        <f t="shared" si="3"/>
        <v>0</v>
      </c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R148" s="105" t="s">
        <v>224</v>
      </c>
      <c r="AT148" s="105" t="s">
        <v>219</v>
      </c>
      <c r="AU148" s="105" t="s">
        <v>79</v>
      </c>
      <c r="AY148" s="6" t="s">
        <v>217</v>
      </c>
      <c r="BE148" s="106">
        <f t="shared" si="4"/>
        <v>0</v>
      </c>
      <c r="BF148" s="106">
        <f t="shared" si="5"/>
        <v>0</v>
      </c>
      <c r="BG148" s="106">
        <f t="shared" si="6"/>
        <v>0</v>
      </c>
      <c r="BH148" s="106">
        <f t="shared" si="7"/>
        <v>0</v>
      </c>
      <c r="BI148" s="106">
        <f t="shared" si="8"/>
        <v>0</v>
      </c>
      <c r="BJ148" s="6" t="s">
        <v>79</v>
      </c>
      <c r="BK148" s="106">
        <f t="shared" si="9"/>
        <v>0</v>
      </c>
      <c r="BL148" s="6" t="s">
        <v>224</v>
      </c>
      <c r="BM148" s="105" t="s">
        <v>395</v>
      </c>
    </row>
    <row r="149" spans="1:65" s="17" customFormat="1" ht="16.5" customHeight="1">
      <c r="A149" s="18"/>
      <c r="B149" s="15"/>
      <c r="C149" s="94">
        <f t="shared" si="10"/>
        <v>20</v>
      </c>
      <c r="D149" s="94" t="s">
        <v>219</v>
      </c>
      <c r="E149" s="95" t="s">
        <v>3951</v>
      </c>
      <c r="F149" s="96" t="s">
        <v>3952</v>
      </c>
      <c r="G149" s="97" t="s">
        <v>2486</v>
      </c>
      <c r="H149" s="98">
        <v>1</v>
      </c>
      <c r="I149" s="1"/>
      <c r="J149" s="99">
        <f t="shared" si="0"/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 t="shared" si="1"/>
        <v>0</v>
      </c>
      <c r="Q149" s="103">
        <v>0</v>
      </c>
      <c r="R149" s="103">
        <f t="shared" si="2"/>
        <v>0</v>
      </c>
      <c r="S149" s="103">
        <v>0</v>
      </c>
      <c r="T149" s="104">
        <f t="shared" si="3"/>
        <v>0</v>
      </c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R149" s="105" t="s">
        <v>224</v>
      </c>
      <c r="AT149" s="105" t="s">
        <v>219</v>
      </c>
      <c r="AU149" s="105" t="s">
        <v>79</v>
      </c>
      <c r="AY149" s="6" t="s">
        <v>217</v>
      </c>
      <c r="BE149" s="106">
        <f t="shared" si="4"/>
        <v>0</v>
      </c>
      <c r="BF149" s="106">
        <f t="shared" si="5"/>
        <v>0</v>
      </c>
      <c r="BG149" s="106">
        <f t="shared" si="6"/>
        <v>0</v>
      </c>
      <c r="BH149" s="106">
        <f t="shared" si="7"/>
        <v>0</v>
      </c>
      <c r="BI149" s="106">
        <f t="shared" si="8"/>
        <v>0</v>
      </c>
      <c r="BJ149" s="6" t="s">
        <v>79</v>
      </c>
      <c r="BK149" s="106">
        <f t="shared" si="9"/>
        <v>0</v>
      </c>
      <c r="BL149" s="6" t="s">
        <v>224</v>
      </c>
      <c r="BM149" s="105" t="s">
        <v>2413</v>
      </c>
    </row>
    <row r="150" spans="1:65" s="17" customFormat="1" ht="16.5" customHeight="1">
      <c r="A150" s="18"/>
      <c r="B150" s="15"/>
      <c r="C150" s="94">
        <f t="shared" si="10"/>
        <v>21</v>
      </c>
      <c r="D150" s="94" t="s">
        <v>219</v>
      </c>
      <c r="E150" s="95" t="s">
        <v>3953</v>
      </c>
      <c r="F150" s="96" t="s">
        <v>3954</v>
      </c>
      <c r="G150" s="97" t="s">
        <v>2486</v>
      </c>
      <c r="H150" s="98">
        <v>2</v>
      </c>
      <c r="I150" s="1"/>
      <c r="J150" s="99">
        <f t="shared" si="0"/>
        <v>0</v>
      </c>
      <c r="K150" s="96" t="s">
        <v>0</v>
      </c>
      <c r="L150" s="15"/>
      <c r="M150" s="100" t="s">
        <v>0</v>
      </c>
      <c r="N150" s="101" t="s">
        <v>37</v>
      </c>
      <c r="O150" s="102"/>
      <c r="P150" s="103">
        <f t="shared" si="1"/>
        <v>0</v>
      </c>
      <c r="Q150" s="103">
        <v>0</v>
      </c>
      <c r="R150" s="103">
        <f t="shared" si="2"/>
        <v>0</v>
      </c>
      <c r="S150" s="103">
        <v>0</v>
      </c>
      <c r="T150" s="104">
        <f t="shared" si="3"/>
        <v>0</v>
      </c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R150" s="105" t="s">
        <v>224</v>
      </c>
      <c r="AT150" s="105" t="s">
        <v>219</v>
      </c>
      <c r="AU150" s="105" t="s">
        <v>79</v>
      </c>
      <c r="AY150" s="6" t="s">
        <v>217</v>
      </c>
      <c r="BE150" s="106">
        <f t="shared" si="4"/>
        <v>0</v>
      </c>
      <c r="BF150" s="106">
        <f t="shared" si="5"/>
        <v>0</v>
      </c>
      <c r="BG150" s="106">
        <f t="shared" si="6"/>
        <v>0</v>
      </c>
      <c r="BH150" s="106">
        <f t="shared" si="7"/>
        <v>0</v>
      </c>
      <c r="BI150" s="106">
        <f t="shared" si="8"/>
        <v>0</v>
      </c>
      <c r="BJ150" s="6" t="s">
        <v>79</v>
      </c>
      <c r="BK150" s="106">
        <f t="shared" si="9"/>
        <v>0</v>
      </c>
      <c r="BL150" s="6" t="s">
        <v>224</v>
      </c>
      <c r="BM150" s="105" t="s">
        <v>410</v>
      </c>
    </row>
    <row r="151" spans="1:65" s="17" customFormat="1" ht="16.5" customHeight="1">
      <c r="A151" s="18"/>
      <c r="B151" s="15"/>
      <c r="C151" s="94">
        <f t="shared" si="10"/>
        <v>22</v>
      </c>
      <c r="D151" s="94" t="s">
        <v>219</v>
      </c>
      <c r="E151" s="95" t="s">
        <v>3955</v>
      </c>
      <c r="F151" s="96" t="s">
        <v>3956</v>
      </c>
      <c r="G151" s="97" t="s">
        <v>2486</v>
      </c>
      <c r="H151" s="98">
        <v>1</v>
      </c>
      <c r="I151" s="1"/>
      <c r="J151" s="99">
        <f t="shared" si="0"/>
        <v>0</v>
      </c>
      <c r="K151" s="96" t="s">
        <v>0</v>
      </c>
      <c r="L151" s="15"/>
      <c r="M151" s="100" t="s">
        <v>0</v>
      </c>
      <c r="N151" s="101" t="s">
        <v>37</v>
      </c>
      <c r="O151" s="102"/>
      <c r="P151" s="103">
        <f t="shared" si="1"/>
        <v>0</v>
      </c>
      <c r="Q151" s="103">
        <v>0</v>
      </c>
      <c r="R151" s="103">
        <f t="shared" si="2"/>
        <v>0</v>
      </c>
      <c r="S151" s="103">
        <v>0</v>
      </c>
      <c r="T151" s="104">
        <f t="shared" si="3"/>
        <v>0</v>
      </c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R151" s="105" t="s">
        <v>224</v>
      </c>
      <c r="AT151" s="105" t="s">
        <v>219</v>
      </c>
      <c r="AU151" s="105" t="s">
        <v>79</v>
      </c>
      <c r="AY151" s="6" t="s">
        <v>217</v>
      </c>
      <c r="BE151" s="106">
        <f t="shared" si="4"/>
        <v>0</v>
      </c>
      <c r="BF151" s="106">
        <f t="shared" si="5"/>
        <v>0</v>
      </c>
      <c r="BG151" s="106">
        <f t="shared" si="6"/>
        <v>0</v>
      </c>
      <c r="BH151" s="106">
        <f t="shared" si="7"/>
        <v>0</v>
      </c>
      <c r="BI151" s="106">
        <f t="shared" si="8"/>
        <v>0</v>
      </c>
      <c r="BJ151" s="6" t="s">
        <v>79</v>
      </c>
      <c r="BK151" s="106">
        <f t="shared" si="9"/>
        <v>0</v>
      </c>
      <c r="BL151" s="6" t="s">
        <v>224</v>
      </c>
      <c r="BM151" s="105" t="s">
        <v>425</v>
      </c>
    </row>
    <row r="152" spans="1:65" s="17" customFormat="1" ht="19.5">
      <c r="A152" s="18"/>
      <c r="B152" s="15"/>
      <c r="C152" s="18"/>
      <c r="D152" s="113" t="s">
        <v>745</v>
      </c>
      <c r="E152" s="18"/>
      <c r="F152" s="114" t="s">
        <v>3957</v>
      </c>
      <c r="G152" s="18"/>
      <c r="H152" s="18"/>
      <c r="I152" s="18"/>
      <c r="J152" s="18"/>
      <c r="K152" s="18"/>
      <c r="L152" s="15"/>
      <c r="M152" s="115"/>
      <c r="N152" s="116"/>
      <c r="O152" s="102"/>
      <c r="P152" s="102"/>
      <c r="Q152" s="102"/>
      <c r="R152" s="102"/>
      <c r="S152" s="102"/>
      <c r="T152" s="117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T152" s="6" t="s">
        <v>745</v>
      </c>
      <c r="AU152" s="6" t="s">
        <v>79</v>
      </c>
    </row>
    <row r="153" spans="1:65" s="17" customFormat="1" ht="16.5" customHeight="1">
      <c r="A153" s="18"/>
      <c r="B153" s="15"/>
      <c r="C153" s="94">
        <f>C151+1</f>
        <v>23</v>
      </c>
      <c r="D153" s="94" t="s">
        <v>219</v>
      </c>
      <c r="E153" s="95" t="s">
        <v>3958</v>
      </c>
      <c r="F153" s="96" t="s">
        <v>3959</v>
      </c>
      <c r="G153" s="97" t="s">
        <v>2486</v>
      </c>
      <c r="H153" s="98">
        <v>1</v>
      </c>
      <c r="I153" s="1"/>
      <c r="J153" s="99">
        <f>ROUND(I153*H153,2)</f>
        <v>0</v>
      </c>
      <c r="K153" s="96" t="s">
        <v>0</v>
      </c>
      <c r="L153" s="15"/>
      <c r="M153" s="100" t="s">
        <v>0</v>
      </c>
      <c r="N153" s="101" t="s">
        <v>37</v>
      </c>
      <c r="O153" s="102"/>
      <c r="P153" s="103">
        <f>O153*H153</f>
        <v>0</v>
      </c>
      <c r="Q153" s="103">
        <v>0</v>
      </c>
      <c r="R153" s="103">
        <f>Q153*H153</f>
        <v>0</v>
      </c>
      <c r="S153" s="103">
        <v>0</v>
      </c>
      <c r="T153" s="104">
        <f>S153*H153</f>
        <v>0</v>
      </c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R153" s="105" t="s">
        <v>224</v>
      </c>
      <c r="AT153" s="105" t="s">
        <v>219</v>
      </c>
      <c r="AU153" s="105" t="s">
        <v>79</v>
      </c>
      <c r="AY153" s="6" t="s">
        <v>217</v>
      </c>
      <c r="BE153" s="106">
        <f>IF(N153="základní",J153,0)</f>
        <v>0</v>
      </c>
      <c r="BF153" s="106">
        <f>IF(N153="snížená",J153,0)</f>
        <v>0</v>
      </c>
      <c r="BG153" s="106">
        <f>IF(N153="zákl. přenesená",J153,0)</f>
        <v>0</v>
      </c>
      <c r="BH153" s="106">
        <f>IF(N153="sníž. přenesená",J153,0)</f>
        <v>0</v>
      </c>
      <c r="BI153" s="106">
        <f>IF(N153="nulová",J153,0)</f>
        <v>0</v>
      </c>
      <c r="BJ153" s="6" t="s">
        <v>79</v>
      </c>
      <c r="BK153" s="106">
        <f>ROUND(I153*H153,2)</f>
        <v>0</v>
      </c>
      <c r="BL153" s="6" t="s">
        <v>224</v>
      </c>
      <c r="BM153" s="105" t="s">
        <v>435</v>
      </c>
    </row>
    <row r="154" spans="1:65" s="17" customFormat="1" ht="19.5">
      <c r="A154" s="18"/>
      <c r="B154" s="15"/>
      <c r="C154" s="18"/>
      <c r="D154" s="113" t="s">
        <v>745</v>
      </c>
      <c r="E154" s="18"/>
      <c r="F154" s="114" t="s">
        <v>3960</v>
      </c>
      <c r="G154" s="18"/>
      <c r="H154" s="18"/>
      <c r="I154" s="18"/>
      <c r="J154" s="18"/>
      <c r="K154" s="18"/>
      <c r="L154" s="15"/>
      <c r="M154" s="115"/>
      <c r="N154" s="116"/>
      <c r="O154" s="102"/>
      <c r="P154" s="102"/>
      <c r="Q154" s="102"/>
      <c r="R154" s="102"/>
      <c r="S154" s="102"/>
      <c r="T154" s="117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T154" s="6" t="s">
        <v>745</v>
      </c>
      <c r="AU154" s="6" t="s">
        <v>79</v>
      </c>
    </row>
    <row r="155" spans="1:65" s="17" customFormat="1" ht="16.5" customHeight="1">
      <c r="A155" s="18"/>
      <c r="B155" s="15"/>
      <c r="C155" s="94">
        <f>C153+1</f>
        <v>24</v>
      </c>
      <c r="D155" s="94" t="s">
        <v>219</v>
      </c>
      <c r="E155" s="95" t="s">
        <v>3961</v>
      </c>
      <c r="F155" s="96" t="s">
        <v>3962</v>
      </c>
      <c r="G155" s="97" t="s">
        <v>2486</v>
      </c>
      <c r="H155" s="98">
        <v>2</v>
      </c>
      <c r="I155" s="1"/>
      <c r="J155" s="99">
        <f>ROUND(I155*H155,2)</f>
        <v>0</v>
      </c>
      <c r="K155" s="96" t="s">
        <v>0</v>
      </c>
      <c r="L155" s="15"/>
      <c r="M155" s="100" t="s">
        <v>0</v>
      </c>
      <c r="N155" s="101" t="s">
        <v>37</v>
      </c>
      <c r="O155" s="102"/>
      <c r="P155" s="103">
        <f>O155*H155</f>
        <v>0</v>
      </c>
      <c r="Q155" s="103">
        <v>0</v>
      </c>
      <c r="R155" s="103">
        <f>Q155*H155</f>
        <v>0</v>
      </c>
      <c r="S155" s="103">
        <v>0</v>
      </c>
      <c r="T155" s="104">
        <f>S155*H155</f>
        <v>0</v>
      </c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R155" s="105" t="s">
        <v>224</v>
      </c>
      <c r="AT155" s="105" t="s">
        <v>219</v>
      </c>
      <c r="AU155" s="105" t="s">
        <v>79</v>
      </c>
      <c r="AY155" s="6" t="s">
        <v>217</v>
      </c>
      <c r="BE155" s="106">
        <f>IF(N155="základní",J155,0)</f>
        <v>0</v>
      </c>
      <c r="BF155" s="106">
        <f>IF(N155="snížená",J155,0)</f>
        <v>0</v>
      </c>
      <c r="BG155" s="106">
        <f>IF(N155="zákl. přenesená",J155,0)</f>
        <v>0</v>
      </c>
      <c r="BH155" s="106">
        <f>IF(N155="sníž. přenesená",J155,0)</f>
        <v>0</v>
      </c>
      <c r="BI155" s="106">
        <f>IF(N155="nulová",J155,0)</f>
        <v>0</v>
      </c>
      <c r="BJ155" s="6" t="s">
        <v>79</v>
      </c>
      <c r="BK155" s="106">
        <f>ROUND(I155*H155,2)</f>
        <v>0</v>
      </c>
      <c r="BL155" s="6" t="s">
        <v>224</v>
      </c>
      <c r="BM155" s="105" t="s">
        <v>445</v>
      </c>
    </row>
    <row r="156" spans="1:65" s="17" customFormat="1" ht="19.5">
      <c r="A156" s="18"/>
      <c r="B156" s="15"/>
      <c r="C156" s="18"/>
      <c r="D156" s="113" t="s">
        <v>745</v>
      </c>
      <c r="E156" s="18"/>
      <c r="F156" s="114" t="s">
        <v>3963</v>
      </c>
      <c r="G156" s="18"/>
      <c r="H156" s="18"/>
      <c r="I156" s="18"/>
      <c r="J156" s="18"/>
      <c r="K156" s="18"/>
      <c r="L156" s="15"/>
      <c r="M156" s="115"/>
      <c r="N156" s="116"/>
      <c r="O156" s="102"/>
      <c r="P156" s="102"/>
      <c r="Q156" s="102"/>
      <c r="R156" s="102"/>
      <c r="S156" s="102"/>
      <c r="T156" s="117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T156" s="6" t="s">
        <v>745</v>
      </c>
      <c r="AU156" s="6" t="s">
        <v>79</v>
      </c>
    </row>
    <row r="157" spans="1:65" s="17" customFormat="1" ht="16.5" customHeight="1">
      <c r="A157" s="18"/>
      <c r="B157" s="15"/>
      <c r="C157" s="94">
        <f>C155+1</f>
        <v>25</v>
      </c>
      <c r="D157" s="94" t="s">
        <v>219</v>
      </c>
      <c r="E157" s="95" t="s">
        <v>3964</v>
      </c>
      <c r="F157" s="96" t="s">
        <v>3965</v>
      </c>
      <c r="G157" s="97" t="s">
        <v>2486</v>
      </c>
      <c r="H157" s="98">
        <v>6</v>
      </c>
      <c r="I157" s="1"/>
      <c r="J157" s="99">
        <f t="shared" ref="J157:J164" si="11">ROUND(I157*H157,2)</f>
        <v>0</v>
      </c>
      <c r="K157" s="96" t="s">
        <v>0</v>
      </c>
      <c r="L157" s="15"/>
      <c r="M157" s="100" t="s">
        <v>0</v>
      </c>
      <c r="N157" s="101" t="s">
        <v>37</v>
      </c>
      <c r="O157" s="102"/>
      <c r="P157" s="103">
        <f t="shared" ref="P157:P164" si="12">O157*H157</f>
        <v>0</v>
      </c>
      <c r="Q157" s="103">
        <v>0</v>
      </c>
      <c r="R157" s="103">
        <f t="shared" ref="R157:R164" si="13">Q157*H157</f>
        <v>0</v>
      </c>
      <c r="S157" s="103">
        <v>0</v>
      </c>
      <c r="T157" s="104">
        <f t="shared" ref="T157:T164" si="14">S157*H157</f>
        <v>0</v>
      </c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R157" s="105" t="s">
        <v>224</v>
      </c>
      <c r="AT157" s="105" t="s">
        <v>219</v>
      </c>
      <c r="AU157" s="105" t="s">
        <v>79</v>
      </c>
      <c r="AY157" s="6" t="s">
        <v>217</v>
      </c>
      <c r="BE157" s="106">
        <f t="shared" ref="BE157:BE164" si="15">IF(N157="základní",J157,0)</f>
        <v>0</v>
      </c>
      <c r="BF157" s="106">
        <f t="shared" ref="BF157:BF164" si="16">IF(N157="snížená",J157,0)</f>
        <v>0</v>
      </c>
      <c r="BG157" s="106">
        <f t="shared" ref="BG157:BG164" si="17">IF(N157="zákl. přenesená",J157,0)</f>
        <v>0</v>
      </c>
      <c r="BH157" s="106">
        <f t="shared" ref="BH157:BH164" si="18">IF(N157="sníž. přenesená",J157,0)</f>
        <v>0</v>
      </c>
      <c r="BI157" s="106">
        <f t="shared" ref="BI157:BI164" si="19">IF(N157="nulová",J157,0)</f>
        <v>0</v>
      </c>
      <c r="BJ157" s="6" t="s">
        <v>79</v>
      </c>
      <c r="BK157" s="106">
        <f t="shared" ref="BK157:BK164" si="20">ROUND(I157*H157,2)</f>
        <v>0</v>
      </c>
      <c r="BL157" s="6" t="s">
        <v>224</v>
      </c>
      <c r="BM157" s="105" t="s">
        <v>455</v>
      </c>
    </row>
    <row r="158" spans="1:65" s="17" customFormat="1" ht="16.5" customHeight="1">
      <c r="A158" s="18"/>
      <c r="B158" s="15"/>
      <c r="C158" s="94">
        <f>C157+1</f>
        <v>26</v>
      </c>
      <c r="D158" s="94" t="s">
        <v>219</v>
      </c>
      <c r="E158" s="95" t="s">
        <v>3966</v>
      </c>
      <c r="F158" s="96" t="s">
        <v>3967</v>
      </c>
      <c r="G158" s="97" t="s">
        <v>2486</v>
      </c>
      <c r="H158" s="98">
        <v>2</v>
      </c>
      <c r="I158" s="1"/>
      <c r="J158" s="99">
        <f t="shared" si="11"/>
        <v>0</v>
      </c>
      <c r="K158" s="96" t="s">
        <v>0</v>
      </c>
      <c r="L158" s="15"/>
      <c r="M158" s="100" t="s">
        <v>0</v>
      </c>
      <c r="N158" s="101" t="s">
        <v>37</v>
      </c>
      <c r="O158" s="102"/>
      <c r="P158" s="103">
        <f t="shared" si="12"/>
        <v>0</v>
      </c>
      <c r="Q158" s="103">
        <v>0</v>
      </c>
      <c r="R158" s="103">
        <f t="shared" si="13"/>
        <v>0</v>
      </c>
      <c r="S158" s="103">
        <v>0</v>
      </c>
      <c r="T158" s="104">
        <f t="shared" si="14"/>
        <v>0</v>
      </c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R158" s="105" t="s">
        <v>224</v>
      </c>
      <c r="AT158" s="105" t="s">
        <v>219</v>
      </c>
      <c r="AU158" s="105" t="s">
        <v>79</v>
      </c>
      <c r="AY158" s="6" t="s">
        <v>217</v>
      </c>
      <c r="BE158" s="106">
        <f t="shared" si="15"/>
        <v>0</v>
      </c>
      <c r="BF158" s="106">
        <f t="shared" si="16"/>
        <v>0</v>
      </c>
      <c r="BG158" s="106">
        <f t="shared" si="17"/>
        <v>0</v>
      </c>
      <c r="BH158" s="106">
        <f t="shared" si="18"/>
        <v>0</v>
      </c>
      <c r="BI158" s="106">
        <f t="shared" si="19"/>
        <v>0</v>
      </c>
      <c r="BJ158" s="6" t="s">
        <v>79</v>
      </c>
      <c r="BK158" s="106">
        <f t="shared" si="20"/>
        <v>0</v>
      </c>
      <c r="BL158" s="6" t="s">
        <v>224</v>
      </c>
      <c r="BM158" s="105" t="s">
        <v>464</v>
      </c>
    </row>
    <row r="159" spans="1:65" s="17" customFormat="1" ht="16.5" customHeight="1">
      <c r="A159" s="18"/>
      <c r="B159" s="15"/>
      <c r="C159" s="94">
        <f t="shared" ref="C159:C164" si="21">C158+1</f>
        <v>27</v>
      </c>
      <c r="D159" s="94" t="s">
        <v>219</v>
      </c>
      <c r="E159" s="95" t="s">
        <v>3968</v>
      </c>
      <c r="F159" s="96" t="s">
        <v>3969</v>
      </c>
      <c r="G159" s="97" t="s">
        <v>2486</v>
      </c>
      <c r="H159" s="98">
        <v>2</v>
      </c>
      <c r="I159" s="1"/>
      <c r="J159" s="99">
        <f t="shared" si="11"/>
        <v>0</v>
      </c>
      <c r="K159" s="96" t="s">
        <v>0</v>
      </c>
      <c r="L159" s="15"/>
      <c r="M159" s="100" t="s">
        <v>0</v>
      </c>
      <c r="N159" s="101" t="s">
        <v>37</v>
      </c>
      <c r="O159" s="102"/>
      <c r="P159" s="103">
        <f t="shared" si="12"/>
        <v>0</v>
      </c>
      <c r="Q159" s="103">
        <v>0</v>
      </c>
      <c r="R159" s="103">
        <f t="shared" si="13"/>
        <v>0</v>
      </c>
      <c r="S159" s="103">
        <v>0</v>
      </c>
      <c r="T159" s="104">
        <f t="shared" si="14"/>
        <v>0</v>
      </c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R159" s="105" t="s">
        <v>224</v>
      </c>
      <c r="AT159" s="105" t="s">
        <v>219</v>
      </c>
      <c r="AU159" s="105" t="s">
        <v>79</v>
      </c>
      <c r="AY159" s="6" t="s">
        <v>217</v>
      </c>
      <c r="BE159" s="106">
        <f t="shared" si="15"/>
        <v>0</v>
      </c>
      <c r="BF159" s="106">
        <f t="shared" si="16"/>
        <v>0</v>
      </c>
      <c r="BG159" s="106">
        <f t="shared" si="17"/>
        <v>0</v>
      </c>
      <c r="BH159" s="106">
        <f t="shared" si="18"/>
        <v>0</v>
      </c>
      <c r="BI159" s="106">
        <f t="shared" si="19"/>
        <v>0</v>
      </c>
      <c r="BJ159" s="6" t="s">
        <v>79</v>
      </c>
      <c r="BK159" s="106">
        <f t="shared" si="20"/>
        <v>0</v>
      </c>
      <c r="BL159" s="6" t="s">
        <v>224</v>
      </c>
      <c r="BM159" s="105" t="s">
        <v>2421</v>
      </c>
    </row>
    <row r="160" spans="1:65" s="17" customFormat="1" ht="16.5" customHeight="1">
      <c r="A160" s="18"/>
      <c r="B160" s="15"/>
      <c r="C160" s="94">
        <f t="shared" si="21"/>
        <v>28</v>
      </c>
      <c r="D160" s="94" t="s">
        <v>219</v>
      </c>
      <c r="E160" s="95" t="s">
        <v>3970</v>
      </c>
      <c r="F160" s="96" t="s">
        <v>3971</v>
      </c>
      <c r="G160" s="97" t="s">
        <v>2486</v>
      </c>
      <c r="H160" s="98">
        <v>12</v>
      </c>
      <c r="I160" s="1"/>
      <c r="J160" s="99">
        <f t="shared" si="11"/>
        <v>0</v>
      </c>
      <c r="K160" s="96" t="s">
        <v>0</v>
      </c>
      <c r="L160" s="15"/>
      <c r="M160" s="100" t="s">
        <v>0</v>
      </c>
      <c r="N160" s="101" t="s">
        <v>37</v>
      </c>
      <c r="O160" s="102"/>
      <c r="P160" s="103">
        <f t="shared" si="12"/>
        <v>0</v>
      </c>
      <c r="Q160" s="103">
        <v>0</v>
      </c>
      <c r="R160" s="103">
        <f t="shared" si="13"/>
        <v>0</v>
      </c>
      <c r="S160" s="103">
        <v>0</v>
      </c>
      <c r="T160" s="104">
        <f t="shared" si="14"/>
        <v>0</v>
      </c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R160" s="105" t="s">
        <v>224</v>
      </c>
      <c r="AT160" s="105" t="s">
        <v>219</v>
      </c>
      <c r="AU160" s="105" t="s">
        <v>79</v>
      </c>
      <c r="AY160" s="6" t="s">
        <v>217</v>
      </c>
      <c r="BE160" s="106">
        <f t="shared" si="15"/>
        <v>0</v>
      </c>
      <c r="BF160" s="106">
        <f t="shared" si="16"/>
        <v>0</v>
      </c>
      <c r="BG160" s="106">
        <f t="shared" si="17"/>
        <v>0</v>
      </c>
      <c r="BH160" s="106">
        <f t="shared" si="18"/>
        <v>0</v>
      </c>
      <c r="BI160" s="106">
        <f t="shared" si="19"/>
        <v>0</v>
      </c>
      <c r="BJ160" s="6" t="s">
        <v>79</v>
      </c>
      <c r="BK160" s="106">
        <f t="shared" si="20"/>
        <v>0</v>
      </c>
      <c r="BL160" s="6" t="s">
        <v>224</v>
      </c>
      <c r="BM160" s="105" t="s">
        <v>2423</v>
      </c>
    </row>
    <row r="161" spans="1:65" s="17" customFormat="1" ht="16.5" customHeight="1">
      <c r="A161" s="18"/>
      <c r="B161" s="15"/>
      <c r="C161" s="94">
        <f t="shared" si="21"/>
        <v>29</v>
      </c>
      <c r="D161" s="94" t="s">
        <v>219</v>
      </c>
      <c r="E161" s="95" t="s">
        <v>3972</v>
      </c>
      <c r="F161" s="96" t="s">
        <v>3973</v>
      </c>
      <c r="G161" s="97" t="s">
        <v>2612</v>
      </c>
      <c r="H161" s="98">
        <v>1</v>
      </c>
      <c r="I161" s="1"/>
      <c r="J161" s="99">
        <f t="shared" si="11"/>
        <v>0</v>
      </c>
      <c r="K161" s="96" t="s">
        <v>0</v>
      </c>
      <c r="L161" s="15"/>
      <c r="M161" s="100" t="s">
        <v>0</v>
      </c>
      <c r="N161" s="101" t="s">
        <v>37</v>
      </c>
      <c r="O161" s="102"/>
      <c r="P161" s="103">
        <f t="shared" si="12"/>
        <v>0</v>
      </c>
      <c r="Q161" s="103">
        <v>0</v>
      </c>
      <c r="R161" s="103">
        <f t="shared" si="13"/>
        <v>0</v>
      </c>
      <c r="S161" s="103">
        <v>0</v>
      </c>
      <c r="T161" s="104">
        <f t="shared" si="14"/>
        <v>0</v>
      </c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R161" s="105" t="s">
        <v>224</v>
      </c>
      <c r="AT161" s="105" t="s">
        <v>219</v>
      </c>
      <c r="AU161" s="105" t="s">
        <v>79</v>
      </c>
      <c r="AY161" s="6" t="s">
        <v>217</v>
      </c>
      <c r="BE161" s="106">
        <f t="shared" si="15"/>
        <v>0</v>
      </c>
      <c r="BF161" s="106">
        <f t="shared" si="16"/>
        <v>0</v>
      </c>
      <c r="BG161" s="106">
        <f t="shared" si="17"/>
        <v>0</v>
      </c>
      <c r="BH161" s="106">
        <f t="shared" si="18"/>
        <v>0</v>
      </c>
      <c r="BI161" s="106">
        <f t="shared" si="19"/>
        <v>0</v>
      </c>
      <c r="BJ161" s="6" t="s">
        <v>79</v>
      </c>
      <c r="BK161" s="106">
        <f t="shared" si="20"/>
        <v>0</v>
      </c>
      <c r="BL161" s="6" t="s">
        <v>224</v>
      </c>
      <c r="BM161" s="105" t="s">
        <v>474</v>
      </c>
    </row>
    <row r="162" spans="1:65" s="17" customFormat="1" ht="16.5" customHeight="1">
      <c r="A162" s="18"/>
      <c r="B162" s="15"/>
      <c r="C162" s="94">
        <f t="shared" si="21"/>
        <v>30</v>
      </c>
      <c r="D162" s="94" t="s">
        <v>219</v>
      </c>
      <c r="E162" s="95" t="s">
        <v>3974</v>
      </c>
      <c r="F162" s="96" t="s">
        <v>3975</v>
      </c>
      <c r="G162" s="97" t="s">
        <v>2612</v>
      </c>
      <c r="H162" s="98">
        <v>6</v>
      </c>
      <c r="I162" s="1"/>
      <c r="J162" s="99">
        <f t="shared" si="11"/>
        <v>0</v>
      </c>
      <c r="K162" s="96" t="s">
        <v>0</v>
      </c>
      <c r="L162" s="15"/>
      <c r="M162" s="100" t="s">
        <v>0</v>
      </c>
      <c r="N162" s="101" t="s">
        <v>37</v>
      </c>
      <c r="O162" s="102"/>
      <c r="P162" s="103">
        <f t="shared" si="12"/>
        <v>0</v>
      </c>
      <c r="Q162" s="103">
        <v>0</v>
      </c>
      <c r="R162" s="103">
        <f t="shared" si="13"/>
        <v>0</v>
      </c>
      <c r="S162" s="103">
        <v>0</v>
      </c>
      <c r="T162" s="104">
        <f t="shared" si="14"/>
        <v>0</v>
      </c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R162" s="105" t="s">
        <v>224</v>
      </c>
      <c r="AT162" s="105" t="s">
        <v>219</v>
      </c>
      <c r="AU162" s="105" t="s">
        <v>79</v>
      </c>
      <c r="AY162" s="6" t="s">
        <v>217</v>
      </c>
      <c r="BE162" s="106">
        <f t="shared" si="15"/>
        <v>0</v>
      </c>
      <c r="BF162" s="106">
        <f t="shared" si="16"/>
        <v>0</v>
      </c>
      <c r="BG162" s="106">
        <f t="shared" si="17"/>
        <v>0</v>
      </c>
      <c r="BH162" s="106">
        <f t="shared" si="18"/>
        <v>0</v>
      </c>
      <c r="BI162" s="106">
        <f t="shared" si="19"/>
        <v>0</v>
      </c>
      <c r="BJ162" s="6" t="s">
        <v>79</v>
      </c>
      <c r="BK162" s="106">
        <f t="shared" si="20"/>
        <v>0</v>
      </c>
      <c r="BL162" s="6" t="s">
        <v>224</v>
      </c>
      <c r="BM162" s="105" t="s">
        <v>484</v>
      </c>
    </row>
    <row r="163" spans="1:65" s="17" customFormat="1" ht="16.5" customHeight="1">
      <c r="A163" s="18"/>
      <c r="B163" s="15"/>
      <c r="C163" s="94">
        <f t="shared" si="21"/>
        <v>31</v>
      </c>
      <c r="D163" s="94" t="s">
        <v>219</v>
      </c>
      <c r="E163" s="95" t="s">
        <v>3976</v>
      </c>
      <c r="F163" s="96" t="s">
        <v>3977</v>
      </c>
      <c r="G163" s="97" t="s">
        <v>2612</v>
      </c>
      <c r="H163" s="98">
        <v>12</v>
      </c>
      <c r="I163" s="1"/>
      <c r="J163" s="99">
        <f t="shared" si="11"/>
        <v>0</v>
      </c>
      <c r="K163" s="96" t="s">
        <v>0</v>
      </c>
      <c r="L163" s="15"/>
      <c r="M163" s="100" t="s">
        <v>0</v>
      </c>
      <c r="N163" s="101" t="s">
        <v>37</v>
      </c>
      <c r="O163" s="102"/>
      <c r="P163" s="103">
        <f t="shared" si="12"/>
        <v>0</v>
      </c>
      <c r="Q163" s="103">
        <v>0</v>
      </c>
      <c r="R163" s="103">
        <f t="shared" si="13"/>
        <v>0</v>
      </c>
      <c r="S163" s="103">
        <v>0</v>
      </c>
      <c r="T163" s="104">
        <f t="shared" si="14"/>
        <v>0</v>
      </c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R163" s="105" t="s">
        <v>224</v>
      </c>
      <c r="AT163" s="105" t="s">
        <v>219</v>
      </c>
      <c r="AU163" s="105" t="s">
        <v>79</v>
      </c>
      <c r="AY163" s="6" t="s">
        <v>217</v>
      </c>
      <c r="BE163" s="106">
        <f t="shared" si="15"/>
        <v>0</v>
      </c>
      <c r="BF163" s="106">
        <f t="shared" si="16"/>
        <v>0</v>
      </c>
      <c r="BG163" s="106">
        <f t="shared" si="17"/>
        <v>0</v>
      </c>
      <c r="BH163" s="106">
        <f t="shared" si="18"/>
        <v>0</v>
      </c>
      <c r="BI163" s="106">
        <f t="shared" si="19"/>
        <v>0</v>
      </c>
      <c r="BJ163" s="6" t="s">
        <v>79</v>
      </c>
      <c r="BK163" s="106">
        <f t="shared" si="20"/>
        <v>0</v>
      </c>
      <c r="BL163" s="6" t="s">
        <v>224</v>
      </c>
      <c r="BM163" s="105" t="s">
        <v>494</v>
      </c>
    </row>
    <row r="164" spans="1:65" s="17" customFormat="1" ht="16.5" customHeight="1">
      <c r="A164" s="18"/>
      <c r="B164" s="15"/>
      <c r="C164" s="94">
        <f t="shared" si="21"/>
        <v>32</v>
      </c>
      <c r="D164" s="94" t="s">
        <v>219</v>
      </c>
      <c r="E164" s="95" t="s">
        <v>3978</v>
      </c>
      <c r="F164" s="96" t="s">
        <v>3979</v>
      </c>
      <c r="G164" s="97" t="s">
        <v>2612</v>
      </c>
      <c r="H164" s="98">
        <v>19</v>
      </c>
      <c r="I164" s="1"/>
      <c r="J164" s="99">
        <f t="shared" si="11"/>
        <v>0</v>
      </c>
      <c r="K164" s="96" t="s">
        <v>0</v>
      </c>
      <c r="L164" s="15"/>
      <c r="M164" s="100" t="s">
        <v>0</v>
      </c>
      <c r="N164" s="101" t="s">
        <v>37</v>
      </c>
      <c r="O164" s="102"/>
      <c r="P164" s="103">
        <f t="shared" si="12"/>
        <v>0</v>
      </c>
      <c r="Q164" s="103">
        <v>0</v>
      </c>
      <c r="R164" s="103">
        <f t="shared" si="13"/>
        <v>0</v>
      </c>
      <c r="S164" s="103">
        <v>0</v>
      </c>
      <c r="T164" s="104">
        <f t="shared" si="14"/>
        <v>0</v>
      </c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R164" s="105" t="s">
        <v>224</v>
      </c>
      <c r="AT164" s="105" t="s">
        <v>219</v>
      </c>
      <c r="AU164" s="105" t="s">
        <v>79</v>
      </c>
      <c r="AY164" s="6" t="s">
        <v>217</v>
      </c>
      <c r="BE164" s="106">
        <f t="shared" si="15"/>
        <v>0</v>
      </c>
      <c r="BF164" s="106">
        <f t="shared" si="16"/>
        <v>0</v>
      </c>
      <c r="BG164" s="106">
        <f t="shared" si="17"/>
        <v>0</v>
      </c>
      <c r="BH164" s="106">
        <f t="shared" si="18"/>
        <v>0</v>
      </c>
      <c r="BI164" s="106">
        <f t="shared" si="19"/>
        <v>0</v>
      </c>
      <c r="BJ164" s="6" t="s">
        <v>79</v>
      </c>
      <c r="BK164" s="106">
        <f t="shared" si="20"/>
        <v>0</v>
      </c>
      <c r="BL164" s="6" t="s">
        <v>224</v>
      </c>
      <c r="BM164" s="105" t="s">
        <v>507</v>
      </c>
    </row>
    <row r="165" spans="1:65" s="17" customFormat="1" ht="19.5">
      <c r="A165" s="18"/>
      <c r="B165" s="15"/>
      <c r="C165" s="18"/>
      <c r="D165" s="113" t="s">
        <v>745</v>
      </c>
      <c r="E165" s="18"/>
      <c r="F165" s="114" t="s">
        <v>3980</v>
      </c>
      <c r="G165" s="18"/>
      <c r="H165" s="18"/>
      <c r="I165" s="18"/>
      <c r="J165" s="18"/>
      <c r="K165" s="18"/>
      <c r="L165" s="15"/>
      <c r="M165" s="115"/>
      <c r="N165" s="116"/>
      <c r="O165" s="102"/>
      <c r="P165" s="102"/>
      <c r="Q165" s="102"/>
      <c r="R165" s="102"/>
      <c r="S165" s="102"/>
      <c r="T165" s="117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T165" s="6" t="s">
        <v>745</v>
      </c>
      <c r="AU165" s="6" t="s">
        <v>79</v>
      </c>
    </row>
    <row r="166" spans="1:65" s="17" customFormat="1" ht="24">
      <c r="A166" s="18"/>
      <c r="B166" s="15"/>
      <c r="C166" s="94">
        <f>C164+1</f>
        <v>33</v>
      </c>
      <c r="D166" s="94" t="s">
        <v>219</v>
      </c>
      <c r="E166" s="95" t="s">
        <v>3981</v>
      </c>
      <c r="F166" s="96" t="s">
        <v>3982</v>
      </c>
      <c r="G166" s="97" t="s">
        <v>2612</v>
      </c>
      <c r="H166" s="98">
        <v>20</v>
      </c>
      <c r="I166" s="1"/>
      <c r="J166" s="99">
        <f t="shared" ref="J166:J181" si="22">ROUND(I166*H166,2)</f>
        <v>0</v>
      </c>
      <c r="K166" s="96" t="s">
        <v>0</v>
      </c>
      <c r="L166" s="15"/>
      <c r="M166" s="100" t="s">
        <v>0</v>
      </c>
      <c r="N166" s="101" t="s">
        <v>37</v>
      </c>
      <c r="O166" s="102"/>
      <c r="P166" s="103">
        <f t="shared" ref="P166:P181" si="23">O166*H166</f>
        <v>0</v>
      </c>
      <c r="Q166" s="103">
        <v>0</v>
      </c>
      <c r="R166" s="103">
        <f t="shared" ref="R166:R181" si="24">Q166*H166</f>
        <v>0</v>
      </c>
      <c r="S166" s="103">
        <v>0</v>
      </c>
      <c r="T166" s="104">
        <f t="shared" ref="T166:T181" si="25">S166*H166</f>
        <v>0</v>
      </c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R166" s="105" t="s">
        <v>224</v>
      </c>
      <c r="AT166" s="105" t="s">
        <v>219</v>
      </c>
      <c r="AU166" s="105" t="s">
        <v>79</v>
      </c>
      <c r="AY166" s="6" t="s">
        <v>217</v>
      </c>
      <c r="BE166" s="106">
        <f t="shared" ref="BE166:BE181" si="26">IF(N166="základní",J166,0)</f>
        <v>0</v>
      </c>
      <c r="BF166" s="106">
        <f t="shared" ref="BF166:BF181" si="27">IF(N166="snížená",J166,0)</f>
        <v>0</v>
      </c>
      <c r="BG166" s="106">
        <f t="shared" ref="BG166:BG181" si="28">IF(N166="zákl. přenesená",J166,0)</f>
        <v>0</v>
      </c>
      <c r="BH166" s="106">
        <f t="shared" ref="BH166:BH181" si="29">IF(N166="sníž. přenesená",J166,0)</f>
        <v>0</v>
      </c>
      <c r="BI166" s="106">
        <f t="shared" ref="BI166:BI181" si="30">IF(N166="nulová",J166,0)</f>
        <v>0</v>
      </c>
      <c r="BJ166" s="6" t="s">
        <v>79</v>
      </c>
      <c r="BK166" s="106">
        <f t="shared" ref="BK166:BK181" si="31">ROUND(I166*H166,2)</f>
        <v>0</v>
      </c>
      <c r="BL166" s="6" t="s">
        <v>224</v>
      </c>
      <c r="BM166" s="105" t="s">
        <v>2429</v>
      </c>
    </row>
    <row r="167" spans="1:65" s="17" customFormat="1" ht="24">
      <c r="A167" s="18"/>
      <c r="B167" s="15"/>
      <c r="C167" s="94">
        <f>C166+1</f>
        <v>34</v>
      </c>
      <c r="D167" s="94" t="s">
        <v>219</v>
      </c>
      <c r="E167" s="95" t="s">
        <v>3983</v>
      </c>
      <c r="F167" s="96" t="s">
        <v>3984</v>
      </c>
      <c r="G167" s="97" t="s">
        <v>2612</v>
      </c>
      <c r="H167" s="98">
        <v>30</v>
      </c>
      <c r="I167" s="1"/>
      <c r="J167" s="99">
        <f t="shared" si="22"/>
        <v>0</v>
      </c>
      <c r="K167" s="96" t="s">
        <v>0</v>
      </c>
      <c r="L167" s="15"/>
      <c r="M167" s="100" t="s">
        <v>0</v>
      </c>
      <c r="N167" s="101" t="s">
        <v>37</v>
      </c>
      <c r="O167" s="102"/>
      <c r="P167" s="103">
        <f t="shared" si="23"/>
        <v>0</v>
      </c>
      <c r="Q167" s="103">
        <v>0</v>
      </c>
      <c r="R167" s="103">
        <f t="shared" si="24"/>
        <v>0</v>
      </c>
      <c r="S167" s="103">
        <v>0</v>
      </c>
      <c r="T167" s="104">
        <f t="shared" si="25"/>
        <v>0</v>
      </c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R167" s="105" t="s">
        <v>224</v>
      </c>
      <c r="AT167" s="105" t="s">
        <v>219</v>
      </c>
      <c r="AU167" s="105" t="s">
        <v>79</v>
      </c>
      <c r="AY167" s="6" t="s">
        <v>217</v>
      </c>
      <c r="BE167" s="106">
        <f t="shared" si="26"/>
        <v>0</v>
      </c>
      <c r="BF167" s="106">
        <f t="shared" si="27"/>
        <v>0</v>
      </c>
      <c r="BG167" s="106">
        <f t="shared" si="28"/>
        <v>0</v>
      </c>
      <c r="BH167" s="106">
        <f t="shared" si="29"/>
        <v>0</v>
      </c>
      <c r="BI167" s="106">
        <f t="shared" si="30"/>
        <v>0</v>
      </c>
      <c r="BJ167" s="6" t="s">
        <v>79</v>
      </c>
      <c r="BK167" s="106">
        <f t="shared" si="31"/>
        <v>0</v>
      </c>
      <c r="BL167" s="6" t="s">
        <v>224</v>
      </c>
      <c r="BM167" s="105" t="s">
        <v>2431</v>
      </c>
    </row>
    <row r="168" spans="1:65" s="17" customFormat="1" ht="24">
      <c r="A168" s="18"/>
      <c r="B168" s="15"/>
      <c r="C168" s="94">
        <f t="shared" ref="C168:C181" si="32">C167+1</f>
        <v>35</v>
      </c>
      <c r="D168" s="94" t="s">
        <v>219</v>
      </c>
      <c r="E168" s="95" t="s">
        <v>3985</v>
      </c>
      <c r="F168" s="96" t="s">
        <v>3986</v>
      </c>
      <c r="G168" s="97" t="s">
        <v>2612</v>
      </c>
      <c r="H168" s="98">
        <v>45</v>
      </c>
      <c r="I168" s="1"/>
      <c r="J168" s="99">
        <f t="shared" si="22"/>
        <v>0</v>
      </c>
      <c r="K168" s="96" t="s">
        <v>0</v>
      </c>
      <c r="L168" s="15"/>
      <c r="M168" s="100" t="s">
        <v>0</v>
      </c>
      <c r="N168" s="101" t="s">
        <v>37</v>
      </c>
      <c r="O168" s="102"/>
      <c r="P168" s="103">
        <f t="shared" si="23"/>
        <v>0</v>
      </c>
      <c r="Q168" s="103">
        <v>0</v>
      </c>
      <c r="R168" s="103">
        <f t="shared" si="24"/>
        <v>0</v>
      </c>
      <c r="S168" s="103">
        <v>0</v>
      </c>
      <c r="T168" s="104">
        <f t="shared" si="25"/>
        <v>0</v>
      </c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R168" s="105" t="s">
        <v>224</v>
      </c>
      <c r="AT168" s="105" t="s">
        <v>219</v>
      </c>
      <c r="AU168" s="105" t="s">
        <v>79</v>
      </c>
      <c r="AY168" s="6" t="s">
        <v>217</v>
      </c>
      <c r="BE168" s="106">
        <f t="shared" si="26"/>
        <v>0</v>
      </c>
      <c r="BF168" s="106">
        <f t="shared" si="27"/>
        <v>0</v>
      </c>
      <c r="BG168" s="106">
        <f t="shared" si="28"/>
        <v>0</v>
      </c>
      <c r="BH168" s="106">
        <f t="shared" si="29"/>
        <v>0</v>
      </c>
      <c r="BI168" s="106">
        <f t="shared" si="30"/>
        <v>0</v>
      </c>
      <c r="BJ168" s="6" t="s">
        <v>79</v>
      </c>
      <c r="BK168" s="106">
        <f t="shared" si="31"/>
        <v>0</v>
      </c>
      <c r="BL168" s="6" t="s">
        <v>224</v>
      </c>
      <c r="BM168" s="105" t="s">
        <v>516</v>
      </c>
    </row>
    <row r="169" spans="1:65" s="17" customFormat="1" ht="24">
      <c r="A169" s="18"/>
      <c r="B169" s="15"/>
      <c r="C169" s="94">
        <f t="shared" si="32"/>
        <v>36</v>
      </c>
      <c r="D169" s="94" t="s">
        <v>219</v>
      </c>
      <c r="E169" s="95" t="s">
        <v>3987</v>
      </c>
      <c r="F169" s="96" t="s">
        <v>3988</v>
      </c>
      <c r="G169" s="97" t="s">
        <v>2612</v>
      </c>
      <c r="H169" s="98">
        <v>5</v>
      </c>
      <c r="I169" s="1"/>
      <c r="J169" s="99">
        <f t="shared" si="22"/>
        <v>0</v>
      </c>
      <c r="K169" s="96" t="s">
        <v>0</v>
      </c>
      <c r="L169" s="15"/>
      <c r="M169" s="100" t="s">
        <v>0</v>
      </c>
      <c r="N169" s="101" t="s">
        <v>37</v>
      </c>
      <c r="O169" s="102"/>
      <c r="P169" s="103">
        <f t="shared" si="23"/>
        <v>0</v>
      </c>
      <c r="Q169" s="103">
        <v>0</v>
      </c>
      <c r="R169" s="103">
        <f t="shared" si="24"/>
        <v>0</v>
      </c>
      <c r="S169" s="103">
        <v>0</v>
      </c>
      <c r="T169" s="104">
        <f t="shared" si="25"/>
        <v>0</v>
      </c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R169" s="105" t="s">
        <v>224</v>
      </c>
      <c r="AT169" s="105" t="s">
        <v>219</v>
      </c>
      <c r="AU169" s="105" t="s">
        <v>79</v>
      </c>
      <c r="AY169" s="6" t="s">
        <v>217</v>
      </c>
      <c r="BE169" s="106">
        <f t="shared" si="26"/>
        <v>0</v>
      </c>
      <c r="BF169" s="106">
        <f t="shared" si="27"/>
        <v>0</v>
      </c>
      <c r="BG169" s="106">
        <f t="shared" si="28"/>
        <v>0</v>
      </c>
      <c r="BH169" s="106">
        <f t="shared" si="29"/>
        <v>0</v>
      </c>
      <c r="BI169" s="106">
        <f t="shared" si="30"/>
        <v>0</v>
      </c>
      <c r="BJ169" s="6" t="s">
        <v>79</v>
      </c>
      <c r="BK169" s="106">
        <f t="shared" si="31"/>
        <v>0</v>
      </c>
      <c r="BL169" s="6" t="s">
        <v>224</v>
      </c>
      <c r="BM169" s="105" t="s">
        <v>527</v>
      </c>
    </row>
    <row r="170" spans="1:65" s="17" customFormat="1" ht="24">
      <c r="A170" s="18"/>
      <c r="B170" s="15"/>
      <c r="C170" s="94">
        <f t="shared" si="32"/>
        <v>37</v>
      </c>
      <c r="D170" s="94" t="s">
        <v>219</v>
      </c>
      <c r="E170" s="95" t="s">
        <v>3989</v>
      </c>
      <c r="F170" s="96" t="s">
        <v>3990</v>
      </c>
      <c r="G170" s="97" t="s">
        <v>2612</v>
      </c>
      <c r="H170" s="98">
        <v>10</v>
      </c>
      <c r="I170" s="1"/>
      <c r="J170" s="99">
        <f t="shared" si="22"/>
        <v>0</v>
      </c>
      <c r="K170" s="96" t="s">
        <v>0</v>
      </c>
      <c r="L170" s="15"/>
      <c r="M170" s="100" t="s">
        <v>0</v>
      </c>
      <c r="N170" s="101" t="s">
        <v>37</v>
      </c>
      <c r="O170" s="102"/>
      <c r="P170" s="103">
        <f t="shared" si="23"/>
        <v>0</v>
      </c>
      <c r="Q170" s="103">
        <v>0</v>
      </c>
      <c r="R170" s="103">
        <f t="shared" si="24"/>
        <v>0</v>
      </c>
      <c r="S170" s="103">
        <v>0</v>
      </c>
      <c r="T170" s="104">
        <f t="shared" si="25"/>
        <v>0</v>
      </c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R170" s="105" t="s">
        <v>224</v>
      </c>
      <c r="AT170" s="105" t="s">
        <v>219</v>
      </c>
      <c r="AU170" s="105" t="s">
        <v>79</v>
      </c>
      <c r="AY170" s="6" t="s">
        <v>217</v>
      </c>
      <c r="BE170" s="106">
        <f t="shared" si="26"/>
        <v>0</v>
      </c>
      <c r="BF170" s="106">
        <f t="shared" si="27"/>
        <v>0</v>
      </c>
      <c r="BG170" s="106">
        <f t="shared" si="28"/>
        <v>0</v>
      </c>
      <c r="BH170" s="106">
        <f t="shared" si="29"/>
        <v>0</v>
      </c>
      <c r="BI170" s="106">
        <f t="shared" si="30"/>
        <v>0</v>
      </c>
      <c r="BJ170" s="6" t="s">
        <v>79</v>
      </c>
      <c r="BK170" s="106">
        <f t="shared" si="31"/>
        <v>0</v>
      </c>
      <c r="BL170" s="6" t="s">
        <v>224</v>
      </c>
      <c r="BM170" s="105" t="s">
        <v>536</v>
      </c>
    </row>
    <row r="171" spans="1:65" s="17" customFormat="1" ht="16.5" customHeight="1">
      <c r="A171" s="18"/>
      <c r="B171" s="15"/>
      <c r="C171" s="94">
        <f t="shared" si="32"/>
        <v>38</v>
      </c>
      <c r="D171" s="94" t="s">
        <v>219</v>
      </c>
      <c r="E171" s="95" t="s">
        <v>3991</v>
      </c>
      <c r="F171" s="96" t="s">
        <v>3992</v>
      </c>
      <c r="G171" s="97" t="s">
        <v>2612</v>
      </c>
      <c r="H171" s="98">
        <v>90</v>
      </c>
      <c r="I171" s="1"/>
      <c r="J171" s="99">
        <f t="shared" si="22"/>
        <v>0</v>
      </c>
      <c r="K171" s="96" t="s">
        <v>0</v>
      </c>
      <c r="L171" s="15"/>
      <c r="M171" s="100" t="s">
        <v>0</v>
      </c>
      <c r="N171" s="101" t="s">
        <v>37</v>
      </c>
      <c r="O171" s="102"/>
      <c r="P171" s="103">
        <f t="shared" si="23"/>
        <v>0</v>
      </c>
      <c r="Q171" s="103">
        <v>0</v>
      </c>
      <c r="R171" s="103">
        <f t="shared" si="24"/>
        <v>0</v>
      </c>
      <c r="S171" s="103">
        <v>0</v>
      </c>
      <c r="T171" s="104">
        <f t="shared" si="25"/>
        <v>0</v>
      </c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R171" s="105" t="s">
        <v>224</v>
      </c>
      <c r="AT171" s="105" t="s">
        <v>219</v>
      </c>
      <c r="AU171" s="105" t="s">
        <v>79</v>
      </c>
      <c r="AY171" s="6" t="s">
        <v>217</v>
      </c>
      <c r="BE171" s="106">
        <f t="shared" si="26"/>
        <v>0</v>
      </c>
      <c r="BF171" s="106">
        <f t="shared" si="27"/>
        <v>0</v>
      </c>
      <c r="BG171" s="106">
        <f t="shared" si="28"/>
        <v>0</v>
      </c>
      <c r="BH171" s="106">
        <f t="shared" si="29"/>
        <v>0</v>
      </c>
      <c r="BI171" s="106">
        <f t="shared" si="30"/>
        <v>0</v>
      </c>
      <c r="BJ171" s="6" t="s">
        <v>79</v>
      </c>
      <c r="BK171" s="106">
        <f t="shared" si="31"/>
        <v>0</v>
      </c>
      <c r="BL171" s="6" t="s">
        <v>224</v>
      </c>
      <c r="BM171" s="105" t="s">
        <v>2478</v>
      </c>
    </row>
    <row r="172" spans="1:65" s="17" customFormat="1" ht="24">
      <c r="A172" s="18"/>
      <c r="B172" s="15"/>
      <c r="C172" s="94">
        <f t="shared" si="32"/>
        <v>39</v>
      </c>
      <c r="D172" s="94" t="s">
        <v>219</v>
      </c>
      <c r="E172" s="95" t="s">
        <v>3993</v>
      </c>
      <c r="F172" s="96" t="s">
        <v>3994</v>
      </c>
      <c r="G172" s="97" t="s">
        <v>286</v>
      </c>
      <c r="H172" s="98">
        <v>140</v>
      </c>
      <c r="I172" s="1"/>
      <c r="J172" s="99">
        <f t="shared" si="22"/>
        <v>0</v>
      </c>
      <c r="K172" s="96" t="s">
        <v>0</v>
      </c>
      <c r="L172" s="15"/>
      <c r="M172" s="100" t="s">
        <v>0</v>
      </c>
      <c r="N172" s="101" t="s">
        <v>37</v>
      </c>
      <c r="O172" s="102"/>
      <c r="P172" s="103">
        <f t="shared" si="23"/>
        <v>0</v>
      </c>
      <c r="Q172" s="103">
        <v>0</v>
      </c>
      <c r="R172" s="103">
        <f t="shared" si="24"/>
        <v>0</v>
      </c>
      <c r="S172" s="103">
        <v>0</v>
      </c>
      <c r="T172" s="104">
        <f t="shared" si="25"/>
        <v>0</v>
      </c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R172" s="105" t="s">
        <v>224</v>
      </c>
      <c r="AT172" s="105" t="s">
        <v>219</v>
      </c>
      <c r="AU172" s="105" t="s">
        <v>79</v>
      </c>
      <c r="AY172" s="6" t="s">
        <v>217</v>
      </c>
      <c r="BE172" s="106">
        <f t="shared" si="26"/>
        <v>0</v>
      </c>
      <c r="BF172" s="106">
        <f t="shared" si="27"/>
        <v>0</v>
      </c>
      <c r="BG172" s="106">
        <f t="shared" si="28"/>
        <v>0</v>
      </c>
      <c r="BH172" s="106">
        <f t="shared" si="29"/>
        <v>0</v>
      </c>
      <c r="BI172" s="106">
        <f t="shared" si="30"/>
        <v>0</v>
      </c>
      <c r="BJ172" s="6" t="s">
        <v>79</v>
      </c>
      <c r="BK172" s="106">
        <f t="shared" si="31"/>
        <v>0</v>
      </c>
      <c r="BL172" s="6" t="s">
        <v>224</v>
      </c>
      <c r="BM172" s="105" t="s">
        <v>2480</v>
      </c>
    </row>
    <row r="173" spans="1:65" s="17" customFormat="1" ht="16.5" customHeight="1">
      <c r="A173" s="18"/>
      <c r="B173" s="15"/>
      <c r="C173" s="94">
        <f t="shared" si="32"/>
        <v>40</v>
      </c>
      <c r="D173" s="94" t="s">
        <v>219</v>
      </c>
      <c r="E173" s="95" t="s">
        <v>3995</v>
      </c>
      <c r="F173" s="96" t="s">
        <v>3996</v>
      </c>
      <c r="G173" s="97" t="s">
        <v>286</v>
      </c>
      <c r="H173" s="98">
        <v>140</v>
      </c>
      <c r="I173" s="1"/>
      <c r="J173" s="99">
        <f t="shared" si="22"/>
        <v>0</v>
      </c>
      <c r="K173" s="96" t="s">
        <v>0</v>
      </c>
      <c r="L173" s="15"/>
      <c r="M173" s="100" t="s">
        <v>0</v>
      </c>
      <c r="N173" s="101" t="s">
        <v>37</v>
      </c>
      <c r="O173" s="102"/>
      <c r="P173" s="103">
        <f t="shared" si="23"/>
        <v>0</v>
      </c>
      <c r="Q173" s="103">
        <v>0</v>
      </c>
      <c r="R173" s="103">
        <f t="shared" si="24"/>
        <v>0</v>
      </c>
      <c r="S173" s="103">
        <v>0</v>
      </c>
      <c r="T173" s="104">
        <f t="shared" si="25"/>
        <v>0</v>
      </c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R173" s="105" t="s">
        <v>224</v>
      </c>
      <c r="AT173" s="105" t="s">
        <v>219</v>
      </c>
      <c r="AU173" s="105" t="s">
        <v>79</v>
      </c>
      <c r="AY173" s="6" t="s">
        <v>217</v>
      </c>
      <c r="BE173" s="106">
        <f t="shared" si="26"/>
        <v>0</v>
      </c>
      <c r="BF173" s="106">
        <f t="shared" si="27"/>
        <v>0</v>
      </c>
      <c r="BG173" s="106">
        <f t="shared" si="28"/>
        <v>0</v>
      </c>
      <c r="BH173" s="106">
        <f t="shared" si="29"/>
        <v>0</v>
      </c>
      <c r="BI173" s="106">
        <f t="shared" si="30"/>
        <v>0</v>
      </c>
      <c r="BJ173" s="6" t="s">
        <v>79</v>
      </c>
      <c r="BK173" s="106">
        <f t="shared" si="31"/>
        <v>0</v>
      </c>
      <c r="BL173" s="6" t="s">
        <v>224</v>
      </c>
      <c r="BM173" s="105" t="s">
        <v>2482</v>
      </c>
    </row>
    <row r="174" spans="1:65" s="17" customFormat="1" ht="24">
      <c r="A174" s="18"/>
      <c r="B174" s="15"/>
      <c r="C174" s="94">
        <f t="shared" si="32"/>
        <v>41</v>
      </c>
      <c r="D174" s="94" t="s">
        <v>219</v>
      </c>
      <c r="E174" s="95" t="s">
        <v>3997</v>
      </c>
      <c r="F174" s="96" t="s">
        <v>3998</v>
      </c>
      <c r="G174" s="97" t="s">
        <v>286</v>
      </c>
      <c r="H174" s="98">
        <v>40</v>
      </c>
      <c r="I174" s="1"/>
      <c r="J174" s="99">
        <f t="shared" si="22"/>
        <v>0</v>
      </c>
      <c r="K174" s="96" t="s">
        <v>0</v>
      </c>
      <c r="L174" s="15"/>
      <c r="M174" s="100" t="s">
        <v>0</v>
      </c>
      <c r="N174" s="101" t="s">
        <v>37</v>
      </c>
      <c r="O174" s="102"/>
      <c r="P174" s="103">
        <f t="shared" si="23"/>
        <v>0</v>
      </c>
      <c r="Q174" s="103">
        <v>0</v>
      </c>
      <c r="R174" s="103">
        <f t="shared" si="24"/>
        <v>0</v>
      </c>
      <c r="S174" s="103">
        <v>0</v>
      </c>
      <c r="T174" s="104">
        <f t="shared" si="25"/>
        <v>0</v>
      </c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R174" s="105" t="s">
        <v>224</v>
      </c>
      <c r="AT174" s="105" t="s">
        <v>219</v>
      </c>
      <c r="AU174" s="105" t="s">
        <v>79</v>
      </c>
      <c r="AY174" s="6" t="s">
        <v>217</v>
      </c>
      <c r="BE174" s="106">
        <f t="shared" si="26"/>
        <v>0</v>
      </c>
      <c r="BF174" s="106">
        <f t="shared" si="27"/>
        <v>0</v>
      </c>
      <c r="BG174" s="106">
        <f t="shared" si="28"/>
        <v>0</v>
      </c>
      <c r="BH174" s="106">
        <f t="shared" si="29"/>
        <v>0</v>
      </c>
      <c r="BI174" s="106">
        <f t="shared" si="30"/>
        <v>0</v>
      </c>
      <c r="BJ174" s="6" t="s">
        <v>79</v>
      </c>
      <c r="BK174" s="106">
        <f t="shared" si="31"/>
        <v>0</v>
      </c>
      <c r="BL174" s="6" t="s">
        <v>224</v>
      </c>
      <c r="BM174" s="105" t="s">
        <v>570</v>
      </c>
    </row>
    <row r="175" spans="1:65" s="17" customFormat="1" ht="16.5" customHeight="1">
      <c r="A175" s="18"/>
      <c r="B175" s="15"/>
      <c r="C175" s="94">
        <f t="shared" si="32"/>
        <v>42</v>
      </c>
      <c r="D175" s="94" t="s">
        <v>219</v>
      </c>
      <c r="E175" s="95" t="s">
        <v>3999</v>
      </c>
      <c r="F175" s="96" t="s">
        <v>4000</v>
      </c>
      <c r="G175" s="97" t="s">
        <v>286</v>
      </c>
      <c r="H175" s="98">
        <v>40</v>
      </c>
      <c r="I175" s="1"/>
      <c r="J175" s="99">
        <f t="shared" si="22"/>
        <v>0</v>
      </c>
      <c r="K175" s="96" t="s">
        <v>0</v>
      </c>
      <c r="L175" s="15"/>
      <c r="M175" s="100" t="s">
        <v>0</v>
      </c>
      <c r="N175" s="101" t="s">
        <v>37</v>
      </c>
      <c r="O175" s="102"/>
      <c r="P175" s="103">
        <f t="shared" si="23"/>
        <v>0</v>
      </c>
      <c r="Q175" s="103">
        <v>0</v>
      </c>
      <c r="R175" s="103">
        <f t="shared" si="24"/>
        <v>0</v>
      </c>
      <c r="S175" s="103">
        <v>0</v>
      </c>
      <c r="T175" s="104">
        <f t="shared" si="25"/>
        <v>0</v>
      </c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R175" s="105" t="s">
        <v>224</v>
      </c>
      <c r="AT175" s="105" t="s">
        <v>219</v>
      </c>
      <c r="AU175" s="105" t="s">
        <v>79</v>
      </c>
      <c r="AY175" s="6" t="s">
        <v>217</v>
      </c>
      <c r="BE175" s="106">
        <f t="shared" si="26"/>
        <v>0</v>
      </c>
      <c r="BF175" s="106">
        <f t="shared" si="27"/>
        <v>0</v>
      </c>
      <c r="BG175" s="106">
        <f t="shared" si="28"/>
        <v>0</v>
      </c>
      <c r="BH175" s="106">
        <f t="shared" si="29"/>
        <v>0</v>
      </c>
      <c r="BI175" s="106">
        <f t="shared" si="30"/>
        <v>0</v>
      </c>
      <c r="BJ175" s="6" t="s">
        <v>79</v>
      </c>
      <c r="BK175" s="106">
        <f t="shared" si="31"/>
        <v>0</v>
      </c>
      <c r="BL175" s="6" t="s">
        <v>224</v>
      </c>
      <c r="BM175" s="105" t="s">
        <v>583</v>
      </c>
    </row>
    <row r="176" spans="1:65" s="17" customFormat="1" ht="16.5" customHeight="1">
      <c r="A176" s="18"/>
      <c r="B176" s="15"/>
      <c r="C176" s="94">
        <f t="shared" si="32"/>
        <v>43</v>
      </c>
      <c r="D176" s="94" t="s">
        <v>219</v>
      </c>
      <c r="E176" s="95" t="s">
        <v>4001</v>
      </c>
      <c r="F176" s="96" t="s">
        <v>4002</v>
      </c>
      <c r="G176" s="97" t="s">
        <v>286</v>
      </c>
      <c r="H176" s="98">
        <v>200</v>
      </c>
      <c r="I176" s="1"/>
      <c r="J176" s="99">
        <f t="shared" si="22"/>
        <v>0</v>
      </c>
      <c r="K176" s="96" t="s">
        <v>0</v>
      </c>
      <c r="L176" s="15"/>
      <c r="M176" s="100" t="s">
        <v>0</v>
      </c>
      <c r="N176" s="101" t="s">
        <v>37</v>
      </c>
      <c r="O176" s="102"/>
      <c r="P176" s="103">
        <f t="shared" si="23"/>
        <v>0</v>
      </c>
      <c r="Q176" s="103">
        <v>0</v>
      </c>
      <c r="R176" s="103">
        <f t="shared" si="24"/>
        <v>0</v>
      </c>
      <c r="S176" s="103">
        <v>0</v>
      </c>
      <c r="T176" s="104">
        <f t="shared" si="25"/>
        <v>0</v>
      </c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R176" s="105" t="s">
        <v>224</v>
      </c>
      <c r="AT176" s="105" t="s">
        <v>219</v>
      </c>
      <c r="AU176" s="105" t="s">
        <v>79</v>
      </c>
      <c r="AY176" s="6" t="s">
        <v>217</v>
      </c>
      <c r="BE176" s="106">
        <f t="shared" si="26"/>
        <v>0</v>
      </c>
      <c r="BF176" s="106">
        <f t="shared" si="27"/>
        <v>0</v>
      </c>
      <c r="BG176" s="106">
        <f t="shared" si="28"/>
        <v>0</v>
      </c>
      <c r="BH176" s="106">
        <f t="shared" si="29"/>
        <v>0</v>
      </c>
      <c r="BI176" s="106">
        <f t="shared" si="30"/>
        <v>0</v>
      </c>
      <c r="BJ176" s="6" t="s">
        <v>79</v>
      </c>
      <c r="BK176" s="106">
        <f t="shared" si="31"/>
        <v>0</v>
      </c>
      <c r="BL176" s="6" t="s">
        <v>224</v>
      </c>
      <c r="BM176" s="105" t="s">
        <v>605</v>
      </c>
    </row>
    <row r="177" spans="1:65" s="17" customFormat="1" ht="16.5" customHeight="1">
      <c r="A177" s="18"/>
      <c r="B177" s="15"/>
      <c r="C177" s="94">
        <f t="shared" si="32"/>
        <v>44</v>
      </c>
      <c r="D177" s="94" t="s">
        <v>219</v>
      </c>
      <c r="E177" s="95" t="s">
        <v>4003</v>
      </c>
      <c r="F177" s="96" t="s">
        <v>4004</v>
      </c>
      <c r="G177" s="97" t="s">
        <v>286</v>
      </c>
      <c r="H177" s="98">
        <v>200</v>
      </c>
      <c r="I177" s="1"/>
      <c r="J177" s="99">
        <f t="shared" si="22"/>
        <v>0</v>
      </c>
      <c r="K177" s="96" t="s">
        <v>0</v>
      </c>
      <c r="L177" s="15"/>
      <c r="M177" s="100" t="s">
        <v>0</v>
      </c>
      <c r="N177" s="101" t="s">
        <v>37</v>
      </c>
      <c r="O177" s="102"/>
      <c r="P177" s="103">
        <f t="shared" si="23"/>
        <v>0</v>
      </c>
      <c r="Q177" s="103">
        <v>0</v>
      </c>
      <c r="R177" s="103">
        <f t="shared" si="24"/>
        <v>0</v>
      </c>
      <c r="S177" s="103">
        <v>0</v>
      </c>
      <c r="T177" s="104">
        <f t="shared" si="25"/>
        <v>0</v>
      </c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R177" s="105" t="s">
        <v>224</v>
      </c>
      <c r="AT177" s="105" t="s">
        <v>219</v>
      </c>
      <c r="AU177" s="105" t="s">
        <v>79</v>
      </c>
      <c r="AY177" s="6" t="s">
        <v>217</v>
      </c>
      <c r="BE177" s="106">
        <f t="shared" si="26"/>
        <v>0</v>
      </c>
      <c r="BF177" s="106">
        <f t="shared" si="27"/>
        <v>0</v>
      </c>
      <c r="BG177" s="106">
        <f t="shared" si="28"/>
        <v>0</v>
      </c>
      <c r="BH177" s="106">
        <f t="shared" si="29"/>
        <v>0</v>
      </c>
      <c r="BI177" s="106">
        <f t="shared" si="30"/>
        <v>0</v>
      </c>
      <c r="BJ177" s="6" t="s">
        <v>79</v>
      </c>
      <c r="BK177" s="106">
        <f t="shared" si="31"/>
        <v>0</v>
      </c>
      <c r="BL177" s="6" t="s">
        <v>224</v>
      </c>
      <c r="BM177" s="105" t="s">
        <v>618</v>
      </c>
    </row>
    <row r="178" spans="1:65" s="17" customFormat="1" ht="16.5" customHeight="1">
      <c r="A178" s="18"/>
      <c r="B178" s="15"/>
      <c r="C178" s="94">
        <f t="shared" si="32"/>
        <v>45</v>
      </c>
      <c r="D178" s="94" t="s">
        <v>219</v>
      </c>
      <c r="E178" s="95" t="s">
        <v>4005</v>
      </c>
      <c r="F178" s="96" t="s">
        <v>4006</v>
      </c>
      <c r="G178" s="97" t="s">
        <v>286</v>
      </c>
      <c r="H178" s="98">
        <v>4</v>
      </c>
      <c r="I178" s="1"/>
      <c r="J178" s="99">
        <f t="shared" si="22"/>
        <v>0</v>
      </c>
      <c r="K178" s="96" t="s">
        <v>0</v>
      </c>
      <c r="L178" s="15"/>
      <c r="M178" s="100" t="s">
        <v>0</v>
      </c>
      <c r="N178" s="101" t="s">
        <v>37</v>
      </c>
      <c r="O178" s="102"/>
      <c r="P178" s="103">
        <f t="shared" si="23"/>
        <v>0</v>
      </c>
      <c r="Q178" s="103">
        <v>0</v>
      </c>
      <c r="R178" s="103">
        <f t="shared" si="24"/>
        <v>0</v>
      </c>
      <c r="S178" s="103">
        <v>0</v>
      </c>
      <c r="T178" s="104">
        <f t="shared" si="25"/>
        <v>0</v>
      </c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R178" s="105" t="s">
        <v>224</v>
      </c>
      <c r="AT178" s="105" t="s">
        <v>219</v>
      </c>
      <c r="AU178" s="105" t="s">
        <v>79</v>
      </c>
      <c r="AY178" s="6" t="s">
        <v>217</v>
      </c>
      <c r="BE178" s="106">
        <f t="shared" si="26"/>
        <v>0</v>
      </c>
      <c r="BF178" s="106">
        <f t="shared" si="27"/>
        <v>0</v>
      </c>
      <c r="BG178" s="106">
        <f t="shared" si="28"/>
        <v>0</v>
      </c>
      <c r="BH178" s="106">
        <f t="shared" si="29"/>
        <v>0</v>
      </c>
      <c r="BI178" s="106">
        <f t="shared" si="30"/>
        <v>0</v>
      </c>
      <c r="BJ178" s="6" t="s">
        <v>79</v>
      </c>
      <c r="BK178" s="106">
        <f t="shared" si="31"/>
        <v>0</v>
      </c>
      <c r="BL178" s="6" t="s">
        <v>224</v>
      </c>
      <c r="BM178" s="105" t="s">
        <v>631</v>
      </c>
    </row>
    <row r="179" spans="1:65" s="17" customFormat="1" ht="16.5" customHeight="1">
      <c r="A179" s="18"/>
      <c r="B179" s="15"/>
      <c r="C179" s="94">
        <f t="shared" si="32"/>
        <v>46</v>
      </c>
      <c r="D179" s="94" t="s">
        <v>219</v>
      </c>
      <c r="E179" s="95" t="s">
        <v>4007</v>
      </c>
      <c r="F179" s="96" t="s">
        <v>4008</v>
      </c>
      <c r="G179" s="97" t="s">
        <v>286</v>
      </c>
      <c r="H179" s="98">
        <v>4</v>
      </c>
      <c r="I179" s="1"/>
      <c r="J179" s="99">
        <f t="shared" si="22"/>
        <v>0</v>
      </c>
      <c r="K179" s="96" t="s">
        <v>0</v>
      </c>
      <c r="L179" s="15"/>
      <c r="M179" s="100" t="s">
        <v>0</v>
      </c>
      <c r="N179" s="101" t="s">
        <v>37</v>
      </c>
      <c r="O179" s="102"/>
      <c r="P179" s="103">
        <f t="shared" si="23"/>
        <v>0</v>
      </c>
      <c r="Q179" s="103">
        <v>0</v>
      </c>
      <c r="R179" s="103">
        <f t="shared" si="24"/>
        <v>0</v>
      </c>
      <c r="S179" s="103">
        <v>0</v>
      </c>
      <c r="T179" s="104">
        <f t="shared" si="25"/>
        <v>0</v>
      </c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R179" s="105" t="s">
        <v>224</v>
      </c>
      <c r="AT179" s="105" t="s">
        <v>219</v>
      </c>
      <c r="AU179" s="105" t="s">
        <v>79</v>
      </c>
      <c r="AY179" s="6" t="s">
        <v>217</v>
      </c>
      <c r="BE179" s="106">
        <f t="shared" si="26"/>
        <v>0</v>
      </c>
      <c r="BF179" s="106">
        <f t="shared" si="27"/>
        <v>0</v>
      </c>
      <c r="BG179" s="106">
        <f t="shared" si="28"/>
        <v>0</v>
      </c>
      <c r="BH179" s="106">
        <f t="shared" si="29"/>
        <v>0</v>
      </c>
      <c r="BI179" s="106">
        <f t="shared" si="30"/>
        <v>0</v>
      </c>
      <c r="BJ179" s="6" t="s">
        <v>79</v>
      </c>
      <c r="BK179" s="106">
        <f t="shared" si="31"/>
        <v>0</v>
      </c>
      <c r="BL179" s="6" t="s">
        <v>224</v>
      </c>
      <c r="BM179" s="105" t="s">
        <v>647</v>
      </c>
    </row>
    <row r="180" spans="1:65" s="17" customFormat="1" ht="16.5" customHeight="1">
      <c r="A180" s="18"/>
      <c r="B180" s="15"/>
      <c r="C180" s="94">
        <f t="shared" si="32"/>
        <v>47</v>
      </c>
      <c r="D180" s="94" t="s">
        <v>219</v>
      </c>
      <c r="E180" s="95" t="s">
        <v>4009</v>
      </c>
      <c r="F180" s="96" t="s">
        <v>4010</v>
      </c>
      <c r="G180" s="97" t="s">
        <v>286</v>
      </c>
      <c r="H180" s="98">
        <v>12</v>
      </c>
      <c r="I180" s="1"/>
      <c r="J180" s="99">
        <f t="shared" si="22"/>
        <v>0</v>
      </c>
      <c r="K180" s="96" t="s">
        <v>0</v>
      </c>
      <c r="L180" s="15"/>
      <c r="M180" s="100" t="s">
        <v>0</v>
      </c>
      <c r="N180" s="101" t="s">
        <v>37</v>
      </c>
      <c r="O180" s="102"/>
      <c r="P180" s="103">
        <f t="shared" si="23"/>
        <v>0</v>
      </c>
      <c r="Q180" s="103">
        <v>0</v>
      </c>
      <c r="R180" s="103">
        <f t="shared" si="24"/>
        <v>0</v>
      </c>
      <c r="S180" s="103">
        <v>0</v>
      </c>
      <c r="T180" s="104">
        <f t="shared" si="25"/>
        <v>0</v>
      </c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R180" s="105" t="s">
        <v>224</v>
      </c>
      <c r="AT180" s="105" t="s">
        <v>219</v>
      </c>
      <c r="AU180" s="105" t="s">
        <v>79</v>
      </c>
      <c r="AY180" s="6" t="s">
        <v>217</v>
      </c>
      <c r="BE180" s="106">
        <f t="shared" si="26"/>
        <v>0</v>
      </c>
      <c r="BF180" s="106">
        <f t="shared" si="27"/>
        <v>0</v>
      </c>
      <c r="BG180" s="106">
        <f t="shared" si="28"/>
        <v>0</v>
      </c>
      <c r="BH180" s="106">
        <f t="shared" si="29"/>
        <v>0</v>
      </c>
      <c r="BI180" s="106">
        <f t="shared" si="30"/>
        <v>0</v>
      </c>
      <c r="BJ180" s="6" t="s">
        <v>79</v>
      </c>
      <c r="BK180" s="106">
        <f t="shared" si="31"/>
        <v>0</v>
      </c>
      <c r="BL180" s="6" t="s">
        <v>224</v>
      </c>
      <c r="BM180" s="105" t="s">
        <v>2491</v>
      </c>
    </row>
    <row r="181" spans="1:65" s="17" customFormat="1" ht="16.5" customHeight="1">
      <c r="A181" s="18"/>
      <c r="B181" s="15"/>
      <c r="C181" s="94">
        <f t="shared" si="32"/>
        <v>48</v>
      </c>
      <c r="D181" s="94" t="s">
        <v>219</v>
      </c>
      <c r="E181" s="95" t="s">
        <v>4011</v>
      </c>
      <c r="F181" s="96" t="s">
        <v>4012</v>
      </c>
      <c r="G181" s="97" t="s">
        <v>286</v>
      </c>
      <c r="H181" s="98">
        <v>12</v>
      </c>
      <c r="I181" s="1"/>
      <c r="J181" s="99">
        <f t="shared" si="22"/>
        <v>0</v>
      </c>
      <c r="K181" s="96" t="s">
        <v>0</v>
      </c>
      <c r="L181" s="15"/>
      <c r="M181" s="100" t="s">
        <v>0</v>
      </c>
      <c r="N181" s="101" t="s">
        <v>37</v>
      </c>
      <c r="O181" s="102"/>
      <c r="P181" s="103">
        <f t="shared" si="23"/>
        <v>0</v>
      </c>
      <c r="Q181" s="103">
        <v>0</v>
      </c>
      <c r="R181" s="103">
        <f t="shared" si="24"/>
        <v>0</v>
      </c>
      <c r="S181" s="103">
        <v>0</v>
      </c>
      <c r="T181" s="104">
        <f t="shared" si="25"/>
        <v>0</v>
      </c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R181" s="105" t="s">
        <v>224</v>
      </c>
      <c r="AT181" s="105" t="s">
        <v>219</v>
      </c>
      <c r="AU181" s="105" t="s">
        <v>79</v>
      </c>
      <c r="AY181" s="6" t="s">
        <v>217</v>
      </c>
      <c r="BE181" s="106">
        <f t="shared" si="26"/>
        <v>0</v>
      </c>
      <c r="BF181" s="106">
        <f t="shared" si="27"/>
        <v>0</v>
      </c>
      <c r="BG181" s="106">
        <f t="shared" si="28"/>
        <v>0</v>
      </c>
      <c r="BH181" s="106">
        <f t="shared" si="29"/>
        <v>0</v>
      </c>
      <c r="BI181" s="106">
        <f t="shared" si="30"/>
        <v>0</v>
      </c>
      <c r="BJ181" s="6" t="s">
        <v>79</v>
      </c>
      <c r="BK181" s="106">
        <f t="shared" si="31"/>
        <v>0</v>
      </c>
      <c r="BL181" s="6" t="s">
        <v>224</v>
      </c>
      <c r="BM181" s="105" t="s">
        <v>665</v>
      </c>
    </row>
    <row r="182" spans="1:65" s="81" customFormat="1" ht="25.9" customHeight="1">
      <c r="B182" s="82"/>
      <c r="D182" s="83" t="s">
        <v>71</v>
      </c>
      <c r="E182" s="84" t="s">
        <v>3352</v>
      </c>
      <c r="F182" s="84" t="s">
        <v>4013</v>
      </c>
      <c r="J182" s="85">
        <f>BK182</f>
        <v>0</v>
      </c>
      <c r="L182" s="82"/>
      <c r="M182" s="86"/>
      <c r="N182" s="87"/>
      <c r="O182" s="87"/>
      <c r="P182" s="88">
        <f>SUM(P183:P213)</f>
        <v>0</v>
      </c>
      <c r="Q182" s="87"/>
      <c r="R182" s="88">
        <f>SUM(R183:R213)</f>
        <v>0</v>
      </c>
      <c r="S182" s="87"/>
      <c r="T182" s="89">
        <f>SUM(T183:T213)</f>
        <v>0</v>
      </c>
      <c r="AR182" s="83" t="s">
        <v>79</v>
      </c>
      <c r="AT182" s="90" t="s">
        <v>71</v>
      </c>
      <c r="AU182" s="90" t="s">
        <v>72</v>
      </c>
      <c r="AY182" s="83" t="s">
        <v>217</v>
      </c>
      <c r="BK182" s="91">
        <f>SUM(BK183:BK213)</f>
        <v>0</v>
      </c>
    </row>
    <row r="183" spans="1:65" s="17" customFormat="1" ht="36">
      <c r="A183" s="18"/>
      <c r="B183" s="15"/>
      <c r="C183" s="94">
        <f>C181+1</f>
        <v>49</v>
      </c>
      <c r="D183" s="94" t="s">
        <v>219</v>
      </c>
      <c r="E183" s="95" t="s">
        <v>4014</v>
      </c>
      <c r="F183" s="96" t="s">
        <v>4015</v>
      </c>
      <c r="G183" s="97" t="s">
        <v>2486</v>
      </c>
      <c r="H183" s="98">
        <v>1</v>
      </c>
      <c r="I183" s="1"/>
      <c r="J183" s="99">
        <f>ROUND(I183*H183,2)</f>
        <v>0</v>
      </c>
      <c r="K183" s="96" t="s">
        <v>0</v>
      </c>
      <c r="L183" s="15"/>
      <c r="M183" s="100" t="s">
        <v>0</v>
      </c>
      <c r="N183" s="101" t="s">
        <v>37</v>
      </c>
      <c r="O183" s="102"/>
      <c r="P183" s="103">
        <f>O183*H183</f>
        <v>0</v>
      </c>
      <c r="Q183" s="103">
        <v>0</v>
      </c>
      <c r="R183" s="103">
        <f>Q183*H183</f>
        <v>0</v>
      </c>
      <c r="S183" s="103">
        <v>0</v>
      </c>
      <c r="T183" s="104">
        <f>S183*H183</f>
        <v>0</v>
      </c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R183" s="105" t="s">
        <v>224</v>
      </c>
      <c r="AT183" s="105" t="s">
        <v>219</v>
      </c>
      <c r="AU183" s="105" t="s">
        <v>79</v>
      </c>
      <c r="AY183" s="6" t="s">
        <v>217</v>
      </c>
      <c r="BE183" s="106">
        <f>IF(N183="základní",J183,0)</f>
        <v>0</v>
      </c>
      <c r="BF183" s="106">
        <f>IF(N183="snížená",J183,0)</f>
        <v>0</v>
      </c>
      <c r="BG183" s="106">
        <f>IF(N183="zákl. přenesená",J183,0)</f>
        <v>0</v>
      </c>
      <c r="BH183" s="106">
        <f>IF(N183="sníž. přenesená",J183,0)</f>
        <v>0</v>
      </c>
      <c r="BI183" s="106">
        <f>IF(N183="nulová",J183,0)</f>
        <v>0</v>
      </c>
      <c r="BJ183" s="6" t="s">
        <v>79</v>
      </c>
      <c r="BK183" s="106">
        <f>ROUND(I183*H183,2)</f>
        <v>0</v>
      </c>
      <c r="BL183" s="6" t="s">
        <v>224</v>
      </c>
      <c r="BM183" s="105" t="s">
        <v>674</v>
      </c>
    </row>
    <row r="184" spans="1:65" s="17" customFormat="1" ht="58.5">
      <c r="A184" s="18"/>
      <c r="B184" s="15"/>
      <c r="C184" s="18"/>
      <c r="D184" s="113" t="s">
        <v>745</v>
      </c>
      <c r="E184" s="18"/>
      <c r="F184" s="114" t="s">
        <v>5845</v>
      </c>
      <c r="G184" s="18"/>
      <c r="H184" s="18"/>
      <c r="I184" s="18"/>
      <c r="J184" s="18"/>
      <c r="K184" s="18"/>
      <c r="L184" s="15"/>
      <c r="M184" s="115"/>
      <c r="N184" s="116"/>
      <c r="O184" s="102"/>
      <c r="P184" s="102"/>
      <c r="Q184" s="102"/>
      <c r="R184" s="102"/>
      <c r="S184" s="102"/>
      <c r="T184" s="117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T184" s="6" t="s">
        <v>745</v>
      </c>
      <c r="AU184" s="6" t="s">
        <v>79</v>
      </c>
    </row>
    <row r="185" spans="1:65" s="17" customFormat="1" ht="16.5" customHeight="1">
      <c r="A185" s="18"/>
      <c r="B185" s="15"/>
      <c r="C185" s="94">
        <f>C183+1</f>
        <v>50</v>
      </c>
      <c r="D185" s="94" t="s">
        <v>219</v>
      </c>
      <c r="E185" s="95" t="s">
        <v>3914</v>
      </c>
      <c r="F185" s="96" t="s">
        <v>3915</v>
      </c>
      <c r="G185" s="97" t="s">
        <v>2486</v>
      </c>
      <c r="H185" s="98">
        <v>1</v>
      </c>
      <c r="I185" s="1"/>
      <c r="J185" s="99">
        <f>ROUND(I185*H185,2)</f>
        <v>0</v>
      </c>
      <c r="K185" s="96" t="s">
        <v>0</v>
      </c>
      <c r="L185" s="15"/>
      <c r="M185" s="100" t="s">
        <v>0</v>
      </c>
      <c r="N185" s="101" t="s">
        <v>37</v>
      </c>
      <c r="O185" s="102"/>
      <c r="P185" s="103">
        <f>O185*H185</f>
        <v>0</v>
      </c>
      <c r="Q185" s="103">
        <v>0</v>
      </c>
      <c r="R185" s="103">
        <f>Q185*H185</f>
        <v>0</v>
      </c>
      <c r="S185" s="103">
        <v>0</v>
      </c>
      <c r="T185" s="104">
        <f>S185*H185</f>
        <v>0</v>
      </c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R185" s="105" t="s">
        <v>224</v>
      </c>
      <c r="AT185" s="105" t="s">
        <v>219</v>
      </c>
      <c r="AU185" s="105" t="s">
        <v>79</v>
      </c>
      <c r="AY185" s="6" t="s">
        <v>217</v>
      </c>
      <c r="BE185" s="106">
        <f>IF(N185="základní",J185,0)</f>
        <v>0</v>
      </c>
      <c r="BF185" s="106">
        <f>IF(N185="snížená",J185,0)</f>
        <v>0</v>
      </c>
      <c r="BG185" s="106">
        <f>IF(N185="zákl. přenesená",J185,0)</f>
        <v>0</v>
      </c>
      <c r="BH185" s="106">
        <f>IF(N185="sníž. přenesená",J185,0)</f>
        <v>0</v>
      </c>
      <c r="BI185" s="106">
        <f>IF(N185="nulová",J185,0)</f>
        <v>0</v>
      </c>
      <c r="BJ185" s="6" t="s">
        <v>79</v>
      </c>
      <c r="BK185" s="106">
        <f>ROUND(I185*H185,2)</f>
        <v>0</v>
      </c>
      <c r="BL185" s="6" t="s">
        <v>224</v>
      </c>
      <c r="BM185" s="105" t="s">
        <v>688</v>
      </c>
    </row>
    <row r="186" spans="1:65" s="17" customFormat="1" ht="24">
      <c r="A186" s="18"/>
      <c r="B186" s="15"/>
      <c r="C186" s="94">
        <f>C185+1</f>
        <v>51</v>
      </c>
      <c r="D186" s="94" t="s">
        <v>219</v>
      </c>
      <c r="E186" s="95" t="s">
        <v>4016</v>
      </c>
      <c r="F186" s="96" t="s">
        <v>4017</v>
      </c>
      <c r="G186" s="97" t="s">
        <v>2486</v>
      </c>
      <c r="H186" s="98">
        <v>1</v>
      </c>
      <c r="I186" s="1"/>
      <c r="J186" s="99">
        <f>ROUND(I186*H186,2)</f>
        <v>0</v>
      </c>
      <c r="K186" s="96" t="s">
        <v>0</v>
      </c>
      <c r="L186" s="15"/>
      <c r="M186" s="100" t="s">
        <v>0</v>
      </c>
      <c r="N186" s="101" t="s">
        <v>37</v>
      </c>
      <c r="O186" s="102"/>
      <c r="P186" s="103">
        <f>O186*H186</f>
        <v>0</v>
      </c>
      <c r="Q186" s="103">
        <v>0</v>
      </c>
      <c r="R186" s="103">
        <f>Q186*H186</f>
        <v>0</v>
      </c>
      <c r="S186" s="103">
        <v>0</v>
      </c>
      <c r="T186" s="104">
        <f>S186*H186</f>
        <v>0</v>
      </c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R186" s="105" t="s">
        <v>224</v>
      </c>
      <c r="AT186" s="105" t="s">
        <v>219</v>
      </c>
      <c r="AU186" s="105" t="s">
        <v>79</v>
      </c>
      <c r="AY186" s="6" t="s">
        <v>217</v>
      </c>
      <c r="BE186" s="106">
        <f>IF(N186="základní",J186,0)</f>
        <v>0</v>
      </c>
      <c r="BF186" s="106">
        <f>IF(N186="snížená",J186,0)</f>
        <v>0</v>
      </c>
      <c r="BG186" s="106">
        <f>IF(N186="zákl. přenesená",J186,0)</f>
        <v>0</v>
      </c>
      <c r="BH186" s="106">
        <f>IF(N186="sníž. přenesená",J186,0)</f>
        <v>0</v>
      </c>
      <c r="BI186" s="106">
        <f>IF(N186="nulová",J186,0)</f>
        <v>0</v>
      </c>
      <c r="BJ186" s="6" t="s">
        <v>79</v>
      </c>
      <c r="BK186" s="106">
        <f>ROUND(I186*H186,2)</f>
        <v>0</v>
      </c>
      <c r="BL186" s="6" t="s">
        <v>224</v>
      </c>
      <c r="BM186" s="105" t="s">
        <v>698</v>
      </c>
    </row>
    <row r="187" spans="1:65" s="17" customFormat="1" ht="29.25">
      <c r="A187" s="18"/>
      <c r="B187" s="15"/>
      <c r="C187" s="18"/>
      <c r="D187" s="113" t="s">
        <v>745</v>
      </c>
      <c r="E187" s="18"/>
      <c r="F187" s="114" t="s">
        <v>3918</v>
      </c>
      <c r="G187" s="18"/>
      <c r="H187" s="18"/>
      <c r="I187" s="18"/>
      <c r="J187" s="18"/>
      <c r="K187" s="18"/>
      <c r="L187" s="15"/>
      <c r="M187" s="115"/>
      <c r="N187" s="116"/>
      <c r="O187" s="102"/>
      <c r="P187" s="102"/>
      <c r="Q187" s="102"/>
      <c r="R187" s="102"/>
      <c r="S187" s="102"/>
      <c r="T187" s="117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T187" s="6" t="s">
        <v>745</v>
      </c>
      <c r="AU187" s="6" t="s">
        <v>79</v>
      </c>
    </row>
    <row r="188" spans="1:65" s="17" customFormat="1" ht="16.5" customHeight="1">
      <c r="A188" s="18"/>
      <c r="B188" s="15"/>
      <c r="C188" s="94">
        <f>C186+1</f>
        <v>52</v>
      </c>
      <c r="D188" s="94" t="s">
        <v>219</v>
      </c>
      <c r="E188" s="95" t="s">
        <v>3919</v>
      </c>
      <c r="F188" s="96" t="s">
        <v>3920</v>
      </c>
      <c r="G188" s="97" t="s">
        <v>2486</v>
      </c>
      <c r="H188" s="98">
        <v>1</v>
      </c>
      <c r="I188" s="1"/>
      <c r="J188" s="99">
        <f t="shared" ref="J188:J200" si="33">ROUND(I188*H188,2)</f>
        <v>0</v>
      </c>
      <c r="K188" s="96" t="s">
        <v>0</v>
      </c>
      <c r="L188" s="15"/>
      <c r="M188" s="100" t="s">
        <v>0</v>
      </c>
      <c r="N188" s="101" t="s">
        <v>37</v>
      </c>
      <c r="O188" s="102"/>
      <c r="P188" s="103">
        <f t="shared" ref="P188:P200" si="34">O188*H188</f>
        <v>0</v>
      </c>
      <c r="Q188" s="103">
        <v>0</v>
      </c>
      <c r="R188" s="103">
        <f t="shared" ref="R188:R200" si="35">Q188*H188</f>
        <v>0</v>
      </c>
      <c r="S188" s="103">
        <v>0</v>
      </c>
      <c r="T188" s="104">
        <f t="shared" ref="T188:T200" si="36">S188*H188</f>
        <v>0</v>
      </c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R188" s="105" t="s">
        <v>224</v>
      </c>
      <c r="AT188" s="105" t="s">
        <v>219</v>
      </c>
      <c r="AU188" s="105" t="s">
        <v>79</v>
      </c>
      <c r="AY188" s="6" t="s">
        <v>217</v>
      </c>
      <c r="BE188" s="106">
        <f t="shared" ref="BE188:BE200" si="37">IF(N188="základní",J188,0)</f>
        <v>0</v>
      </c>
      <c r="BF188" s="106">
        <f t="shared" ref="BF188:BF200" si="38">IF(N188="snížená",J188,0)</f>
        <v>0</v>
      </c>
      <c r="BG188" s="106">
        <f t="shared" ref="BG188:BG200" si="39">IF(N188="zákl. přenesená",J188,0)</f>
        <v>0</v>
      </c>
      <c r="BH188" s="106">
        <f t="shared" ref="BH188:BH200" si="40">IF(N188="sníž. přenesená",J188,0)</f>
        <v>0</v>
      </c>
      <c r="BI188" s="106">
        <f t="shared" ref="BI188:BI200" si="41">IF(N188="nulová",J188,0)</f>
        <v>0</v>
      </c>
      <c r="BJ188" s="6" t="s">
        <v>79</v>
      </c>
      <c r="BK188" s="106">
        <f t="shared" ref="BK188:BK200" si="42">ROUND(I188*H188,2)</f>
        <v>0</v>
      </c>
      <c r="BL188" s="6" t="s">
        <v>224</v>
      </c>
      <c r="BM188" s="105" t="s">
        <v>710</v>
      </c>
    </row>
    <row r="189" spans="1:65" s="17" customFormat="1" ht="16.5" customHeight="1">
      <c r="A189" s="18"/>
      <c r="B189" s="15"/>
      <c r="C189" s="94">
        <f>C188+1</f>
        <v>53</v>
      </c>
      <c r="D189" s="94" t="s">
        <v>219</v>
      </c>
      <c r="E189" s="95" t="s">
        <v>4018</v>
      </c>
      <c r="F189" s="96" t="s">
        <v>4019</v>
      </c>
      <c r="G189" s="97" t="s">
        <v>2486</v>
      </c>
      <c r="H189" s="98">
        <v>2</v>
      </c>
      <c r="I189" s="1"/>
      <c r="J189" s="99">
        <f t="shared" si="33"/>
        <v>0</v>
      </c>
      <c r="K189" s="96" t="s">
        <v>0</v>
      </c>
      <c r="L189" s="15"/>
      <c r="M189" s="100" t="s">
        <v>0</v>
      </c>
      <c r="N189" s="101" t="s">
        <v>37</v>
      </c>
      <c r="O189" s="102"/>
      <c r="P189" s="103">
        <f t="shared" si="34"/>
        <v>0</v>
      </c>
      <c r="Q189" s="103">
        <v>0</v>
      </c>
      <c r="R189" s="103">
        <f t="shared" si="35"/>
        <v>0</v>
      </c>
      <c r="S189" s="103">
        <v>0</v>
      </c>
      <c r="T189" s="104">
        <f t="shared" si="36"/>
        <v>0</v>
      </c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R189" s="105" t="s">
        <v>224</v>
      </c>
      <c r="AT189" s="105" t="s">
        <v>219</v>
      </c>
      <c r="AU189" s="105" t="s">
        <v>79</v>
      </c>
      <c r="AY189" s="6" t="s">
        <v>217</v>
      </c>
      <c r="BE189" s="106">
        <f t="shared" si="37"/>
        <v>0</v>
      </c>
      <c r="BF189" s="106">
        <f t="shared" si="38"/>
        <v>0</v>
      </c>
      <c r="BG189" s="106">
        <f t="shared" si="39"/>
        <v>0</v>
      </c>
      <c r="BH189" s="106">
        <f t="shared" si="40"/>
        <v>0</v>
      </c>
      <c r="BI189" s="106">
        <f t="shared" si="41"/>
        <v>0</v>
      </c>
      <c r="BJ189" s="6" t="s">
        <v>79</v>
      </c>
      <c r="BK189" s="106">
        <f t="shared" si="42"/>
        <v>0</v>
      </c>
      <c r="BL189" s="6" t="s">
        <v>224</v>
      </c>
      <c r="BM189" s="105" t="s">
        <v>721</v>
      </c>
    </row>
    <row r="190" spans="1:65" s="17" customFormat="1" ht="16.5" customHeight="1">
      <c r="A190" s="18"/>
      <c r="B190" s="15"/>
      <c r="C190" s="94">
        <f t="shared" ref="C190:C200" si="43">C189+1</f>
        <v>54</v>
      </c>
      <c r="D190" s="94" t="s">
        <v>219</v>
      </c>
      <c r="E190" s="95" t="s">
        <v>3925</v>
      </c>
      <c r="F190" s="96" t="s">
        <v>3926</v>
      </c>
      <c r="G190" s="97" t="s">
        <v>2486</v>
      </c>
      <c r="H190" s="98">
        <v>2</v>
      </c>
      <c r="I190" s="1"/>
      <c r="J190" s="99">
        <f t="shared" si="33"/>
        <v>0</v>
      </c>
      <c r="K190" s="96" t="s">
        <v>0</v>
      </c>
      <c r="L190" s="15"/>
      <c r="M190" s="100" t="s">
        <v>0</v>
      </c>
      <c r="N190" s="101" t="s">
        <v>37</v>
      </c>
      <c r="O190" s="102"/>
      <c r="P190" s="103">
        <f t="shared" si="34"/>
        <v>0</v>
      </c>
      <c r="Q190" s="103">
        <v>0</v>
      </c>
      <c r="R190" s="103">
        <f t="shared" si="35"/>
        <v>0</v>
      </c>
      <c r="S190" s="103">
        <v>0</v>
      </c>
      <c r="T190" s="104">
        <f t="shared" si="36"/>
        <v>0</v>
      </c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R190" s="105" t="s">
        <v>224</v>
      </c>
      <c r="AT190" s="105" t="s">
        <v>219</v>
      </c>
      <c r="AU190" s="105" t="s">
        <v>79</v>
      </c>
      <c r="AY190" s="6" t="s">
        <v>217</v>
      </c>
      <c r="BE190" s="106">
        <f t="shared" si="37"/>
        <v>0</v>
      </c>
      <c r="BF190" s="106">
        <f t="shared" si="38"/>
        <v>0</v>
      </c>
      <c r="BG190" s="106">
        <f t="shared" si="39"/>
        <v>0</v>
      </c>
      <c r="BH190" s="106">
        <f t="shared" si="40"/>
        <v>0</v>
      </c>
      <c r="BI190" s="106">
        <f t="shared" si="41"/>
        <v>0</v>
      </c>
      <c r="BJ190" s="6" t="s">
        <v>79</v>
      </c>
      <c r="BK190" s="106">
        <f t="shared" si="42"/>
        <v>0</v>
      </c>
      <c r="BL190" s="6" t="s">
        <v>224</v>
      </c>
      <c r="BM190" s="105" t="s">
        <v>737</v>
      </c>
    </row>
    <row r="191" spans="1:65" s="17" customFormat="1" ht="16.5" customHeight="1">
      <c r="A191" s="18"/>
      <c r="B191" s="15"/>
      <c r="C191" s="94">
        <f t="shared" si="43"/>
        <v>55</v>
      </c>
      <c r="D191" s="94" t="s">
        <v>219</v>
      </c>
      <c r="E191" s="95" t="s">
        <v>4020</v>
      </c>
      <c r="F191" s="96" t="s">
        <v>4021</v>
      </c>
      <c r="G191" s="97" t="s">
        <v>2486</v>
      </c>
      <c r="H191" s="98">
        <v>1</v>
      </c>
      <c r="I191" s="1"/>
      <c r="J191" s="99">
        <f t="shared" si="33"/>
        <v>0</v>
      </c>
      <c r="K191" s="96" t="s">
        <v>0</v>
      </c>
      <c r="L191" s="15"/>
      <c r="M191" s="100" t="s">
        <v>0</v>
      </c>
      <c r="N191" s="101" t="s">
        <v>37</v>
      </c>
      <c r="O191" s="102"/>
      <c r="P191" s="103">
        <f t="shared" si="34"/>
        <v>0</v>
      </c>
      <c r="Q191" s="103">
        <v>0</v>
      </c>
      <c r="R191" s="103">
        <f t="shared" si="35"/>
        <v>0</v>
      </c>
      <c r="S191" s="103">
        <v>0</v>
      </c>
      <c r="T191" s="104">
        <f t="shared" si="36"/>
        <v>0</v>
      </c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R191" s="105" t="s">
        <v>224</v>
      </c>
      <c r="AT191" s="105" t="s">
        <v>219</v>
      </c>
      <c r="AU191" s="105" t="s">
        <v>79</v>
      </c>
      <c r="AY191" s="6" t="s">
        <v>217</v>
      </c>
      <c r="BE191" s="106">
        <f t="shared" si="37"/>
        <v>0</v>
      </c>
      <c r="BF191" s="106">
        <f t="shared" si="38"/>
        <v>0</v>
      </c>
      <c r="BG191" s="106">
        <f t="shared" si="39"/>
        <v>0</v>
      </c>
      <c r="BH191" s="106">
        <f t="shared" si="40"/>
        <v>0</v>
      </c>
      <c r="BI191" s="106">
        <f t="shared" si="41"/>
        <v>0</v>
      </c>
      <c r="BJ191" s="6" t="s">
        <v>79</v>
      </c>
      <c r="BK191" s="106">
        <f t="shared" si="42"/>
        <v>0</v>
      </c>
      <c r="BL191" s="6" t="s">
        <v>224</v>
      </c>
      <c r="BM191" s="105" t="s">
        <v>2500</v>
      </c>
    </row>
    <row r="192" spans="1:65" s="17" customFormat="1" ht="16.5" customHeight="1">
      <c r="A192" s="18"/>
      <c r="B192" s="15"/>
      <c r="C192" s="94">
        <f t="shared" si="43"/>
        <v>56</v>
      </c>
      <c r="D192" s="94" t="s">
        <v>219</v>
      </c>
      <c r="E192" s="95" t="s">
        <v>4022</v>
      </c>
      <c r="F192" s="96" t="s">
        <v>4023</v>
      </c>
      <c r="G192" s="97" t="s">
        <v>2486</v>
      </c>
      <c r="H192" s="98">
        <v>1</v>
      </c>
      <c r="I192" s="1"/>
      <c r="J192" s="99">
        <f t="shared" si="33"/>
        <v>0</v>
      </c>
      <c r="K192" s="96" t="s">
        <v>0</v>
      </c>
      <c r="L192" s="15"/>
      <c r="M192" s="100" t="s">
        <v>0</v>
      </c>
      <c r="N192" s="101" t="s">
        <v>37</v>
      </c>
      <c r="O192" s="102"/>
      <c r="P192" s="103">
        <f t="shared" si="34"/>
        <v>0</v>
      </c>
      <c r="Q192" s="103">
        <v>0</v>
      </c>
      <c r="R192" s="103">
        <f t="shared" si="35"/>
        <v>0</v>
      </c>
      <c r="S192" s="103">
        <v>0</v>
      </c>
      <c r="T192" s="104">
        <f t="shared" si="36"/>
        <v>0</v>
      </c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R192" s="105" t="s">
        <v>224</v>
      </c>
      <c r="AT192" s="105" t="s">
        <v>219</v>
      </c>
      <c r="AU192" s="105" t="s">
        <v>79</v>
      </c>
      <c r="AY192" s="6" t="s">
        <v>217</v>
      </c>
      <c r="BE192" s="106">
        <f t="shared" si="37"/>
        <v>0</v>
      </c>
      <c r="BF192" s="106">
        <f t="shared" si="38"/>
        <v>0</v>
      </c>
      <c r="BG192" s="106">
        <f t="shared" si="39"/>
        <v>0</v>
      </c>
      <c r="BH192" s="106">
        <f t="shared" si="40"/>
        <v>0</v>
      </c>
      <c r="BI192" s="106">
        <f t="shared" si="41"/>
        <v>0</v>
      </c>
      <c r="BJ192" s="6" t="s">
        <v>79</v>
      </c>
      <c r="BK192" s="106">
        <f t="shared" si="42"/>
        <v>0</v>
      </c>
      <c r="BL192" s="6" t="s">
        <v>224</v>
      </c>
      <c r="BM192" s="105" t="s">
        <v>762</v>
      </c>
    </row>
    <row r="193" spans="1:65" s="17" customFormat="1" ht="16.5" customHeight="1">
      <c r="A193" s="18"/>
      <c r="B193" s="15"/>
      <c r="C193" s="94">
        <f t="shared" si="43"/>
        <v>57</v>
      </c>
      <c r="D193" s="94" t="s">
        <v>219</v>
      </c>
      <c r="E193" s="95" t="s">
        <v>4024</v>
      </c>
      <c r="F193" s="96" t="s">
        <v>4025</v>
      </c>
      <c r="G193" s="97" t="s">
        <v>2486</v>
      </c>
      <c r="H193" s="98">
        <v>1</v>
      </c>
      <c r="I193" s="1"/>
      <c r="J193" s="99">
        <f t="shared" si="33"/>
        <v>0</v>
      </c>
      <c r="K193" s="96" t="s">
        <v>0</v>
      </c>
      <c r="L193" s="15"/>
      <c r="M193" s="100" t="s">
        <v>0</v>
      </c>
      <c r="N193" s="101" t="s">
        <v>37</v>
      </c>
      <c r="O193" s="102"/>
      <c r="P193" s="103">
        <f t="shared" si="34"/>
        <v>0</v>
      </c>
      <c r="Q193" s="103">
        <v>0</v>
      </c>
      <c r="R193" s="103">
        <f t="shared" si="35"/>
        <v>0</v>
      </c>
      <c r="S193" s="103">
        <v>0</v>
      </c>
      <c r="T193" s="104">
        <f t="shared" si="36"/>
        <v>0</v>
      </c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R193" s="105" t="s">
        <v>224</v>
      </c>
      <c r="AT193" s="105" t="s">
        <v>219</v>
      </c>
      <c r="AU193" s="105" t="s">
        <v>79</v>
      </c>
      <c r="AY193" s="6" t="s">
        <v>217</v>
      </c>
      <c r="BE193" s="106">
        <f t="shared" si="37"/>
        <v>0</v>
      </c>
      <c r="BF193" s="106">
        <f t="shared" si="38"/>
        <v>0</v>
      </c>
      <c r="BG193" s="106">
        <f t="shared" si="39"/>
        <v>0</v>
      </c>
      <c r="BH193" s="106">
        <f t="shared" si="40"/>
        <v>0</v>
      </c>
      <c r="BI193" s="106">
        <f t="shared" si="41"/>
        <v>0</v>
      </c>
      <c r="BJ193" s="6" t="s">
        <v>79</v>
      </c>
      <c r="BK193" s="106">
        <f t="shared" si="42"/>
        <v>0</v>
      </c>
      <c r="BL193" s="6" t="s">
        <v>224</v>
      </c>
      <c r="BM193" s="105" t="s">
        <v>770</v>
      </c>
    </row>
    <row r="194" spans="1:65" s="17" customFormat="1" ht="16.5" customHeight="1">
      <c r="A194" s="18"/>
      <c r="B194" s="15"/>
      <c r="C194" s="94">
        <f t="shared" si="43"/>
        <v>58</v>
      </c>
      <c r="D194" s="94" t="s">
        <v>219</v>
      </c>
      <c r="E194" s="95" t="s">
        <v>4026</v>
      </c>
      <c r="F194" s="96" t="s">
        <v>4027</v>
      </c>
      <c r="G194" s="97" t="s">
        <v>2486</v>
      </c>
      <c r="H194" s="98">
        <v>3</v>
      </c>
      <c r="I194" s="1"/>
      <c r="J194" s="99">
        <f t="shared" si="33"/>
        <v>0</v>
      </c>
      <c r="K194" s="96" t="s">
        <v>0</v>
      </c>
      <c r="L194" s="15"/>
      <c r="M194" s="100" t="s">
        <v>0</v>
      </c>
      <c r="N194" s="101" t="s">
        <v>37</v>
      </c>
      <c r="O194" s="102"/>
      <c r="P194" s="103">
        <f t="shared" si="34"/>
        <v>0</v>
      </c>
      <c r="Q194" s="103">
        <v>0</v>
      </c>
      <c r="R194" s="103">
        <f t="shared" si="35"/>
        <v>0</v>
      </c>
      <c r="S194" s="103">
        <v>0</v>
      </c>
      <c r="T194" s="104">
        <f t="shared" si="36"/>
        <v>0</v>
      </c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R194" s="105" t="s">
        <v>224</v>
      </c>
      <c r="AT194" s="105" t="s">
        <v>219</v>
      </c>
      <c r="AU194" s="105" t="s">
        <v>79</v>
      </c>
      <c r="AY194" s="6" t="s">
        <v>217</v>
      </c>
      <c r="BE194" s="106">
        <f t="shared" si="37"/>
        <v>0</v>
      </c>
      <c r="BF194" s="106">
        <f t="shared" si="38"/>
        <v>0</v>
      </c>
      <c r="BG194" s="106">
        <f t="shared" si="39"/>
        <v>0</v>
      </c>
      <c r="BH194" s="106">
        <f t="shared" si="40"/>
        <v>0</v>
      </c>
      <c r="BI194" s="106">
        <f t="shared" si="41"/>
        <v>0</v>
      </c>
      <c r="BJ194" s="6" t="s">
        <v>79</v>
      </c>
      <c r="BK194" s="106">
        <f t="shared" si="42"/>
        <v>0</v>
      </c>
      <c r="BL194" s="6" t="s">
        <v>224</v>
      </c>
      <c r="BM194" s="105" t="s">
        <v>779</v>
      </c>
    </row>
    <row r="195" spans="1:65" s="17" customFormat="1" ht="24">
      <c r="A195" s="18"/>
      <c r="B195" s="15"/>
      <c r="C195" s="94">
        <f t="shared" si="43"/>
        <v>59</v>
      </c>
      <c r="D195" s="94" t="s">
        <v>219</v>
      </c>
      <c r="E195" s="95" t="s">
        <v>4028</v>
      </c>
      <c r="F195" s="96" t="s">
        <v>4029</v>
      </c>
      <c r="G195" s="97" t="s">
        <v>2486</v>
      </c>
      <c r="H195" s="98">
        <v>1</v>
      </c>
      <c r="I195" s="1"/>
      <c r="J195" s="99">
        <f t="shared" si="33"/>
        <v>0</v>
      </c>
      <c r="K195" s="96" t="s">
        <v>0</v>
      </c>
      <c r="L195" s="15"/>
      <c r="M195" s="100" t="s">
        <v>0</v>
      </c>
      <c r="N195" s="101" t="s">
        <v>37</v>
      </c>
      <c r="O195" s="102"/>
      <c r="P195" s="103">
        <f t="shared" si="34"/>
        <v>0</v>
      </c>
      <c r="Q195" s="103">
        <v>0</v>
      </c>
      <c r="R195" s="103">
        <f t="shared" si="35"/>
        <v>0</v>
      </c>
      <c r="S195" s="103">
        <v>0</v>
      </c>
      <c r="T195" s="104">
        <f t="shared" si="36"/>
        <v>0</v>
      </c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R195" s="105" t="s">
        <v>224</v>
      </c>
      <c r="AT195" s="105" t="s">
        <v>219</v>
      </c>
      <c r="AU195" s="105" t="s">
        <v>79</v>
      </c>
      <c r="AY195" s="6" t="s">
        <v>217</v>
      </c>
      <c r="BE195" s="106">
        <f t="shared" si="37"/>
        <v>0</v>
      </c>
      <c r="BF195" s="106">
        <f t="shared" si="38"/>
        <v>0</v>
      </c>
      <c r="BG195" s="106">
        <f t="shared" si="39"/>
        <v>0</v>
      </c>
      <c r="BH195" s="106">
        <f t="shared" si="40"/>
        <v>0</v>
      </c>
      <c r="BI195" s="106">
        <f t="shared" si="41"/>
        <v>0</v>
      </c>
      <c r="BJ195" s="6" t="s">
        <v>79</v>
      </c>
      <c r="BK195" s="106">
        <f t="shared" si="42"/>
        <v>0</v>
      </c>
      <c r="BL195" s="6" t="s">
        <v>224</v>
      </c>
      <c r="BM195" s="105" t="s">
        <v>787</v>
      </c>
    </row>
    <row r="196" spans="1:65" s="17" customFormat="1" ht="16.5" customHeight="1">
      <c r="A196" s="18"/>
      <c r="B196" s="15"/>
      <c r="C196" s="94">
        <f t="shared" si="43"/>
        <v>60</v>
      </c>
      <c r="D196" s="94" t="s">
        <v>219</v>
      </c>
      <c r="E196" s="95" t="s">
        <v>4030</v>
      </c>
      <c r="F196" s="96" t="s">
        <v>4031</v>
      </c>
      <c r="G196" s="97" t="s">
        <v>2486</v>
      </c>
      <c r="H196" s="98">
        <v>1</v>
      </c>
      <c r="I196" s="1"/>
      <c r="J196" s="99">
        <f t="shared" si="33"/>
        <v>0</v>
      </c>
      <c r="K196" s="96" t="s">
        <v>0</v>
      </c>
      <c r="L196" s="15"/>
      <c r="M196" s="100" t="s">
        <v>0</v>
      </c>
      <c r="N196" s="101" t="s">
        <v>37</v>
      </c>
      <c r="O196" s="102"/>
      <c r="P196" s="103">
        <f t="shared" si="34"/>
        <v>0</v>
      </c>
      <c r="Q196" s="103">
        <v>0</v>
      </c>
      <c r="R196" s="103">
        <f t="shared" si="35"/>
        <v>0</v>
      </c>
      <c r="S196" s="103">
        <v>0</v>
      </c>
      <c r="T196" s="104">
        <f t="shared" si="36"/>
        <v>0</v>
      </c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R196" s="105" t="s">
        <v>224</v>
      </c>
      <c r="AT196" s="105" t="s">
        <v>219</v>
      </c>
      <c r="AU196" s="105" t="s">
        <v>79</v>
      </c>
      <c r="AY196" s="6" t="s">
        <v>217</v>
      </c>
      <c r="BE196" s="106">
        <f t="shared" si="37"/>
        <v>0</v>
      </c>
      <c r="BF196" s="106">
        <f t="shared" si="38"/>
        <v>0</v>
      </c>
      <c r="BG196" s="106">
        <f t="shared" si="39"/>
        <v>0</v>
      </c>
      <c r="BH196" s="106">
        <f t="shared" si="40"/>
        <v>0</v>
      </c>
      <c r="BI196" s="106">
        <f t="shared" si="41"/>
        <v>0</v>
      </c>
      <c r="BJ196" s="6" t="s">
        <v>79</v>
      </c>
      <c r="BK196" s="106">
        <f t="shared" si="42"/>
        <v>0</v>
      </c>
      <c r="BL196" s="6" t="s">
        <v>224</v>
      </c>
      <c r="BM196" s="105" t="s">
        <v>796</v>
      </c>
    </row>
    <row r="197" spans="1:65" s="17" customFormat="1" ht="16.5" customHeight="1">
      <c r="A197" s="18"/>
      <c r="B197" s="15"/>
      <c r="C197" s="94">
        <f t="shared" si="43"/>
        <v>61</v>
      </c>
      <c r="D197" s="94" t="s">
        <v>219</v>
      </c>
      <c r="E197" s="95" t="s">
        <v>4032</v>
      </c>
      <c r="F197" s="96" t="s">
        <v>4033</v>
      </c>
      <c r="G197" s="97" t="s">
        <v>2486</v>
      </c>
      <c r="H197" s="98">
        <v>3</v>
      </c>
      <c r="I197" s="1"/>
      <c r="J197" s="99">
        <f t="shared" si="33"/>
        <v>0</v>
      </c>
      <c r="K197" s="96" t="s">
        <v>0</v>
      </c>
      <c r="L197" s="15"/>
      <c r="M197" s="100" t="s">
        <v>0</v>
      </c>
      <c r="N197" s="101" t="s">
        <v>37</v>
      </c>
      <c r="O197" s="102"/>
      <c r="P197" s="103">
        <f t="shared" si="34"/>
        <v>0</v>
      </c>
      <c r="Q197" s="103">
        <v>0</v>
      </c>
      <c r="R197" s="103">
        <f t="shared" si="35"/>
        <v>0</v>
      </c>
      <c r="S197" s="103">
        <v>0</v>
      </c>
      <c r="T197" s="104">
        <f t="shared" si="36"/>
        <v>0</v>
      </c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R197" s="105" t="s">
        <v>224</v>
      </c>
      <c r="AT197" s="105" t="s">
        <v>219</v>
      </c>
      <c r="AU197" s="105" t="s">
        <v>79</v>
      </c>
      <c r="AY197" s="6" t="s">
        <v>217</v>
      </c>
      <c r="BE197" s="106">
        <f t="shared" si="37"/>
        <v>0</v>
      </c>
      <c r="BF197" s="106">
        <f t="shared" si="38"/>
        <v>0</v>
      </c>
      <c r="BG197" s="106">
        <f t="shared" si="39"/>
        <v>0</v>
      </c>
      <c r="BH197" s="106">
        <f t="shared" si="40"/>
        <v>0</v>
      </c>
      <c r="BI197" s="106">
        <f t="shared" si="41"/>
        <v>0</v>
      </c>
      <c r="BJ197" s="6" t="s">
        <v>79</v>
      </c>
      <c r="BK197" s="106">
        <f t="shared" si="42"/>
        <v>0</v>
      </c>
      <c r="BL197" s="6" t="s">
        <v>224</v>
      </c>
      <c r="BM197" s="105" t="s">
        <v>804</v>
      </c>
    </row>
    <row r="198" spans="1:65" s="17" customFormat="1" ht="16.5" customHeight="1">
      <c r="A198" s="18"/>
      <c r="B198" s="15"/>
      <c r="C198" s="94">
        <f t="shared" si="43"/>
        <v>62</v>
      </c>
      <c r="D198" s="94" t="s">
        <v>219</v>
      </c>
      <c r="E198" s="95" t="s">
        <v>3945</v>
      </c>
      <c r="F198" s="96" t="s">
        <v>3946</v>
      </c>
      <c r="G198" s="97" t="s">
        <v>2486</v>
      </c>
      <c r="H198" s="98">
        <v>1</v>
      </c>
      <c r="I198" s="1"/>
      <c r="J198" s="99">
        <f t="shared" si="33"/>
        <v>0</v>
      </c>
      <c r="K198" s="96" t="s">
        <v>0</v>
      </c>
      <c r="L198" s="15"/>
      <c r="M198" s="100" t="s">
        <v>0</v>
      </c>
      <c r="N198" s="101" t="s">
        <v>37</v>
      </c>
      <c r="O198" s="102"/>
      <c r="P198" s="103">
        <f t="shared" si="34"/>
        <v>0</v>
      </c>
      <c r="Q198" s="103">
        <v>0</v>
      </c>
      <c r="R198" s="103">
        <f t="shared" si="35"/>
        <v>0</v>
      </c>
      <c r="S198" s="103">
        <v>0</v>
      </c>
      <c r="T198" s="104">
        <f t="shared" si="36"/>
        <v>0</v>
      </c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R198" s="105" t="s">
        <v>224</v>
      </c>
      <c r="AT198" s="105" t="s">
        <v>219</v>
      </c>
      <c r="AU198" s="105" t="s">
        <v>79</v>
      </c>
      <c r="AY198" s="6" t="s">
        <v>217</v>
      </c>
      <c r="BE198" s="106">
        <f t="shared" si="37"/>
        <v>0</v>
      </c>
      <c r="BF198" s="106">
        <f t="shared" si="38"/>
        <v>0</v>
      </c>
      <c r="BG198" s="106">
        <f t="shared" si="39"/>
        <v>0</v>
      </c>
      <c r="BH198" s="106">
        <f t="shared" si="40"/>
        <v>0</v>
      </c>
      <c r="BI198" s="106">
        <f t="shared" si="41"/>
        <v>0</v>
      </c>
      <c r="BJ198" s="6" t="s">
        <v>79</v>
      </c>
      <c r="BK198" s="106">
        <f t="shared" si="42"/>
        <v>0</v>
      </c>
      <c r="BL198" s="6" t="s">
        <v>224</v>
      </c>
      <c r="BM198" s="105" t="s">
        <v>810</v>
      </c>
    </row>
    <row r="199" spans="1:65" s="17" customFormat="1" ht="16.5" customHeight="1">
      <c r="A199" s="18"/>
      <c r="B199" s="15"/>
      <c r="C199" s="94">
        <f t="shared" si="43"/>
        <v>63</v>
      </c>
      <c r="D199" s="94" t="s">
        <v>219</v>
      </c>
      <c r="E199" s="95" t="s">
        <v>4034</v>
      </c>
      <c r="F199" s="96" t="s">
        <v>3948</v>
      </c>
      <c r="G199" s="97" t="s">
        <v>2486</v>
      </c>
      <c r="H199" s="98">
        <v>6</v>
      </c>
      <c r="I199" s="1"/>
      <c r="J199" s="99">
        <f t="shared" si="33"/>
        <v>0</v>
      </c>
      <c r="K199" s="96" t="s">
        <v>0</v>
      </c>
      <c r="L199" s="15"/>
      <c r="M199" s="100" t="s">
        <v>0</v>
      </c>
      <c r="N199" s="101" t="s">
        <v>37</v>
      </c>
      <c r="O199" s="102"/>
      <c r="P199" s="103">
        <f t="shared" si="34"/>
        <v>0</v>
      </c>
      <c r="Q199" s="103">
        <v>0</v>
      </c>
      <c r="R199" s="103">
        <f t="shared" si="35"/>
        <v>0</v>
      </c>
      <c r="S199" s="103">
        <v>0</v>
      </c>
      <c r="T199" s="104">
        <f t="shared" si="36"/>
        <v>0</v>
      </c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R199" s="105" t="s">
        <v>224</v>
      </c>
      <c r="AT199" s="105" t="s">
        <v>219</v>
      </c>
      <c r="AU199" s="105" t="s">
        <v>79</v>
      </c>
      <c r="AY199" s="6" t="s">
        <v>217</v>
      </c>
      <c r="BE199" s="106">
        <f t="shared" si="37"/>
        <v>0</v>
      </c>
      <c r="BF199" s="106">
        <f t="shared" si="38"/>
        <v>0</v>
      </c>
      <c r="BG199" s="106">
        <f t="shared" si="39"/>
        <v>0</v>
      </c>
      <c r="BH199" s="106">
        <f t="shared" si="40"/>
        <v>0</v>
      </c>
      <c r="BI199" s="106">
        <f t="shared" si="41"/>
        <v>0</v>
      </c>
      <c r="BJ199" s="6" t="s">
        <v>79</v>
      </c>
      <c r="BK199" s="106">
        <f t="shared" si="42"/>
        <v>0</v>
      </c>
      <c r="BL199" s="6" t="s">
        <v>224</v>
      </c>
      <c r="BM199" s="105" t="s">
        <v>818</v>
      </c>
    </row>
    <row r="200" spans="1:65" s="17" customFormat="1" ht="16.5" customHeight="1">
      <c r="A200" s="18"/>
      <c r="B200" s="15"/>
      <c r="C200" s="94">
        <f t="shared" si="43"/>
        <v>64</v>
      </c>
      <c r="D200" s="94" t="s">
        <v>219</v>
      </c>
      <c r="E200" s="95" t="s">
        <v>4035</v>
      </c>
      <c r="F200" s="96" t="s">
        <v>4036</v>
      </c>
      <c r="G200" s="97" t="s">
        <v>2486</v>
      </c>
      <c r="H200" s="98">
        <v>2</v>
      </c>
      <c r="I200" s="1"/>
      <c r="J200" s="99">
        <f t="shared" si="33"/>
        <v>0</v>
      </c>
      <c r="K200" s="96" t="s">
        <v>0</v>
      </c>
      <c r="L200" s="15"/>
      <c r="M200" s="100" t="s">
        <v>0</v>
      </c>
      <c r="N200" s="101" t="s">
        <v>37</v>
      </c>
      <c r="O200" s="102"/>
      <c r="P200" s="103">
        <f t="shared" si="34"/>
        <v>0</v>
      </c>
      <c r="Q200" s="103">
        <v>0</v>
      </c>
      <c r="R200" s="103">
        <f t="shared" si="35"/>
        <v>0</v>
      </c>
      <c r="S200" s="103">
        <v>0</v>
      </c>
      <c r="T200" s="104">
        <f t="shared" si="36"/>
        <v>0</v>
      </c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R200" s="105" t="s">
        <v>224</v>
      </c>
      <c r="AT200" s="105" t="s">
        <v>219</v>
      </c>
      <c r="AU200" s="105" t="s">
        <v>79</v>
      </c>
      <c r="AY200" s="6" t="s">
        <v>217</v>
      </c>
      <c r="BE200" s="106">
        <f t="shared" si="37"/>
        <v>0</v>
      </c>
      <c r="BF200" s="106">
        <f t="shared" si="38"/>
        <v>0</v>
      </c>
      <c r="BG200" s="106">
        <f t="shared" si="39"/>
        <v>0</v>
      </c>
      <c r="BH200" s="106">
        <f t="shared" si="40"/>
        <v>0</v>
      </c>
      <c r="BI200" s="106">
        <f t="shared" si="41"/>
        <v>0</v>
      </c>
      <c r="BJ200" s="6" t="s">
        <v>79</v>
      </c>
      <c r="BK200" s="106">
        <f t="shared" si="42"/>
        <v>0</v>
      </c>
      <c r="BL200" s="6" t="s">
        <v>224</v>
      </c>
      <c r="BM200" s="105" t="s">
        <v>827</v>
      </c>
    </row>
    <row r="201" spans="1:65" s="17" customFormat="1" ht="19.5">
      <c r="A201" s="18"/>
      <c r="B201" s="15"/>
      <c r="C201" s="18"/>
      <c r="D201" s="113" t="s">
        <v>745</v>
      </c>
      <c r="E201" s="18"/>
      <c r="F201" s="114" t="s">
        <v>4037</v>
      </c>
      <c r="G201" s="18"/>
      <c r="H201" s="18"/>
      <c r="I201" s="18"/>
      <c r="J201" s="18"/>
      <c r="K201" s="18"/>
      <c r="L201" s="15"/>
      <c r="M201" s="115"/>
      <c r="N201" s="116"/>
      <c r="O201" s="102"/>
      <c r="P201" s="102"/>
      <c r="Q201" s="102"/>
      <c r="R201" s="102"/>
      <c r="S201" s="102"/>
      <c r="T201" s="117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T201" s="6" t="s">
        <v>745</v>
      </c>
      <c r="AU201" s="6" t="s">
        <v>79</v>
      </c>
    </row>
    <row r="202" spans="1:65" s="17" customFormat="1" ht="16.5" customHeight="1">
      <c r="A202" s="18"/>
      <c r="B202" s="15"/>
      <c r="C202" s="94">
        <f>C200+1</f>
        <v>65</v>
      </c>
      <c r="D202" s="94" t="s">
        <v>219</v>
      </c>
      <c r="E202" s="95" t="s">
        <v>3970</v>
      </c>
      <c r="F202" s="96" t="s">
        <v>3971</v>
      </c>
      <c r="G202" s="97" t="s">
        <v>2486</v>
      </c>
      <c r="H202" s="98">
        <v>2</v>
      </c>
      <c r="I202" s="1"/>
      <c r="J202" s="99">
        <f t="shared" ref="J202:J213" si="44">ROUND(I202*H202,2)</f>
        <v>0</v>
      </c>
      <c r="K202" s="96" t="s">
        <v>0</v>
      </c>
      <c r="L202" s="15"/>
      <c r="M202" s="100" t="s">
        <v>0</v>
      </c>
      <c r="N202" s="101" t="s">
        <v>37</v>
      </c>
      <c r="O202" s="102"/>
      <c r="P202" s="103">
        <f t="shared" ref="P202:P213" si="45">O202*H202</f>
        <v>0</v>
      </c>
      <c r="Q202" s="103">
        <v>0</v>
      </c>
      <c r="R202" s="103">
        <f t="shared" ref="R202:R213" si="46">Q202*H202</f>
        <v>0</v>
      </c>
      <c r="S202" s="103">
        <v>0</v>
      </c>
      <c r="T202" s="104">
        <f t="shared" ref="T202:T213" si="47">S202*H202</f>
        <v>0</v>
      </c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R202" s="105" t="s">
        <v>224</v>
      </c>
      <c r="AT202" s="105" t="s">
        <v>219</v>
      </c>
      <c r="AU202" s="105" t="s">
        <v>79</v>
      </c>
      <c r="AY202" s="6" t="s">
        <v>217</v>
      </c>
      <c r="BE202" s="106">
        <f t="shared" ref="BE202:BE213" si="48">IF(N202="základní",J202,0)</f>
        <v>0</v>
      </c>
      <c r="BF202" s="106">
        <f t="shared" ref="BF202:BF213" si="49">IF(N202="snížená",J202,0)</f>
        <v>0</v>
      </c>
      <c r="BG202" s="106">
        <f t="shared" ref="BG202:BG213" si="50">IF(N202="zákl. přenesená",J202,0)</f>
        <v>0</v>
      </c>
      <c r="BH202" s="106">
        <f t="shared" ref="BH202:BH213" si="51">IF(N202="sníž. přenesená",J202,0)</f>
        <v>0</v>
      </c>
      <c r="BI202" s="106">
        <f t="shared" ref="BI202:BI213" si="52">IF(N202="nulová",J202,0)</f>
        <v>0</v>
      </c>
      <c r="BJ202" s="6" t="s">
        <v>79</v>
      </c>
      <c r="BK202" s="106">
        <f t="shared" ref="BK202:BK213" si="53">ROUND(I202*H202,2)</f>
        <v>0</v>
      </c>
      <c r="BL202" s="6" t="s">
        <v>224</v>
      </c>
      <c r="BM202" s="105" t="s">
        <v>836</v>
      </c>
    </row>
    <row r="203" spans="1:65" s="17" customFormat="1" ht="24">
      <c r="A203" s="18"/>
      <c r="B203" s="15"/>
      <c r="C203" s="94">
        <f>C202+1</f>
        <v>66</v>
      </c>
      <c r="D203" s="94" t="s">
        <v>219</v>
      </c>
      <c r="E203" s="95" t="s">
        <v>3989</v>
      </c>
      <c r="F203" s="96" t="s">
        <v>3990</v>
      </c>
      <c r="G203" s="97" t="s">
        <v>2612</v>
      </c>
      <c r="H203" s="98">
        <v>1</v>
      </c>
      <c r="I203" s="1"/>
      <c r="J203" s="99">
        <f t="shared" si="44"/>
        <v>0</v>
      </c>
      <c r="K203" s="96" t="s">
        <v>0</v>
      </c>
      <c r="L203" s="15"/>
      <c r="M203" s="100" t="s">
        <v>0</v>
      </c>
      <c r="N203" s="101" t="s">
        <v>37</v>
      </c>
      <c r="O203" s="102"/>
      <c r="P203" s="103">
        <f t="shared" si="45"/>
        <v>0</v>
      </c>
      <c r="Q203" s="103">
        <v>0</v>
      </c>
      <c r="R203" s="103">
        <f t="shared" si="46"/>
        <v>0</v>
      </c>
      <c r="S203" s="103">
        <v>0</v>
      </c>
      <c r="T203" s="104">
        <f t="shared" si="47"/>
        <v>0</v>
      </c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R203" s="105" t="s">
        <v>224</v>
      </c>
      <c r="AT203" s="105" t="s">
        <v>219</v>
      </c>
      <c r="AU203" s="105" t="s">
        <v>79</v>
      </c>
      <c r="AY203" s="6" t="s">
        <v>217</v>
      </c>
      <c r="BE203" s="106">
        <f t="shared" si="48"/>
        <v>0</v>
      </c>
      <c r="BF203" s="106">
        <f t="shared" si="49"/>
        <v>0</v>
      </c>
      <c r="BG203" s="106">
        <f t="shared" si="50"/>
        <v>0</v>
      </c>
      <c r="BH203" s="106">
        <f t="shared" si="51"/>
        <v>0</v>
      </c>
      <c r="BI203" s="106">
        <f t="shared" si="52"/>
        <v>0</v>
      </c>
      <c r="BJ203" s="6" t="s">
        <v>79</v>
      </c>
      <c r="BK203" s="106">
        <f t="shared" si="53"/>
        <v>0</v>
      </c>
      <c r="BL203" s="6" t="s">
        <v>224</v>
      </c>
      <c r="BM203" s="105" t="s">
        <v>844</v>
      </c>
    </row>
    <row r="204" spans="1:65" s="17" customFormat="1" ht="24">
      <c r="A204" s="18"/>
      <c r="B204" s="15"/>
      <c r="C204" s="94">
        <f t="shared" ref="C204:C213" si="54">C203+1</f>
        <v>67</v>
      </c>
      <c r="D204" s="94" t="s">
        <v>219</v>
      </c>
      <c r="E204" s="95" t="s">
        <v>3985</v>
      </c>
      <c r="F204" s="96" t="s">
        <v>3986</v>
      </c>
      <c r="G204" s="97" t="s">
        <v>2612</v>
      </c>
      <c r="H204" s="98">
        <v>2</v>
      </c>
      <c r="I204" s="1"/>
      <c r="J204" s="99">
        <f t="shared" si="44"/>
        <v>0</v>
      </c>
      <c r="K204" s="96" t="s">
        <v>0</v>
      </c>
      <c r="L204" s="15"/>
      <c r="M204" s="100" t="s">
        <v>0</v>
      </c>
      <c r="N204" s="101" t="s">
        <v>37</v>
      </c>
      <c r="O204" s="102"/>
      <c r="P204" s="103">
        <f t="shared" si="45"/>
        <v>0</v>
      </c>
      <c r="Q204" s="103">
        <v>0</v>
      </c>
      <c r="R204" s="103">
        <f t="shared" si="46"/>
        <v>0</v>
      </c>
      <c r="S204" s="103">
        <v>0</v>
      </c>
      <c r="T204" s="104">
        <f t="shared" si="47"/>
        <v>0</v>
      </c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R204" s="105" t="s">
        <v>224</v>
      </c>
      <c r="AT204" s="105" t="s">
        <v>219</v>
      </c>
      <c r="AU204" s="105" t="s">
        <v>79</v>
      </c>
      <c r="AY204" s="6" t="s">
        <v>217</v>
      </c>
      <c r="BE204" s="106">
        <f t="shared" si="48"/>
        <v>0</v>
      </c>
      <c r="BF204" s="106">
        <f t="shared" si="49"/>
        <v>0</v>
      </c>
      <c r="BG204" s="106">
        <f t="shared" si="50"/>
        <v>0</v>
      </c>
      <c r="BH204" s="106">
        <f t="shared" si="51"/>
        <v>0</v>
      </c>
      <c r="BI204" s="106">
        <f t="shared" si="52"/>
        <v>0</v>
      </c>
      <c r="BJ204" s="6" t="s">
        <v>79</v>
      </c>
      <c r="BK204" s="106">
        <f t="shared" si="53"/>
        <v>0</v>
      </c>
      <c r="BL204" s="6" t="s">
        <v>224</v>
      </c>
      <c r="BM204" s="105" t="s">
        <v>853</v>
      </c>
    </row>
    <row r="205" spans="1:65" s="17" customFormat="1" ht="16.5" customHeight="1">
      <c r="A205" s="18"/>
      <c r="B205" s="15"/>
      <c r="C205" s="94">
        <f t="shared" si="54"/>
        <v>68</v>
      </c>
      <c r="D205" s="94" t="s">
        <v>219</v>
      </c>
      <c r="E205" s="95" t="s">
        <v>3991</v>
      </c>
      <c r="F205" s="96" t="s">
        <v>3992</v>
      </c>
      <c r="G205" s="97" t="s">
        <v>2612</v>
      </c>
      <c r="H205" s="98">
        <v>3</v>
      </c>
      <c r="I205" s="1"/>
      <c r="J205" s="99">
        <f t="shared" si="44"/>
        <v>0</v>
      </c>
      <c r="K205" s="96" t="s">
        <v>0</v>
      </c>
      <c r="L205" s="15"/>
      <c r="M205" s="100" t="s">
        <v>0</v>
      </c>
      <c r="N205" s="101" t="s">
        <v>37</v>
      </c>
      <c r="O205" s="102"/>
      <c r="P205" s="103">
        <f t="shared" si="45"/>
        <v>0</v>
      </c>
      <c r="Q205" s="103">
        <v>0</v>
      </c>
      <c r="R205" s="103">
        <f t="shared" si="46"/>
        <v>0</v>
      </c>
      <c r="S205" s="103">
        <v>0</v>
      </c>
      <c r="T205" s="104">
        <f t="shared" si="47"/>
        <v>0</v>
      </c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R205" s="105" t="s">
        <v>224</v>
      </c>
      <c r="AT205" s="105" t="s">
        <v>219</v>
      </c>
      <c r="AU205" s="105" t="s">
        <v>79</v>
      </c>
      <c r="AY205" s="6" t="s">
        <v>217</v>
      </c>
      <c r="BE205" s="106">
        <f t="shared" si="48"/>
        <v>0</v>
      </c>
      <c r="BF205" s="106">
        <f t="shared" si="49"/>
        <v>0</v>
      </c>
      <c r="BG205" s="106">
        <f t="shared" si="50"/>
        <v>0</v>
      </c>
      <c r="BH205" s="106">
        <f t="shared" si="51"/>
        <v>0</v>
      </c>
      <c r="BI205" s="106">
        <f t="shared" si="52"/>
        <v>0</v>
      </c>
      <c r="BJ205" s="6" t="s">
        <v>79</v>
      </c>
      <c r="BK205" s="106">
        <f t="shared" si="53"/>
        <v>0</v>
      </c>
      <c r="BL205" s="6" t="s">
        <v>224</v>
      </c>
      <c r="BM205" s="105" t="s">
        <v>2514</v>
      </c>
    </row>
    <row r="206" spans="1:65" s="17" customFormat="1" ht="36">
      <c r="A206" s="18"/>
      <c r="B206" s="15"/>
      <c r="C206" s="94">
        <f t="shared" si="54"/>
        <v>69</v>
      </c>
      <c r="D206" s="94" t="s">
        <v>219</v>
      </c>
      <c r="E206" s="95" t="s">
        <v>4038</v>
      </c>
      <c r="F206" s="96" t="s">
        <v>4039</v>
      </c>
      <c r="G206" s="97" t="s">
        <v>286</v>
      </c>
      <c r="H206" s="98">
        <v>50</v>
      </c>
      <c r="I206" s="1"/>
      <c r="J206" s="99">
        <f t="shared" si="44"/>
        <v>0</v>
      </c>
      <c r="K206" s="96" t="s">
        <v>0</v>
      </c>
      <c r="L206" s="15"/>
      <c r="M206" s="100" t="s">
        <v>0</v>
      </c>
      <c r="N206" s="101" t="s">
        <v>37</v>
      </c>
      <c r="O206" s="102"/>
      <c r="P206" s="103">
        <f t="shared" si="45"/>
        <v>0</v>
      </c>
      <c r="Q206" s="103">
        <v>0</v>
      </c>
      <c r="R206" s="103">
        <f t="shared" si="46"/>
        <v>0</v>
      </c>
      <c r="S206" s="103">
        <v>0</v>
      </c>
      <c r="T206" s="104">
        <f t="shared" si="47"/>
        <v>0</v>
      </c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R206" s="105" t="s">
        <v>224</v>
      </c>
      <c r="AT206" s="105" t="s">
        <v>219</v>
      </c>
      <c r="AU206" s="105" t="s">
        <v>79</v>
      </c>
      <c r="AY206" s="6" t="s">
        <v>217</v>
      </c>
      <c r="BE206" s="106">
        <f t="shared" si="48"/>
        <v>0</v>
      </c>
      <c r="BF206" s="106">
        <f t="shared" si="49"/>
        <v>0</v>
      </c>
      <c r="BG206" s="106">
        <f t="shared" si="50"/>
        <v>0</v>
      </c>
      <c r="BH206" s="106">
        <f t="shared" si="51"/>
        <v>0</v>
      </c>
      <c r="BI206" s="106">
        <f t="shared" si="52"/>
        <v>0</v>
      </c>
      <c r="BJ206" s="6" t="s">
        <v>79</v>
      </c>
      <c r="BK206" s="106">
        <f t="shared" si="53"/>
        <v>0</v>
      </c>
      <c r="BL206" s="6" t="s">
        <v>224</v>
      </c>
      <c r="BM206" s="105" t="s">
        <v>2516</v>
      </c>
    </row>
    <row r="207" spans="1:65" s="17" customFormat="1" ht="16.5" customHeight="1">
      <c r="A207" s="18"/>
      <c r="B207" s="15"/>
      <c r="C207" s="94">
        <f t="shared" si="54"/>
        <v>70</v>
      </c>
      <c r="D207" s="94" t="s">
        <v>219</v>
      </c>
      <c r="E207" s="95" t="s">
        <v>3995</v>
      </c>
      <c r="F207" s="96" t="s">
        <v>3996</v>
      </c>
      <c r="G207" s="97" t="s">
        <v>286</v>
      </c>
      <c r="H207" s="98">
        <v>50</v>
      </c>
      <c r="I207" s="1"/>
      <c r="J207" s="99">
        <f t="shared" si="44"/>
        <v>0</v>
      </c>
      <c r="K207" s="96" t="s">
        <v>0</v>
      </c>
      <c r="L207" s="15"/>
      <c r="M207" s="100" t="s">
        <v>0</v>
      </c>
      <c r="N207" s="101" t="s">
        <v>37</v>
      </c>
      <c r="O207" s="102"/>
      <c r="P207" s="103">
        <f t="shared" si="45"/>
        <v>0</v>
      </c>
      <c r="Q207" s="103">
        <v>0</v>
      </c>
      <c r="R207" s="103">
        <f t="shared" si="46"/>
        <v>0</v>
      </c>
      <c r="S207" s="103">
        <v>0</v>
      </c>
      <c r="T207" s="104">
        <f t="shared" si="47"/>
        <v>0</v>
      </c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R207" s="105" t="s">
        <v>224</v>
      </c>
      <c r="AT207" s="105" t="s">
        <v>219</v>
      </c>
      <c r="AU207" s="105" t="s">
        <v>79</v>
      </c>
      <c r="AY207" s="6" t="s">
        <v>217</v>
      </c>
      <c r="BE207" s="106">
        <f t="shared" si="48"/>
        <v>0</v>
      </c>
      <c r="BF207" s="106">
        <f t="shared" si="49"/>
        <v>0</v>
      </c>
      <c r="BG207" s="106">
        <f t="shared" si="50"/>
        <v>0</v>
      </c>
      <c r="BH207" s="106">
        <f t="shared" si="51"/>
        <v>0</v>
      </c>
      <c r="BI207" s="106">
        <f t="shared" si="52"/>
        <v>0</v>
      </c>
      <c r="BJ207" s="6" t="s">
        <v>79</v>
      </c>
      <c r="BK207" s="106">
        <f t="shared" si="53"/>
        <v>0</v>
      </c>
      <c r="BL207" s="6" t="s">
        <v>224</v>
      </c>
      <c r="BM207" s="105" t="s">
        <v>2518</v>
      </c>
    </row>
    <row r="208" spans="1:65" s="17" customFormat="1" ht="24">
      <c r="A208" s="18"/>
      <c r="B208" s="15"/>
      <c r="C208" s="94">
        <f t="shared" si="54"/>
        <v>71</v>
      </c>
      <c r="D208" s="94" t="s">
        <v>219</v>
      </c>
      <c r="E208" s="95" t="s">
        <v>4040</v>
      </c>
      <c r="F208" s="96" t="s">
        <v>4041</v>
      </c>
      <c r="G208" s="97" t="s">
        <v>286</v>
      </c>
      <c r="H208" s="98">
        <v>10</v>
      </c>
      <c r="I208" s="1"/>
      <c r="J208" s="99">
        <f t="shared" si="44"/>
        <v>0</v>
      </c>
      <c r="K208" s="96" t="s">
        <v>0</v>
      </c>
      <c r="L208" s="15"/>
      <c r="M208" s="100" t="s">
        <v>0</v>
      </c>
      <c r="N208" s="101" t="s">
        <v>37</v>
      </c>
      <c r="O208" s="102"/>
      <c r="P208" s="103">
        <f t="shared" si="45"/>
        <v>0</v>
      </c>
      <c r="Q208" s="103">
        <v>0</v>
      </c>
      <c r="R208" s="103">
        <f t="shared" si="46"/>
        <v>0</v>
      </c>
      <c r="S208" s="103">
        <v>0</v>
      </c>
      <c r="T208" s="104">
        <f t="shared" si="47"/>
        <v>0</v>
      </c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R208" s="105" t="s">
        <v>224</v>
      </c>
      <c r="AT208" s="105" t="s">
        <v>219</v>
      </c>
      <c r="AU208" s="105" t="s">
        <v>79</v>
      </c>
      <c r="AY208" s="6" t="s">
        <v>217</v>
      </c>
      <c r="BE208" s="106">
        <f t="shared" si="48"/>
        <v>0</v>
      </c>
      <c r="BF208" s="106">
        <f t="shared" si="49"/>
        <v>0</v>
      </c>
      <c r="BG208" s="106">
        <f t="shared" si="50"/>
        <v>0</v>
      </c>
      <c r="BH208" s="106">
        <f t="shared" si="51"/>
        <v>0</v>
      </c>
      <c r="BI208" s="106">
        <f t="shared" si="52"/>
        <v>0</v>
      </c>
      <c r="BJ208" s="6" t="s">
        <v>79</v>
      </c>
      <c r="BK208" s="106">
        <f t="shared" si="53"/>
        <v>0</v>
      </c>
      <c r="BL208" s="6" t="s">
        <v>224</v>
      </c>
      <c r="BM208" s="105" t="s">
        <v>2520</v>
      </c>
    </row>
    <row r="209" spans="1:65" s="17" customFormat="1" ht="16.5" customHeight="1">
      <c r="A209" s="18"/>
      <c r="B209" s="15"/>
      <c r="C209" s="94">
        <f t="shared" si="54"/>
        <v>72</v>
      </c>
      <c r="D209" s="94" t="s">
        <v>219</v>
      </c>
      <c r="E209" s="95" t="s">
        <v>3999</v>
      </c>
      <c r="F209" s="96" t="s">
        <v>4000</v>
      </c>
      <c r="G209" s="97" t="s">
        <v>286</v>
      </c>
      <c r="H209" s="98">
        <v>10</v>
      </c>
      <c r="I209" s="1"/>
      <c r="J209" s="99">
        <f t="shared" si="44"/>
        <v>0</v>
      </c>
      <c r="K209" s="96" t="s">
        <v>0</v>
      </c>
      <c r="L209" s="15"/>
      <c r="M209" s="100" t="s">
        <v>0</v>
      </c>
      <c r="N209" s="101" t="s">
        <v>37</v>
      </c>
      <c r="O209" s="102"/>
      <c r="P209" s="103">
        <f t="shared" si="45"/>
        <v>0</v>
      </c>
      <c r="Q209" s="103">
        <v>0</v>
      </c>
      <c r="R209" s="103">
        <f t="shared" si="46"/>
        <v>0</v>
      </c>
      <c r="S209" s="103">
        <v>0</v>
      </c>
      <c r="T209" s="104">
        <f t="shared" si="47"/>
        <v>0</v>
      </c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R209" s="105" t="s">
        <v>224</v>
      </c>
      <c r="AT209" s="105" t="s">
        <v>219</v>
      </c>
      <c r="AU209" s="105" t="s">
        <v>79</v>
      </c>
      <c r="AY209" s="6" t="s">
        <v>217</v>
      </c>
      <c r="BE209" s="106">
        <f t="shared" si="48"/>
        <v>0</v>
      </c>
      <c r="BF209" s="106">
        <f t="shared" si="49"/>
        <v>0</v>
      </c>
      <c r="BG209" s="106">
        <f t="shared" si="50"/>
        <v>0</v>
      </c>
      <c r="BH209" s="106">
        <f t="shared" si="51"/>
        <v>0</v>
      </c>
      <c r="BI209" s="106">
        <f t="shared" si="52"/>
        <v>0</v>
      </c>
      <c r="BJ209" s="6" t="s">
        <v>79</v>
      </c>
      <c r="BK209" s="106">
        <f t="shared" si="53"/>
        <v>0</v>
      </c>
      <c r="BL209" s="6" t="s">
        <v>224</v>
      </c>
      <c r="BM209" s="105" t="s">
        <v>877</v>
      </c>
    </row>
    <row r="210" spans="1:65" s="17" customFormat="1" ht="16.5" customHeight="1">
      <c r="A210" s="18"/>
      <c r="B210" s="15"/>
      <c r="C210" s="94">
        <f t="shared" si="54"/>
        <v>73</v>
      </c>
      <c r="D210" s="94" t="s">
        <v>219</v>
      </c>
      <c r="E210" s="95" t="s">
        <v>4001</v>
      </c>
      <c r="F210" s="96" t="s">
        <v>4002</v>
      </c>
      <c r="G210" s="97" t="s">
        <v>286</v>
      </c>
      <c r="H210" s="98">
        <v>55</v>
      </c>
      <c r="I210" s="1"/>
      <c r="J210" s="99">
        <f t="shared" si="44"/>
        <v>0</v>
      </c>
      <c r="K210" s="96" t="s">
        <v>0</v>
      </c>
      <c r="L210" s="15"/>
      <c r="M210" s="100" t="s">
        <v>0</v>
      </c>
      <c r="N210" s="101" t="s">
        <v>37</v>
      </c>
      <c r="O210" s="102"/>
      <c r="P210" s="103">
        <f t="shared" si="45"/>
        <v>0</v>
      </c>
      <c r="Q210" s="103">
        <v>0</v>
      </c>
      <c r="R210" s="103">
        <f t="shared" si="46"/>
        <v>0</v>
      </c>
      <c r="S210" s="103">
        <v>0</v>
      </c>
      <c r="T210" s="104">
        <f t="shared" si="47"/>
        <v>0</v>
      </c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R210" s="105" t="s">
        <v>224</v>
      </c>
      <c r="AT210" s="105" t="s">
        <v>219</v>
      </c>
      <c r="AU210" s="105" t="s">
        <v>79</v>
      </c>
      <c r="AY210" s="6" t="s">
        <v>217</v>
      </c>
      <c r="BE210" s="106">
        <f t="shared" si="48"/>
        <v>0</v>
      </c>
      <c r="BF210" s="106">
        <f t="shared" si="49"/>
        <v>0</v>
      </c>
      <c r="BG210" s="106">
        <f t="shared" si="50"/>
        <v>0</v>
      </c>
      <c r="BH210" s="106">
        <f t="shared" si="51"/>
        <v>0</v>
      </c>
      <c r="BI210" s="106">
        <f t="shared" si="52"/>
        <v>0</v>
      </c>
      <c r="BJ210" s="6" t="s">
        <v>79</v>
      </c>
      <c r="BK210" s="106">
        <f t="shared" si="53"/>
        <v>0</v>
      </c>
      <c r="BL210" s="6" t="s">
        <v>224</v>
      </c>
      <c r="BM210" s="105" t="s">
        <v>887</v>
      </c>
    </row>
    <row r="211" spans="1:65" s="17" customFormat="1" ht="16.5" customHeight="1">
      <c r="A211" s="18"/>
      <c r="B211" s="15"/>
      <c r="C211" s="94">
        <f t="shared" si="54"/>
        <v>74</v>
      </c>
      <c r="D211" s="94" t="s">
        <v>219</v>
      </c>
      <c r="E211" s="95" t="s">
        <v>4003</v>
      </c>
      <c r="F211" s="96" t="s">
        <v>4004</v>
      </c>
      <c r="G211" s="97" t="s">
        <v>286</v>
      </c>
      <c r="H211" s="98">
        <v>55</v>
      </c>
      <c r="I211" s="1"/>
      <c r="J211" s="99">
        <f t="shared" si="44"/>
        <v>0</v>
      </c>
      <c r="K211" s="96" t="s">
        <v>0</v>
      </c>
      <c r="L211" s="15"/>
      <c r="M211" s="100" t="s">
        <v>0</v>
      </c>
      <c r="N211" s="101" t="s">
        <v>37</v>
      </c>
      <c r="O211" s="102"/>
      <c r="P211" s="103">
        <f t="shared" si="45"/>
        <v>0</v>
      </c>
      <c r="Q211" s="103">
        <v>0</v>
      </c>
      <c r="R211" s="103">
        <f t="shared" si="46"/>
        <v>0</v>
      </c>
      <c r="S211" s="103">
        <v>0</v>
      </c>
      <c r="T211" s="104">
        <f t="shared" si="47"/>
        <v>0</v>
      </c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R211" s="105" t="s">
        <v>224</v>
      </c>
      <c r="AT211" s="105" t="s">
        <v>219</v>
      </c>
      <c r="AU211" s="105" t="s">
        <v>79</v>
      </c>
      <c r="AY211" s="6" t="s">
        <v>217</v>
      </c>
      <c r="BE211" s="106">
        <f t="shared" si="48"/>
        <v>0</v>
      </c>
      <c r="BF211" s="106">
        <f t="shared" si="49"/>
        <v>0</v>
      </c>
      <c r="BG211" s="106">
        <f t="shared" si="50"/>
        <v>0</v>
      </c>
      <c r="BH211" s="106">
        <f t="shared" si="51"/>
        <v>0</v>
      </c>
      <c r="BI211" s="106">
        <f t="shared" si="52"/>
        <v>0</v>
      </c>
      <c r="BJ211" s="6" t="s">
        <v>79</v>
      </c>
      <c r="BK211" s="106">
        <f t="shared" si="53"/>
        <v>0</v>
      </c>
      <c r="BL211" s="6" t="s">
        <v>224</v>
      </c>
      <c r="BM211" s="105" t="s">
        <v>902</v>
      </c>
    </row>
    <row r="212" spans="1:65" s="17" customFormat="1" ht="16.5" customHeight="1">
      <c r="A212" s="18"/>
      <c r="B212" s="15"/>
      <c r="C212" s="94">
        <f t="shared" si="54"/>
        <v>75</v>
      </c>
      <c r="D212" s="94" t="s">
        <v>219</v>
      </c>
      <c r="E212" s="95" t="s">
        <v>4005</v>
      </c>
      <c r="F212" s="96" t="s">
        <v>4006</v>
      </c>
      <c r="G212" s="97" t="s">
        <v>286</v>
      </c>
      <c r="H212" s="98">
        <v>2</v>
      </c>
      <c r="I212" s="1"/>
      <c r="J212" s="99">
        <f t="shared" si="44"/>
        <v>0</v>
      </c>
      <c r="K212" s="96" t="s">
        <v>0</v>
      </c>
      <c r="L212" s="15"/>
      <c r="M212" s="100" t="s">
        <v>0</v>
      </c>
      <c r="N212" s="101" t="s">
        <v>37</v>
      </c>
      <c r="O212" s="102"/>
      <c r="P212" s="103">
        <f t="shared" si="45"/>
        <v>0</v>
      </c>
      <c r="Q212" s="103">
        <v>0</v>
      </c>
      <c r="R212" s="103">
        <f t="shared" si="46"/>
        <v>0</v>
      </c>
      <c r="S212" s="103">
        <v>0</v>
      </c>
      <c r="T212" s="104">
        <f t="shared" si="47"/>
        <v>0</v>
      </c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R212" s="105" t="s">
        <v>224</v>
      </c>
      <c r="AT212" s="105" t="s">
        <v>219</v>
      </c>
      <c r="AU212" s="105" t="s">
        <v>79</v>
      </c>
      <c r="AY212" s="6" t="s">
        <v>217</v>
      </c>
      <c r="BE212" s="106">
        <f t="shared" si="48"/>
        <v>0</v>
      </c>
      <c r="BF212" s="106">
        <f t="shared" si="49"/>
        <v>0</v>
      </c>
      <c r="BG212" s="106">
        <f t="shared" si="50"/>
        <v>0</v>
      </c>
      <c r="BH212" s="106">
        <f t="shared" si="51"/>
        <v>0</v>
      </c>
      <c r="BI212" s="106">
        <f t="shared" si="52"/>
        <v>0</v>
      </c>
      <c r="BJ212" s="6" t="s">
        <v>79</v>
      </c>
      <c r="BK212" s="106">
        <f t="shared" si="53"/>
        <v>0</v>
      </c>
      <c r="BL212" s="6" t="s">
        <v>224</v>
      </c>
      <c r="BM212" s="105" t="s">
        <v>915</v>
      </c>
    </row>
    <row r="213" spans="1:65" s="17" customFormat="1" ht="16.5" customHeight="1">
      <c r="A213" s="18"/>
      <c r="B213" s="15"/>
      <c r="C213" s="94">
        <f t="shared" si="54"/>
        <v>76</v>
      </c>
      <c r="D213" s="94" t="s">
        <v>219</v>
      </c>
      <c r="E213" s="95" t="s">
        <v>4007</v>
      </c>
      <c r="F213" s="96" t="s">
        <v>4008</v>
      </c>
      <c r="G213" s="97" t="s">
        <v>286</v>
      </c>
      <c r="H213" s="98">
        <v>2</v>
      </c>
      <c r="I213" s="1"/>
      <c r="J213" s="99">
        <f t="shared" si="44"/>
        <v>0</v>
      </c>
      <c r="K213" s="96" t="s">
        <v>0</v>
      </c>
      <c r="L213" s="15"/>
      <c r="M213" s="100" t="s">
        <v>0</v>
      </c>
      <c r="N213" s="101" t="s">
        <v>37</v>
      </c>
      <c r="O213" s="102"/>
      <c r="P213" s="103">
        <f t="shared" si="45"/>
        <v>0</v>
      </c>
      <c r="Q213" s="103">
        <v>0</v>
      </c>
      <c r="R213" s="103">
        <f t="shared" si="46"/>
        <v>0</v>
      </c>
      <c r="S213" s="103">
        <v>0</v>
      </c>
      <c r="T213" s="104">
        <f t="shared" si="47"/>
        <v>0</v>
      </c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R213" s="105" t="s">
        <v>224</v>
      </c>
      <c r="AT213" s="105" t="s">
        <v>219</v>
      </c>
      <c r="AU213" s="105" t="s">
        <v>79</v>
      </c>
      <c r="AY213" s="6" t="s">
        <v>217</v>
      </c>
      <c r="BE213" s="106">
        <f t="shared" si="48"/>
        <v>0</v>
      </c>
      <c r="BF213" s="106">
        <f t="shared" si="49"/>
        <v>0</v>
      </c>
      <c r="BG213" s="106">
        <f t="shared" si="50"/>
        <v>0</v>
      </c>
      <c r="BH213" s="106">
        <f t="shared" si="51"/>
        <v>0</v>
      </c>
      <c r="BI213" s="106">
        <f t="shared" si="52"/>
        <v>0</v>
      </c>
      <c r="BJ213" s="6" t="s">
        <v>79</v>
      </c>
      <c r="BK213" s="106">
        <f t="shared" si="53"/>
        <v>0</v>
      </c>
      <c r="BL213" s="6" t="s">
        <v>224</v>
      </c>
      <c r="BM213" s="105" t="s">
        <v>924</v>
      </c>
    </row>
    <row r="214" spans="1:65" s="81" customFormat="1" ht="25.9" customHeight="1">
      <c r="B214" s="82"/>
      <c r="D214" s="83" t="s">
        <v>71</v>
      </c>
      <c r="E214" s="84" t="s">
        <v>3400</v>
      </c>
      <c r="F214" s="84" t="s">
        <v>4042</v>
      </c>
      <c r="J214" s="85">
        <f>BK214</f>
        <v>0</v>
      </c>
      <c r="L214" s="82"/>
      <c r="M214" s="86"/>
      <c r="N214" s="87"/>
      <c r="O214" s="87"/>
      <c r="P214" s="88">
        <f>SUM(P215:P221)</f>
        <v>0</v>
      </c>
      <c r="Q214" s="87"/>
      <c r="R214" s="88">
        <f>SUM(R215:R221)</f>
        <v>0</v>
      </c>
      <c r="S214" s="87"/>
      <c r="T214" s="89">
        <f>SUM(T215:T221)</f>
        <v>0</v>
      </c>
      <c r="AR214" s="83" t="s">
        <v>79</v>
      </c>
      <c r="AT214" s="90" t="s">
        <v>71</v>
      </c>
      <c r="AU214" s="90" t="s">
        <v>72</v>
      </c>
      <c r="AY214" s="83" t="s">
        <v>217</v>
      </c>
      <c r="BK214" s="91">
        <f>SUM(BK215:BK221)</f>
        <v>0</v>
      </c>
    </row>
    <row r="215" spans="1:65" s="17" customFormat="1" ht="16.5" customHeight="1">
      <c r="A215" s="18"/>
      <c r="B215" s="15"/>
      <c r="C215" s="94">
        <f>C213+1</f>
        <v>77</v>
      </c>
      <c r="D215" s="94" t="s">
        <v>219</v>
      </c>
      <c r="E215" s="95" t="s">
        <v>4043</v>
      </c>
      <c r="F215" s="96" t="s">
        <v>4044</v>
      </c>
      <c r="G215" s="97" t="s">
        <v>2486</v>
      </c>
      <c r="H215" s="98">
        <v>1</v>
      </c>
      <c r="I215" s="1"/>
      <c r="J215" s="99">
        <f>ROUND(I215*H215,2)</f>
        <v>0</v>
      </c>
      <c r="K215" s="96" t="s">
        <v>0</v>
      </c>
      <c r="L215" s="15"/>
      <c r="M215" s="100" t="s">
        <v>0</v>
      </c>
      <c r="N215" s="101" t="s">
        <v>37</v>
      </c>
      <c r="O215" s="102"/>
      <c r="P215" s="103">
        <f>O215*H215</f>
        <v>0</v>
      </c>
      <c r="Q215" s="103">
        <v>0</v>
      </c>
      <c r="R215" s="103">
        <f>Q215*H215</f>
        <v>0</v>
      </c>
      <c r="S215" s="103">
        <v>0</v>
      </c>
      <c r="T215" s="104">
        <f>S215*H215</f>
        <v>0</v>
      </c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R215" s="105" t="s">
        <v>224</v>
      </c>
      <c r="AT215" s="105" t="s">
        <v>219</v>
      </c>
      <c r="AU215" s="105" t="s">
        <v>79</v>
      </c>
      <c r="AY215" s="6" t="s">
        <v>217</v>
      </c>
      <c r="BE215" s="106">
        <f>IF(N215="základní",J215,0)</f>
        <v>0</v>
      </c>
      <c r="BF215" s="106">
        <f>IF(N215="snížená",J215,0)</f>
        <v>0</v>
      </c>
      <c r="BG215" s="106">
        <f>IF(N215="zákl. přenesená",J215,0)</f>
        <v>0</v>
      </c>
      <c r="BH215" s="106">
        <f>IF(N215="sníž. přenesená",J215,0)</f>
        <v>0</v>
      </c>
      <c r="BI215" s="106">
        <f>IF(N215="nulová",J215,0)</f>
        <v>0</v>
      </c>
      <c r="BJ215" s="6" t="s">
        <v>79</v>
      </c>
      <c r="BK215" s="106">
        <f>ROUND(I215*H215,2)</f>
        <v>0</v>
      </c>
      <c r="BL215" s="6" t="s">
        <v>224</v>
      </c>
      <c r="BM215" s="105" t="s">
        <v>933</v>
      </c>
    </row>
    <row r="216" spans="1:65" s="17" customFormat="1" ht="19.5">
      <c r="A216" s="18"/>
      <c r="B216" s="15"/>
      <c r="C216" s="18"/>
      <c r="D216" s="113" t="s">
        <v>745</v>
      </c>
      <c r="E216" s="18"/>
      <c r="F216" s="114" t="s">
        <v>4045</v>
      </c>
      <c r="G216" s="18"/>
      <c r="H216" s="18"/>
      <c r="I216" s="18"/>
      <c r="J216" s="18"/>
      <c r="K216" s="18"/>
      <c r="L216" s="15"/>
      <c r="M216" s="115"/>
      <c r="N216" s="116"/>
      <c r="O216" s="102"/>
      <c r="P216" s="102"/>
      <c r="Q216" s="102"/>
      <c r="R216" s="102"/>
      <c r="S216" s="102"/>
      <c r="T216" s="117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T216" s="6" t="s">
        <v>745</v>
      </c>
      <c r="AU216" s="6" t="s">
        <v>79</v>
      </c>
    </row>
    <row r="217" spans="1:65" s="17" customFormat="1" ht="16.5" customHeight="1">
      <c r="A217" s="18"/>
      <c r="B217" s="15"/>
      <c r="C217" s="94">
        <f>C215+1</f>
        <v>78</v>
      </c>
      <c r="D217" s="94" t="s">
        <v>219</v>
      </c>
      <c r="E217" s="95" t="s">
        <v>4046</v>
      </c>
      <c r="F217" s="96" t="s">
        <v>4047</v>
      </c>
      <c r="G217" s="97" t="s">
        <v>2486</v>
      </c>
      <c r="H217" s="98">
        <v>1</v>
      </c>
      <c r="I217" s="1"/>
      <c r="J217" s="99">
        <f>ROUND(I217*H217,2)</f>
        <v>0</v>
      </c>
      <c r="K217" s="96" t="s">
        <v>0</v>
      </c>
      <c r="L217" s="15"/>
      <c r="M217" s="100" t="s">
        <v>0</v>
      </c>
      <c r="N217" s="101" t="s">
        <v>37</v>
      </c>
      <c r="O217" s="102"/>
      <c r="P217" s="103">
        <f>O217*H217</f>
        <v>0</v>
      </c>
      <c r="Q217" s="103">
        <v>0</v>
      </c>
      <c r="R217" s="103">
        <f>Q217*H217</f>
        <v>0</v>
      </c>
      <c r="S217" s="103">
        <v>0</v>
      </c>
      <c r="T217" s="104">
        <f>S217*H217</f>
        <v>0</v>
      </c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R217" s="105" t="s">
        <v>224</v>
      </c>
      <c r="AT217" s="105" t="s">
        <v>219</v>
      </c>
      <c r="AU217" s="105" t="s">
        <v>79</v>
      </c>
      <c r="AY217" s="6" t="s">
        <v>217</v>
      </c>
      <c r="BE217" s="106">
        <f>IF(N217="základní",J217,0)</f>
        <v>0</v>
      </c>
      <c r="BF217" s="106">
        <f>IF(N217="snížená",J217,0)</f>
        <v>0</v>
      </c>
      <c r="BG217" s="106">
        <f>IF(N217="zákl. přenesená",J217,0)</f>
        <v>0</v>
      </c>
      <c r="BH217" s="106">
        <f>IF(N217="sníž. přenesená",J217,0)</f>
        <v>0</v>
      </c>
      <c r="BI217" s="106">
        <f>IF(N217="nulová",J217,0)</f>
        <v>0</v>
      </c>
      <c r="BJ217" s="6" t="s">
        <v>79</v>
      </c>
      <c r="BK217" s="106">
        <f>ROUND(I217*H217,2)</f>
        <v>0</v>
      </c>
      <c r="BL217" s="6" t="s">
        <v>224</v>
      </c>
      <c r="BM217" s="105" t="s">
        <v>950</v>
      </c>
    </row>
    <row r="218" spans="1:65" s="17" customFormat="1" ht="16.5" customHeight="1">
      <c r="A218" s="18"/>
      <c r="B218" s="15"/>
      <c r="C218" s="94">
        <f>C217+1</f>
        <v>79</v>
      </c>
      <c r="D218" s="94" t="s">
        <v>219</v>
      </c>
      <c r="E218" s="95" t="s">
        <v>4048</v>
      </c>
      <c r="F218" s="96" t="s">
        <v>4049</v>
      </c>
      <c r="G218" s="97" t="s">
        <v>2486</v>
      </c>
      <c r="H218" s="98">
        <v>1</v>
      </c>
      <c r="I218" s="1"/>
      <c r="J218" s="99">
        <f>ROUND(I218*H218,2)</f>
        <v>0</v>
      </c>
      <c r="K218" s="96" t="s">
        <v>0</v>
      </c>
      <c r="L218" s="15"/>
      <c r="M218" s="100" t="s">
        <v>0</v>
      </c>
      <c r="N218" s="101" t="s">
        <v>37</v>
      </c>
      <c r="O218" s="102"/>
      <c r="P218" s="103">
        <f>O218*H218</f>
        <v>0</v>
      </c>
      <c r="Q218" s="103">
        <v>0</v>
      </c>
      <c r="R218" s="103">
        <f>Q218*H218</f>
        <v>0</v>
      </c>
      <c r="S218" s="103">
        <v>0</v>
      </c>
      <c r="T218" s="104">
        <f>S218*H218</f>
        <v>0</v>
      </c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R218" s="105" t="s">
        <v>224</v>
      </c>
      <c r="AT218" s="105" t="s">
        <v>219</v>
      </c>
      <c r="AU218" s="105" t="s">
        <v>79</v>
      </c>
      <c r="AY218" s="6" t="s">
        <v>217</v>
      </c>
      <c r="BE218" s="106">
        <f>IF(N218="základní",J218,0)</f>
        <v>0</v>
      </c>
      <c r="BF218" s="106">
        <f>IF(N218="snížená",J218,0)</f>
        <v>0</v>
      </c>
      <c r="BG218" s="106">
        <f>IF(N218="zákl. přenesená",J218,0)</f>
        <v>0</v>
      </c>
      <c r="BH218" s="106">
        <f>IF(N218="sníž. přenesená",J218,0)</f>
        <v>0</v>
      </c>
      <c r="BI218" s="106">
        <f>IF(N218="nulová",J218,0)</f>
        <v>0</v>
      </c>
      <c r="BJ218" s="6" t="s">
        <v>79</v>
      </c>
      <c r="BK218" s="106">
        <f>ROUND(I218*H218,2)</f>
        <v>0</v>
      </c>
      <c r="BL218" s="6" t="s">
        <v>224</v>
      </c>
      <c r="BM218" s="105" t="s">
        <v>961</v>
      </c>
    </row>
    <row r="219" spans="1:65" s="17" customFormat="1" ht="16.5" customHeight="1">
      <c r="A219" s="18"/>
      <c r="B219" s="15"/>
      <c r="C219" s="94">
        <f t="shared" ref="C219:C221" si="55">C218+1</f>
        <v>80</v>
      </c>
      <c r="D219" s="94" t="s">
        <v>219</v>
      </c>
      <c r="E219" s="95" t="s">
        <v>4050</v>
      </c>
      <c r="F219" s="96" t="s">
        <v>3954</v>
      </c>
      <c r="G219" s="97" t="s">
        <v>2486</v>
      </c>
      <c r="H219" s="98">
        <v>1</v>
      </c>
      <c r="I219" s="1"/>
      <c r="J219" s="99">
        <f>ROUND(I219*H219,2)</f>
        <v>0</v>
      </c>
      <c r="K219" s="96" t="s">
        <v>0</v>
      </c>
      <c r="L219" s="15"/>
      <c r="M219" s="100" t="s">
        <v>0</v>
      </c>
      <c r="N219" s="101" t="s">
        <v>37</v>
      </c>
      <c r="O219" s="102"/>
      <c r="P219" s="103">
        <f>O219*H219</f>
        <v>0</v>
      </c>
      <c r="Q219" s="103">
        <v>0</v>
      </c>
      <c r="R219" s="103">
        <f>Q219*H219</f>
        <v>0</v>
      </c>
      <c r="S219" s="103">
        <v>0</v>
      </c>
      <c r="T219" s="104">
        <f>S219*H219</f>
        <v>0</v>
      </c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R219" s="105" t="s">
        <v>224</v>
      </c>
      <c r="AT219" s="105" t="s">
        <v>219</v>
      </c>
      <c r="AU219" s="105" t="s">
        <v>79</v>
      </c>
      <c r="AY219" s="6" t="s">
        <v>217</v>
      </c>
      <c r="BE219" s="106">
        <f>IF(N219="základní",J219,0)</f>
        <v>0</v>
      </c>
      <c r="BF219" s="106">
        <f>IF(N219="snížená",J219,0)</f>
        <v>0</v>
      </c>
      <c r="BG219" s="106">
        <f>IF(N219="zákl. přenesená",J219,0)</f>
        <v>0</v>
      </c>
      <c r="BH219" s="106">
        <f>IF(N219="sníž. přenesená",J219,0)</f>
        <v>0</v>
      </c>
      <c r="BI219" s="106">
        <f>IF(N219="nulová",J219,0)</f>
        <v>0</v>
      </c>
      <c r="BJ219" s="6" t="s">
        <v>79</v>
      </c>
      <c r="BK219" s="106">
        <f>ROUND(I219*H219,2)</f>
        <v>0</v>
      </c>
      <c r="BL219" s="6" t="s">
        <v>224</v>
      </c>
      <c r="BM219" s="105" t="s">
        <v>973</v>
      </c>
    </row>
    <row r="220" spans="1:65" s="17" customFormat="1" ht="24">
      <c r="A220" s="18"/>
      <c r="B220" s="15"/>
      <c r="C220" s="94">
        <f t="shared" si="55"/>
        <v>81</v>
      </c>
      <c r="D220" s="94" t="s">
        <v>219</v>
      </c>
      <c r="E220" s="95" t="s">
        <v>4051</v>
      </c>
      <c r="F220" s="96" t="s">
        <v>4052</v>
      </c>
      <c r="G220" s="97" t="s">
        <v>2612</v>
      </c>
      <c r="H220" s="98">
        <v>20</v>
      </c>
      <c r="I220" s="1"/>
      <c r="J220" s="99">
        <f>ROUND(I220*H220,2)</f>
        <v>0</v>
      </c>
      <c r="K220" s="96" t="s">
        <v>0</v>
      </c>
      <c r="L220" s="15"/>
      <c r="M220" s="100" t="s">
        <v>0</v>
      </c>
      <c r="N220" s="101" t="s">
        <v>37</v>
      </c>
      <c r="O220" s="102"/>
      <c r="P220" s="103">
        <f>O220*H220</f>
        <v>0</v>
      </c>
      <c r="Q220" s="103">
        <v>0</v>
      </c>
      <c r="R220" s="103">
        <f>Q220*H220</f>
        <v>0</v>
      </c>
      <c r="S220" s="103">
        <v>0</v>
      </c>
      <c r="T220" s="104">
        <f>S220*H220</f>
        <v>0</v>
      </c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R220" s="105" t="s">
        <v>224</v>
      </c>
      <c r="AT220" s="105" t="s">
        <v>219</v>
      </c>
      <c r="AU220" s="105" t="s">
        <v>79</v>
      </c>
      <c r="AY220" s="6" t="s">
        <v>217</v>
      </c>
      <c r="BE220" s="106">
        <f>IF(N220="základní",J220,0)</f>
        <v>0</v>
      </c>
      <c r="BF220" s="106">
        <f>IF(N220="snížená",J220,0)</f>
        <v>0</v>
      </c>
      <c r="BG220" s="106">
        <f>IF(N220="zákl. přenesená",J220,0)</f>
        <v>0</v>
      </c>
      <c r="BH220" s="106">
        <f>IF(N220="sníž. přenesená",J220,0)</f>
        <v>0</v>
      </c>
      <c r="BI220" s="106">
        <f>IF(N220="nulová",J220,0)</f>
        <v>0</v>
      </c>
      <c r="BJ220" s="6" t="s">
        <v>79</v>
      </c>
      <c r="BK220" s="106">
        <f>ROUND(I220*H220,2)</f>
        <v>0</v>
      </c>
      <c r="BL220" s="6" t="s">
        <v>224</v>
      </c>
      <c r="BM220" s="105" t="s">
        <v>983</v>
      </c>
    </row>
    <row r="221" spans="1:65" s="17" customFormat="1" ht="16.5" customHeight="1">
      <c r="A221" s="18"/>
      <c r="B221" s="15"/>
      <c r="C221" s="94">
        <f t="shared" si="55"/>
        <v>82</v>
      </c>
      <c r="D221" s="94" t="s">
        <v>219</v>
      </c>
      <c r="E221" s="95" t="s">
        <v>3991</v>
      </c>
      <c r="F221" s="96" t="s">
        <v>3992</v>
      </c>
      <c r="G221" s="97" t="s">
        <v>2612</v>
      </c>
      <c r="H221" s="98">
        <v>20</v>
      </c>
      <c r="I221" s="1"/>
      <c r="J221" s="99">
        <f>ROUND(I221*H221,2)</f>
        <v>0</v>
      </c>
      <c r="K221" s="96" t="s">
        <v>0</v>
      </c>
      <c r="L221" s="15"/>
      <c r="M221" s="100" t="s">
        <v>0</v>
      </c>
      <c r="N221" s="101" t="s">
        <v>37</v>
      </c>
      <c r="O221" s="102"/>
      <c r="P221" s="103">
        <f>O221*H221</f>
        <v>0</v>
      </c>
      <c r="Q221" s="103">
        <v>0</v>
      </c>
      <c r="R221" s="103">
        <f>Q221*H221</f>
        <v>0</v>
      </c>
      <c r="S221" s="103">
        <v>0</v>
      </c>
      <c r="T221" s="104">
        <f>S221*H221</f>
        <v>0</v>
      </c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R221" s="105" t="s">
        <v>224</v>
      </c>
      <c r="AT221" s="105" t="s">
        <v>219</v>
      </c>
      <c r="AU221" s="105" t="s">
        <v>79</v>
      </c>
      <c r="AY221" s="6" t="s">
        <v>217</v>
      </c>
      <c r="BE221" s="106">
        <f>IF(N221="základní",J221,0)</f>
        <v>0</v>
      </c>
      <c r="BF221" s="106">
        <f>IF(N221="snížená",J221,0)</f>
        <v>0</v>
      </c>
      <c r="BG221" s="106">
        <f>IF(N221="zákl. přenesená",J221,0)</f>
        <v>0</v>
      </c>
      <c r="BH221" s="106">
        <f>IF(N221="sníž. přenesená",J221,0)</f>
        <v>0</v>
      </c>
      <c r="BI221" s="106">
        <f>IF(N221="nulová",J221,0)</f>
        <v>0</v>
      </c>
      <c r="BJ221" s="6" t="s">
        <v>79</v>
      </c>
      <c r="BK221" s="106">
        <f>ROUND(I221*H221,2)</f>
        <v>0</v>
      </c>
      <c r="BL221" s="6" t="s">
        <v>224</v>
      </c>
      <c r="BM221" s="105" t="s">
        <v>993</v>
      </c>
    </row>
    <row r="222" spans="1:65" s="81" customFormat="1" ht="25.9" customHeight="1">
      <c r="B222" s="82"/>
      <c r="D222" s="83" t="s">
        <v>71</v>
      </c>
      <c r="E222" s="84" t="s">
        <v>3414</v>
      </c>
      <c r="F222" s="84" t="s">
        <v>4053</v>
      </c>
      <c r="J222" s="85">
        <f>BK222</f>
        <v>0</v>
      </c>
      <c r="L222" s="82"/>
      <c r="M222" s="86"/>
      <c r="N222" s="87"/>
      <c r="O222" s="87"/>
      <c r="P222" s="88">
        <f>SUM(P223:P231)</f>
        <v>0</v>
      </c>
      <c r="Q222" s="87"/>
      <c r="R222" s="88">
        <f>SUM(R223:R231)</f>
        <v>0</v>
      </c>
      <c r="S222" s="87"/>
      <c r="T222" s="89">
        <f>SUM(T223:T231)</f>
        <v>0</v>
      </c>
      <c r="AR222" s="83" t="s">
        <v>79</v>
      </c>
      <c r="AT222" s="90" t="s">
        <v>71</v>
      </c>
      <c r="AU222" s="90" t="s">
        <v>72</v>
      </c>
      <c r="AY222" s="83" t="s">
        <v>217</v>
      </c>
      <c r="BK222" s="91">
        <f>SUM(BK223:BK231)</f>
        <v>0</v>
      </c>
    </row>
    <row r="223" spans="1:65" s="17" customFormat="1" ht="16.5" customHeight="1">
      <c r="A223" s="18"/>
      <c r="B223" s="15"/>
      <c r="C223" s="94">
        <f>C221+1</f>
        <v>83</v>
      </c>
      <c r="D223" s="94" t="s">
        <v>219</v>
      </c>
      <c r="E223" s="95" t="s">
        <v>4054</v>
      </c>
      <c r="F223" s="96" t="s">
        <v>4055</v>
      </c>
      <c r="G223" s="97" t="s">
        <v>2486</v>
      </c>
      <c r="H223" s="98">
        <v>1</v>
      </c>
      <c r="I223" s="1"/>
      <c r="J223" s="99">
        <f>ROUND(I223*H223,2)</f>
        <v>0</v>
      </c>
      <c r="K223" s="96" t="s">
        <v>0</v>
      </c>
      <c r="L223" s="15"/>
      <c r="M223" s="100" t="s">
        <v>0</v>
      </c>
      <c r="N223" s="101" t="s">
        <v>37</v>
      </c>
      <c r="O223" s="102"/>
      <c r="P223" s="103">
        <f>O223*H223</f>
        <v>0</v>
      </c>
      <c r="Q223" s="103">
        <v>0</v>
      </c>
      <c r="R223" s="103">
        <f>Q223*H223</f>
        <v>0</v>
      </c>
      <c r="S223" s="103">
        <v>0</v>
      </c>
      <c r="T223" s="104">
        <f>S223*H223</f>
        <v>0</v>
      </c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R223" s="105" t="s">
        <v>224</v>
      </c>
      <c r="AT223" s="105" t="s">
        <v>219</v>
      </c>
      <c r="AU223" s="105" t="s">
        <v>79</v>
      </c>
      <c r="AY223" s="6" t="s">
        <v>217</v>
      </c>
      <c r="BE223" s="106">
        <f>IF(N223="základní",J223,0)</f>
        <v>0</v>
      </c>
      <c r="BF223" s="106">
        <f>IF(N223="snížená",J223,0)</f>
        <v>0</v>
      </c>
      <c r="BG223" s="106">
        <f>IF(N223="zákl. přenesená",J223,0)</f>
        <v>0</v>
      </c>
      <c r="BH223" s="106">
        <f>IF(N223="sníž. přenesená",J223,0)</f>
        <v>0</v>
      </c>
      <c r="BI223" s="106">
        <f>IF(N223="nulová",J223,0)</f>
        <v>0</v>
      </c>
      <c r="BJ223" s="6" t="s">
        <v>79</v>
      </c>
      <c r="BK223" s="106">
        <f>ROUND(I223*H223,2)</f>
        <v>0</v>
      </c>
      <c r="BL223" s="6" t="s">
        <v>224</v>
      </c>
      <c r="BM223" s="105" t="s">
        <v>1004</v>
      </c>
    </row>
    <row r="224" spans="1:65" s="17" customFormat="1" ht="19.5">
      <c r="A224" s="18"/>
      <c r="B224" s="15"/>
      <c r="C224" s="18"/>
      <c r="D224" s="113" t="s">
        <v>745</v>
      </c>
      <c r="E224" s="18"/>
      <c r="F224" s="114" t="s">
        <v>4056</v>
      </c>
      <c r="G224" s="18"/>
      <c r="H224" s="18"/>
      <c r="I224" s="18"/>
      <c r="J224" s="18"/>
      <c r="K224" s="18"/>
      <c r="L224" s="15"/>
      <c r="M224" s="115"/>
      <c r="N224" s="116"/>
      <c r="O224" s="102"/>
      <c r="P224" s="102"/>
      <c r="Q224" s="102"/>
      <c r="R224" s="102"/>
      <c r="S224" s="102"/>
      <c r="T224" s="117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T224" s="6" t="s">
        <v>745</v>
      </c>
      <c r="AU224" s="6" t="s">
        <v>79</v>
      </c>
    </row>
    <row r="225" spans="1:65" s="17" customFormat="1" ht="16.5" customHeight="1">
      <c r="A225" s="18"/>
      <c r="B225" s="15"/>
      <c r="C225" s="94">
        <f>C223+1</f>
        <v>84</v>
      </c>
      <c r="D225" s="94" t="s">
        <v>219</v>
      </c>
      <c r="E225" s="95" t="s">
        <v>4046</v>
      </c>
      <c r="F225" s="96" t="s">
        <v>4047</v>
      </c>
      <c r="G225" s="97" t="s">
        <v>2486</v>
      </c>
      <c r="H225" s="98">
        <v>1</v>
      </c>
      <c r="I225" s="1"/>
      <c r="J225" s="99">
        <f t="shared" ref="J225:J231" si="56">ROUND(I225*H225,2)</f>
        <v>0</v>
      </c>
      <c r="K225" s="96" t="s">
        <v>0</v>
      </c>
      <c r="L225" s="15"/>
      <c r="M225" s="100" t="s">
        <v>0</v>
      </c>
      <c r="N225" s="101" t="s">
        <v>37</v>
      </c>
      <c r="O225" s="102"/>
      <c r="P225" s="103">
        <f t="shared" ref="P225:P231" si="57">O225*H225</f>
        <v>0</v>
      </c>
      <c r="Q225" s="103">
        <v>0</v>
      </c>
      <c r="R225" s="103">
        <f t="shared" ref="R225:R231" si="58">Q225*H225</f>
        <v>0</v>
      </c>
      <c r="S225" s="103">
        <v>0</v>
      </c>
      <c r="T225" s="104">
        <f t="shared" ref="T225:T231" si="59">S225*H225</f>
        <v>0</v>
      </c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R225" s="105" t="s">
        <v>224</v>
      </c>
      <c r="AT225" s="105" t="s">
        <v>219</v>
      </c>
      <c r="AU225" s="105" t="s">
        <v>79</v>
      </c>
      <c r="AY225" s="6" t="s">
        <v>217</v>
      </c>
      <c r="BE225" s="106">
        <f t="shared" ref="BE225:BE231" si="60">IF(N225="základní",J225,0)</f>
        <v>0</v>
      </c>
      <c r="BF225" s="106">
        <f t="shared" ref="BF225:BF231" si="61">IF(N225="snížená",J225,0)</f>
        <v>0</v>
      </c>
      <c r="BG225" s="106">
        <f t="shared" ref="BG225:BG231" si="62">IF(N225="zákl. přenesená",J225,0)</f>
        <v>0</v>
      </c>
      <c r="BH225" s="106">
        <f t="shared" ref="BH225:BH231" si="63">IF(N225="sníž. přenesená",J225,0)</f>
        <v>0</v>
      </c>
      <c r="BI225" s="106">
        <f t="shared" ref="BI225:BI231" si="64">IF(N225="nulová",J225,0)</f>
        <v>0</v>
      </c>
      <c r="BJ225" s="6" t="s">
        <v>79</v>
      </c>
      <c r="BK225" s="106">
        <f t="shared" ref="BK225:BK231" si="65">ROUND(I225*H225,2)</f>
        <v>0</v>
      </c>
      <c r="BL225" s="6" t="s">
        <v>224</v>
      </c>
      <c r="BM225" s="105" t="s">
        <v>1014</v>
      </c>
    </row>
    <row r="226" spans="1:65" s="17" customFormat="1" ht="16.5" customHeight="1">
      <c r="A226" s="18"/>
      <c r="B226" s="15"/>
      <c r="C226" s="94">
        <f>C225+1</f>
        <v>85</v>
      </c>
      <c r="D226" s="94" t="s">
        <v>219</v>
      </c>
      <c r="E226" s="95" t="s">
        <v>4057</v>
      </c>
      <c r="F226" s="96" t="s">
        <v>4058</v>
      </c>
      <c r="G226" s="97" t="s">
        <v>2486</v>
      </c>
      <c r="H226" s="98">
        <v>1</v>
      </c>
      <c r="I226" s="1"/>
      <c r="J226" s="99">
        <f t="shared" si="56"/>
        <v>0</v>
      </c>
      <c r="K226" s="96" t="s">
        <v>0</v>
      </c>
      <c r="L226" s="15"/>
      <c r="M226" s="100" t="s">
        <v>0</v>
      </c>
      <c r="N226" s="101" t="s">
        <v>37</v>
      </c>
      <c r="O226" s="102"/>
      <c r="P226" s="103">
        <f t="shared" si="57"/>
        <v>0</v>
      </c>
      <c r="Q226" s="103">
        <v>0</v>
      </c>
      <c r="R226" s="103">
        <f t="shared" si="58"/>
        <v>0</v>
      </c>
      <c r="S226" s="103">
        <v>0</v>
      </c>
      <c r="T226" s="104">
        <f t="shared" si="59"/>
        <v>0</v>
      </c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R226" s="105" t="s">
        <v>224</v>
      </c>
      <c r="AT226" s="105" t="s">
        <v>219</v>
      </c>
      <c r="AU226" s="105" t="s">
        <v>79</v>
      </c>
      <c r="AY226" s="6" t="s">
        <v>217</v>
      </c>
      <c r="BE226" s="106">
        <f t="shared" si="60"/>
        <v>0</v>
      </c>
      <c r="BF226" s="106">
        <f t="shared" si="61"/>
        <v>0</v>
      </c>
      <c r="BG226" s="106">
        <f t="shared" si="62"/>
        <v>0</v>
      </c>
      <c r="BH226" s="106">
        <f t="shared" si="63"/>
        <v>0</v>
      </c>
      <c r="BI226" s="106">
        <f t="shared" si="64"/>
        <v>0</v>
      </c>
      <c r="BJ226" s="6" t="s">
        <v>79</v>
      </c>
      <c r="BK226" s="106">
        <f t="shared" si="65"/>
        <v>0</v>
      </c>
      <c r="BL226" s="6" t="s">
        <v>224</v>
      </c>
      <c r="BM226" s="105" t="s">
        <v>1024</v>
      </c>
    </row>
    <row r="227" spans="1:65" s="17" customFormat="1" ht="16.5" customHeight="1">
      <c r="A227" s="18"/>
      <c r="B227" s="15"/>
      <c r="C227" s="94">
        <f t="shared" ref="C227:C231" si="66">C226+1</f>
        <v>86</v>
      </c>
      <c r="D227" s="94" t="s">
        <v>219</v>
      </c>
      <c r="E227" s="95" t="s">
        <v>4059</v>
      </c>
      <c r="F227" s="96" t="s">
        <v>4060</v>
      </c>
      <c r="G227" s="97" t="s">
        <v>2486</v>
      </c>
      <c r="H227" s="98">
        <v>1</v>
      </c>
      <c r="I227" s="1"/>
      <c r="J227" s="99">
        <f t="shared" si="56"/>
        <v>0</v>
      </c>
      <c r="K227" s="96" t="s">
        <v>0</v>
      </c>
      <c r="L227" s="15"/>
      <c r="M227" s="100" t="s">
        <v>0</v>
      </c>
      <c r="N227" s="101" t="s">
        <v>37</v>
      </c>
      <c r="O227" s="102"/>
      <c r="P227" s="103">
        <f t="shared" si="57"/>
        <v>0</v>
      </c>
      <c r="Q227" s="103">
        <v>0</v>
      </c>
      <c r="R227" s="103">
        <f t="shared" si="58"/>
        <v>0</v>
      </c>
      <c r="S227" s="103">
        <v>0</v>
      </c>
      <c r="T227" s="104">
        <f t="shared" si="59"/>
        <v>0</v>
      </c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R227" s="105" t="s">
        <v>224</v>
      </c>
      <c r="AT227" s="105" t="s">
        <v>219</v>
      </c>
      <c r="AU227" s="105" t="s">
        <v>79</v>
      </c>
      <c r="AY227" s="6" t="s">
        <v>217</v>
      </c>
      <c r="BE227" s="106">
        <f t="shared" si="60"/>
        <v>0</v>
      </c>
      <c r="BF227" s="106">
        <f t="shared" si="61"/>
        <v>0</v>
      </c>
      <c r="BG227" s="106">
        <f t="shared" si="62"/>
        <v>0</v>
      </c>
      <c r="BH227" s="106">
        <f t="shared" si="63"/>
        <v>0</v>
      </c>
      <c r="BI227" s="106">
        <f t="shared" si="64"/>
        <v>0</v>
      </c>
      <c r="BJ227" s="6" t="s">
        <v>79</v>
      </c>
      <c r="BK227" s="106">
        <f t="shared" si="65"/>
        <v>0</v>
      </c>
      <c r="BL227" s="6" t="s">
        <v>224</v>
      </c>
      <c r="BM227" s="105" t="s">
        <v>1034</v>
      </c>
    </row>
    <row r="228" spans="1:65" s="17" customFormat="1" ht="16.5" customHeight="1">
      <c r="A228" s="18"/>
      <c r="B228" s="15"/>
      <c r="C228" s="94">
        <f t="shared" si="66"/>
        <v>87</v>
      </c>
      <c r="D228" s="94" t="s">
        <v>219</v>
      </c>
      <c r="E228" s="95" t="s">
        <v>4061</v>
      </c>
      <c r="F228" s="96" t="s">
        <v>4062</v>
      </c>
      <c r="G228" s="97" t="s">
        <v>2486</v>
      </c>
      <c r="H228" s="98">
        <v>1</v>
      </c>
      <c r="I228" s="1"/>
      <c r="J228" s="99">
        <f t="shared" si="56"/>
        <v>0</v>
      </c>
      <c r="K228" s="96" t="s">
        <v>0</v>
      </c>
      <c r="L228" s="15"/>
      <c r="M228" s="100" t="s">
        <v>0</v>
      </c>
      <c r="N228" s="101" t="s">
        <v>37</v>
      </c>
      <c r="O228" s="102"/>
      <c r="P228" s="103">
        <f t="shared" si="57"/>
        <v>0</v>
      </c>
      <c r="Q228" s="103">
        <v>0</v>
      </c>
      <c r="R228" s="103">
        <f t="shared" si="58"/>
        <v>0</v>
      </c>
      <c r="S228" s="103">
        <v>0</v>
      </c>
      <c r="T228" s="104">
        <f t="shared" si="59"/>
        <v>0</v>
      </c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R228" s="105" t="s">
        <v>224</v>
      </c>
      <c r="AT228" s="105" t="s">
        <v>219</v>
      </c>
      <c r="AU228" s="105" t="s">
        <v>79</v>
      </c>
      <c r="AY228" s="6" t="s">
        <v>217</v>
      </c>
      <c r="BE228" s="106">
        <f t="shared" si="60"/>
        <v>0</v>
      </c>
      <c r="BF228" s="106">
        <f t="shared" si="61"/>
        <v>0</v>
      </c>
      <c r="BG228" s="106">
        <f t="shared" si="62"/>
        <v>0</v>
      </c>
      <c r="BH228" s="106">
        <f t="shared" si="63"/>
        <v>0</v>
      </c>
      <c r="BI228" s="106">
        <f t="shared" si="64"/>
        <v>0</v>
      </c>
      <c r="BJ228" s="6" t="s">
        <v>79</v>
      </c>
      <c r="BK228" s="106">
        <f t="shared" si="65"/>
        <v>0</v>
      </c>
      <c r="BL228" s="6" t="s">
        <v>224</v>
      </c>
      <c r="BM228" s="105" t="s">
        <v>1044</v>
      </c>
    </row>
    <row r="229" spans="1:65" s="17" customFormat="1" ht="16.5" customHeight="1">
      <c r="A229" s="18"/>
      <c r="B229" s="15"/>
      <c r="C229" s="94">
        <f t="shared" si="66"/>
        <v>88</v>
      </c>
      <c r="D229" s="94" t="s">
        <v>219</v>
      </c>
      <c r="E229" s="95" t="s">
        <v>3947</v>
      </c>
      <c r="F229" s="96" t="s">
        <v>3948</v>
      </c>
      <c r="G229" s="97" t="s">
        <v>2486</v>
      </c>
      <c r="H229" s="98">
        <v>1</v>
      </c>
      <c r="I229" s="1"/>
      <c r="J229" s="99">
        <f t="shared" si="56"/>
        <v>0</v>
      </c>
      <c r="K229" s="96" t="s">
        <v>0</v>
      </c>
      <c r="L229" s="15"/>
      <c r="M229" s="100" t="s">
        <v>0</v>
      </c>
      <c r="N229" s="101" t="s">
        <v>37</v>
      </c>
      <c r="O229" s="102"/>
      <c r="P229" s="103">
        <f t="shared" si="57"/>
        <v>0</v>
      </c>
      <c r="Q229" s="103">
        <v>0</v>
      </c>
      <c r="R229" s="103">
        <f t="shared" si="58"/>
        <v>0</v>
      </c>
      <c r="S229" s="103">
        <v>0</v>
      </c>
      <c r="T229" s="104">
        <f t="shared" si="59"/>
        <v>0</v>
      </c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R229" s="105" t="s">
        <v>224</v>
      </c>
      <c r="AT229" s="105" t="s">
        <v>219</v>
      </c>
      <c r="AU229" s="105" t="s">
        <v>79</v>
      </c>
      <c r="AY229" s="6" t="s">
        <v>217</v>
      </c>
      <c r="BE229" s="106">
        <f t="shared" si="60"/>
        <v>0</v>
      </c>
      <c r="BF229" s="106">
        <f t="shared" si="61"/>
        <v>0</v>
      </c>
      <c r="BG229" s="106">
        <f t="shared" si="62"/>
        <v>0</v>
      </c>
      <c r="BH229" s="106">
        <f t="shared" si="63"/>
        <v>0</v>
      </c>
      <c r="BI229" s="106">
        <f t="shared" si="64"/>
        <v>0</v>
      </c>
      <c r="BJ229" s="6" t="s">
        <v>79</v>
      </c>
      <c r="BK229" s="106">
        <f t="shared" si="65"/>
        <v>0</v>
      </c>
      <c r="BL229" s="6" t="s">
        <v>224</v>
      </c>
      <c r="BM229" s="105" t="s">
        <v>1053</v>
      </c>
    </row>
    <row r="230" spans="1:65" s="17" customFormat="1" ht="24">
      <c r="A230" s="18"/>
      <c r="B230" s="15"/>
      <c r="C230" s="94">
        <f t="shared" si="66"/>
        <v>89</v>
      </c>
      <c r="D230" s="94" t="s">
        <v>219</v>
      </c>
      <c r="E230" s="95" t="s">
        <v>3989</v>
      </c>
      <c r="F230" s="96" t="s">
        <v>3990</v>
      </c>
      <c r="G230" s="97" t="s">
        <v>2612</v>
      </c>
      <c r="H230" s="98">
        <v>1</v>
      </c>
      <c r="I230" s="1"/>
      <c r="J230" s="99">
        <f t="shared" si="56"/>
        <v>0</v>
      </c>
      <c r="K230" s="96" t="s">
        <v>0</v>
      </c>
      <c r="L230" s="15"/>
      <c r="M230" s="100" t="s">
        <v>0</v>
      </c>
      <c r="N230" s="101" t="s">
        <v>37</v>
      </c>
      <c r="O230" s="102"/>
      <c r="P230" s="103">
        <f t="shared" si="57"/>
        <v>0</v>
      </c>
      <c r="Q230" s="103">
        <v>0</v>
      </c>
      <c r="R230" s="103">
        <f t="shared" si="58"/>
        <v>0</v>
      </c>
      <c r="S230" s="103">
        <v>0</v>
      </c>
      <c r="T230" s="104">
        <f t="shared" si="59"/>
        <v>0</v>
      </c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R230" s="105" t="s">
        <v>224</v>
      </c>
      <c r="AT230" s="105" t="s">
        <v>219</v>
      </c>
      <c r="AU230" s="105" t="s">
        <v>79</v>
      </c>
      <c r="AY230" s="6" t="s">
        <v>217</v>
      </c>
      <c r="BE230" s="106">
        <f t="shared" si="60"/>
        <v>0</v>
      </c>
      <c r="BF230" s="106">
        <f t="shared" si="61"/>
        <v>0</v>
      </c>
      <c r="BG230" s="106">
        <f t="shared" si="62"/>
        <v>0</v>
      </c>
      <c r="BH230" s="106">
        <f t="shared" si="63"/>
        <v>0</v>
      </c>
      <c r="BI230" s="106">
        <f t="shared" si="64"/>
        <v>0</v>
      </c>
      <c r="BJ230" s="6" t="s">
        <v>79</v>
      </c>
      <c r="BK230" s="106">
        <f t="shared" si="65"/>
        <v>0</v>
      </c>
      <c r="BL230" s="6" t="s">
        <v>224</v>
      </c>
      <c r="BM230" s="105" t="s">
        <v>1063</v>
      </c>
    </row>
    <row r="231" spans="1:65" s="17" customFormat="1" ht="16.5" customHeight="1">
      <c r="A231" s="18"/>
      <c r="B231" s="15"/>
      <c r="C231" s="94">
        <f t="shared" si="66"/>
        <v>90</v>
      </c>
      <c r="D231" s="94" t="s">
        <v>219</v>
      </c>
      <c r="E231" s="95" t="s">
        <v>3991</v>
      </c>
      <c r="F231" s="96" t="s">
        <v>3992</v>
      </c>
      <c r="G231" s="97" t="s">
        <v>2612</v>
      </c>
      <c r="H231" s="98">
        <v>1</v>
      </c>
      <c r="I231" s="1"/>
      <c r="J231" s="99">
        <f t="shared" si="56"/>
        <v>0</v>
      </c>
      <c r="K231" s="96" t="s">
        <v>0</v>
      </c>
      <c r="L231" s="15"/>
      <c r="M231" s="100" t="s">
        <v>0</v>
      </c>
      <c r="N231" s="101" t="s">
        <v>37</v>
      </c>
      <c r="O231" s="102"/>
      <c r="P231" s="103">
        <f t="shared" si="57"/>
        <v>0</v>
      </c>
      <c r="Q231" s="103">
        <v>0</v>
      </c>
      <c r="R231" s="103">
        <f t="shared" si="58"/>
        <v>0</v>
      </c>
      <c r="S231" s="103">
        <v>0</v>
      </c>
      <c r="T231" s="104">
        <f t="shared" si="59"/>
        <v>0</v>
      </c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R231" s="105" t="s">
        <v>224</v>
      </c>
      <c r="AT231" s="105" t="s">
        <v>219</v>
      </c>
      <c r="AU231" s="105" t="s">
        <v>79</v>
      </c>
      <c r="AY231" s="6" t="s">
        <v>217</v>
      </c>
      <c r="BE231" s="106">
        <f t="shared" si="60"/>
        <v>0</v>
      </c>
      <c r="BF231" s="106">
        <f t="shared" si="61"/>
        <v>0</v>
      </c>
      <c r="BG231" s="106">
        <f t="shared" si="62"/>
        <v>0</v>
      </c>
      <c r="BH231" s="106">
        <f t="shared" si="63"/>
        <v>0</v>
      </c>
      <c r="BI231" s="106">
        <f t="shared" si="64"/>
        <v>0</v>
      </c>
      <c r="BJ231" s="6" t="s">
        <v>79</v>
      </c>
      <c r="BK231" s="106">
        <f t="shared" si="65"/>
        <v>0</v>
      </c>
      <c r="BL231" s="6" t="s">
        <v>224</v>
      </c>
      <c r="BM231" s="105" t="s">
        <v>1073</v>
      </c>
    </row>
    <row r="232" spans="1:65" s="81" customFormat="1" ht="25.9" customHeight="1">
      <c r="B232" s="82"/>
      <c r="D232" s="83" t="s">
        <v>71</v>
      </c>
      <c r="E232" s="84" t="s">
        <v>3424</v>
      </c>
      <c r="F232" s="84" t="s">
        <v>4063</v>
      </c>
      <c r="J232" s="85">
        <f>BK232</f>
        <v>0</v>
      </c>
      <c r="L232" s="82"/>
      <c r="M232" s="86"/>
      <c r="N232" s="87"/>
      <c r="O232" s="87"/>
      <c r="P232" s="88">
        <f>SUM(P233:P244)</f>
        <v>0</v>
      </c>
      <c r="Q232" s="87"/>
      <c r="R232" s="88">
        <f>SUM(R233:R244)</f>
        <v>0</v>
      </c>
      <c r="S232" s="87"/>
      <c r="T232" s="89">
        <f>SUM(T233:T244)</f>
        <v>0</v>
      </c>
      <c r="AR232" s="83" t="s">
        <v>79</v>
      </c>
      <c r="AT232" s="90" t="s">
        <v>71</v>
      </c>
      <c r="AU232" s="90" t="s">
        <v>72</v>
      </c>
      <c r="AY232" s="83" t="s">
        <v>217</v>
      </c>
      <c r="BK232" s="91">
        <f>SUM(BK233:BK244)</f>
        <v>0</v>
      </c>
    </row>
    <row r="233" spans="1:65" s="17" customFormat="1" ht="16.5" customHeight="1">
      <c r="A233" s="18"/>
      <c r="B233" s="15"/>
      <c r="C233" s="94">
        <f>C231+1</f>
        <v>91</v>
      </c>
      <c r="D233" s="94" t="s">
        <v>219</v>
      </c>
      <c r="E233" s="95" t="s">
        <v>4064</v>
      </c>
      <c r="F233" s="96" t="s">
        <v>4065</v>
      </c>
      <c r="G233" s="97" t="s">
        <v>2486</v>
      </c>
      <c r="H233" s="98">
        <v>1</v>
      </c>
      <c r="I233" s="1"/>
      <c r="J233" s="99">
        <f>ROUND(I233*H233,2)</f>
        <v>0</v>
      </c>
      <c r="K233" s="96" t="s">
        <v>0</v>
      </c>
      <c r="L233" s="15"/>
      <c r="M233" s="100" t="s">
        <v>0</v>
      </c>
      <c r="N233" s="101" t="s">
        <v>37</v>
      </c>
      <c r="O233" s="102"/>
      <c r="P233" s="103">
        <f>O233*H233</f>
        <v>0</v>
      </c>
      <c r="Q233" s="103">
        <v>0</v>
      </c>
      <c r="R233" s="103">
        <f>Q233*H233</f>
        <v>0</v>
      </c>
      <c r="S233" s="103">
        <v>0</v>
      </c>
      <c r="T233" s="104">
        <f>S233*H233</f>
        <v>0</v>
      </c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R233" s="105" t="s">
        <v>224</v>
      </c>
      <c r="AT233" s="105" t="s">
        <v>219</v>
      </c>
      <c r="AU233" s="105" t="s">
        <v>79</v>
      </c>
      <c r="AY233" s="6" t="s">
        <v>217</v>
      </c>
      <c r="BE233" s="106">
        <f>IF(N233="základní",J233,0)</f>
        <v>0</v>
      </c>
      <c r="BF233" s="106">
        <f>IF(N233="snížená",J233,0)</f>
        <v>0</v>
      </c>
      <c r="BG233" s="106">
        <f>IF(N233="zákl. přenesená",J233,0)</f>
        <v>0</v>
      </c>
      <c r="BH233" s="106">
        <f>IF(N233="sníž. přenesená",J233,0)</f>
        <v>0</v>
      </c>
      <c r="BI233" s="106">
        <f>IF(N233="nulová",J233,0)</f>
        <v>0</v>
      </c>
      <c r="BJ233" s="6" t="s">
        <v>79</v>
      </c>
      <c r="BK233" s="106">
        <f>ROUND(I233*H233,2)</f>
        <v>0</v>
      </c>
      <c r="BL233" s="6" t="s">
        <v>224</v>
      </c>
      <c r="BM233" s="105" t="s">
        <v>1086</v>
      </c>
    </row>
    <row r="234" spans="1:65" s="17" customFormat="1" ht="19.5">
      <c r="A234" s="18"/>
      <c r="B234" s="15"/>
      <c r="C234" s="18"/>
      <c r="D234" s="113" t="s">
        <v>745</v>
      </c>
      <c r="E234" s="18"/>
      <c r="F234" s="114" t="s">
        <v>4045</v>
      </c>
      <c r="G234" s="18"/>
      <c r="H234" s="18"/>
      <c r="I234" s="18"/>
      <c r="J234" s="18"/>
      <c r="K234" s="18"/>
      <c r="L234" s="15"/>
      <c r="M234" s="115"/>
      <c r="N234" s="116"/>
      <c r="O234" s="102"/>
      <c r="P234" s="102"/>
      <c r="Q234" s="102"/>
      <c r="R234" s="102"/>
      <c r="S234" s="102"/>
      <c r="T234" s="117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T234" s="6" t="s">
        <v>745</v>
      </c>
      <c r="AU234" s="6" t="s">
        <v>79</v>
      </c>
    </row>
    <row r="235" spans="1:65" s="17" customFormat="1" ht="16.5" customHeight="1">
      <c r="A235" s="18"/>
      <c r="B235" s="15"/>
      <c r="C235" s="94">
        <f>C233+1</f>
        <v>92</v>
      </c>
      <c r="D235" s="94" t="s">
        <v>219</v>
      </c>
      <c r="E235" s="95" t="s">
        <v>4066</v>
      </c>
      <c r="F235" s="96" t="s">
        <v>4067</v>
      </c>
      <c r="G235" s="97" t="s">
        <v>2486</v>
      </c>
      <c r="H235" s="98">
        <v>1</v>
      </c>
      <c r="I235" s="1"/>
      <c r="J235" s="99">
        <f>ROUND(I235*H235,2)</f>
        <v>0</v>
      </c>
      <c r="K235" s="96" t="s">
        <v>0</v>
      </c>
      <c r="L235" s="15"/>
      <c r="M235" s="100" t="s">
        <v>0</v>
      </c>
      <c r="N235" s="101" t="s">
        <v>37</v>
      </c>
      <c r="O235" s="102"/>
      <c r="P235" s="103">
        <f>O235*H235</f>
        <v>0</v>
      </c>
      <c r="Q235" s="103">
        <v>0</v>
      </c>
      <c r="R235" s="103">
        <f>Q235*H235</f>
        <v>0</v>
      </c>
      <c r="S235" s="103">
        <v>0</v>
      </c>
      <c r="T235" s="104">
        <f>S235*H235</f>
        <v>0</v>
      </c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R235" s="105" t="s">
        <v>224</v>
      </c>
      <c r="AT235" s="105" t="s">
        <v>219</v>
      </c>
      <c r="AU235" s="105" t="s">
        <v>79</v>
      </c>
      <c r="AY235" s="6" t="s">
        <v>217</v>
      </c>
      <c r="BE235" s="106">
        <f>IF(N235="základní",J235,0)</f>
        <v>0</v>
      </c>
      <c r="BF235" s="106">
        <f>IF(N235="snížená",J235,0)</f>
        <v>0</v>
      </c>
      <c r="BG235" s="106">
        <f>IF(N235="zákl. přenesená",J235,0)</f>
        <v>0</v>
      </c>
      <c r="BH235" s="106">
        <f>IF(N235="sníž. přenesená",J235,0)</f>
        <v>0</v>
      </c>
      <c r="BI235" s="106">
        <f>IF(N235="nulová",J235,0)</f>
        <v>0</v>
      </c>
      <c r="BJ235" s="6" t="s">
        <v>79</v>
      </c>
      <c r="BK235" s="106">
        <f>ROUND(I235*H235,2)</f>
        <v>0</v>
      </c>
      <c r="BL235" s="6" t="s">
        <v>224</v>
      </c>
      <c r="BM235" s="105" t="s">
        <v>1105</v>
      </c>
    </row>
    <row r="236" spans="1:65" s="17" customFormat="1" ht="19.5">
      <c r="A236" s="18"/>
      <c r="B236" s="15"/>
      <c r="C236" s="18"/>
      <c r="D236" s="113" t="s">
        <v>745</v>
      </c>
      <c r="E236" s="18"/>
      <c r="F236" s="114" t="s">
        <v>4045</v>
      </c>
      <c r="G236" s="18"/>
      <c r="H236" s="18"/>
      <c r="I236" s="18"/>
      <c r="J236" s="18"/>
      <c r="K236" s="18"/>
      <c r="L236" s="15"/>
      <c r="M236" s="115"/>
      <c r="N236" s="116"/>
      <c r="O236" s="102"/>
      <c r="P236" s="102"/>
      <c r="Q236" s="102"/>
      <c r="R236" s="102"/>
      <c r="S236" s="102"/>
      <c r="T236" s="117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T236" s="6" t="s">
        <v>745</v>
      </c>
      <c r="AU236" s="6" t="s">
        <v>79</v>
      </c>
    </row>
    <row r="237" spans="1:65" s="17" customFormat="1" ht="16.5" customHeight="1">
      <c r="A237" s="18"/>
      <c r="B237" s="15"/>
      <c r="C237" s="94">
        <f>C235+1</f>
        <v>93</v>
      </c>
      <c r="D237" s="94" t="s">
        <v>219</v>
      </c>
      <c r="E237" s="95" t="s">
        <v>4064</v>
      </c>
      <c r="F237" s="96" t="s">
        <v>4065</v>
      </c>
      <c r="G237" s="97" t="s">
        <v>2486</v>
      </c>
      <c r="H237" s="98">
        <v>1</v>
      </c>
      <c r="I237" s="1"/>
      <c r="J237" s="99">
        <f>ROUND(I237*H237,2)</f>
        <v>0</v>
      </c>
      <c r="K237" s="96" t="s">
        <v>0</v>
      </c>
      <c r="L237" s="15"/>
      <c r="M237" s="100" t="s">
        <v>0</v>
      </c>
      <c r="N237" s="101" t="s">
        <v>37</v>
      </c>
      <c r="O237" s="102"/>
      <c r="P237" s="103">
        <f>O237*H237</f>
        <v>0</v>
      </c>
      <c r="Q237" s="103">
        <v>0</v>
      </c>
      <c r="R237" s="103">
        <f>Q237*H237</f>
        <v>0</v>
      </c>
      <c r="S237" s="103">
        <v>0</v>
      </c>
      <c r="T237" s="104">
        <f>S237*H237</f>
        <v>0</v>
      </c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R237" s="105" t="s">
        <v>224</v>
      </c>
      <c r="AT237" s="105" t="s">
        <v>219</v>
      </c>
      <c r="AU237" s="105" t="s">
        <v>79</v>
      </c>
      <c r="AY237" s="6" t="s">
        <v>217</v>
      </c>
      <c r="BE237" s="106">
        <f>IF(N237="základní",J237,0)</f>
        <v>0</v>
      </c>
      <c r="BF237" s="106">
        <f>IF(N237="snížená",J237,0)</f>
        <v>0</v>
      </c>
      <c r="BG237" s="106">
        <f>IF(N237="zákl. přenesená",J237,0)</f>
        <v>0</v>
      </c>
      <c r="BH237" s="106">
        <f>IF(N237="sníž. přenesená",J237,0)</f>
        <v>0</v>
      </c>
      <c r="BI237" s="106">
        <f>IF(N237="nulová",J237,0)</f>
        <v>0</v>
      </c>
      <c r="BJ237" s="6" t="s">
        <v>79</v>
      </c>
      <c r="BK237" s="106">
        <f>ROUND(I237*H237,2)</f>
        <v>0</v>
      </c>
      <c r="BL237" s="6" t="s">
        <v>224</v>
      </c>
      <c r="BM237" s="105" t="s">
        <v>2895</v>
      </c>
    </row>
    <row r="238" spans="1:65" s="17" customFormat="1" ht="19.5">
      <c r="A238" s="18"/>
      <c r="B238" s="15"/>
      <c r="C238" s="18"/>
      <c r="D238" s="113" t="s">
        <v>745</v>
      </c>
      <c r="E238" s="18"/>
      <c r="F238" s="114" t="s">
        <v>4045</v>
      </c>
      <c r="G238" s="18"/>
      <c r="H238" s="18"/>
      <c r="I238" s="18"/>
      <c r="J238" s="18"/>
      <c r="K238" s="18"/>
      <c r="L238" s="15"/>
      <c r="M238" s="115"/>
      <c r="N238" s="116"/>
      <c r="O238" s="102"/>
      <c r="P238" s="102"/>
      <c r="Q238" s="102"/>
      <c r="R238" s="102"/>
      <c r="S238" s="102"/>
      <c r="T238" s="117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T238" s="6" t="s">
        <v>745</v>
      </c>
      <c r="AU238" s="6" t="s">
        <v>79</v>
      </c>
    </row>
    <row r="239" spans="1:65" s="17" customFormat="1" ht="16.5" customHeight="1">
      <c r="A239" s="18"/>
      <c r="B239" s="15"/>
      <c r="C239" s="94">
        <f>C237+1</f>
        <v>94</v>
      </c>
      <c r="D239" s="94" t="s">
        <v>219</v>
      </c>
      <c r="E239" s="95" t="s">
        <v>4046</v>
      </c>
      <c r="F239" s="96" t="s">
        <v>4047</v>
      </c>
      <c r="G239" s="97" t="s">
        <v>2486</v>
      </c>
      <c r="H239" s="98">
        <v>3</v>
      </c>
      <c r="I239" s="1"/>
      <c r="J239" s="99">
        <f t="shared" ref="J239:J244" si="67">ROUND(I239*H239,2)</f>
        <v>0</v>
      </c>
      <c r="K239" s="96" t="s">
        <v>0</v>
      </c>
      <c r="L239" s="15"/>
      <c r="M239" s="100" t="s">
        <v>0</v>
      </c>
      <c r="N239" s="101" t="s">
        <v>37</v>
      </c>
      <c r="O239" s="102"/>
      <c r="P239" s="103">
        <f t="shared" ref="P239:P244" si="68">O239*H239</f>
        <v>0</v>
      </c>
      <c r="Q239" s="103">
        <v>0</v>
      </c>
      <c r="R239" s="103">
        <f t="shared" ref="R239:R244" si="69">Q239*H239</f>
        <v>0</v>
      </c>
      <c r="S239" s="103">
        <v>0</v>
      </c>
      <c r="T239" s="104">
        <f t="shared" ref="T239:T244" si="70">S239*H239</f>
        <v>0</v>
      </c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R239" s="105" t="s">
        <v>224</v>
      </c>
      <c r="AT239" s="105" t="s">
        <v>219</v>
      </c>
      <c r="AU239" s="105" t="s">
        <v>79</v>
      </c>
      <c r="AY239" s="6" t="s">
        <v>217</v>
      </c>
      <c r="BE239" s="106">
        <f t="shared" ref="BE239:BE244" si="71">IF(N239="základní",J239,0)</f>
        <v>0</v>
      </c>
      <c r="BF239" s="106">
        <f t="shared" ref="BF239:BF244" si="72">IF(N239="snížená",J239,0)</f>
        <v>0</v>
      </c>
      <c r="BG239" s="106">
        <f t="shared" ref="BG239:BG244" si="73">IF(N239="zákl. přenesená",J239,0)</f>
        <v>0</v>
      </c>
      <c r="BH239" s="106">
        <f t="shared" ref="BH239:BH244" si="74">IF(N239="sníž. přenesená",J239,0)</f>
        <v>0</v>
      </c>
      <c r="BI239" s="106">
        <f t="shared" ref="BI239:BI244" si="75">IF(N239="nulová",J239,0)</f>
        <v>0</v>
      </c>
      <c r="BJ239" s="6" t="s">
        <v>79</v>
      </c>
      <c r="BK239" s="106">
        <f t="shared" ref="BK239:BK244" si="76">ROUND(I239*H239,2)</f>
        <v>0</v>
      </c>
      <c r="BL239" s="6" t="s">
        <v>224</v>
      </c>
      <c r="BM239" s="105" t="s">
        <v>1134</v>
      </c>
    </row>
    <row r="240" spans="1:65" s="17" customFormat="1" ht="16.5" customHeight="1">
      <c r="A240" s="18"/>
      <c r="B240" s="15"/>
      <c r="C240" s="94">
        <f>C239+1</f>
        <v>95</v>
      </c>
      <c r="D240" s="94" t="s">
        <v>219</v>
      </c>
      <c r="E240" s="95" t="s">
        <v>4048</v>
      </c>
      <c r="F240" s="96" t="s">
        <v>4049</v>
      </c>
      <c r="G240" s="97" t="s">
        <v>2486</v>
      </c>
      <c r="H240" s="98">
        <v>1</v>
      </c>
      <c r="I240" s="1"/>
      <c r="J240" s="99">
        <f t="shared" si="67"/>
        <v>0</v>
      </c>
      <c r="K240" s="96" t="s">
        <v>0</v>
      </c>
      <c r="L240" s="15"/>
      <c r="M240" s="100" t="s">
        <v>0</v>
      </c>
      <c r="N240" s="101" t="s">
        <v>37</v>
      </c>
      <c r="O240" s="102"/>
      <c r="P240" s="103">
        <f t="shared" si="68"/>
        <v>0</v>
      </c>
      <c r="Q240" s="103">
        <v>0</v>
      </c>
      <c r="R240" s="103">
        <f t="shared" si="69"/>
        <v>0</v>
      </c>
      <c r="S240" s="103">
        <v>0</v>
      </c>
      <c r="T240" s="104">
        <f t="shared" si="70"/>
        <v>0</v>
      </c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R240" s="105" t="s">
        <v>224</v>
      </c>
      <c r="AT240" s="105" t="s">
        <v>219</v>
      </c>
      <c r="AU240" s="105" t="s">
        <v>79</v>
      </c>
      <c r="AY240" s="6" t="s">
        <v>217</v>
      </c>
      <c r="BE240" s="106">
        <f t="shared" si="71"/>
        <v>0</v>
      </c>
      <c r="BF240" s="106">
        <f t="shared" si="72"/>
        <v>0</v>
      </c>
      <c r="BG240" s="106">
        <f t="shared" si="73"/>
        <v>0</v>
      </c>
      <c r="BH240" s="106">
        <f t="shared" si="74"/>
        <v>0</v>
      </c>
      <c r="BI240" s="106">
        <f t="shared" si="75"/>
        <v>0</v>
      </c>
      <c r="BJ240" s="6" t="s">
        <v>79</v>
      </c>
      <c r="BK240" s="106">
        <f t="shared" si="76"/>
        <v>0</v>
      </c>
      <c r="BL240" s="6" t="s">
        <v>224</v>
      </c>
      <c r="BM240" s="105" t="s">
        <v>1143</v>
      </c>
    </row>
    <row r="241" spans="1:65" s="17" customFormat="1" ht="16.5" customHeight="1">
      <c r="A241" s="18"/>
      <c r="B241" s="15"/>
      <c r="C241" s="94">
        <f t="shared" ref="C241:C244" si="77">C240+1</f>
        <v>96</v>
      </c>
      <c r="D241" s="94" t="s">
        <v>219</v>
      </c>
      <c r="E241" s="95" t="s">
        <v>4068</v>
      </c>
      <c r="F241" s="96" t="s">
        <v>4069</v>
      </c>
      <c r="G241" s="97" t="s">
        <v>2486</v>
      </c>
      <c r="H241" s="98">
        <v>1</v>
      </c>
      <c r="I241" s="1"/>
      <c r="J241" s="99">
        <f t="shared" si="67"/>
        <v>0</v>
      </c>
      <c r="K241" s="96" t="s">
        <v>0</v>
      </c>
      <c r="L241" s="15"/>
      <c r="M241" s="100" t="s">
        <v>0</v>
      </c>
      <c r="N241" s="101" t="s">
        <v>37</v>
      </c>
      <c r="O241" s="102"/>
      <c r="P241" s="103">
        <f t="shared" si="68"/>
        <v>0</v>
      </c>
      <c r="Q241" s="103">
        <v>0</v>
      </c>
      <c r="R241" s="103">
        <f t="shared" si="69"/>
        <v>0</v>
      </c>
      <c r="S241" s="103">
        <v>0</v>
      </c>
      <c r="T241" s="104">
        <f t="shared" si="70"/>
        <v>0</v>
      </c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R241" s="105" t="s">
        <v>224</v>
      </c>
      <c r="AT241" s="105" t="s">
        <v>219</v>
      </c>
      <c r="AU241" s="105" t="s">
        <v>79</v>
      </c>
      <c r="AY241" s="6" t="s">
        <v>217</v>
      </c>
      <c r="BE241" s="106">
        <f t="shared" si="71"/>
        <v>0</v>
      </c>
      <c r="BF241" s="106">
        <f t="shared" si="72"/>
        <v>0</v>
      </c>
      <c r="BG241" s="106">
        <f t="shared" si="73"/>
        <v>0</v>
      </c>
      <c r="BH241" s="106">
        <f t="shared" si="74"/>
        <v>0</v>
      </c>
      <c r="BI241" s="106">
        <f t="shared" si="75"/>
        <v>0</v>
      </c>
      <c r="BJ241" s="6" t="s">
        <v>79</v>
      </c>
      <c r="BK241" s="106">
        <f t="shared" si="76"/>
        <v>0</v>
      </c>
      <c r="BL241" s="6" t="s">
        <v>224</v>
      </c>
      <c r="BM241" s="105" t="s">
        <v>1157</v>
      </c>
    </row>
    <row r="242" spans="1:65" s="17" customFormat="1" ht="16.5" customHeight="1">
      <c r="A242" s="18"/>
      <c r="B242" s="15"/>
      <c r="C242" s="94">
        <f t="shared" si="77"/>
        <v>97</v>
      </c>
      <c r="D242" s="94" t="s">
        <v>219</v>
      </c>
      <c r="E242" s="95" t="s">
        <v>3953</v>
      </c>
      <c r="F242" s="96" t="s">
        <v>3954</v>
      </c>
      <c r="G242" s="97" t="s">
        <v>2486</v>
      </c>
      <c r="H242" s="98">
        <v>2</v>
      </c>
      <c r="I242" s="1"/>
      <c r="J242" s="99">
        <f t="shared" si="67"/>
        <v>0</v>
      </c>
      <c r="K242" s="96" t="s">
        <v>0</v>
      </c>
      <c r="L242" s="15"/>
      <c r="M242" s="100" t="s">
        <v>0</v>
      </c>
      <c r="N242" s="101" t="s">
        <v>37</v>
      </c>
      <c r="O242" s="102"/>
      <c r="P242" s="103">
        <f t="shared" si="68"/>
        <v>0</v>
      </c>
      <c r="Q242" s="103">
        <v>0</v>
      </c>
      <c r="R242" s="103">
        <f t="shared" si="69"/>
        <v>0</v>
      </c>
      <c r="S242" s="103">
        <v>0</v>
      </c>
      <c r="T242" s="104">
        <f t="shared" si="70"/>
        <v>0</v>
      </c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R242" s="105" t="s">
        <v>224</v>
      </c>
      <c r="AT242" s="105" t="s">
        <v>219</v>
      </c>
      <c r="AU242" s="105" t="s">
        <v>79</v>
      </c>
      <c r="AY242" s="6" t="s">
        <v>217</v>
      </c>
      <c r="BE242" s="106">
        <f t="shared" si="71"/>
        <v>0</v>
      </c>
      <c r="BF242" s="106">
        <f t="shared" si="72"/>
        <v>0</v>
      </c>
      <c r="BG242" s="106">
        <f t="shared" si="73"/>
        <v>0</v>
      </c>
      <c r="BH242" s="106">
        <f t="shared" si="74"/>
        <v>0</v>
      </c>
      <c r="BI242" s="106">
        <f t="shared" si="75"/>
        <v>0</v>
      </c>
      <c r="BJ242" s="6" t="s">
        <v>79</v>
      </c>
      <c r="BK242" s="106">
        <f t="shared" si="76"/>
        <v>0</v>
      </c>
      <c r="BL242" s="6" t="s">
        <v>224</v>
      </c>
      <c r="BM242" s="105" t="s">
        <v>1167</v>
      </c>
    </row>
    <row r="243" spans="1:65" s="17" customFormat="1" ht="24">
      <c r="A243" s="18"/>
      <c r="B243" s="15"/>
      <c r="C243" s="94">
        <f t="shared" si="77"/>
        <v>98</v>
      </c>
      <c r="D243" s="94" t="s">
        <v>219</v>
      </c>
      <c r="E243" s="95" t="s">
        <v>4051</v>
      </c>
      <c r="F243" s="96" t="s">
        <v>4052</v>
      </c>
      <c r="G243" s="97" t="s">
        <v>2612</v>
      </c>
      <c r="H243" s="98">
        <v>20</v>
      </c>
      <c r="I243" s="1"/>
      <c r="J243" s="99">
        <f t="shared" si="67"/>
        <v>0</v>
      </c>
      <c r="K243" s="96" t="s">
        <v>0</v>
      </c>
      <c r="L243" s="15"/>
      <c r="M243" s="100" t="s">
        <v>0</v>
      </c>
      <c r="N243" s="101" t="s">
        <v>37</v>
      </c>
      <c r="O243" s="102"/>
      <c r="P243" s="103">
        <f t="shared" si="68"/>
        <v>0</v>
      </c>
      <c r="Q243" s="103">
        <v>0</v>
      </c>
      <c r="R243" s="103">
        <f t="shared" si="69"/>
        <v>0</v>
      </c>
      <c r="S243" s="103">
        <v>0</v>
      </c>
      <c r="T243" s="104">
        <f t="shared" si="70"/>
        <v>0</v>
      </c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R243" s="105" t="s">
        <v>224</v>
      </c>
      <c r="AT243" s="105" t="s">
        <v>219</v>
      </c>
      <c r="AU243" s="105" t="s">
        <v>79</v>
      </c>
      <c r="AY243" s="6" t="s">
        <v>217</v>
      </c>
      <c r="BE243" s="106">
        <f t="shared" si="71"/>
        <v>0</v>
      </c>
      <c r="BF243" s="106">
        <f t="shared" si="72"/>
        <v>0</v>
      </c>
      <c r="BG243" s="106">
        <f t="shared" si="73"/>
        <v>0</v>
      </c>
      <c r="BH243" s="106">
        <f t="shared" si="74"/>
        <v>0</v>
      </c>
      <c r="BI243" s="106">
        <f t="shared" si="75"/>
        <v>0</v>
      </c>
      <c r="BJ243" s="6" t="s">
        <v>79</v>
      </c>
      <c r="BK243" s="106">
        <f t="shared" si="76"/>
        <v>0</v>
      </c>
      <c r="BL243" s="6" t="s">
        <v>224</v>
      </c>
      <c r="BM243" s="105" t="s">
        <v>1176</v>
      </c>
    </row>
    <row r="244" spans="1:65" s="17" customFormat="1" ht="16.5" customHeight="1">
      <c r="A244" s="18"/>
      <c r="B244" s="15"/>
      <c r="C244" s="94">
        <f t="shared" si="77"/>
        <v>99</v>
      </c>
      <c r="D244" s="94" t="s">
        <v>219</v>
      </c>
      <c r="E244" s="95" t="s">
        <v>3991</v>
      </c>
      <c r="F244" s="96" t="s">
        <v>3992</v>
      </c>
      <c r="G244" s="97" t="s">
        <v>2612</v>
      </c>
      <c r="H244" s="98">
        <v>20</v>
      </c>
      <c r="I244" s="1"/>
      <c r="J244" s="99">
        <f t="shared" si="67"/>
        <v>0</v>
      </c>
      <c r="K244" s="96" t="s">
        <v>0</v>
      </c>
      <c r="L244" s="15"/>
      <c r="M244" s="100" t="s">
        <v>0</v>
      </c>
      <c r="N244" s="101" t="s">
        <v>37</v>
      </c>
      <c r="O244" s="102"/>
      <c r="P244" s="103">
        <f t="shared" si="68"/>
        <v>0</v>
      </c>
      <c r="Q244" s="103">
        <v>0</v>
      </c>
      <c r="R244" s="103">
        <f t="shared" si="69"/>
        <v>0</v>
      </c>
      <c r="S244" s="103">
        <v>0</v>
      </c>
      <c r="T244" s="104">
        <f t="shared" si="70"/>
        <v>0</v>
      </c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R244" s="105" t="s">
        <v>224</v>
      </c>
      <c r="AT244" s="105" t="s">
        <v>219</v>
      </c>
      <c r="AU244" s="105" t="s">
        <v>79</v>
      </c>
      <c r="AY244" s="6" t="s">
        <v>217</v>
      </c>
      <c r="BE244" s="106">
        <f t="shared" si="71"/>
        <v>0</v>
      </c>
      <c r="BF244" s="106">
        <f t="shared" si="72"/>
        <v>0</v>
      </c>
      <c r="BG244" s="106">
        <f t="shared" si="73"/>
        <v>0</v>
      </c>
      <c r="BH244" s="106">
        <f t="shared" si="74"/>
        <v>0</v>
      </c>
      <c r="BI244" s="106">
        <f t="shared" si="75"/>
        <v>0</v>
      </c>
      <c r="BJ244" s="6" t="s">
        <v>79</v>
      </c>
      <c r="BK244" s="106">
        <f t="shared" si="76"/>
        <v>0</v>
      </c>
      <c r="BL244" s="6" t="s">
        <v>224</v>
      </c>
      <c r="BM244" s="105" t="s">
        <v>1186</v>
      </c>
    </row>
    <row r="245" spans="1:65" s="81" customFormat="1" ht="25.9" customHeight="1">
      <c r="B245" s="82"/>
      <c r="D245" s="83" t="s">
        <v>71</v>
      </c>
      <c r="E245" s="84" t="s">
        <v>3435</v>
      </c>
      <c r="F245" s="84" t="s">
        <v>4070</v>
      </c>
      <c r="J245" s="85">
        <f>BK245</f>
        <v>0</v>
      </c>
      <c r="L245" s="82"/>
      <c r="M245" s="86"/>
      <c r="N245" s="87"/>
      <c r="O245" s="87"/>
      <c r="P245" s="88">
        <f>SUM(P246:P252)</f>
        <v>0</v>
      </c>
      <c r="Q245" s="87"/>
      <c r="R245" s="88">
        <f>SUM(R246:R252)</f>
        <v>0</v>
      </c>
      <c r="S245" s="87"/>
      <c r="T245" s="89">
        <f>SUM(T246:T252)</f>
        <v>0</v>
      </c>
      <c r="AR245" s="83" t="s">
        <v>79</v>
      </c>
      <c r="AT245" s="90" t="s">
        <v>71</v>
      </c>
      <c r="AU245" s="90" t="s">
        <v>72</v>
      </c>
      <c r="AY245" s="83" t="s">
        <v>217</v>
      </c>
      <c r="BK245" s="91">
        <f>SUM(BK246:BK252)</f>
        <v>0</v>
      </c>
    </row>
    <row r="246" spans="1:65" s="17" customFormat="1" ht="16.5" customHeight="1">
      <c r="A246" s="18"/>
      <c r="B246" s="15"/>
      <c r="C246" s="94">
        <f>C244+1</f>
        <v>100</v>
      </c>
      <c r="D246" s="94" t="s">
        <v>219</v>
      </c>
      <c r="E246" s="95" t="s">
        <v>4071</v>
      </c>
      <c r="F246" s="96" t="s">
        <v>4072</v>
      </c>
      <c r="G246" s="97" t="s">
        <v>2486</v>
      </c>
      <c r="H246" s="98">
        <v>1</v>
      </c>
      <c r="I246" s="1"/>
      <c r="J246" s="99">
        <f>ROUND(I246*H246,2)</f>
        <v>0</v>
      </c>
      <c r="K246" s="96" t="s">
        <v>0</v>
      </c>
      <c r="L246" s="15"/>
      <c r="M246" s="100" t="s">
        <v>0</v>
      </c>
      <c r="N246" s="101" t="s">
        <v>37</v>
      </c>
      <c r="O246" s="102"/>
      <c r="P246" s="103">
        <f>O246*H246</f>
        <v>0</v>
      </c>
      <c r="Q246" s="103">
        <v>0</v>
      </c>
      <c r="R246" s="103">
        <f>Q246*H246</f>
        <v>0</v>
      </c>
      <c r="S246" s="103">
        <v>0</v>
      </c>
      <c r="T246" s="104">
        <f>S246*H246</f>
        <v>0</v>
      </c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R246" s="105" t="s">
        <v>224</v>
      </c>
      <c r="AT246" s="105" t="s">
        <v>219</v>
      </c>
      <c r="AU246" s="105" t="s">
        <v>79</v>
      </c>
      <c r="AY246" s="6" t="s">
        <v>217</v>
      </c>
      <c r="BE246" s="106">
        <f>IF(N246="základní",J246,0)</f>
        <v>0</v>
      </c>
      <c r="BF246" s="106">
        <f>IF(N246="snížená",J246,0)</f>
        <v>0</v>
      </c>
      <c r="BG246" s="106">
        <f>IF(N246="zákl. přenesená",J246,0)</f>
        <v>0</v>
      </c>
      <c r="BH246" s="106">
        <f>IF(N246="sníž. přenesená",J246,0)</f>
        <v>0</v>
      </c>
      <c r="BI246" s="106">
        <f>IF(N246="nulová",J246,0)</f>
        <v>0</v>
      </c>
      <c r="BJ246" s="6" t="s">
        <v>79</v>
      </c>
      <c r="BK246" s="106">
        <f>ROUND(I246*H246,2)</f>
        <v>0</v>
      </c>
      <c r="BL246" s="6" t="s">
        <v>224</v>
      </c>
      <c r="BM246" s="105" t="s">
        <v>1196</v>
      </c>
    </row>
    <row r="247" spans="1:65" s="17" customFormat="1" ht="19.5">
      <c r="A247" s="18"/>
      <c r="B247" s="15"/>
      <c r="C247" s="18"/>
      <c r="D247" s="113" t="s">
        <v>745</v>
      </c>
      <c r="E247" s="18"/>
      <c r="F247" s="114" t="s">
        <v>4045</v>
      </c>
      <c r="G247" s="18"/>
      <c r="H247" s="18"/>
      <c r="I247" s="18"/>
      <c r="J247" s="18"/>
      <c r="K247" s="18"/>
      <c r="L247" s="15"/>
      <c r="M247" s="115"/>
      <c r="N247" s="116"/>
      <c r="O247" s="102"/>
      <c r="P247" s="102"/>
      <c r="Q247" s="102"/>
      <c r="R247" s="102"/>
      <c r="S247" s="102"/>
      <c r="T247" s="117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T247" s="6" t="s">
        <v>745</v>
      </c>
      <c r="AU247" s="6" t="s">
        <v>79</v>
      </c>
    </row>
    <row r="248" spans="1:65" s="17" customFormat="1" ht="16.5" customHeight="1">
      <c r="A248" s="18"/>
      <c r="B248" s="15"/>
      <c r="C248" s="94">
        <f>C246+1</f>
        <v>101</v>
      </c>
      <c r="D248" s="94" t="s">
        <v>219</v>
      </c>
      <c r="E248" s="95" t="s">
        <v>4046</v>
      </c>
      <c r="F248" s="96" t="s">
        <v>4047</v>
      </c>
      <c r="G248" s="97" t="s">
        <v>2486</v>
      </c>
      <c r="H248" s="98">
        <v>1</v>
      </c>
      <c r="I248" s="1"/>
      <c r="J248" s="99">
        <f>ROUND(I248*H248,2)</f>
        <v>0</v>
      </c>
      <c r="K248" s="96" t="s">
        <v>0</v>
      </c>
      <c r="L248" s="15"/>
      <c r="M248" s="100" t="s">
        <v>0</v>
      </c>
      <c r="N248" s="101" t="s">
        <v>37</v>
      </c>
      <c r="O248" s="102"/>
      <c r="P248" s="103">
        <f>O248*H248</f>
        <v>0</v>
      </c>
      <c r="Q248" s="103">
        <v>0</v>
      </c>
      <c r="R248" s="103">
        <f>Q248*H248</f>
        <v>0</v>
      </c>
      <c r="S248" s="103">
        <v>0</v>
      </c>
      <c r="T248" s="104">
        <f>S248*H248</f>
        <v>0</v>
      </c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R248" s="105" t="s">
        <v>224</v>
      </c>
      <c r="AT248" s="105" t="s">
        <v>219</v>
      </c>
      <c r="AU248" s="105" t="s">
        <v>79</v>
      </c>
      <c r="AY248" s="6" t="s">
        <v>217</v>
      </c>
      <c r="BE248" s="106">
        <f>IF(N248="základní",J248,0)</f>
        <v>0</v>
      </c>
      <c r="BF248" s="106">
        <f>IF(N248="snížená",J248,0)</f>
        <v>0</v>
      </c>
      <c r="BG248" s="106">
        <f>IF(N248="zákl. přenesená",J248,0)</f>
        <v>0</v>
      </c>
      <c r="BH248" s="106">
        <f>IF(N248="sníž. přenesená",J248,0)</f>
        <v>0</v>
      </c>
      <c r="BI248" s="106">
        <f>IF(N248="nulová",J248,0)</f>
        <v>0</v>
      </c>
      <c r="BJ248" s="6" t="s">
        <v>79</v>
      </c>
      <c r="BK248" s="106">
        <f>ROUND(I248*H248,2)</f>
        <v>0</v>
      </c>
      <c r="BL248" s="6" t="s">
        <v>224</v>
      </c>
      <c r="BM248" s="105" t="s">
        <v>1203</v>
      </c>
    </row>
    <row r="249" spans="1:65" s="17" customFormat="1" ht="16.5" customHeight="1">
      <c r="A249" s="18"/>
      <c r="B249" s="15"/>
      <c r="C249" s="94">
        <f>C248+1</f>
        <v>102</v>
      </c>
      <c r="D249" s="94" t="s">
        <v>219</v>
      </c>
      <c r="E249" s="95" t="s">
        <v>4068</v>
      </c>
      <c r="F249" s="96" t="s">
        <v>4069</v>
      </c>
      <c r="G249" s="97" t="s">
        <v>2486</v>
      </c>
      <c r="H249" s="98">
        <v>1</v>
      </c>
      <c r="I249" s="1"/>
      <c r="J249" s="99">
        <f>ROUND(I249*H249,2)</f>
        <v>0</v>
      </c>
      <c r="K249" s="96" t="s">
        <v>0</v>
      </c>
      <c r="L249" s="15"/>
      <c r="M249" s="100" t="s">
        <v>0</v>
      </c>
      <c r="N249" s="101" t="s">
        <v>37</v>
      </c>
      <c r="O249" s="102"/>
      <c r="P249" s="103">
        <f>O249*H249</f>
        <v>0</v>
      </c>
      <c r="Q249" s="103">
        <v>0</v>
      </c>
      <c r="R249" s="103">
        <f>Q249*H249</f>
        <v>0</v>
      </c>
      <c r="S249" s="103">
        <v>0</v>
      </c>
      <c r="T249" s="104">
        <f>S249*H249</f>
        <v>0</v>
      </c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R249" s="105" t="s">
        <v>224</v>
      </c>
      <c r="AT249" s="105" t="s">
        <v>219</v>
      </c>
      <c r="AU249" s="105" t="s">
        <v>79</v>
      </c>
      <c r="AY249" s="6" t="s">
        <v>217</v>
      </c>
      <c r="BE249" s="106">
        <f>IF(N249="základní",J249,0)</f>
        <v>0</v>
      </c>
      <c r="BF249" s="106">
        <f>IF(N249="snížená",J249,0)</f>
        <v>0</v>
      </c>
      <c r="BG249" s="106">
        <f>IF(N249="zákl. přenesená",J249,0)</f>
        <v>0</v>
      </c>
      <c r="BH249" s="106">
        <f>IF(N249="sníž. přenesená",J249,0)</f>
        <v>0</v>
      </c>
      <c r="BI249" s="106">
        <f>IF(N249="nulová",J249,0)</f>
        <v>0</v>
      </c>
      <c r="BJ249" s="6" t="s">
        <v>79</v>
      </c>
      <c r="BK249" s="106">
        <f>ROUND(I249*H249,2)</f>
        <v>0</v>
      </c>
      <c r="BL249" s="6" t="s">
        <v>224</v>
      </c>
      <c r="BM249" s="105" t="s">
        <v>1212</v>
      </c>
    </row>
    <row r="250" spans="1:65" s="17" customFormat="1" ht="16.5" customHeight="1">
      <c r="A250" s="18"/>
      <c r="B250" s="15"/>
      <c r="C250" s="94">
        <f t="shared" ref="C250:C252" si="78">C249+1</f>
        <v>103</v>
      </c>
      <c r="D250" s="94" t="s">
        <v>219</v>
      </c>
      <c r="E250" s="95" t="s">
        <v>3953</v>
      </c>
      <c r="F250" s="96" t="s">
        <v>3954</v>
      </c>
      <c r="G250" s="97" t="s">
        <v>2486</v>
      </c>
      <c r="H250" s="98">
        <v>1</v>
      </c>
      <c r="I250" s="1"/>
      <c r="J250" s="99">
        <f>ROUND(I250*H250,2)</f>
        <v>0</v>
      </c>
      <c r="K250" s="96" t="s">
        <v>0</v>
      </c>
      <c r="L250" s="15"/>
      <c r="M250" s="100" t="s">
        <v>0</v>
      </c>
      <c r="N250" s="101" t="s">
        <v>37</v>
      </c>
      <c r="O250" s="102"/>
      <c r="P250" s="103">
        <f>O250*H250</f>
        <v>0</v>
      </c>
      <c r="Q250" s="103">
        <v>0</v>
      </c>
      <c r="R250" s="103">
        <f>Q250*H250</f>
        <v>0</v>
      </c>
      <c r="S250" s="103">
        <v>0</v>
      </c>
      <c r="T250" s="104">
        <f>S250*H250</f>
        <v>0</v>
      </c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R250" s="105" t="s">
        <v>224</v>
      </c>
      <c r="AT250" s="105" t="s">
        <v>219</v>
      </c>
      <c r="AU250" s="105" t="s">
        <v>79</v>
      </c>
      <c r="AY250" s="6" t="s">
        <v>217</v>
      </c>
      <c r="BE250" s="106">
        <f>IF(N250="základní",J250,0)</f>
        <v>0</v>
      </c>
      <c r="BF250" s="106">
        <f>IF(N250="snížená",J250,0)</f>
        <v>0</v>
      </c>
      <c r="BG250" s="106">
        <f>IF(N250="zákl. přenesená",J250,0)</f>
        <v>0</v>
      </c>
      <c r="BH250" s="106">
        <f>IF(N250="sníž. přenesená",J250,0)</f>
        <v>0</v>
      </c>
      <c r="BI250" s="106">
        <f>IF(N250="nulová",J250,0)</f>
        <v>0</v>
      </c>
      <c r="BJ250" s="6" t="s">
        <v>79</v>
      </c>
      <c r="BK250" s="106">
        <f>ROUND(I250*H250,2)</f>
        <v>0</v>
      </c>
      <c r="BL250" s="6" t="s">
        <v>224</v>
      </c>
      <c r="BM250" s="105" t="s">
        <v>1222</v>
      </c>
    </row>
    <row r="251" spans="1:65" s="17" customFormat="1" ht="24">
      <c r="A251" s="18"/>
      <c r="B251" s="15"/>
      <c r="C251" s="94">
        <f t="shared" si="78"/>
        <v>104</v>
      </c>
      <c r="D251" s="94" t="s">
        <v>219</v>
      </c>
      <c r="E251" s="95" t="s">
        <v>4051</v>
      </c>
      <c r="F251" s="96" t="s">
        <v>4052</v>
      </c>
      <c r="G251" s="97" t="s">
        <v>2612</v>
      </c>
      <c r="H251" s="98">
        <v>5</v>
      </c>
      <c r="I251" s="1"/>
      <c r="J251" s="99">
        <f>ROUND(I251*H251,2)</f>
        <v>0</v>
      </c>
      <c r="K251" s="96" t="s">
        <v>0</v>
      </c>
      <c r="L251" s="15"/>
      <c r="M251" s="100" t="s">
        <v>0</v>
      </c>
      <c r="N251" s="101" t="s">
        <v>37</v>
      </c>
      <c r="O251" s="102"/>
      <c r="P251" s="103">
        <f>O251*H251</f>
        <v>0</v>
      </c>
      <c r="Q251" s="103">
        <v>0</v>
      </c>
      <c r="R251" s="103">
        <f>Q251*H251</f>
        <v>0</v>
      </c>
      <c r="S251" s="103">
        <v>0</v>
      </c>
      <c r="T251" s="104">
        <f>S251*H251</f>
        <v>0</v>
      </c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R251" s="105" t="s">
        <v>224</v>
      </c>
      <c r="AT251" s="105" t="s">
        <v>219</v>
      </c>
      <c r="AU251" s="105" t="s">
        <v>79</v>
      </c>
      <c r="AY251" s="6" t="s">
        <v>217</v>
      </c>
      <c r="BE251" s="106">
        <f>IF(N251="základní",J251,0)</f>
        <v>0</v>
      </c>
      <c r="BF251" s="106">
        <f>IF(N251="snížená",J251,0)</f>
        <v>0</v>
      </c>
      <c r="BG251" s="106">
        <f>IF(N251="zákl. přenesená",J251,0)</f>
        <v>0</v>
      </c>
      <c r="BH251" s="106">
        <f>IF(N251="sníž. přenesená",J251,0)</f>
        <v>0</v>
      </c>
      <c r="BI251" s="106">
        <f>IF(N251="nulová",J251,0)</f>
        <v>0</v>
      </c>
      <c r="BJ251" s="6" t="s">
        <v>79</v>
      </c>
      <c r="BK251" s="106">
        <f>ROUND(I251*H251,2)</f>
        <v>0</v>
      </c>
      <c r="BL251" s="6" t="s">
        <v>224</v>
      </c>
      <c r="BM251" s="105" t="s">
        <v>1233</v>
      </c>
    </row>
    <row r="252" spans="1:65" s="17" customFormat="1" ht="16.5" customHeight="1">
      <c r="A252" s="18"/>
      <c r="B252" s="15"/>
      <c r="C252" s="94">
        <f t="shared" si="78"/>
        <v>105</v>
      </c>
      <c r="D252" s="94" t="s">
        <v>219</v>
      </c>
      <c r="E252" s="95" t="s">
        <v>3991</v>
      </c>
      <c r="F252" s="96" t="s">
        <v>3992</v>
      </c>
      <c r="G252" s="97" t="s">
        <v>2612</v>
      </c>
      <c r="H252" s="98">
        <v>20</v>
      </c>
      <c r="I252" s="1"/>
      <c r="J252" s="99">
        <f>ROUND(I252*H252,2)</f>
        <v>0</v>
      </c>
      <c r="K252" s="96" t="s">
        <v>0</v>
      </c>
      <c r="L252" s="15"/>
      <c r="M252" s="100" t="s">
        <v>0</v>
      </c>
      <c r="N252" s="101" t="s">
        <v>37</v>
      </c>
      <c r="O252" s="102"/>
      <c r="P252" s="103">
        <f>O252*H252</f>
        <v>0</v>
      </c>
      <c r="Q252" s="103">
        <v>0</v>
      </c>
      <c r="R252" s="103">
        <f>Q252*H252</f>
        <v>0</v>
      </c>
      <c r="S252" s="103">
        <v>0</v>
      </c>
      <c r="T252" s="104">
        <f>S252*H252</f>
        <v>0</v>
      </c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R252" s="105" t="s">
        <v>224</v>
      </c>
      <c r="AT252" s="105" t="s">
        <v>219</v>
      </c>
      <c r="AU252" s="105" t="s">
        <v>79</v>
      </c>
      <c r="AY252" s="6" t="s">
        <v>217</v>
      </c>
      <c r="BE252" s="106">
        <f>IF(N252="základní",J252,0)</f>
        <v>0</v>
      </c>
      <c r="BF252" s="106">
        <f>IF(N252="snížená",J252,0)</f>
        <v>0</v>
      </c>
      <c r="BG252" s="106">
        <f>IF(N252="zákl. přenesená",J252,0)</f>
        <v>0</v>
      </c>
      <c r="BH252" s="106">
        <f>IF(N252="sníž. přenesená",J252,0)</f>
        <v>0</v>
      </c>
      <c r="BI252" s="106">
        <f>IF(N252="nulová",J252,0)</f>
        <v>0</v>
      </c>
      <c r="BJ252" s="6" t="s">
        <v>79</v>
      </c>
      <c r="BK252" s="106">
        <f>ROUND(I252*H252,2)</f>
        <v>0</v>
      </c>
      <c r="BL252" s="6" t="s">
        <v>224</v>
      </c>
      <c r="BM252" s="105" t="s">
        <v>1243</v>
      </c>
    </row>
    <row r="253" spans="1:65" s="81" customFormat="1" ht="25.9" customHeight="1">
      <c r="B253" s="82"/>
      <c r="D253" s="83" t="s">
        <v>71</v>
      </c>
      <c r="E253" s="84" t="s">
        <v>3441</v>
      </c>
      <c r="F253" s="84" t="s">
        <v>4073</v>
      </c>
      <c r="J253" s="85">
        <f>BK253</f>
        <v>0</v>
      </c>
      <c r="L253" s="82"/>
      <c r="M253" s="86"/>
      <c r="N253" s="87"/>
      <c r="O253" s="87"/>
      <c r="P253" s="88">
        <f>SUM(P254:P260)</f>
        <v>0</v>
      </c>
      <c r="Q253" s="87"/>
      <c r="R253" s="88">
        <f>SUM(R254:R260)</f>
        <v>0</v>
      </c>
      <c r="S253" s="87"/>
      <c r="T253" s="89">
        <f>SUM(T254:T260)</f>
        <v>0</v>
      </c>
      <c r="AR253" s="83" t="s">
        <v>79</v>
      </c>
      <c r="AT253" s="90" t="s">
        <v>71</v>
      </c>
      <c r="AU253" s="90" t="s">
        <v>72</v>
      </c>
      <c r="AY253" s="83" t="s">
        <v>217</v>
      </c>
      <c r="BK253" s="91">
        <f>SUM(BK254:BK260)</f>
        <v>0</v>
      </c>
    </row>
    <row r="254" spans="1:65" s="17" customFormat="1" ht="16.5" customHeight="1">
      <c r="A254" s="18"/>
      <c r="B254" s="15"/>
      <c r="C254" s="94">
        <f>C252+1</f>
        <v>106</v>
      </c>
      <c r="D254" s="94" t="s">
        <v>219</v>
      </c>
      <c r="E254" s="95" t="s">
        <v>4074</v>
      </c>
      <c r="F254" s="96" t="s">
        <v>4075</v>
      </c>
      <c r="G254" s="97" t="s">
        <v>862</v>
      </c>
      <c r="H254" s="98">
        <v>1</v>
      </c>
      <c r="I254" s="1"/>
      <c r="J254" s="99">
        <f t="shared" ref="J254:J260" si="79">ROUND(I254*H254,2)</f>
        <v>0</v>
      </c>
      <c r="K254" s="96" t="s">
        <v>0</v>
      </c>
      <c r="L254" s="15"/>
      <c r="M254" s="100" t="s">
        <v>0</v>
      </c>
      <c r="N254" s="101" t="s">
        <v>37</v>
      </c>
      <c r="O254" s="102"/>
      <c r="P254" s="103">
        <f t="shared" ref="P254:P260" si="80">O254*H254</f>
        <v>0</v>
      </c>
      <c r="Q254" s="103">
        <v>0</v>
      </c>
      <c r="R254" s="103">
        <f t="shared" ref="R254:R260" si="81">Q254*H254</f>
        <v>0</v>
      </c>
      <c r="S254" s="103">
        <v>0</v>
      </c>
      <c r="T254" s="104">
        <f t="shared" ref="T254:T260" si="82">S254*H254</f>
        <v>0</v>
      </c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R254" s="105" t="s">
        <v>224</v>
      </c>
      <c r="AT254" s="105" t="s">
        <v>219</v>
      </c>
      <c r="AU254" s="105" t="s">
        <v>79</v>
      </c>
      <c r="AY254" s="6" t="s">
        <v>217</v>
      </c>
      <c r="BE254" s="106">
        <f t="shared" ref="BE254:BE260" si="83">IF(N254="základní",J254,0)</f>
        <v>0</v>
      </c>
      <c r="BF254" s="106">
        <f t="shared" ref="BF254:BF260" si="84">IF(N254="snížená",J254,0)</f>
        <v>0</v>
      </c>
      <c r="BG254" s="106">
        <f t="shared" ref="BG254:BG260" si="85">IF(N254="zákl. přenesená",J254,0)</f>
        <v>0</v>
      </c>
      <c r="BH254" s="106">
        <f t="shared" ref="BH254:BH260" si="86">IF(N254="sníž. přenesená",J254,0)</f>
        <v>0</v>
      </c>
      <c r="BI254" s="106">
        <f t="shared" ref="BI254:BI260" si="87">IF(N254="nulová",J254,0)</f>
        <v>0</v>
      </c>
      <c r="BJ254" s="6" t="s">
        <v>79</v>
      </c>
      <c r="BK254" s="106">
        <f t="shared" ref="BK254:BK260" si="88">ROUND(I254*H254,2)</f>
        <v>0</v>
      </c>
      <c r="BL254" s="6" t="s">
        <v>224</v>
      </c>
      <c r="BM254" s="105" t="s">
        <v>1252</v>
      </c>
    </row>
    <row r="255" spans="1:65" s="17" customFormat="1" ht="16.5" customHeight="1">
      <c r="A255" s="18"/>
      <c r="B255" s="15"/>
      <c r="C255" s="94">
        <f>C254+1</f>
        <v>107</v>
      </c>
      <c r="D255" s="94" t="s">
        <v>219</v>
      </c>
      <c r="E255" s="95" t="s">
        <v>4076</v>
      </c>
      <c r="F255" s="96" t="s">
        <v>4962</v>
      </c>
      <c r="G255" s="97" t="s">
        <v>862</v>
      </c>
      <c r="H255" s="98">
        <v>1</v>
      </c>
      <c r="I255" s="1"/>
      <c r="J255" s="99">
        <f t="shared" si="79"/>
        <v>0</v>
      </c>
      <c r="K255" s="96" t="s">
        <v>0</v>
      </c>
      <c r="L255" s="15"/>
      <c r="M255" s="100" t="s">
        <v>0</v>
      </c>
      <c r="N255" s="101" t="s">
        <v>37</v>
      </c>
      <c r="O255" s="102"/>
      <c r="P255" s="103">
        <f t="shared" si="80"/>
        <v>0</v>
      </c>
      <c r="Q255" s="103">
        <v>0</v>
      </c>
      <c r="R255" s="103">
        <f t="shared" si="81"/>
        <v>0</v>
      </c>
      <c r="S255" s="103">
        <v>0</v>
      </c>
      <c r="T255" s="104">
        <f t="shared" si="82"/>
        <v>0</v>
      </c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R255" s="105" t="s">
        <v>224</v>
      </c>
      <c r="AT255" s="105" t="s">
        <v>219</v>
      </c>
      <c r="AU255" s="105" t="s">
        <v>79</v>
      </c>
      <c r="AY255" s="6" t="s">
        <v>217</v>
      </c>
      <c r="BE255" s="106">
        <f t="shared" si="83"/>
        <v>0</v>
      </c>
      <c r="BF255" s="106">
        <f t="shared" si="84"/>
        <v>0</v>
      </c>
      <c r="BG255" s="106">
        <f t="shared" si="85"/>
        <v>0</v>
      </c>
      <c r="BH255" s="106">
        <f t="shared" si="86"/>
        <v>0</v>
      </c>
      <c r="BI255" s="106">
        <f t="shared" si="87"/>
        <v>0</v>
      </c>
      <c r="BJ255" s="6" t="s">
        <v>79</v>
      </c>
      <c r="BK255" s="106">
        <f t="shared" si="88"/>
        <v>0</v>
      </c>
      <c r="BL255" s="6" t="s">
        <v>224</v>
      </c>
      <c r="BM255" s="105" t="s">
        <v>1261</v>
      </c>
    </row>
    <row r="256" spans="1:65" s="17" customFormat="1" ht="16.5" customHeight="1">
      <c r="A256" s="18"/>
      <c r="B256" s="15"/>
      <c r="C256" s="94">
        <f t="shared" ref="C256:C260" si="89">C255+1</f>
        <v>108</v>
      </c>
      <c r="D256" s="94" t="s">
        <v>219</v>
      </c>
      <c r="E256" s="95" t="s">
        <v>4077</v>
      </c>
      <c r="F256" s="96" t="s">
        <v>4078</v>
      </c>
      <c r="G256" s="97" t="s">
        <v>862</v>
      </c>
      <c r="H256" s="98">
        <v>1</v>
      </c>
      <c r="I256" s="1"/>
      <c r="J256" s="99">
        <f t="shared" si="79"/>
        <v>0</v>
      </c>
      <c r="K256" s="96" t="s">
        <v>0</v>
      </c>
      <c r="L256" s="15"/>
      <c r="M256" s="100" t="s">
        <v>0</v>
      </c>
      <c r="N256" s="101" t="s">
        <v>37</v>
      </c>
      <c r="O256" s="102"/>
      <c r="P256" s="103">
        <f t="shared" si="80"/>
        <v>0</v>
      </c>
      <c r="Q256" s="103">
        <v>0</v>
      </c>
      <c r="R256" s="103">
        <f t="shared" si="81"/>
        <v>0</v>
      </c>
      <c r="S256" s="103">
        <v>0</v>
      </c>
      <c r="T256" s="104">
        <f t="shared" si="82"/>
        <v>0</v>
      </c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R256" s="105" t="s">
        <v>224</v>
      </c>
      <c r="AT256" s="105" t="s">
        <v>219</v>
      </c>
      <c r="AU256" s="105" t="s">
        <v>79</v>
      </c>
      <c r="AY256" s="6" t="s">
        <v>217</v>
      </c>
      <c r="BE256" s="106">
        <f t="shared" si="83"/>
        <v>0</v>
      </c>
      <c r="BF256" s="106">
        <f t="shared" si="84"/>
        <v>0</v>
      </c>
      <c r="BG256" s="106">
        <f t="shared" si="85"/>
        <v>0</v>
      </c>
      <c r="BH256" s="106">
        <f t="shared" si="86"/>
        <v>0</v>
      </c>
      <c r="BI256" s="106">
        <f t="shared" si="87"/>
        <v>0</v>
      </c>
      <c r="BJ256" s="6" t="s">
        <v>79</v>
      </c>
      <c r="BK256" s="106">
        <f t="shared" si="88"/>
        <v>0</v>
      </c>
      <c r="BL256" s="6" t="s">
        <v>224</v>
      </c>
      <c r="BM256" s="105" t="s">
        <v>4079</v>
      </c>
    </row>
    <row r="257" spans="1:65" s="17" customFormat="1" ht="16.5" customHeight="1">
      <c r="A257" s="18"/>
      <c r="B257" s="15"/>
      <c r="C257" s="94">
        <f t="shared" si="89"/>
        <v>109</v>
      </c>
      <c r="D257" s="94" t="s">
        <v>219</v>
      </c>
      <c r="E257" s="95" t="s">
        <v>4080</v>
      </c>
      <c r="F257" s="96" t="s">
        <v>4081</v>
      </c>
      <c r="G257" s="97" t="s">
        <v>862</v>
      </c>
      <c r="H257" s="98">
        <v>1</v>
      </c>
      <c r="I257" s="1"/>
      <c r="J257" s="99">
        <f t="shared" si="79"/>
        <v>0</v>
      </c>
      <c r="K257" s="96" t="s">
        <v>0</v>
      </c>
      <c r="L257" s="15"/>
      <c r="M257" s="100" t="s">
        <v>0</v>
      </c>
      <c r="N257" s="101" t="s">
        <v>37</v>
      </c>
      <c r="O257" s="102"/>
      <c r="P257" s="103">
        <f t="shared" si="80"/>
        <v>0</v>
      </c>
      <c r="Q257" s="103">
        <v>0</v>
      </c>
      <c r="R257" s="103">
        <f t="shared" si="81"/>
        <v>0</v>
      </c>
      <c r="S257" s="103">
        <v>0</v>
      </c>
      <c r="T257" s="104">
        <f t="shared" si="82"/>
        <v>0</v>
      </c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R257" s="105" t="s">
        <v>224</v>
      </c>
      <c r="AT257" s="105" t="s">
        <v>219</v>
      </c>
      <c r="AU257" s="105" t="s">
        <v>79</v>
      </c>
      <c r="AY257" s="6" t="s">
        <v>217</v>
      </c>
      <c r="BE257" s="106">
        <f t="shared" si="83"/>
        <v>0</v>
      </c>
      <c r="BF257" s="106">
        <f t="shared" si="84"/>
        <v>0</v>
      </c>
      <c r="BG257" s="106">
        <f t="shared" si="85"/>
        <v>0</v>
      </c>
      <c r="BH257" s="106">
        <f t="shared" si="86"/>
        <v>0</v>
      </c>
      <c r="BI257" s="106">
        <f t="shared" si="87"/>
        <v>0</v>
      </c>
      <c r="BJ257" s="6" t="s">
        <v>79</v>
      </c>
      <c r="BK257" s="106">
        <f t="shared" si="88"/>
        <v>0</v>
      </c>
      <c r="BL257" s="6" t="s">
        <v>224</v>
      </c>
      <c r="BM257" s="105" t="s">
        <v>1277</v>
      </c>
    </row>
    <row r="258" spans="1:65" s="17" customFormat="1" ht="16.5" customHeight="1">
      <c r="A258" s="18"/>
      <c r="B258" s="15"/>
      <c r="C258" s="94">
        <f t="shared" si="89"/>
        <v>110</v>
      </c>
      <c r="D258" s="94" t="s">
        <v>219</v>
      </c>
      <c r="E258" s="95" t="s">
        <v>4082</v>
      </c>
      <c r="F258" s="96" t="s">
        <v>4083</v>
      </c>
      <c r="G258" s="97" t="s">
        <v>862</v>
      </c>
      <c r="H258" s="98">
        <v>1</v>
      </c>
      <c r="I258" s="1"/>
      <c r="J258" s="99">
        <f t="shared" si="79"/>
        <v>0</v>
      </c>
      <c r="K258" s="96" t="s">
        <v>0</v>
      </c>
      <c r="L258" s="15"/>
      <c r="M258" s="100" t="s">
        <v>0</v>
      </c>
      <c r="N258" s="101" t="s">
        <v>37</v>
      </c>
      <c r="O258" s="102"/>
      <c r="P258" s="103">
        <f t="shared" si="80"/>
        <v>0</v>
      </c>
      <c r="Q258" s="103">
        <v>0</v>
      </c>
      <c r="R258" s="103">
        <f t="shared" si="81"/>
        <v>0</v>
      </c>
      <c r="S258" s="103">
        <v>0</v>
      </c>
      <c r="T258" s="104">
        <f t="shared" si="82"/>
        <v>0</v>
      </c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R258" s="105" t="s">
        <v>224</v>
      </c>
      <c r="AT258" s="105" t="s">
        <v>219</v>
      </c>
      <c r="AU258" s="105" t="s">
        <v>79</v>
      </c>
      <c r="AY258" s="6" t="s">
        <v>217</v>
      </c>
      <c r="BE258" s="106">
        <f t="shared" si="83"/>
        <v>0</v>
      </c>
      <c r="BF258" s="106">
        <f t="shared" si="84"/>
        <v>0</v>
      </c>
      <c r="BG258" s="106">
        <f t="shared" si="85"/>
        <v>0</v>
      </c>
      <c r="BH258" s="106">
        <f t="shared" si="86"/>
        <v>0</v>
      </c>
      <c r="BI258" s="106">
        <f t="shared" si="87"/>
        <v>0</v>
      </c>
      <c r="BJ258" s="6" t="s">
        <v>79</v>
      </c>
      <c r="BK258" s="106">
        <f t="shared" si="88"/>
        <v>0</v>
      </c>
      <c r="BL258" s="6" t="s">
        <v>224</v>
      </c>
      <c r="BM258" s="105" t="s">
        <v>1289</v>
      </c>
    </row>
    <row r="259" spans="1:65" s="17" customFormat="1" ht="16.5" customHeight="1">
      <c r="A259" s="18"/>
      <c r="B259" s="15"/>
      <c r="C259" s="94">
        <f t="shared" si="89"/>
        <v>111</v>
      </c>
      <c r="D259" s="94" t="s">
        <v>219</v>
      </c>
      <c r="E259" s="95" t="s">
        <v>4084</v>
      </c>
      <c r="F259" s="96" t="s">
        <v>4085</v>
      </c>
      <c r="G259" s="97" t="s">
        <v>862</v>
      </c>
      <c r="H259" s="98">
        <v>1</v>
      </c>
      <c r="I259" s="1"/>
      <c r="J259" s="99">
        <f t="shared" si="79"/>
        <v>0</v>
      </c>
      <c r="K259" s="96" t="s">
        <v>0</v>
      </c>
      <c r="L259" s="15"/>
      <c r="M259" s="100" t="s">
        <v>0</v>
      </c>
      <c r="N259" s="101" t="s">
        <v>37</v>
      </c>
      <c r="O259" s="102"/>
      <c r="P259" s="103">
        <f t="shared" si="80"/>
        <v>0</v>
      </c>
      <c r="Q259" s="103">
        <v>0</v>
      </c>
      <c r="R259" s="103">
        <f t="shared" si="81"/>
        <v>0</v>
      </c>
      <c r="S259" s="103">
        <v>0</v>
      </c>
      <c r="T259" s="104">
        <f t="shared" si="82"/>
        <v>0</v>
      </c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R259" s="105" t="s">
        <v>224</v>
      </c>
      <c r="AT259" s="105" t="s">
        <v>219</v>
      </c>
      <c r="AU259" s="105" t="s">
        <v>79</v>
      </c>
      <c r="AY259" s="6" t="s">
        <v>217</v>
      </c>
      <c r="BE259" s="106">
        <f t="shared" si="83"/>
        <v>0</v>
      </c>
      <c r="BF259" s="106">
        <f t="shared" si="84"/>
        <v>0</v>
      </c>
      <c r="BG259" s="106">
        <f t="shared" si="85"/>
        <v>0</v>
      </c>
      <c r="BH259" s="106">
        <f t="shared" si="86"/>
        <v>0</v>
      </c>
      <c r="BI259" s="106">
        <f t="shared" si="87"/>
        <v>0</v>
      </c>
      <c r="BJ259" s="6" t="s">
        <v>79</v>
      </c>
      <c r="BK259" s="106">
        <f t="shared" si="88"/>
        <v>0</v>
      </c>
      <c r="BL259" s="6" t="s">
        <v>224</v>
      </c>
      <c r="BM259" s="105" t="s">
        <v>1301</v>
      </c>
    </row>
    <row r="260" spans="1:65" s="17" customFormat="1" ht="16.5" customHeight="1">
      <c r="A260" s="18"/>
      <c r="B260" s="15"/>
      <c r="C260" s="94">
        <f t="shared" si="89"/>
        <v>112</v>
      </c>
      <c r="D260" s="94" t="s">
        <v>219</v>
      </c>
      <c r="E260" s="95" t="s">
        <v>4086</v>
      </c>
      <c r="F260" s="96" t="s">
        <v>4087</v>
      </c>
      <c r="G260" s="97" t="s">
        <v>862</v>
      </c>
      <c r="H260" s="98">
        <v>1</v>
      </c>
      <c r="I260" s="1"/>
      <c r="J260" s="99">
        <f t="shared" si="79"/>
        <v>0</v>
      </c>
      <c r="K260" s="96" t="s">
        <v>0</v>
      </c>
      <c r="L260" s="15"/>
      <c r="M260" s="118" t="s">
        <v>0</v>
      </c>
      <c r="N260" s="119" t="s">
        <v>37</v>
      </c>
      <c r="O260" s="120"/>
      <c r="P260" s="121">
        <f t="shared" si="80"/>
        <v>0</v>
      </c>
      <c r="Q260" s="121">
        <v>0</v>
      </c>
      <c r="R260" s="121">
        <f t="shared" si="81"/>
        <v>0</v>
      </c>
      <c r="S260" s="121">
        <v>0</v>
      </c>
      <c r="T260" s="122">
        <f t="shared" si="82"/>
        <v>0</v>
      </c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R260" s="105" t="s">
        <v>224</v>
      </c>
      <c r="AT260" s="105" t="s">
        <v>219</v>
      </c>
      <c r="AU260" s="105" t="s">
        <v>79</v>
      </c>
      <c r="AY260" s="6" t="s">
        <v>217</v>
      </c>
      <c r="BE260" s="106">
        <f t="shared" si="83"/>
        <v>0</v>
      </c>
      <c r="BF260" s="106">
        <f t="shared" si="84"/>
        <v>0</v>
      </c>
      <c r="BG260" s="106">
        <f t="shared" si="85"/>
        <v>0</v>
      </c>
      <c r="BH260" s="106">
        <f t="shared" si="86"/>
        <v>0</v>
      </c>
      <c r="BI260" s="106">
        <f t="shared" si="87"/>
        <v>0</v>
      </c>
      <c r="BJ260" s="6" t="s">
        <v>79</v>
      </c>
      <c r="BK260" s="106">
        <f t="shared" si="88"/>
        <v>0</v>
      </c>
      <c r="BL260" s="6" t="s">
        <v>224</v>
      </c>
      <c r="BM260" s="105" t="s">
        <v>1309</v>
      </c>
    </row>
    <row r="261" spans="1:65" s="17" customFormat="1" ht="6.95" customHeight="1">
      <c r="A261" s="18"/>
      <c r="B261" s="46"/>
      <c r="C261" s="47"/>
      <c r="D261" s="47"/>
      <c r="E261" s="47"/>
      <c r="F261" s="47"/>
      <c r="G261" s="47"/>
      <c r="H261" s="47"/>
      <c r="I261" s="47"/>
      <c r="J261" s="47"/>
      <c r="K261" s="47"/>
      <c r="L261" s="15"/>
      <c r="M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</row>
  </sheetData>
  <sheetProtection algorithmName="SHA-512" hashValue="boRpu/z18la9hWG0gb1MgY+Tou2PQxCIJsk5ntSILZmCwBc0e5fFtdJGQ7BNiWIH4cw2Yc675bgyqJHmNYwzAg==" saltValue="tTazVWtvcKG6c4V/i4wLcw==" spinCount="100000" sheet="1" objects="1" scenarios="1"/>
  <autoFilter ref="C122:K260"/>
  <mergeCells count="9">
    <mergeCell ref="E87:H87"/>
    <mergeCell ref="E113:H113"/>
    <mergeCell ref="E115:H115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44"/>
  <sheetViews>
    <sheetView showGridLines="0" zoomScaleNormal="100" workbookViewId="0">
      <selection activeCell="E142" sqref="E142:H142"/>
    </sheetView>
  </sheetViews>
  <sheetFormatPr defaultRowHeight="11.25"/>
  <cols>
    <col min="1" max="1" width="8.33203125" style="162" customWidth="1"/>
    <col min="2" max="2" width="1.1640625" style="162" customWidth="1"/>
    <col min="3" max="3" width="5" style="162" customWidth="1"/>
    <col min="4" max="4" width="4.33203125" style="162" customWidth="1"/>
    <col min="5" max="5" width="17.1640625" style="162" customWidth="1"/>
    <col min="6" max="6" width="100.83203125" style="162" customWidth="1"/>
    <col min="7" max="7" width="7.5" style="162" customWidth="1"/>
    <col min="8" max="8" width="14" style="162" customWidth="1"/>
    <col min="9" max="9" width="15.83203125" style="162" customWidth="1"/>
    <col min="10" max="11" width="22.33203125" style="162" customWidth="1"/>
    <col min="12" max="12" width="9.33203125" style="162" customWidth="1"/>
    <col min="13" max="13" width="10.83203125" style="162" hidden="1" customWidth="1"/>
    <col min="14" max="14" width="9.33203125" style="162"/>
    <col min="15" max="20" width="14.1640625" style="162" hidden="1" customWidth="1"/>
    <col min="21" max="21" width="16.33203125" style="162" hidden="1" customWidth="1"/>
    <col min="22" max="22" width="12.33203125" style="162" customWidth="1"/>
    <col min="23" max="23" width="16.33203125" style="162" customWidth="1"/>
    <col min="24" max="24" width="12.33203125" style="162" customWidth="1"/>
    <col min="25" max="25" width="15" style="162" customWidth="1"/>
    <col min="26" max="26" width="11" style="162" customWidth="1"/>
    <col min="27" max="27" width="15" style="162" customWidth="1"/>
    <col min="28" max="28" width="16.33203125" style="162" customWidth="1"/>
    <col min="29" max="29" width="11" style="162" customWidth="1"/>
    <col min="30" max="30" width="15" style="162" customWidth="1"/>
    <col min="31" max="31" width="16.33203125" style="162" customWidth="1"/>
    <col min="32" max="16384" width="9.33203125" style="162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80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63" t="s">
        <v>14</v>
      </c>
      <c r="L6" s="9"/>
    </row>
    <row r="7" spans="1:46" ht="16.5" customHeight="1">
      <c r="B7" s="9"/>
      <c r="E7" s="321" t="s">
        <v>15</v>
      </c>
      <c r="F7" s="322"/>
      <c r="G7" s="322"/>
      <c r="H7" s="322"/>
      <c r="L7" s="9"/>
    </row>
    <row r="8" spans="1:46" s="17" customFormat="1" ht="12" customHeight="1">
      <c r="A8" s="161"/>
      <c r="B8" s="15"/>
      <c r="C8" s="161"/>
      <c r="D8" s="163" t="s">
        <v>162</v>
      </c>
      <c r="E8" s="161"/>
      <c r="F8" s="161"/>
      <c r="G8" s="161"/>
      <c r="H8" s="161"/>
      <c r="I8" s="161"/>
      <c r="J8" s="161"/>
      <c r="K8" s="161"/>
      <c r="L8" s="16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</row>
    <row r="9" spans="1:46" s="17" customFormat="1" ht="16.5" customHeight="1">
      <c r="A9" s="161"/>
      <c r="B9" s="15"/>
      <c r="C9" s="161"/>
      <c r="D9" s="161"/>
      <c r="E9" s="315" t="s">
        <v>163</v>
      </c>
      <c r="F9" s="320"/>
      <c r="G9" s="320"/>
      <c r="H9" s="320"/>
      <c r="I9" s="161"/>
      <c r="J9" s="161"/>
      <c r="K9" s="161"/>
      <c r="L9" s="16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</row>
    <row r="10" spans="1:46" s="17" customFormat="1">
      <c r="A10" s="161"/>
      <c r="B10" s="15"/>
      <c r="C10" s="161"/>
      <c r="D10" s="161"/>
      <c r="E10" s="161"/>
      <c r="F10" s="161"/>
      <c r="G10" s="161"/>
      <c r="H10" s="161"/>
      <c r="I10" s="161"/>
      <c r="J10" s="161"/>
      <c r="K10" s="161"/>
      <c r="L10" s="16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</row>
    <row r="11" spans="1:46" s="17" customFormat="1" ht="12" customHeight="1">
      <c r="A11" s="161"/>
      <c r="B11" s="15"/>
      <c r="C11" s="161"/>
      <c r="D11" s="163" t="s">
        <v>16</v>
      </c>
      <c r="E11" s="161"/>
      <c r="F11" s="19" t="s">
        <v>0</v>
      </c>
      <c r="G11" s="161"/>
      <c r="H11" s="161"/>
      <c r="I11" s="163" t="s">
        <v>17</v>
      </c>
      <c r="J11" s="19" t="s">
        <v>0</v>
      </c>
      <c r="K11" s="161"/>
      <c r="L11" s="16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1"/>
      <c r="AD11" s="161"/>
      <c r="AE11" s="161"/>
    </row>
    <row r="12" spans="1:46" s="17" customFormat="1" ht="12" customHeight="1">
      <c r="A12" s="161"/>
      <c r="B12" s="15"/>
      <c r="C12" s="161"/>
      <c r="D12" s="163" t="s">
        <v>18</v>
      </c>
      <c r="E12" s="161"/>
      <c r="F12" s="19" t="s">
        <v>19</v>
      </c>
      <c r="G12" s="161"/>
      <c r="H12" s="161"/>
      <c r="I12" s="163" t="s">
        <v>20</v>
      </c>
      <c r="J12" s="20">
        <f>'Rekapitulace stavby'!AN8</f>
        <v>0</v>
      </c>
      <c r="K12" s="161"/>
      <c r="L12" s="16"/>
      <c r="S12" s="161"/>
      <c r="T12" s="161"/>
      <c r="U12" s="161"/>
      <c r="V12" s="161"/>
      <c r="W12" s="161"/>
      <c r="X12" s="161"/>
      <c r="Y12" s="161"/>
      <c r="Z12" s="161"/>
      <c r="AA12" s="161"/>
      <c r="AB12" s="161"/>
      <c r="AC12" s="161"/>
      <c r="AD12" s="161"/>
      <c r="AE12" s="161"/>
    </row>
    <row r="13" spans="1:46" s="17" customFormat="1" ht="10.9" customHeight="1">
      <c r="A13" s="161"/>
      <c r="B13" s="15"/>
      <c r="C13" s="161"/>
      <c r="D13" s="161"/>
      <c r="E13" s="161"/>
      <c r="F13" s="161"/>
      <c r="G13" s="161"/>
      <c r="H13" s="161"/>
      <c r="I13" s="161"/>
      <c r="J13" s="161"/>
      <c r="K13" s="161"/>
      <c r="L13" s="16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</row>
    <row r="14" spans="1:46" s="17" customFormat="1" ht="12" customHeight="1">
      <c r="A14" s="161"/>
      <c r="B14" s="15"/>
      <c r="C14" s="161"/>
      <c r="D14" s="163" t="s">
        <v>21</v>
      </c>
      <c r="E14" s="161"/>
      <c r="F14" s="161"/>
      <c r="G14" s="161"/>
      <c r="H14" s="161"/>
      <c r="I14" s="163" t="s">
        <v>22</v>
      </c>
      <c r="J14" s="19">
        <f>'Rekapitulace stavby'!AN10</f>
        <v>63703</v>
      </c>
      <c r="K14" s="161"/>
      <c r="L14" s="16"/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/>
      <c r="AE14" s="161"/>
    </row>
    <row r="15" spans="1:46" s="17" customFormat="1" ht="18" customHeight="1">
      <c r="A15" s="161"/>
      <c r="B15" s="15"/>
      <c r="C15" s="161"/>
      <c r="D15" s="161"/>
      <c r="E15" s="19" t="s">
        <v>23</v>
      </c>
      <c r="F15" s="161"/>
      <c r="G15" s="161"/>
      <c r="H15" s="161"/>
      <c r="I15" s="163" t="s">
        <v>24</v>
      </c>
      <c r="J15" s="19" t="str">
        <f>'Rekapitulace stavby'!AN11</f>
        <v>CZ00063703</v>
      </c>
      <c r="K15" s="161"/>
      <c r="L15" s="16"/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/>
      <c r="AE15" s="161"/>
    </row>
    <row r="16" spans="1:46" s="17" customFormat="1" ht="6.95" customHeight="1">
      <c r="A16" s="161"/>
      <c r="B16" s="15"/>
      <c r="C16" s="161"/>
      <c r="D16" s="161"/>
      <c r="E16" s="161"/>
      <c r="F16" s="161"/>
      <c r="G16" s="161"/>
      <c r="H16" s="161"/>
      <c r="I16" s="161"/>
      <c r="J16" s="19"/>
      <c r="K16" s="161"/>
      <c r="L16" s="16"/>
      <c r="S16" s="161"/>
      <c r="T16" s="161"/>
      <c r="U16" s="161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</row>
    <row r="17" spans="1:31" s="17" customFormat="1" ht="12" customHeight="1">
      <c r="A17" s="161"/>
      <c r="B17" s="15"/>
      <c r="C17" s="161"/>
      <c r="D17" s="163" t="s">
        <v>25</v>
      </c>
      <c r="E17" s="161"/>
      <c r="F17" s="161"/>
      <c r="G17" s="161"/>
      <c r="H17" s="161"/>
      <c r="I17" s="163" t="s">
        <v>22</v>
      </c>
      <c r="J17" s="19">
        <f>'Rekapitulace stavby'!AN13</f>
        <v>0</v>
      </c>
      <c r="K17" s="161"/>
      <c r="L17" s="16"/>
      <c r="S17" s="161"/>
      <c r="T17" s="161"/>
      <c r="U17" s="161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</row>
    <row r="18" spans="1:31" s="17" customFormat="1" ht="18" customHeight="1">
      <c r="A18" s="161"/>
      <c r="B18" s="15"/>
      <c r="C18" s="161"/>
      <c r="D18" s="161"/>
      <c r="E18" s="323">
        <f>'Rekapitulace stavby'!E14:AJ14</f>
        <v>0</v>
      </c>
      <c r="F18" s="324"/>
      <c r="G18" s="324"/>
      <c r="H18" s="324"/>
      <c r="I18" s="163" t="s">
        <v>24</v>
      </c>
      <c r="J18" s="19">
        <f>'Rekapitulace stavby'!AN14</f>
        <v>0</v>
      </c>
      <c r="K18" s="161"/>
      <c r="L18" s="16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</row>
    <row r="19" spans="1:31" s="17" customFormat="1" ht="6.95" customHeight="1">
      <c r="A19" s="161"/>
      <c r="B19" s="15"/>
      <c r="C19" s="161"/>
      <c r="D19" s="161"/>
      <c r="E19" s="161"/>
      <c r="F19" s="161"/>
      <c r="G19" s="161"/>
      <c r="H19" s="161"/>
      <c r="I19" s="161"/>
      <c r="J19" s="19"/>
      <c r="K19" s="161"/>
      <c r="L19" s="16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</row>
    <row r="20" spans="1:31" s="17" customFormat="1" ht="12" customHeight="1">
      <c r="A20" s="161"/>
      <c r="B20" s="15"/>
      <c r="C20" s="161"/>
      <c r="D20" s="163" t="s">
        <v>26</v>
      </c>
      <c r="E20" s="161"/>
      <c r="F20" s="161"/>
      <c r="G20" s="161"/>
      <c r="H20" s="161"/>
      <c r="I20" s="163" t="s">
        <v>22</v>
      </c>
      <c r="J20" s="19">
        <f>'Rekapitulace stavby'!AN16</f>
        <v>25091905</v>
      </c>
      <c r="K20" s="161"/>
      <c r="L20" s="16"/>
      <c r="S20" s="161"/>
      <c r="T20" s="161"/>
      <c r="U20" s="161"/>
      <c r="V20" s="161"/>
      <c r="W20" s="161"/>
      <c r="X20" s="161"/>
      <c r="Y20" s="161"/>
      <c r="Z20" s="161"/>
      <c r="AA20" s="161"/>
      <c r="AB20" s="161"/>
      <c r="AC20" s="161"/>
      <c r="AD20" s="161"/>
      <c r="AE20" s="161"/>
    </row>
    <row r="21" spans="1:31" s="17" customFormat="1" ht="18" customHeight="1">
      <c r="A21" s="161"/>
      <c r="B21" s="15"/>
      <c r="C21" s="161"/>
      <c r="D21" s="161"/>
      <c r="E21" s="19" t="s">
        <v>27</v>
      </c>
      <c r="F21" s="161"/>
      <c r="G21" s="161"/>
      <c r="H21" s="161"/>
      <c r="I21" s="163" t="s">
        <v>24</v>
      </c>
      <c r="J21" s="19" t="str">
        <f>'Rekapitulace stavby'!AN17</f>
        <v>CZ25091905</v>
      </c>
      <c r="K21" s="161"/>
      <c r="L21" s="16"/>
      <c r="S21" s="161"/>
      <c r="T21" s="161"/>
      <c r="U21" s="161"/>
      <c r="V21" s="161"/>
      <c r="W21" s="161"/>
      <c r="X21" s="161"/>
      <c r="Y21" s="161"/>
      <c r="Z21" s="161"/>
      <c r="AA21" s="161"/>
      <c r="AB21" s="161"/>
      <c r="AC21" s="161"/>
      <c r="AD21" s="161"/>
      <c r="AE21" s="161"/>
    </row>
    <row r="22" spans="1:31" s="17" customFormat="1" ht="6.95" customHeight="1">
      <c r="A22" s="161"/>
      <c r="B22" s="15"/>
      <c r="C22" s="161"/>
      <c r="D22" s="161"/>
      <c r="E22" s="161"/>
      <c r="F22" s="161"/>
      <c r="G22" s="161"/>
      <c r="H22" s="161"/>
      <c r="I22" s="161"/>
      <c r="J22" s="161"/>
      <c r="K22" s="161"/>
      <c r="L22" s="16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</row>
    <row r="23" spans="1:31" s="17" customFormat="1" ht="12" customHeight="1">
      <c r="A23" s="161"/>
      <c r="B23" s="15"/>
      <c r="C23" s="161"/>
      <c r="D23" s="163" t="s">
        <v>29</v>
      </c>
      <c r="E23" s="161"/>
      <c r="F23" s="161"/>
      <c r="G23" s="161"/>
      <c r="H23" s="161"/>
      <c r="I23" s="163" t="s">
        <v>22</v>
      </c>
      <c r="J23" s="19" t="s">
        <v>0</v>
      </c>
      <c r="K23" s="161"/>
      <c r="L23" s="16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61"/>
      <c r="AD23" s="161"/>
      <c r="AE23" s="161"/>
    </row>
    <row r="24" spans="1:31" s="17" customFormat="1" ht="18" customHeight="1">
      <c r="A24" s="161"/>
      <c r="B24" s="15"/>
      <c r="C24" s="161"/>
      <c r="D24" s="161"/>
      <c r="E24" s="19" t="s">
        <v>30</v>
      </c>
      <c r="F24" s="161"/>
      <c r="G24" s="161"/>
      <c r="H24" s="161"/>
      <c r="I24" s="163" t="s">
        <v>24</v>
      </c>
      <c r="J24" s="19" t="s">
        <v>0</v>
      </c>
      <c r="K24" s="161"/>
      <c r="L24" s="16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</row>
    <row r="25" spans="1:31" s="17" customFormat="1" ht="6.95" customHeight="1">
      <c r="A25" s="161"/>
      <c r="B25" s="15"/>
      <c r="C25" s="161"/>
      <c r="D25" s="161"/>
      <c r="E25" s="161"/>
      <c r="F25" s="161"/>
      <c r="G25" s="161"/>
      <c r="H25" s="161"/>
      <c r="I25" s="161"/>
      <c r="J25" s="161"/>
      <c r="K25" s="161"/>
      <c r="L25" s="16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/>
    </row>
    <row r="26" spans="1:31" s="17" customFormat="1" ht="12" customHeight="1">
      <c r="A26" s="161"/>
      <c r="B26" s="15"/>
      <c r="C26" s="161"/>
      <c r="D26" s="163" t="s">
        <v>31</v>
      </c>
      <c r="E26" s="161"/>
      <c r="F26" s="161"/>
      <c r="G26" s="161"/>
      <c r="H26" s="161"/>
      <c r="I26" s="161"/>
      <c r="J26" s="161"/>
      <c r="K26" s="161"/>
      <c r="L26" s="16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</row>
    <row r="27" spans="1:31" s="24" customFormat="1" ht="16.5" customHeight="1">
      <c r="A27" s="21"/>
      <c r="B27" s="22"/>
      <c r="C27" s="21"/>
      <c r="D27" s="21"/>
      <c r="E27" s="289" t="s">
        <v>0</v>
      </c>
      <c r="F27" s="289"/>
      <c r="G27" s="289"/>
      <c r="H27" s="289"/>
      <c r="I27" s="21"/>
      <c r="J27" s="21"/>
      <c r="K27" s="21"/>
      <c r="L27" s="23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1:31" s="17" customFormat="1" ht="6.95" customHeight="1">
      <c r="A28" s="161"/>
      <c r="B28" s="15"/>
      <c r="C28" s="161"/>
      <c r="D28" s="161"/>
      <c r="E28" s="161"/>
      <c r="F28" s="161"/>
      <c r="G28" s="161"/>
      <c r="H28" s="161"/>
      <c r="I28" s="161"/>
      <c r="J28" s="161"/>
      <c r="K28" s="161"/>
      <c r="L28" s="16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</row>
    <row r="29" spans="1:31" s="17" customFormat="1" ht="6.95" customHeight="1">
      <c r="A29" s="161"/>
      <c r="B29" s="15"/>
      <c r="C29" s="161"/>
      <c r="D29" s="25"/>
      <c r="E29" s="25"/>
      <c r="F29" s="25"/>
      <c r="G29" s="25"/>
      <c r="H29" s="25"/>
      <c r="I29" s="25"/>
      <c r="J29" s="25"/>
      <c r="K29" s="25"/>
      <c r="L29" s="16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</row>
    <row r="30" spans="1:31" s="17" customFormat="1" ht="25.35" customHeight="1">
      <c r="A30" s="161"/>
      <c r="B30" s="15"/>
      <c r="C30" s="161"/>
      <c r="D30" s="26" t="s">
        <v>32</v>
      </c>
      <c r="E30" s="161"/>
      <c r="F30" s="161"/>
      <c r="G30" s="161"/>
      <c r="H30" s="161"/>
      <c r="I30" s="161"/>
      <c r="J30" s="27">
        <f>ROUND(J150, 2)</f>
        <v>0</v>
      </c>
      <c r="K30" s="161"/>
      <c r="L30" s="16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</row>
    <row r="31" spans="1:31" s="17" customFormat="1" ht="6.95" customHeight="1">
      <c r="A31" s="161"/>
      <c r="B31" s="15"/>
      <c r="C31" s="161"/>
      <c r="D31" s="25"/>
      <c r="E31" s="25"/>
      <c r="F31" s="25"/>
      <c r="G31" s="25"/>
      <c r="H31" s="25"/>
      <c r="I31" s="25"/>
      <c r="J31" s="25"/>
      <c r="K31" s="25"/>
      <c r="L31" s="16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</row>
    <row r="32" spans="1:31" s="17" customFormat="1" ht="14.45" customHeight="1">
      <c r="A32" s="161"/>
      <c r="B32" s="15"/>
      <c r="C32" s="161"/>
      <c r="D32" s="161"/>
      <c r="E32" s="161"/>
      <c r="F32" s="28" t="s">
        <v>34</v>
      </c>
      <c r="G32" s="161"/>
      <c r="H32" s="161"/>
      <c r="I32" s="28" t="s">
        <v>33</v>
      </c>
      <c r="J32" s="28" t="s">
        <v>35</v>
      </c>
      <c r="K32" s="161"/>
      <c r="L32" s="16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</row>
    <row r="33" spans="1:31" s="17" customFormat="1" ht="14.45" customHeight="1">
      <c r="A33" s="161"/>
      <c r="B33" s="15"/>
      <c r="C33" s="161"/>
      <c r="D33" s="29" t="s">
        <v>36</v>
      </c>
      <c r="E33" s="163" t="s">
        <v>37</v>
      </c>
      <c r="F33" s="30">
        <f>J30</f>
        <v>0</v>
      </c>
      <c r="G33" s="161"/>
      <c r="H33" s="161"/>
      <c r="I33" s="31">
        <v>0.21</v>
      </c>
      <c r="J33" s="30">
        <f>F33*0.21</f>
        <v>0</v>
      </c>
      <c r="K33" s="161"/>
      <c r="L33" s="16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</row>
    <row r="34" spans="1:31" s="17" customFormat="1" ht="14.45" customHeight="1">
      <c r="A34" s="161"/>
      <c r="B34" s="15"/>
      <c r="C34" s="161"/>
      <c r="D34" s="161"/>
      <c r="E34" s="163" t="s">
        <v>38</v>
      </c>
      <c r="F34" s="30">
        <f>ROUND((SUM(BF150:BF1443)),  2)</f>
        <v>0</v>
      </c>
      <c r="G34" s="161"/>
      <c r="H34" s="161"/>
      <c r="I34" s="31">
        <v>0.15</v>
      </c>
      <c r="J34" s="30">
        <f>ROUND(((SUM(BF150:BF1443))*I34),  2)</f>
        <v>0</v>
      </c>
      <c r="K34" s="161"/>
      <c r="L34" s="16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</row>
    <row r="35" spans="1:31" s="17" customFormat="1" ht="14.45" hidden="1" customHeight="1">
      <c r="A35" s="161"/>
      <c r="B35" s="15"/>
      <c r="C35" s="161"/>
      <c r="D35" s="161"/>
      <c r="E35" s="163" t="s">
        <v>39</v>
      </c>
      <c r="F35" s="30">
        <f>ROUND((SUM(BG150:BG1443)),  2)</f>
        <v>0</v>
      </c>
      <c r="G35" s="161"/>
      <c r="H35" s="161"/>
      <c r="I35" s="31">
        <v>0.21</v>
      </c>
      <c r="J35" s="30">
        <f>0</f>
        <v>0</v>
      </c>
      <c r="K35" s="161"/>
      <c r="L35" s="16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</row>
    <row r="36" spans="1:31" s="17" customFormat="1" ht="14.45" hidden="1" customHeight="1">
      <c r="A36" s="161"/>
      <c r="B36" s="15"/>
      <c r="C36" s="161"/>
      <c r="D36" s="161"/>
      <c r="E36" s="163" t="s">
        <v>40</v>
      </c>
      <c r="F36" s="30">
        <f>ROUND((SUM(BH150:BH1443)),  2)</f>
        <v>0</v>
      </c>
      <c r="G36" s="161"/>
      <c r="H36" s="161"/>
      <c r="I36" s="31">
        <v>0.15</v>
      </c>
      <c r="J36" s="30">
        <f>0</f>
        <v>0</v>
      </c>
      <c r="K36" s="161"/>
      <c r="L36" s="16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</row>
    <row r="37" spans="1:31" s="17" customFormat="1" ht="14.45" hidden="1" customHeight="1">
      <c r="A37" s="161"/>
      <c r="B37" s="15"/>
      <c r="C37" s="161"/>
      <c r="D37" s="161"/>
      <c r="E37" s="163" t="s">
        <v>41</v>
      </c>
      <c r="F37" s="30">
        <f>ROUND((SUM(BI150:BI1443)),  2)</f>
        <v>0</v>
      </c>
      <c r="G37" s="161"/>
      <c r="H37" s="161"/>
      <c r="I37" s="31">
        <v>0</v>
      </c>
      <c r="J37" s="30">
        <f>0</f>
        <v>0</v>
      </c>
      <c r="K37" s="161"/>
      <c r="L37" s="16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</row>
    <row r="38" spans="1:31" s="17" customFormat="1" ht="6.95" customHeight="1">
      <c r="A38" s="161"/>
      <c r="B38" s="15"/>
      <c r="C38" s="161"/>
      <c r="D38" s="161"/>
      <c r="E38" s="161"/>
      <c r="F38" s="161"/>
      <c r="G38" s="161"/>
      <c r="H38" s="161"/>
      <c r="I38" s="161"/>
      <c r="J38" s="161"/>
      <c r="K38" s="161"/>
      <c r="L38" s="16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</row>
    <row r="39" spans="1:31" s="17" customFormat="1" ht="25.35" customHeight="1">
      <c r="A39" s="161"/>
      <c r="B39" s="15"/>
      <c r="C39" s="32"/>
      <c r="D39" s="33" t="s">
        <v>42</v>
      </c>
      <c r="E39" s="34"/>
      <c r="F39" s="34"/>
      <c r="G39" s="35" t="s">
        <v>43</v>
      </c>
      <c r="H39" s="36" t="s">
        <v>44</v>
      </c>
      <c r="I39" s="34"/>
      <c r="J39" s="37">
        <f>SUM(J30:J37)</f>
        <v>0</v>
      </c>
      <c r="K39" s="38"/>
      <c r="L39" s="16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</row>
    <row r="40" spans="1:31" s="17" customFormat="1" ht="14.45" customHeight="1">
      <c r="A40" s="161"/>
      <c r="B40" s="15"/>
      <c r="C40" s="161"/>
      <c r="D40" s="161"/>
      <c r="E40" s="161"/>
      <c r="F40" s="161"/>
      <c r="G40" s="161"/>
      <c r="H40" s="161"/>
      <c r="I40" s="161"/>
      <c r="J40" s="161"/>
      <c r="K40" s="161"/>
      <c r="L40" s="16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</row>
    <row r="41" spans="1:31" ht="14.45" customHeight="1">
      <c r="B41" s="9"/>
      <c r="L41" s="9"/>
    </row>
    <row r="42" spans="1:31" ht="14.45" customHeight="1">
      <c r="B42" s="9"/>
      <c r="L42" s="9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61"/>
      <c r="B61" s="15"/>
      <c r="C61" s="161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61"/>
      <c r="B65" s="15"/>
      <c r="C65" s="161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61"/>
      <c r="B76" s="15"/>
      <c r="C76" s="161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</row>
    <row r="77" spans="1:31" s="17" customFormat="1" ht="14.45" customHeight="1">
      <c r="A77" s="161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</row>
    <row r="81" spans="1:47" s="17" customFormat="1" ht="6.95" customHeight="1">
      <c r="A81" s="161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</row>
    <row r="82" spans="1:47" s="17" customFormat="1" ht="24.95" customHeight="1">
      <c r="A82" s="161"/>
      <c r="B82" s="15"/>
      <c r="C82" s="10" t="s">
        <v>164</v>
      </c>
      <c r="D82" s="161"/>
      <c r="E82" s="161"/>
      <c r="F82" s="161"/>
      <c r="G82" s="161"/>
      <c r="H82" s="161"/>
      <c r="I82" s="161"/>
      <c r="J82" s="161"/>
      <c r="K82" s="161"/>
      <c r="L82" s="16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</row>
    <row r="83" spans="1:47" s="17" customFormat="1" ht="6.95" customHeight="1">
      <c r="A83" s="161"/>
      <c r="B83" s="15"/>
      <c r="C83" s="161"/>
      <c r="D83" s="161"/>
      <c r="E83" s="161"/>
      <c r="F83" s="161"/>
      <c r="G83" s="161"/>
      <c r="H83" s="161"/>
      <c r="I83" s="161"/>
      <c r="J83" s="161"/>
      <c r="K83" s="161"/>
      <c r="L83" s="16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</row>
    <row r="84" spans="1:47" s="17" customFormat="1" ht="12" customHeight="1">
      <c r="A84" s="161"/>
      <c r="B84" s="15"/>
      <c r="C84" s="163" t="s">
        <v>14</v>
      </c>
      <c r="D84" s="161"/>
      <c r="E84" s="161"/>
      <c r="F84" s="161"/>
      <c r="G84" s="161"/>
      <c r="H84" s="161"/>
      <c r="I84" s="161"/>
      <c r="J84" s="161"/>
      <c r="K84" s="161"/>
      <c r="L84" s="16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</row>
    <row r="85" spans="1:47" s="17" customFormat="1" ht="16.5" customHeight="1">
      <c r="A85" s="161"/>
      <c r="B85" s="15"/>
      <c r="C85" s="161"/>
      <c r="D85" s="161"/>
      <c r="E85" s="321" t="str">
        <f>E7</f>
        <v>MŠ Tychonova - celková rekonstrukce</v>
      </c>
      <c r="F85" s="322"/>
      <c r="G85" s="322"/>
      <c r="H85" s="322"/>
      <c r="I85" s="161"/>
      <c r="J85" s="161"/>
      <c r="K85" s="161"/>
      <c r="L85" s="16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</row>
    <row r="86" spans="1:47" s="17" customFormat="1" ht="12" customHeight="1">
      <c r="A86" s="161"/>
      <c r="B86" s="15"/>
      <c r="C86" s="163" t="s">
        <v>162</v>
      </c>
      <c r="D86" s="161"/>
      <c r="E86" s="161"/>
      <c r="F86" s="161"/>
      <c r="G86" s="161"/>
      <c r="H86" s="161"/>
      <c r="I86" s="161"/>
      <c r="J86" s="161"/>
      <c r="K86" s="161"/>
      <c r="L86" s="16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</row>
    <row r="87" spans="1:47" s="17" customFormat="1" ht="16.5" customHeight="1">
      <c r="A87" s="161"/>
      <c r="B87" s="15"/>
      <c r="C87" s="161"/>
      <c r="D87" s="161"/>
      <c r="E87" s="315" t="str">
        <f>E9</f>
        <v>SO 01-A - MŠ Tychonova - stavební část</v>
      </c>
      <c r="F87" s="320"/>
      <c r="G87" s="320"/>
      <c r="H87" s="320"/>
      <c r="I87" s="161"/>
      <c r="J87" s="161"/>
      <c r="K87" s="161"/>
      <c r="L87" s="16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</row>
    <row r="88" spans="1:47" s="17" customFormat="1" ht="6.95" customHeight="1">
      <c r="A88" s="161"/>
      <c r="B88" s="15"/>
      <c r="C88" s="161"/>
      <c r="D88" s="161"/>
      <c r="E88" s="161"/>
      <c r="F88" s="161"/>
      <c r="G88" s="161"/>
      <c r="H88" s="161"/>
      <c r="I88" s="161"/>
      <c r="J88" s="161"/>
      <c r="K88" s="161"/>
      <c r="L88" s="16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</row>
    <row r="89" spans="1:47" s="17" customFormat="1" ht="12" customHeight="1">
      <c r="A89" s="161"/>
      <c r="B89" s="15"/>
      <c r="C89" s="163" t="s">
        <v>18</v>
      </c>
      <c r="D89" s="161"/>
      <c r="E89" s="161"/>
      <c r="F89" s="19" t="str">
        <f>F12</f>
        <v>Praha 6 - Hradčany</v>
      </c>
      <c r="G89" s="161"/>
      <c r="H89" s="161"/>
      <c r="I89" s="163" t="s">
        <v>20</v>
      </c>
      <c r="J89" s="20">
        <f>IF(J12="","",J12)</f>
        <v>0</v>
      </c>
      <c r="K89" s="161"/>
      <c r="L89" s="16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</row>
    <row r="90" spans="1:47" s="17" customFormat="1" ht="6.95" customHeight="1">
      <c r="A90" s="161"/>
      <c r="B90" s="15"/>
      <c r="C90" s="161"/>
      <c r="D90" s="161"/>
      <c r="E90" s="161"/>
      <c r="F90" s="161"/>
      <c r="G90" s="161"/>
      <c r="H90" s="161"/>
      <c r="I90" s="161"/>
      <c r="J90" s="161"/>
      <c r="K90" s="161"/>
      <c r="L90" s="16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</row>
    <row r="91" spans="1:47" s="17" customFormat="1" ht="15.2" customHeight="1">
      <c r="A91" s="161"/>
      <c r="B91" s="15"/>
      <c r="C91" s="163" t="s">
        <v>21</v>
      </c>
      <c r="D91" s="161"/>
      <c r="E91" s="161"/>
      <c r="F91" s="19" t="str">
        <f>E15</f>
        <v>Městská část Praha 6</v>
      </c>
      <c r="G91" s="161"/>
      <c r="H91" s="161"/>
      <c r="I91" s="163" t="s">
        <v>26</v>
      </c>
      <c r="J91" s="164" t="str">
        <f>E21</f>
        <v>BOMART spol. s r.o.</v>
      </c>
      <c r="K91" s="161"/>
      <c r="L91" s="16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</row>
    <row r="92" spans="1:47" s="17" customFormat="1" ht="15.2" customHeight="1">
      <c r="A92" s="161"/>
      <c r="B92" s="15"/>
      <c r="C92" s="163" t="s">
        <v>25</v>
      </c>
      <c r="D92" s="161"/>
      <c r="E92" s="161"/>
      <c r="F92" s="19">
        <f>IF(E18="","",E18)</f>
        <v>0</v>
      </c>
      <c r="G92" s="161"/>
      <c r="H92" s="161"/>
      <c r="I92" s="163" t="s">
        <v>29</v>
      </c>
      <c r="J92" s="164" t="str">
        <f>E24</f>
        <v xml:space="preserve"> </v>
      </c>
      <c r="K92" s="161"/>
      <c r="L92" s="16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</row>
    <row r="93" spans="1:47" s="17" customFormat="1" ht="10.35" customHeight="1">
      <c r="A93" s="161"/>
      <c r="B93" s="15"/>
      <c r="C93" s="161"/>
      <c r="D93" s="161"/>
      <c r="E93" s="161"/>
      <c r="F93" s="161"/>
      <c r="G93" s="161"/>
      <c r="H93" s="161"/>
      <c r="I93" s="161"/>
      <c r="J93" s="161"/>
      <c r="K93" s="161"/>
      <c r="L93" s="16"/>
      <c r="S93" s="161"/>
      <c r="T93" s="161"/>
      <c r="U93" s="161"/>
      <c r="V93" s="161"/>
      <c r="W93" s="161"/>
      <c r="X93" s="161"/>
      <c r="Y93" s="161"/>
      <c r="Z93" s="161"/>
      <c r="AA93" s="161"/>
      <c r="AB93" s="161"/>
      <c r="AC93" s="161"/>
      <c r="AD93" s="161"/>
      <c r="AE93" s="161"/>
    </row>
    <row r="94" spans="1:47" s="17" customFormat="1" ht="29.25" customHeight="1">
      <c r="A94" s="161"/>
      <c r="B94" s="15"/>
      <c r="C94" s="51" t="s">
        <v>165</v>
      </c>
      <c r="D94" s="32"/>
      <c r="E94" s="32"/>
      <c r="F94" s="32"/>
      <c r="G94" s="32"/>
      <c r="H94" s="32"/>
      <c r="I94" s="32"/>
      <c r="J94" s="52" t="s">
        <v>166</v>
      </c>
      <c r="K94" s="32"/>
      <c r="L94" s="16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</row>
    <row r="95" spans="1:47" s="17" customFormat="1" ht="10.35" customHeight="1">
      <c r="A95" s="161"/>
      <c r="B95" s="15"/>
      <c r="C95" s="161"/>
      <c r="D95" s="161"/>
      <c r="E95" s="161"/>
      <c r="F95" s="161"/>
      <c r="G95" s="161"/>
      <c r="H95" s="161"/>
      <c r="I95" s="161"/>
      <c r="J95" s="161"/>
      <c r="K95" s="161"/>
      <c r="L95" s="16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</row>
    <row r="96" spans="1:47" s="17" customFormat="1" ht="22.9" customHeight="1">
      <c r="A96" s="161"/>
      <c r="B96" s="15"/>
      <c r="C96" s="53" t="s">
        <v>167</v>
      </c>
      <c r="D96" s="161"/>
      <c r="E96" s="161"/>
      <c r="F96" s="161"/>
      <c r="G96" s="161"/>
      <c r="H96" s="161"/>
      <c r="I96" s="161"/>
      <c r="J96" s="27">
        <f>J150</f>
        <v>0</v>
      </c>
      <c r="K96" s="161"/>
      <c r="L96" s="16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U96" s="6" t="s">
        <v>168</v>
      </c>
    </row>
    <row r="97" spans="2:12" s="54" customFormat="1" ht="24.95" customHeight="1">
      <c r="B97" s="55"/>
      <c r="D97" s="56" t="s">
        <v>169</v>
      </c>
      <c r="E97" s="57"/>
      <c r="F97" s="57"/>
      <c r="G97" s="57"/>
      <c r="H97" s="57"/>
      <c r="I97" s="57"/>
      <c r="J97" s="58">
        <f>J151</f>
        <v>0</v>
      </c>
      <c r="L97" s="55"/>
    </row>
    <row r="98" spans="2:12" s="59" customFormat="1" ht="19.899999999999999" customHeight="1">
      <c r="B98" s="60"/>
      <c r="D98" s="61" t="s">
        <v>170</v>
      </c>
      <c r="E98" s="62"/>
      <c r="F98" s="62"/>
      <c r="G98" s="62"/>
      <c r="H98" s="62"/>
      <c r="I98" s="62"/>
      <c r="J98" s="63">
        <f>J152</f>
        <v>0</v>
      </c>
      <c r="L98" s="60"/>
    </row>
    <row r="99" spans="2:12" s="59" customFormat="1" ht="19.899999999999999" customHeight="1">
      <c r="B99" s="60"/>
      <c r="D99" s="61" t="s">
        <v>171</v>
      </c>
      <c r="E99" s="62"/>
      <c r="F99" s="62"/>
      <c r="G99" s="62"/>
      <c r="H99" s="62"/>
      <c r="I99" s="62"/>
      <c r="J99" s="63">
        <f>J230</f>
        <v>0</v>
      </c>
      <c r="L99" s="60"/>
    </row>
    <row r="100" spans="2:12" s="59" customFormat="1" ht="19.899999999999999" customHeight="1">
      <c r="B100" s="60"/>
      <c r="D100" s="61" t="s">
        <v>5846</v>
      </c>
      <c r="E100" s="62"/>
      <c r="F100" s="62"/>
      <c r="G100" s="62"/>
      <c r="H100" s="62"/>
      <c r="I100" s="62"/>
      <c r="J100" s="63">
        <f>J286</f>
        <v>0</v>
      </c>
      <c r="L100" s="60"/>
    </row>
    <row r="101" spans="2:12" s="59" customFormat="1" ht="19.899999999999999" customHeight="1">
      <c r="B101" s="60"/>
      <c r="D101" s="61" t="s">
        <v>172</v>
      </c>
      <c r="E101" s="62"/>
      <c r="F101" s="62"/>
      <c r="G101" s="62"/>
      <c r="H101" s="62"/>
      <c r="I101" s="62"/>
      <c r="J101" s="63">
        <f>J323</f>
        <v>0</v>
      </c>
      <c r="L101" s="60"/>
    </row>
    <row r="102" spans="2:12" s="59" customFormat="1" ht="19.899999999999999" customHeight="1">
      <c r="B102" s="60"/>
      <c r="D102" s="61" t="s">
        <v>173</v>
      </c>
      <c r="E102" s="62"/>
      <c r="F102" s="62"/>
      <c r="G102" s="62"/>
      <c r="H102" s="62"/>
      <c r="I102" s="62"/>
      <c r="J102" s="63">
        <f>J342</f>
        <v>0</v>
      </c>
      <c r="L102" s="60"/>
    </row>
    <row r="103" spans="2:12" s="59" customFormat="1" ht="19.899999999999999" customHeight="1">
      <c r="B103" s="60"/>
      <c r="D103" s="61" t="s">
        <v>174</v>
      </c>
      <c r="E103" s="62"/>
      <c r="F103" s="62"/>
      <c r="G103" s="62"/>
      <c r="H103" s="62"/>
      <c r="I103" s="62"/>
      <c r="J103" s="63">
        <f>J353</f>
        <v>0</v>
      </c>
      <c r="L103" s="60"/>
    </row>
    <row r="104" spans="2:12" s="59" customFormat="1" ht="19.899999999999999" customHeight="1">
      <c r="B104" s="60"/>
      <c r="D104" s="61" t="s">
        <v>175</v>
      </c>
      <c r="E104" s="62"/>
      <c r="F104" s="62"/>
      <c r="G104" s="62"/>
      <c r="H104" s="62"/>
      <c r="I104" s="62"/>
      <c r="J104" s="63">
        <f>J516</f>
        <v>0</v>
      </c>
      <c r="L104" s="60"/>
    </row>
    <row r="105" spans="2:12" s="59" customFormat="1" ht="19.899999999999999" customHeight="1">
      <c r="B105" s="60"/>
      <c r="D105" s="61" t="s">
        <v>176</v>
      </c>
      <c r="E105" s="62"/>
      <c r="F105" s="62"/>
      <c r="G105" s="62"/>
      <c r="H105" s="62"/>
      <c r="I105" s="62"/>
      <c r="J105" s="63">
        <f>J533</f>
        <v>0</v>
      </c>
      <c r="L105" s="60"/>
    </row>
    <row r="106" spans="2:12" s="59" customFormat="1" ht="19.899999999999999" customHeight="1">
      <c r="B106" s="60"/>
      <c r="D106" s="61" t="s">
        <v>177</v>
      </c>
      <c r="E106" s="62"/>
      <c r="F106" s="62"/>
      <c r="G106" s="62"/>
      <c r="H106" s="62"/>
      <c r="I106" s="62"/>
      <c r="J106" s="63">
        <f>J688</f>
        <v>0</v>
      </c>
      <c r="L106" s="60"/>
    </row>
    <row r="107" spans="2:12" s="59" customFormat="1" ht="19.899999999999999" customHeight="1">
      <c r="B107" s="60"/>
      <c r="D107" s="61" t="s">
        <v>178</v>
      </c>
      <c r="E107" s="62"/>
      <c r="F107" s="62"/>
      <c r="G107" s="62"/>
      <c r="H107" s="62"/>
      <c r="I107" s="62"/>
      <c r="J107" s="63">
        <f>J695</f>
        <v>0</v>
      </c>
      <c r="L107" s="60"/>
    </row>
    <row r="108" spans="2:12" s="54" customFormat="1" ht="24.95" customHeight="1">
      <c r="B108" s="55"/>
      <c r="D108" s="56" t="s">
        <v>179</v>
      </c>
      <c r="E108" s="57"/>
      <c r="F108" s="57"/>
      <c r="G108" s="57"/>
      <c r="H108" s="57"/>
      <c r="I108" s="57"/>
      <c r="J108" s="58">
        <f>J697</f>
        <v>0</v>
      </c>
      <c r="L108" s="55"/>
    </row>
    <row r="109" spans="2:12" s="59" customFormat="1" ht="19.899999999999999" customHeight="1">
      <c r="B109" s="60"/>
      <c r="D109" s="61" t="s">
        <v>180</v>
      </c>
      <c r="E109" s="62"/>
      <c r="F109" s="62"/>
      <c r="G109" s="62"/>
      <c r="H109" s="62"/>
      <c r="I109" s="62"/>
      <c r="J109" s="63">
        <f>J698</f>
        <v>0</v>
      </c>
      <c r="L109" s="60"/>
    </row>
    <row r="110" spans="2:12" s="59" customFormat="1" ht="19.899999999999999" customHeight="1">
      <c r="B110" s="60"/>
      <c r="D110" s="61" t="s">
        <v>181</v>
      </c>
      <c r="E110" s="62"/>
      <c r="F110" s="62"/>
      <c r="G110" s="62"/>
      <c r="H110" s="62"/>
      <c r="I110" s="62"/>
      <c r="J110" s="63">
        <f>J741</f>
        <v>0</v>
      </c>
      <c r="L110" s="60"/>
    </row>
    <row r="111" spans="2:12" s="59" customFormat="1" ht="19.899999999999999" customHeight="1">
      <c r="B111" s="60"/>
      <c r="D111" s="61" t="s">
        <v>182</v>
      </c>
      <c r="E111" s="62"/>
      <c r="F111" s="62"/>
      <c r="G111" s="62"/>
      <c r="H111" s="62"/>
      <c r="I111" s="62"/>
      <c r="J111" s="63">
        <f>J759</f>
        <v>0</v>
      </c>
      <c r="L111" s="60"/>
    </row>
    <row r="112" spans="2:12" s="59" customFormat="1" ht="19.899999999999999" customHeight="1">
      <c r="B112" s="60"/>
      <c r="D112" s="61" t="s">
        <v>183</v>
      </c>
      <c r="E112" s="62"/>
      <c r="F112" s="62"/>
      <c r="G112" s="62"/>
      <c r="H112" s="62"/>
      <c r="I112" s="62"/>
      <c r="J112" s="63">
        <f>J816</f>
        <v>0</v>
      </c>
      <c r="L112" s="60"/>
    </row>
    <row r="113" spans="2:12" s="59" customFormat="1" ht="19.899999999999999" customHeight="1">
      <c r="B113" s="60"/>
      <c r="D113" s="61" t="s">
        <v>184</v>
      </c>
      <c r="E113" s="62"/>
      <c r="F113" s="62"/>
      <c r="G113" s="62"/>
      <c r="H113" s="62"/>
      <c r="I113" s="62"/>
      <c r="J113" s="63">
        <f>J831</f>
        <v>0</v>
      </c>
      <c r="L113" s="60"/>
    </row>
    <row r="114" spans="2:12" s="59" customFormat="1" ht="19.899999999999999" customHeight="1">
      <c r="B114" s="60"/>
      <c r="D114" s="61" t="s">
        <v>185</v>
      </c>
      <c r="E114" s="62"/>
      <c r="F114" s="62"/>
      <c r="G114" s="62"/>
      <c r="H114" s="62"/>
      <c r="I114" s="62"/>
      <c r="J114" s="63">
        <f>J834</f>
        <v>0</v>
      </c>
      <c r="L114" s="60"/>
    </row>
    <row r="115" spans="2:12" s="59" customFormat="1" ht="19.899999999999999" customHeight="1">
      <c r="B115" s="60"/>
      <c r="D115" s="61" t="s">
        <v>186</v>
      </c>
      <c r="E115" s="62"/>
      <c r="F115" s="62"/>
      <c r="G115" s="62"/>
      <c r="H115" s="62"/>
      <c r="I115" s="62"/>
      <c r="J115" s="63">
        <f>J851</f>
        <v>0</v>
      </c>
      <c r="L115" s="60"/>
    </row>
    <row r="116" spans="2:12" s="59" customFormat="1" ht="19.899999999999999" customHeight="1">
      <c r="B116" s="60"/>
      <c r="D116" s="61" t="s">
        <v>187</v>
      </c>
      <c r="E116" s="62"/>
      <c r="F116" s="62"/>
      <c r="G116" s="62"/>
      <c r="H116" s="62"/>
      <c r="I116" s="62"/>
      <c r="J116" s="63">
        <f>J985</f>
        <v>0</v>
      </c>
      <c r="L116" s="60"/>
    </row>
    <row r="117" spans="2:12" s="59" customFormat="1" ht="19.899999999999999" customHeight="1">
      <c r="B117" s="60"/>
      <c r="D117" s="61" t="s">
        <v>188</v>
      </c>
      <c r="E117" s="62"/>
      <c r="F117" s="62"/>
      <c r="G117" s="62"/>
      <c r="H117" s="62"/>
      <c r="I117" s="62"/>
      <c r="J117" s="63">
        <f>J1071</f>
        <v>0</v>
      </c>
      <c r="L117" s="60"/>
    </row>
    <row r="118" spans="2:12" s="59" customFormat="1" ht="19.899999999999999" customHeight="1">
      <c r="B118" s="60"/>
      <c r="D118" s="61" t="s">
        <v>189</v>
      </c>
      <c r="E118" s="62"/>
      <c r="F118" s="62"/>
      <c r="G118" s="62"/>
      <c r="H118" s="62"/>
      <c r="I118" s="62"/>
      <c r="J118" s="63">
        <f>J1074</f>
        <v>0</v>
      </c>
      <c r="L118" s="60"/>
    </row>
    <row r="119" spans="2:12" s="59" customFormat="1" ht="19.899999999999999" customHeight="1">
      <c r="B119" s="60"/>
      <c r="D119" s="61" t="s">
        <v>190</v>
      </c>
      <c r="E119" s="62"/>
      <c r="F119" s="62"/>
      <c r="G119" s="62"/>
      <c r="H119" s="62"/>
      <c r="I119" s="62"/>
      <c r="J119" s="63">
        <f>J1107</f>
        <v>0</v>
      </c>
      <c r="L119" s="60"/>
    </row>
    <row r="120" spans="2:12" s="59" customFormat="1" ht="19.899999999999999" customHeight="1">
      <c r="B120" s="60"/>
      <c r="D120" s="61" t="s">
        <v>191</v>
      </c>
      <c r="E120" s="62"/>
      <c r="F120" s="62"/>
      <c r="G120" s="62"/>
      <c r="H120" s="62"/>
      <c r="I120" s="62"/>
      <c r="J120" s="63">
        <f>J1145</f>
        <v>0</v>
      </c>
      <c r="L120" s="60"/>
    </row>
    <row r="121" spans="2:12" s="59" customFormat="1" ht="19.899999999999999" customHeight="1">
      <c r="B121" s="60"/>
      <c r="D121" s="61" t="s">
        <v>192</v>
      </c>
      <c r="E121" s="62"/>
      <c r="F121" s="62"/>
      <c r="G121" s="62"/>
      <c r="H121" s="62"/>
      <c r="I121" s="62"/>
      <c r="J121" s="63">
        <f>J1155</f>
        <v>0</v>
      </c>
      <c r="L121" s="60"/>
    </row>
    <row r="122" spans="2:12" s="59" customFormat="1" ht="19.899999999999999" customHeight="1">
      <c r="B122" s="60"/>
      <c r="D122" s="61" t="s">
        <v>193</v>
      </c>
      <c r="E122" s="62"/>
      <c r="F122" s="62"/>
      <c r="G122" s="62"/>
      <c r="H122" s="62"/>
      <c r="I122" s="62"/>
      <c r="J122" s="63">
        <f>J1240</f>
        <v>0</v>
      </c>
      <c r="L122" s="60"/>
    </row>
    <row r="123" spans="2:12" s="59" customFormat="1" ht="19.899999999999999" customHeight="1">
      <c r="B123" s="60"/>
      <c r="D123" s="61" t="s">
        <v>194</v>
      </c>
      <c r="E123" s="62"/>
      <c r="F123" s="62"/>
      <c r="G123" s="62"/>
      <c r="H123" s="62"/>
      <c r="I123" s="62"/>
      <c r="J123" s="63">
        <f>J1246</f>
        <v>0</v>
      </c>
      <c r="L123" s="60"/>
    </row>
    <row r="124" spans="2:12" s="59" customFormat="1" ht="19.899999999999999" customHeight="1">
      <c r="B124" s="60"/>
      <c r="D124" s="61" t="s">
        <v>195</v>
      </c>
      <c r="E124" s="62"/>
      <c r="F124" s="62"/>
      <c r="G124" s="62"/>
      <c r="H124" s="62"/>
      <c r="I124" s="62"/>
      <c r="J124" s="63">
        <f>J1335</f>
        <v>0</v>
      </c>
      <c r="L124" s="60"/>
    </row>
    <row r="125" spans="2:12" s="59" customFormat="1" ht="19.899999999999999" customHeight="1">
      <c r="B125" s="60"/>
      <c r="D125" s="61" t="s">
        <v>196</v>
      </c>
      <c r="E125" s="62"/>
      <c r="F125" s="62"/>
      <c r="G125" s="62"/>
      <c r="H125" s="62"/>
      <c r="I125" s="62"/>
      <c r="J125" s="63">
        <f>J1381</f>
        <v>0</v>
      </c>
      <c r="L125" s="60"/>
    </row>
    <row r="126" spans="2:12" s="59" customFormat="1" ht="19.899999999999999" customHeight="1">
      <c r="B126" s="60"/>
      <c r="D126" s="61" t="s">
        <v>197</v>
      </c>
      <c r="E126" s="62"/>
      <c r="F126" s="62"/>
      <c r="G126" s="62"/>
      <c r="H126" s="62"/>
      <c r="I126" s="62"/>
      <c r="J126" s="63">
        <f>J1403</f>
        <v>0</v>
      </c>
      <c r="L126" s="60"/>
    </row>
    <row r="127" spans="2:12" s="59" customFormat="1" ht="19.899999999999999" customHeight="1">
      <c r="B127" s="60"/>
      <c r="D127" s="61" t="s">
        <v>198</v>
      </c>
      <c r="E127" s="62"/>
      <c r="F127" s="62"/>
      <c r="G127" s="62"/>
      <c r="H127" s="62"/>
      <c r="I127" s="62"/>
      <c r="J127" s="63">
        <f>J1422</f>
        <v>0</v>
      </c>
      <c r="L127" s="60"/>
    </row>
    <row r="128" spans="2:12" s="54" customFormat="1" ht="24.95" customHeight="1">
      <c r="B128" s="55"/>
      <c r="D128" s="56" t="s">
        <v>199</v>
      </c>
      <c r="E128" s="57"/>
      <c r="F128" s="57"/>
      <c r="G128" s="57"/>
      <c r="H128" s="57"/>
      <c r="I128" s="57"/>
      <c r="J128" s="58">
        <f>J1427</f>
        <v>0</v>
      </c>
      <c r="L128" s="55"/>
    </row>
    <row r="129" spans="1:31" s="54" customFormat="1" ht="24.95" customHeight="1">
      <c r="B129" s="55"/>
      <c r="D129" s="56" t="s">
        <v>200</v>
      </c>
      <c r="E129" s="57"/>
      <c r="F129" s="57"/>
      <c r="G129" s="57"/>
      <c r="H129" s="57"/>
      <c r="I129" s="57"/>
      <c r="J129" s="58">
        <f>J1440</f>
        <v>0</v>
      </c>
      <c r="L129" s="55"/>
    </row>
    <row r="130" spans="1:31" s="59" customFormat="1" ht="19.899999999999999" customHeight="1">
      <c r="B130" s="60"/>
      <c r="D130" s="61" t="s">
        <v>201</v>
      </c>
      <c r="E130" s="62"/>
      <c r="F130" s="62"/>
      <c r="G130" s="62"/>
      <c r="H130" s="62"/>
      <c r="I130" s="62"/>
      <c r="J130" s="63">
        <f>J1441</f>
        <v>0</v>
      </c>
      <c r="L130" s="60"/>
    </row>
    <row r="131" spans="1:31" s="17" customFormat="1" ht="21.75" customHeight="1">
      <c r="A131" s="161"/>
      <c r="B131" s="15"/>
      <c r="C131" s="161"/>
      <c r="D131" s="161"/>
      <c r="E131" s="161"/>
      <c r="F131" s="161"/>
      <c r="G131" s="161"/>
      <c r="H131" s="161"/>
      <c r="I131" s="161"/>
      <c r="J131" s="161"/>
      <c r="K131" s="161"/>
      <c r="L131" s="16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1:31" s="17" customFormat="1" ht="6.95" customHeight="1">
      <c r="A132" s="161"/>
      <c r="B132" s="46"/>
      <c r="C132" s="47"/>
      <c r="D132" s="47"/>
      <c r="E132" s="47"/>
      <c r="F132" s="47"/>
      <c r="G132" s="47"/>
      <c r="H132" s="47"/>
      <c r="I132" s="47"/>
      <c r="J132" s="47"/>
      <c r="K132" s="47"/>
      <c r="L132" s="16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6" spans="1:31" s="17" customFormat="1" ht="6.95" customHeight="1">
      <c r="A136" s="161"/>
      <c r="B136" s="48"/>
      <c r="C136" s="49"/>
      <c r="D136" s="49"/>
      <c r="E136" s="49"/>
      <c r="F136" s="49"/>
      <c r="G136" s="49"/>
      <c r="H136" s="49"/>
      <c r="I136" s="49"/>
      <c r="J136" s="49"/>
      <c r="K136" s="49"/>
      <c r="L136" s="16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1:31" s="17" customFormat="1" ht="24.95" customHeight="1">
      <c r="A137" s="161"/>
      <c r="B137" s="15"/>
      <c r="C137" s="10" t="s">
        <v>202</v>
      </c>
      <c r="D137" s="161"/>
      <c r="E137" s="161"/>
      <c r="F137" s="161"/>
      <c r="G137" s="161"/>
      <c r="H137" s="161"/>
      <c r="I137" s="161"/>
      <c r="J137" s="161"/>
      <c r="K137" s="161"/>
      <c r="L137" s="16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1:31" s="17" customFormat="1" ht="6.95" customHeight="1">
      <c r="A138" s="161"/>
      <c r="B138" s="15"/>
      <c r="C138" s="161"/>
      <c r="D138" s="161"/>
      <c r="E138" s="161"/>
      <c r="F138" s="161"/>
      <c r="G138" s="161"/>
      <c r="H138" s="161"/>
      <c r="I138" s="161"/>
      <c r="J138" s="161"/>
      <c r="K138" s="161"/>
      <c r="L138" s="16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1:31" s="17" customFormat="1" ht="12" customHeight="1">
      <c r="A139" s="161"/>
      <c r="B139" s="15"/>
      <c r="C139" s="163" t="s">
        <v>14</v>
      </c>
      <c r="D139" s="161"/>
      <c r="E139" s="161"/>
      <c r="F139" s="161"/>
      <c r="G139" s="161"/>
      <c r="H139" s="161"/>
      <c r="I139" s="161"/>
      <c r="J139" s="161"/>
      <c r="K139" s="161"/>
      <c r="L139" s="16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1:31" s="17" customFormat="1" ht="16.5" customHeight="1">
      <c r="A140" s="161"/>
      <c r="B140" s="15"/>
      <c r="C140" s="161"/>
      <c r="D140" s="161"/>
      <c r="E140" s="321" t="str">
        <f>E7</f>
        <v>MŠ Tychonova - celková rekonstrukce</v>
      </c>
      <c r="F140" s="322"/>
      <c r="G140" s="322"/>
      <c r="H140" s="322"/>
      <c r="I140" s="161"/>
      <c r="J140" s="161"/>
      <c r="K140" s="161"/>
      <c r="L140" s="16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1:31" s="17" customFormat="1" ht="12" customHeight="1">
      <c r="A141" s="161"/>
      <c r="B141" s="15"/>
      <c r="C141" s="163" t="s">
        <v>162</v>
      </c>
      <c r="D141" s="161"/>
      <c r="E141" s="161"/>
      <c r="F141" s="161"/>
      <c r="G141" s="161"/>
      <c r="H141" s="161"/>
      <c r="I141" s="161"/>
      <c r="J141" s="161"/>
      <c r="K141" s="161"/>
      <c r="L141" s="16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1:31" s="17" customFormat="1" ht="16.5" customHeight="1">
      <c r="A142" s="161"/>
      <c r="B142" s="15"/>
      <c r="C142" s="161"/>
      <c r="D142" s="161"/>
      <c r="E142" s="315" t="str">
        <f>E9</f>
        <v>SO 01-A - MŠ Tychonova - stavební část</v>
      </c>
      <c r="F142" s="320"/>
      <c r="G142" s="320"/>
      <c r="H142" s="320"/>
      <c r="I142" s="161"/>
      <c r="J142" s="161"/>
      <c r="K142" s="161"/>
      <c r="L142" s="16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1:31" s="17" customFormat="1" ht="6.95" customHeight="1">
      <c r="A143" s="161"/>
      <c r="B143" s="15"/>
      <c r="C143" s="161"/>
      <c r="D143" s="161"/>
      <c r="E143" s="161"/>
      <c r="F143" s="161"/>
      <c r="G143" s="161"/>
      <c r="H143" s="161"/>
      <c r="I143" s="161"/>
      <c r="J143" s="161"/>
      <c r="K143" s="161"/>
      <c r="L143" s="16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1:31" s="17" customFormat="1" ht="12" customHeight="1">
      <c r="A144" s="161"/>
      <c r="B144" s="15"/>
      <c r="C144" s="163" t="s">
        <v>18</v>
      </c>
      <c r="D144" s="161"/>
      <c r="E144" s="161"/>
      <c r="F144" s="19" t="str">
        <f>F12</f>
        <v>Praha 6 - Hradčany</v>
      </c>
      <c r="G144" s="161"/>
      <c r="H144" s="161"/>
      <c r="I144" s="163" t="s">
        <v>20</v>
      </c>
      <c r="J144" s="20">
        <f>IF(J12="","",J12)</f>
        <v>0</v>
      </c>
      <c r="K144" s="161"/>
      <c r="L144" s="16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1:65" s="17" customFormat="1" ht="6.95" customHeight="1">
      <c r="A145" s="161"/>
      <c r="B145" s="15"/>
      <c r="C145" s="161"/>
      <c r="D145" s="161"/>
      <c r="E145" s="161"/>
      <c r="F145" s="161"/>
      <c r="G145" s="161"/>
      <c r="H145" s="161"/>
      <c r="I145" s="161"/>
      <c r="J145" s="161"/>
      <c r="K145" s="161"/>
      <c r="L145" s="16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1:65" s="17" customFormat="1" ht="15.2" customHeight="1">
      <c r="A146" s="161"/>
      <c r="B146" s="15"/>
      <c r="C146" s="163" t="s">
        <v>21</v>
      </c>
      <c r="D146" s="161"/>
      <c r="E146" s="161"/>
      <c r="F146" s="19" t="str">
        <f>E15</f>
        <v>Městská část Praha 6</v>
      </c>
      <c r="G146" s="161"/>
      <c r="H146" s="161"/>
      <c r="I146" s="163" t="s">
        <v>26</v>
      </c>
      <c r="J146" s="164" t="str">
        <f>E21</f>
        <v>BOMART spol. s r.o.</v>
      </c>
      <c r="K146" s="161"/>
      <c r="L146" s="16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1:65" s="17" customFormat="1" ht="15.2" customHeight="1">
      <c r="A147" s="161"/>
      <c r="B147" s="15"/>
      <c r="C147" s="163" t="s">
        <v>25</v>
      </c>
      <c r="D147" s="161"/>
      <c r="E147" s="161"/>
      <c r="F147" s="19">
        <f>IF(E18="","",E18)</f>
        <v>0</v>
      </c>
      <c r="G147" s="161"/>
      <c r="H147" s="161"/>
      <c r="I147" s="163" t="s">
        <v>29</v>
      </c>
      <c r="J147" s="164" t="str">
        <f>E24</f>
        <v xml:space="preserve"> </v>
      </c>
      <c r="K147" s="161"/>
      <c r="L147" s="16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1:65" s="17" customFormat="1" ht="10.35" customHeight="1">
      <c r="A148" s="161"/>
      <c r="B148" s="15"/>
      <c r="C148" s="161"/>
      <c r="D148" s="161"/>
      <c r="E148" s="161"/>
      <c r="F148" s="161"/>
      <c r="G148" s="161"/>
      <c r="H148" s="161"/>
      <c r="I148" s="161"/>
      <c r="J148" s="161"/>
      <c r="K148" s="161"/>
      <c r="L148" s="16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1:65" s="73" customFormat="1" ht="29.25" customHeight="1">
      <c r="A149" s="64"/>
      <c r="B149" s="65"/>
      <c r="C149" s="66" t="s">
        <v>203</v>
      </c>
      <c r="D149" s="67" t="s">
        <v>57</v>
      </c>
      <c r="E149" s="67" t="s">
        <v>53</v>
      </c>
      <c r="F149" s="67" t="s">
        <v>54</v>
      </c>
      <c r="G149" s="67" t="s">
        <v>204</v>
      </c>
      <c r="H149" s="67" t="s">
        <v>205</v>
      </c>
      <c r="I149" s="67" t="s">
        <v>206</v>
      </c>
      <c r="J149" s="67" t="s">
        <v>166</v>
      </c>
      <c r="K149" s="68" t="s">
        <v>207</v>
      </c>
      <c r="L149" s="69"/>
      <c r="M149" s="70" t="s">
        <v>0</v>
      </c>
      <c r="N149" s="71" t="s">
        <v>36</v>
      </c>
      <c r="O149" s="71" t="s">
        <v>208</v>
      </c>
      <c r="P149" s="71" t="s">
        <v>209</v>
      </c>
      <c r="Q149" s="71" t="s">
        <v>210</v>
      </c>
      <c r="R149" s="71" t="s">
        <v>211</v>
      </c>
      <c r="S149" s="71" t="s">
        <v>212</v>
      </c>
      <c r="T149" s="72" t="s">
        <v>213</v>
      </c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</row>
    <row r="150" spans="1:65" s="17" customFormat="1" ht="22.9" customHeight="1">
      <c r="A150" s="161"/>
      <c r="B150" s="15"/>
      <c r="C150" s="74" t="s">
        <v>214</v>
      </c>
      <c r="D150" s="161"/>
      <c r="E150" s="161"/>
      <c r="F150" s="161"/>
      <c r="G150" s="161"/>
      <c r="H150" s="161"/>
      <c r="I150" s="161"/>
      <c r="J150" s="75">
        <f>BK150</f>
        <v>0</v>
      </c>
      <c r="K150" s="161"/>
      <c r="L150" s="15"/>
      <c r="M150" s="76"/>
      <c r="N150" s="77"/>
      <c r="O150" s="25"/>
      <c r="P150" s="78">
        <f>P151+P697+P1427+P1440</f>
        <v>0</v>
      </c>
      <c r="Q150" s="25"/>
      <c r="R150" s="78">
        <f>R151+R697+R1427+R1440</f>
        <v>550.42069871000001</v>
      </c>
      <c r="S150" s="25"/>
      <c r="T150" s="79">
        <f>T151+T697+T1427+T1440</f>
        <v>483.70149169999985</v>
      </c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T150" s="6" t="s">
        <v>71</v>
      </c>
      <c r="AU150" s="6" t="s">
        <v>168</v>
      </c>
      <c r="BK150" s="80">
        <f>BK151+BK697+BK1427+BK1440</f>
        <v>0</v>
      </c>
    </row>
    <row r="151" spans="1:65" s="81" customFormat="1" ht="25.9" customHeight="1">
      <c r="B151" s="82"/>
      <c r="D151" s="83" t="s">
        <v>71</v>
      </c>
      <c r="E151" s="84" t="s">
        <v>215</v>
      </c>
      <c r="F151" s="84" t="s">
        <v>216</v>
      </c>
      <c r="J151" s="85">
        <f>BK151</f>
        <v>0</v>
      </c>
      <c r="L151" s="82"/>
      <c r="M151" s="86"/>
      <c r="N151" s="87"/>
      <c r="O151" s="87"/>
      <c r="P151" s="88">
        <f>P152+P230+P286+P323+P342+P353+P516+P533+P688+P695</f>
        <v>0</v>
      </c>
      <c r="Q151" s="87"/>
      <c r="R151" s="88">
        <f>R152+R230+R286+R323+R342+R353+R516+R533+R688+R695</f>
        <v>469.72190222000006</v>
      </c>
      <c r="S151" s="87"/>
      <c r="T151" s="89">
        <f>T152+T230+T286+T323+T342+T353+T516+T533+T688+T695</f>
        <v>438.95922258999985</v>
      </c>
      <c r="AR151" s="83" t="s">
        <v>79</v>
      </c>
      <c r="AT151" s="90" t="s">
        <v>71</v>
      </c>
      <c r="AU151" s="90" t="s">
        <v>72</v>
      </c>
      <c r="AY151" s="83" t="s">
        <v>217</v>
      </c>
      <c r="BK151" s="91">
        <f>BK152+BK230+BK286+BK323+BK342+BK353+BK516+BK533+BK688+BK695</f>
        <v>0</v>
      </c>
    </row>
    <row r="152" spans="1:65" s="81" customFormat="1" ht="22.9" customHeight="1">
      <c r="B152" s="82"/>
      <c r="D152" s="83" t="s">
        <v>71</v>
      </c>
      <c r="E152" s="92" t="s">
        <v>79</v>
      </c>
      <c r="F152" s="92" t="s">
        <v>218</v>
      </c>
      <c r="J152" s="93">
        <f>BK152</f>
        <v>0</v>
      </c>
      <c r="L152" s="82"/>
      <c r="M152" s="86"/>
      <c r="N152" s="87"/>
      <c r="O152" s="87"/>
      <c r="P152" s="88">
        <f>SUM(P153:P229)</f>
        <v>0</v>
      </c>
      <c r="Q152" s="87"/>
      <c r="R152" s="88">
        <f>SUM(R153:R229)</f>
        <v>48.190449749999999</v>
      </c>
      <c r="S152" s="87"/>
      <c r="T152" s="89">
        <f>SUM(T153:T229)</f>
        <v>0</v>
      </c>
      <c r="AR152" s="83" t="s">
        <v>79</v>
      </c>
      <c r="AT152" s="90" t="s">
        <v>71</v>
      </c>
      <c r="AU152" s="90" t="s">
        <v>79</v>
      </c>
      <c r="AY152" s="83" t="s">
        <v>217</v>
      </c>
      <c r="BK152" s="91">
        <f>SUM(BK153:BK229)</f>
        <v>0</v>
      </c>
    </row>
    <row r="153" spans="1:65" s="17" customFormat="1" ht="16.5" customHeight="1">
      <c r="A153" s="161"/>
      <c r="B153" s="15"/>
      <c r="C153" s="94" t="s">
        <v>79</v>
      </c>
      <c r="D153" s="94" t="s">
        <v>219</v>
      </c>
      <c r="E153" s="95" t="s">
        <v>220</v>
      </c>
      <c r="F153" s="96" t="s">
        <v>221</v>
      </c>
      <c r="G153" s="97" t="s">
        <v>222</v>
      </c>
      <c r="H153" s="98">
        <v>118.8</v>
      </c>
      <c r="I153" s="1"/>
      <c r="J153" s="99">
        <f>ROUND(I153*H153,2)</f>
        <v>0</v>
      </c>
      <c r="K153" s="96" t="s">
        <v>223</v>
      </c>
      <c r="L153" s="15"/>
      <c r="M153" s="100" t="s">
        <v>0</v>
      </c>
      <c r="N153" s="101" t="s">
        <v>37</v>
      </c>
      <c r="O153" s="102"/>
      <c r="P153" s="103">
        <f>O153*H153</f>
        <v>0</v>
      </c>
      <c r="Q153" s="103">
        <v>0</v>
      </c>
      <c r="R153" s="103">
        <f>Q153*H153</f>
        <v>0</v>
      </c>
      <c r="S153" s="103">
        <v>0</v>
      </c>
      <c r="T153" s="104">
        <f>S153*H153</f>
        <v>0</v>
      </c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R153" s="105" t="s">
        <v>224</v>
      </c>
      <c r="AT153" s="105" t="s">
        <v>219</v>
      </c>
      <c r="AU153" s="105" t="s">
        <v>81</v>
      </c>
      <c r="AY153" s="6" t="s">
        <v>217</v>
      </c>
      <c r="BE153" s="106">
        <f>IF(N153="základní",J153,0)</f>
        <v>0</v>
      </c>
      <c r="BF153" s="106">
        <f>IF(N153="snížená",J153,0)</f>
        <v>0</v>
      </c>
      <c r="BG153" s="106">
        <f>IF(N153="zákl. přenesená",J153,0)</f>
        <v>0</v>
      </c>
      <c r="BH153" s="106">
        <f>IF(N153="sníž. přenesená",J153,0)</f>
        <v>0</v>
      </c>
      <c r="BI153" s="106">
        <f>IF(N153="nulová",J153,0)</f>
        <v>0</v>
      </c>
      <c r="BJ153" s="6" t="s">
        <v>79</v>
      </c>
      <c r="BK153" s="106">
        <f>ROUND(I153*H153,2)</f>
        <v>0</v>
      </c>
      <c r="BL153" s="6" t="s">
        <v>224</v>
      </c>
      <c r="BM153" s="105" t="s">
        <v>225</v>
      </c>
    </row>
    <row r="154" spans="1:65" s="165" customFormat="1">
      <c r="B154" s="166"/>
      <c r="D154" s="113" t="s">
        <v>226</v>
      </c>
      <c r="E154" s="167" t="s">
        <v>0</v>
      </c>
      <c r="F154" s="168" t="s">
        <v>5847</v>
      </c>
      <c r="H154" s="167" t="s">
        <v>0</v>
      </c>
      <c r="L154" s="166"/>
      <c r="M154" s="169"/>
      <c r="N154" s="170"/>
      <c r="O154" s="170"/>
      <c r="P154" s="170"/>
      <c r="Q154" s="170"/>
      <c r="R154" s="170"/>
      <c r="S154" s="170"/>
      <c r="T154" s="171"/>
      <c r="AT154" s="167" t="s">
        <v>226</v>
      </c>
      <c r="AU154" s="167" t="s">
        <v>81</v>
      </c>
      <c r="AV154" s="165" t="s">
        <v>79</v>
      </c>
      <c r="AW154" s="165" t="s">
        <v>28</v>
      </c>
      <c r="AX154" s="165" t="s">
        <v>72</v>
      </c>
      <c r="AY154" s="167" t="s">
        <v>217</v>
      </c>
    </row>
    <row r="155" spans="1:65" s="132" customFormat="1">
      <c r="B155" s="133"/>
      <c r="D155" s="113" t="s">
        <v>226</v>
      </c>
      <c r="E155" s="134" t="s">
        <v>0</v>
      </c>
      <c r="F155" s="135" t="s">
        <v>5848</v>
      </c>
      <c r="H155" s="136">
        <v>4.9660000000000002</v>
      </c>
      <c r="L155" s="133"/>
      <c r="M155" s="137"/>
      <c r="N155" s="138"/>
      <c r="O155" s="138"/>
      <c r="P155" s="138"/>
      <c r="Q155" s="138"/>
      <c r="R155" s="138"/>
      <c r="S155" s="138"/>
      <c r="T155" s="139"/>
      <c r="AT155" s="134" t="s">
        <v>226</v>
      </c>
      <c r="AU155" s="134" t="s">
        <v>81</v>
      </c>
      <c r="AV155" s="132" t="s">
        <v>81</v>
      </c>
      <c r="AW155" s="132" t="s">
        <v>28</v>
      </c>
      <c r="AX155" s="132" t="s">
        <v>72</v>
      </c>
      <c r="AY155" s="134" t="s">
        <v>217</v>
      </c>
    </row>
    <row r="156" spans="1:65" s="132" customFormat="1">
      <c r="B156" s="133"/>
      <c r="D156" s="113" t="s">
        <v>226</v>
      </c>
      <c r="E156" s="134" t="s">
        <v>0</v>
      </c>
      <c r="F156" s="135" t="s">
        <v>5849</v>
      </c>
      <c r="H156" s="136">
        <v>8.9130000000000003</v>
      </c>
      <c r="L156" s="133"/>
      <c r="M156" s="137"/>
      <c r="N156" s="138"/>
      <c r="O156" s="138"/>
      <c r="P156" s="138"/>
      <c r="Q156" s="138"/>
      <c r="R156" s="138"/>
      <c r="S156" s="138"/>
      <c r="T156" s="139"/>
      <c r="AT156" s="134" t="s">
        <v>226</v>
      </c>
      <c r="AU156" s="134" t="s">
        <v>81</v>
      </c>
      <c r="AV156" s="132" t="s">
        <v>81</v>
      </c>
      <c r="AW156" s="132" t="s">
        <v>28</v>
      </c>
      <c r="AX156" s="132" t="s">
        <v>72</v>
      </c>
      <c r="AY156" s="134" t="s">
        <v>217</v>
      </c>
    </row>
    <row r="157" spans="1:65" s="132" customFormat="1">
      <c r="B157" s="133"/>
      <c r="D157" s="113" t="s">
        <v>226</v>
      </c>
      <c r="E157" s="134" t="s">
        <v>0</v>
      </c>
      <c r="F157" s="135" t="s">
        <v>5850</v>
      </c>
      <c r="H157" s="136">
        <v>24.946999999999999</v>
      </c>
      <c r="L157" s="133"/>
      <c r="M157" s="137"/>
      <c r="N157" s="138"/>
      <c r="O157" s="138"/>
      <c r="P157" s="138"/>
      <c r="Q157" s="138"/>
      <c r="R157" s="138"/>
      <c r="S157" s="138"/>
      <c r="T157" s="139"/>
      <c r="AT157" s="134" t="s">
        <v>226</v>
      </c>
      <c r="AU157" s="134" t="s">
        <v>81</v>
      </c>
      <c r="AV157" s="132" t="s">
        <v>81</v>
      </c>
      <c r="AW157" s="132" t="s">
        <v>28</v>
      </c>
      <c r="AX157" s="132" t="s">
        <v>72</v>
      </c>
      <c r="AY157" s="134" t="s">
        <v>217</v>
      </c>
    </row>
    <row r="158" spans="1:65" s="132" customFormat="1">
      <c r="B158" s="133"/>
      <c r="D158" s="113" t="s">
        <v>226</v>
      </c>
      <c r="E158" s="134" t="s">
        <v>0</v>
      </c>
      <c r="F158" s="135" t="s">
        <v>5851</v>
      </c>
      <c r="H158" s="136">
        <v>18.899999999999999</v>
      </c>
      <c r="L158" s="133"/>
      <c r="M158" s="137"/>
      <c r="N158" s="138"/>
      <c r="O158" s="138"/>
      <c r="P158" s="138"/>
      <c r="Q158" s="138"/>
      <c r="R158" s="138"/>
      <c r="S158" s="138"/>
      <c r="T158" s="139"/>
      <c r="AT158" s="134" t="s">
        <v>226</v>
      </c>
      <c r="AU158" s="134" t="s">
        <v>81</v>
      </c>
      <c r="AV158" s="132" t="s">
        <v>81</v>
      </c>
      <c r="AW158" s="132" t="s">
        <v>28</v>
      </c>
      <c r="AX158" s="132" t="s">
        <v>72</v>
      </c>
      <c r="AY158" s="134" t="s">
        <v>217</v>
      </c>
    </row>
    <row r="159" spans="1:65" s="132" customFormat="1">
      <c r="B159" s="133"/>
      <c r="D159" s="113" t="s">
        <v>226</v>
      </c>
      <c r="E159" s="134" t="s">
        <v>0</v>
      </c>
      <c r="F159" s="135" t="s">
        <v>5852</v>
      </c>
      <c r="H159" s="136">
        <v>20.79</v>
      </c>
      <c r="L159" s="133"/>
      <c r="M159" s="137"/>
      <c r="N159" s="138"/>
      <c r="O159" s="138"/>
      <c r="P159" s="138"/>
      <c r="Q159" s="138"/>
      <c r="R159" s="138"/>
      <c r="S159" s="138"/>
      <c r="T159" s="139"/>
      <c r="AT159" s="134" t="s">
        <v>226</v>
      </c>
      <c r="AU159" s="134" t="s">
        <v>81</v>
      </c>
      <c r="AV159" s="132" t="s">
        <v>81</v>
      </c>
      <c r="AW159" s="132" t="s">
        <v>28</v>
      </c>
      <c r="AX159" s="132" t="s">
        <v>72</v>
      </c>
      <c r="AY159" s="134" t="s">
        <v>217</v>
      </c>
    </row>
    <row r="160" spans="1:65" s="132" customFormat="1">
      <c r="B160" s="133"/>
      <c r="D160" s="113" t="s">
        <v>226</v>
      </c>
      <c r="E160" s="134" t="s">
        <v>0</v>
      </c>
      <c r="F160" s="135" t="s">
        <v>5853</v>
      </c>
      <c r="H160" s="136">
        <v>35.475000000000001</v>
      </c>
      <c r="L160" s="133"/>
      <c r="M160" s="137"/>
      <c r="N160" s="138"/>
      <c r="O160" s="138"/>
      <c r="P160" s="138"/>
      <c r="Q160" s="138"/>
      <c r="R160" s="138"/>
      <c r="S160" s="138"/>
      <c r="T160" s="139"/>
      <c r="AT160" s="134" t="s">
        <v>226</v>
      </c>
      <c r="AU160" s="134" t="s">
        <v>81</v>
      </c>
      <c r="AV160" s="132" t="s">
        <v>81</v>
      </c>
      <c r="AW160" s="132" t="s">
        <v>28</v>
      </c>
      <c r="AX160" s="132" t="s">
        <v>72</v>
      </c>
      <c r="AY160" s="134" t="s">
        <v>217</v>
      </c>
    </row>
    <row r="161" spans="1:65" s="132" customFormat="1">
      <c r="B161" s="133"/>
      <c r="D161" s="113" t="s">
        <v>226</v>
      </c>
      <c r="E161" s="134" t="s">
        <v>0</v>
      </c>
      <c r="F161" s="135" t="s">
        <v>5854</v>
      </c>
      <c r="H161" s="136">
        <v>29.7</v>
      </c>
      <c r="L161" s="133"/>
      <c r="M161" s="137"/>
      <c r="N161" s="138"/>
      <c r="O161" s="138"/>
      <c r="P161" s="138"/>
      <c r="Q161" s="138"/>
      <c r="R161" s="138"/>
      <c r="S161" s="138"/>
      <c r="T161" s="139"/>
      <c r="AT161" s="134" t="s">
        <v>226</v>
      </c>
      <c r="AU161" s="134" t="s">
        <v>81</v>
      </c>
      <c r="AV161" s="132" t="s">
        <v>81</v>
      </c>
      <c r="AW161" s="132" t="s">
        <v>28</v>
      </c>
      <c r="AX161" s="132" t="s">
        <v>72</v>
      </c>
      <c r="AY161" s="134" t="s">
        <v>217</v>
      </c>
    </row>
    <row r="162" spans="1:65" s="132" customFormat="1">
      <c r="B162" s="133"/>
      <c r="D162" s="113" t="s">
        <v>226</v>
      </c>
      <c r="E162" s="134" t="s">
        <v>0</v>
      </c>
      <c r="F162" s="135" t="s">
        <v>5855</v>
      </c>
      <c r="H162" s="136">
        <v>70.409000000000006</v>
      </c>
      <c r="L162" s="133"/>
      <c r="M162" s="137"/>
      <c r="N162" s="138"/>
      <c r="O162" s="138"/>
      <c r="P162" s="138"/>
      <c r="Q162" s="138"/>
      <c r="R162" s="138"/>
      <c r="S162" s="138"/>
      <c r="T162" s="139"/>
      <c r="AT162" s="134" t="s">
        <v>226</v>
      </c>
      <c r="AU162" s="134" t="s">
        <v>81</v>
      </c>
      <c r="AV162" s="132" t="s">
        <v>81</v>
      </c>
      <c r="AW162" s="132" t="s">
        <v>28</v>
      </c>
      <c r="AX162" s="132" t="s">
        <v>72</v>
      </c>
      <c r="AY162" s="134" t="s">
        <v>217</v>
      </c>
    </row>
    <row r="163" spans="1:65" s="132" customFormat="1">
      <c r="B163" s="133"/>
      <c r="D163" s="113" t="s">
        <v>226</v>
      </c>
      <c r="E163" s="134" t="s">
        <v>0</v>
      </c>
      <c r="F163" s="135" t="s">
        <v>5856</v>
      </c>
      <c r="H163" s="136">
        <v>154.97999999999999</v>
      </c>
      <c r="L163" s="133"/>
      <c r="M163" s="137"/>
      <c r="N163" s="138"/>
      <c r="O163" s="138"/>
      <c r="P163" s="138"/>
      <c r="Q163" s="138"/>
      <c r="R163" s="138"/>
      <c r="S163" s="138"/>
      <c r="T163" s="139"/>
      <c r="AT163" s="134" t="s">
        <v>226</v>
      </c>
      <c r="AU163" s="134" t="s">
        <v>81</v>
      </c>
      <c r="AV163" s="132" t="s">
        <v>81</v>
      </c>
      <c r="AW163" s="132" t="s">
        <v>28</v>
      </c>
      <c r="AX163" s="132" t="s">
        <v>72</v>
      </c>
      <c r="AY163" s="134" t="s">
        <v>217</v>
      </c>
    </row>
    <row r="164" spans="1:65" s="132" customFormat="1">
      <c r="B164" s="133"/>
      <c r="D164" s="113" t="s">
        <v>226</v>
      </c>
      <c r="E164" s="134" t="s">
        <v>0</v>
      </c>
      <c r="F164" s="135" t="s">
        <v>5857</v>
      </c>
      <c r="H164" s="136">
        <v>53.32</v>
      </c>
      <c r="L164" s="133"/>
      <c r="M164" s="137"/>
      <c r="N164" s="138"/>
      <c r="O164" s="138"/>
      <c r="P164" s="138"/>
      <c r="Q164" s="138"/>
      <c r="R164" s="138"/>
      <c r="S164" s="138"/>
      <c r="T164" s="139"/>
      <c r="AT164" s="134" t="s">
        <v>226</v>
      </c>
      <c r="AU164" s="134" t="s">
        <v>81</v>
      </c>
      <c r="AV164" s="132" t="s">
        <v>81</v>
      </c>
      <c r="AW164" s="132" t="s">
        <v>28</v>
      </c>
      <c r="AX164" s="132" t="s">
        <v>72</v>
      </c>
      <c r="AY164" s="134" t="s">
        <v>217</v>
      </c>
    </row>
    <row r="165" spans="1:65" s="132" customFormat="1">
      <c r="B165" s="133"/>
      <c r="D165" s="113" t="s">
        <v>226</v>
      </c>
      <c r="E165" s="134" t="s">
        <v>0</v>
      </c>
      <c r="F165" s="135" t="s">
        <v>5858</v>
      </c>
      <c r="H165" s="136">
        <v>52.8</v>
      </c>
      <c r="L165" s="133"/>
      <c r="M165" s="137"/>
      <c r="N165" s="138"/>
      <c r="O165" s="138"/>
      <c r="P165" s="138"/>
      <c r="Q165" s="138"/>
      <c r="R165" s="138"/>
      <c r="S165" s="138"/>
      <c r="T165" s="139"/>
      <c r="AT165" s="134" t="s">
        <v>226</v>
      </c>
      <c r="AU165" s="134" t="s">
        <v>81</v>
      </c>
      <c r="AV165" s="132" t="s">
        <v>81</v>
      </c>
      <c r="AW165" s="132" t="s">
        <v>28</v>
      </c>
      <c r="AX165" s="132" t="s">
        <v>72</v>
      </c>
      <c r="AY165" s="134" t="s">
        <v>217</v>
      </c>
    </row>
    <row r="166" spans="1:65" s="172" customFormat="1">
      <c r="B166" s="173"/>
      <c r="D166" s="113" t="s">
        <v>226</v>
      </c>
      <c r="E166" s="174" t="s">
        <v>0</v>
      </c>
      <c r="F166" s="175" t="s">
        <v>1371</v>
      </c>
      <c r="H166" s="176">
        <v>475.19999999999993</v>
      </c>
      <c r="L166" s="173"/>
      <c r="M166" s="177"/>
      <c r="N166" s="178"/>
      <c r="O166" s="178"/>
      <c r="P166" s="178"/>
      <c r="Q166" s="178"/>
      <c r="R166" s="178"/>
      <c r="S166" s="178"/>
      <c r="T166" s="179"/>
      <c r="AT166" s="174" t="s">
        <v>226</v>
      </c>
      <c r="AU166" s="174" t="s">
        <v>81</v>
      </c>
      <c r="AV166" s="172" t="s">
        <v>231</v>
      </c>
      <c r="AW166" s="172" t="s">
        <v>28</v>
      </c>
      <c r="AX166" s="172" t="s">
        <v>72</v>
      </c>
      <c r="AY166" s="174" t="s">
        <v>217</v>
      </c>
    </row>
    <row r="167" spans="1:65" s="132" customFormat="1">
      <c r="B167" s="133"/>
      <c r="D167" s="113" t="s">
        <v>226</v>
      </c>
      <c r="E167" s="134" t="s">
        <v>0</v>
      </c>
      <c r="F167" s="135" t="s">
        <v>5859</v>
      </c>
      <c r="H167" s="136">
        <v>118.8</v>
      </c>
      <c r="L167" s="133"/>
      <c r="M167" s="137"/>
      <c r="N167" s="138"/>
      <c r="O167" s="138"/>
      <c r="P167" s="138"/>
      <c r="Q167" s="138"/>
      <c r="R167" s="138"/>
      <c r="S167" s="138"/>
      <c r="T167" s="139"/>
      <c r="AT167" s="134" t="s">
        <v>226</v>
      </c>
      <c r="AU167" s="134" t="s">
        <v>81</v>
      </c>
      <c r="AV167" s="132" t="s">
        <v>81</v>
      </c>
      <c r="AW167" s="132" t="s">
        <v>28</v>
      </c>
      <c r="AX167" s="132" t="s">
        <v>79</v>
      </c>
      <c r="AY167" s="134" t="s">
        <v>217</v>
      </c>
    </row>
    <row r="168" spans="1:65" s="17" customFormat="1" ht="16.5" customHeight="1">
      <c r="A168" s="161"/>
      <c r="B168" s="15"/>
      <c r="C168" s="94" t="s">
        <v>81</v>
      </c>
      <c r="D168" s="94" t="s">
        <v>219</v>
      </c>
      <c r="E168" s="95" t="s">
        <v>228</v>
      </c>
      <c r="F168" s="96" t="s">
        <v>229</v>
      </c>
      <c r="G168" s="97" t="s">
        <v>222</v>
      </c>
      <c r="H168" s="98">
        <v>356.4</v>
      </c>
      <c r="I168" s="1"/>
      <c r="J168" s="99">
        <f>ROUND(I168*H168,2)</f>
        <v>0</v>
      </c>
      <c r="K168" s="96" t="s">
        <v>223</v>
      </c>
      <c r="L168" s="15"/>
      <c r="M168" s="100" t="s">
        <v>0</v>
      </c>
      <c r="N168" s="101" t="s">
        <v>37</v>
      </c>
      <c r="O168" s="102"/>
      <c r="P168" s="103">
        <f>O168*H168</f>
        <v>0</v>
      </c>
      <c r="Q168" s="103">
        <v>0</v>
      </c>
      <c r="R168" s="103">
        <f>Q168*H168</f>
        <v>0</v>
      </c>
      <c r="S168" s="103">
        <v>0</v>
      </c>
      <c r="T168" s="104">
        <f>S168*H168</f>
        <v>0</v>
      </c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R168" s="105" t="s">
        <v>224</v>
      </c>
      <c r="AT168" s="105" t="s">
        <v>219</v>
      </c>
      <c r="AU168" s="105" t="s">
        <v>81</v>
      </c>
      <c r="AY168" s="6" t="s">
        <v>217</v>
      </c>
      <c r="BE168" s="106">
        <f>IF(N168="základní",J168,0)</f>
        <v>0</v>
      </c>
      <c r="BF168" s="106">
        <f>IF(N168="snížená",J168,0)</f>
        <v>0</v>
      </c>
      <c r="BG168" s="106">
        <f>IF(N168="zákl. přenesená",J168,0)</f>
        <v>0</v>
      </c>
      <c r="BH168" s="106">
        <f>IF(N168="sníž. přenesená",J168,0)</f>
        <v>0</v>
      </c>
      <c r="BI168" s="106">
        <f>IF(N168="nulová",J168,0)</f>
        <v>0</v>
      </c>
      <c r="BJ168" s="6" t="s">
        <v>79</v>
      </c>
      <c r="BK168" s="106">
        <f>ROUND(I168*H168,2)</f>
        <v>0</v>
      </c>
      <c r="BL168" s="6" t="s">
        <v>224</v>
      </c>
      <c r="BM168" s="105" t="s">
        <v>230</v>
      </c>
    </row>
    <row r="169" spans="1:65" s="165" customFormat="1">
      <c r="B169" s="166"/>
      <c r="D169" s="113" t="s">
        <v>226</v>
      </c>
      <c r="E169" s="167" t="s">
        <v>0</v>
      </c>
      <c r="F169" s="168" t="s">
        <v>5860</v>
      </c>
      <c r="H169" s="167" t="s">
        <v>0</v>
      </c>
      <c r="L169" s="166"/>
      <c r="M169" s="169"/>
      <c r="N169" s="170"/>
      <c r="O169" s="170"/>
      <c r="P169" s="170"/>
      <c r="Q169" s="170"/>
      <c r="R169" s="170"/>
      <c r="S169" s="170"/>
      <c r="T169" s="171"/>
      <c r="AT169" s="167" t="s">
        <v>226</v>
      </c>
      <c r="AU169" s="167" t="s">
        <v>81</v>
      </c>
      <c r="AV169" s="165" t="s">
        <v>79</v>
      </c>
      <c r="AW169" s="165" t="s">
        <v>28</v>
      </c>
      <c r="AX169" s="165" t="s">
        <v>72</v>
      </c>
      <c r="AY169" s="167" t="s">
        <v>217</v>
      </c>
    </row>
    <row r="170" spans="1:65" s="132" customFormat="1">
      <c r="B170" s="133"/>
      <c r="D170" s="113" t="s">
        <v>226</v>
      </c>
      <c r="E170" s="134" t="s">
        <v>0</v>
      </c>
      <c r="F170" s="135" t="s">
        <v>5848</v>
      </c>
      <c r="H170" s="136">
        <v>4.9660000000000002</v>
      </c>
      <c r="L170" s="133"/>
      <c r="M170" s="137"/>
      <c r="N170" s="138"/>
      <c r="O170" s="138"/>
      <c r="P170" s="138"/>
      <c r="Q170" s="138"/>
      <c r="R170" s="138"/>
      <c r="S170" s="138"/>
      <c r="T170" s="139"/>
      <c r="AT170" s="134" t="s">
        <v>226</v>
      </c>
      <c r="AU170" s="134" t="s">
        <v>81</v>
      </c>
      <c r="AV170" s="132" t="s">
        <v>81</v>
      </c>
      <c r="AW170" s="132" t="s">
        <v>28</v>
      </c>
      <c r="AX170" s="132" t="s">
        <v>72</v>
      </c>
      <c r="AY170" s="134" t="s">
        <v>217</v>
      </c>
    </row>
    <row r="171" spans="1:65" s="132" customFormat="1">
      <c r="B171" s="133"/>
      <c r="D171" s="113" t="s">
        <v>226</v>
      </c>
      <c r="E171" s="134" t="s">
        <v>0</v>
      </c>
      <c r="F171" s="135" t="s">
        <v>5849</v>
      </c>
      <c r="H171" s="136">
        <v>8.9130000000000003</v>
      </c>
      <c r="L171" s="133"/>
      <c r="M171" s="137"/>
      <c r="N171" s="138"/>
      <c r="O171" s="138"/>
      <c r="P171" s="138"/>
      <c r="Q171" s="138"/>
      <c r="R171" s="138"/>
      <c r="S171" s="138"/>
      <c r="T171" s="139"/>
      <c r="AT171" s="134" t="s">
        <v>226</v>
      </c>
      <c r="AU171" s="134" t="s">
        <v>81</v>
      </c>
      <c r="AV171" s="132" t="s">
        <v>81</v>
      </c>
      <c r="AW171" s="132" t="s">
        <v>28</v>
      </c>
      <c r="AX171" s="132" t="s">
        <v>72</v>
      </c>
      <c r="AY171" s="134" t="s">
        <v>217</v>
      </c>
    </row>
    <row r="172" spans="1:65" s="132" customFormat="1">
      <c r="B172" s="133"/>
      <c r="D172" s="113" t="s">
        <v>226</v>
      </c>
      <c r="E172" s="134" t="s">
        <v>0</v>
      </c>
      <c r="F172" s="135" t="s">
        <v>5850</v>
      </c>
      <c r="H172" s="136">
        <v>24.946999999999999</v>
      </c>
      <c r="L172" s="133"/>
      <c r="M172" s="137"/>
      <c r="N172" s="138"/>
      <c r="O172" s="138"/>
      <c r="P172" s="138"/>
      <c r="Q172" s="138"/>
      <c r="R172" s="138"/>
      <c r="S172" s="138"/>
      <c r="T172" s="139"/>
      <c r="AT172" s="134" t="s">
        <v>226</v>
      </c>
      <c r="AU172" s="134" t="s">
        <v>81</v>
      </c>
      <c r="AV172" s="132" t="s">
        <v>81</v>
      </c>
      <c r="AW172" s="132" t="s">
        <v>28</v>
      </c>
      <c r="AX172" s="132" t="s">
        <v>72</v>
      </c>
      <c r="AY172" s="134" t="s">
        <v>217</v>
      </c>
    </row>
    <row r="173" spans="1:65" s="132" customFormat="1">
      <c r="B173" s="133"/>
      <c r="D173" s="113" t="s">
        <v>226</v>
      </c>
      <c r="E173" s="134" t="s">
        <v>0</v>
      </c>
      <c r="F173" s="135" t="s">
        <v>5851</v>
      </c>
      <c r="H173" s="136">
        <v>18.899999999999999</v>
      </c>
      <c r="L173" s="133"/>
      <c r="M173" s="137"/>
      <c r="N173" s="138"/>
      <c r="O173" s="138"/>
      <c r="P173" s="138"/>
      <c r="Q173" s="138"/>
      <c r="R173" s="138"/>
      <c r="S173" s="138"/>
      <c r="T173" s="139"/>
      <c r="AT173" s="134" t="s">
        <v>226</v>
      </c>
      <c r="AU173" s="134" t="s">
        <v>81</v>
      </c>
      <c r="AV173" s="132" t="s">
        <v>81</v>
      </c>
      <c r="AW173" s="132" t="s">
        <v>28</v>
      </c>
      <c r="AX173" s="132" t="s">
        <v>72</v>
      </c>
      <c r="AY173" s="134" t="s">
        <v>217</v>
      </c>
    </row>
    <row r="174" spans="1:65" s="132" customFormat="1">
      <c r="B174" s="133"/>
      <c r="D174" s="113" t="s">
        <v>226</v>
      </c>
      <c r="E174" s="134" t="s">
        <v>0</v>
      </c>
      <c r="F174" s="135" t="s">
        <v>5852</v>
      </c>
      <c r="H174" s="136">
        <v>20.79</v>
      </c>
      <c r="L174" s="133"/>
      <c r="M174" s="137"/>
      <c r="N174" s="138"/>
      <c r="O174" s="138"/>
      <c r="P174" s="138"/>
      <c r="Q174" s="138"/>
      <c r="R174" s="138"/>
      <c r="S174" s="138"/>
      <c r="T174" s="139"/>
      <c r="AT174" s="134" t="s">
        <v>226</v>
      </c>
      <c r="AU174" s="134" t="s">
        <v>81</v>
      </c>
      <c r="AV174" s="132" t="s">
        <v>81</v>
      </c>
      <c r="AW174" s="132" t="s">
        <v>28</v>
      </c>
      <c r="AX174" s="132" t="s">
        <v>72</v>
      </c>
      <c r="AY174" s="134" t="s">
        <v>217</v>
      </c>
    </row>
    <row r="175" spans="1:65" s="132" customFormat="1">
      <c r="B175" s="133"/>
      <c r="D175" s="113" t="s">
        <v>226</v>
      </c>
      <c r="E175" s="134" t="s">
        <v>0</v>
      </c>
      <c r="F175" s="135" t="s">
        <v>5853</v>
      </c>
      <c r="H175" s="136">
        <v>35.475000000000001</v>
      </c>
      <c r="L175" s="133"/>
      <c r="M175" s="137"/>
      <c r="N175" s="138"/>
      <c r="O175" s="138"/>
      <c r="P175" s="138"/>
      <c r="Q175" s="138"/>
      <c r="R175" s="138"/>
      <c r="S175" s="138"/>
      <c r="T175" s="139"/>
      <c r="AT175" s="134" t="s">
        <v>226</v>
      </c>
      <c r="AU175" s="134" t="s">
        <v>81</v>
      </c>
      <c r="AV175" s="132" t="s">
        <v>81</v>
      </c>
      <c r="AW175" s="132" t="s">
        <v>28</v>
      </c>
      <c r="AX175" s="132" t="s">
        <v>72</v>
      </c>
      <c r="AY175" s="134" t="s">
        <v>217</v>
      </c>
    </row>
    <row r="176" spans="1:65" s="132" customFormat="1">
      <c r="B176" s="133"/>
      <c r="D176" s="113" t="s">
        <v>226</v>
      </c>
      <c r="E176" s="134" t="s">
        <v>0</v>
      </c>
      <c r="F176" s="135" t="s">
        <v>5854</v>
      </c>
      <c r="H176" s="136">
        <v>29.7</v>
      </c>
      <c r="L176" s="133"/>
      <c r="M176" s="137"/>
      <c r="N176" s="138"/>
      <c r="O176" s="138"/>
      <c r="P176" s="138"/>
      <c r="Q176" s="138"/>
      <c r="R176" s="138"/>
      <c r="S176" s="138"/>
      <c r="T176" s="139"/>
      <c r="AT176" s="134" t="s">
        <v>226</v>
      </c>
      <c r="AU176" s="134" t="s">
        <v>81</v>
      </c>
      <c r="AV176" s="132" t="s">
        <v>81</v>
      </c>
      <c r="AW176" s="132" t="s">
        <v>28</v>
      </c>
      <c r="AX176" s="132" t="s">
        <v>72</v>
      </c>
      <c r="AY176" s="134" t="s">
        <v>217</v>
      </c>
    </row>
    <row r="177" spans="1:65" s="132" customFormat="1">
      <c r="B177" s="133"/>
      <c r="D177" s="113" t="s">
        <v>226</v>
      </c>
      <c r="E177" s="134" t="s">
        <v>0</v>
      </c>
      <c r="F177" s="135" t="s">
        <v>5855</v>
      </c>
      <c r="H177" s="136">
        <v>70.409000000000006</v>
      </c>
      <c r="L177" s="133"/>
      <c r="M177" s="137"/>
      <c r="N177" s="138"/>
      <c r="O177" s="138"/>
      <c r="P177" s="138"/>
      <c r="Q177" s="138"/>
      <c r="R177" s="138"/>
      <c r="S177" s="138"/>
      <c r="T177" s="139"/>
      <c r="AT177" s="134" t="s">
        <v>226</v>
      </c>
      <c r="AU177" s="134" t="s">
        <v>81</v>
      </c>
      <c r="AV177" s="132" t="s">
        <v>81</v>
      </c>
      <c r="AW177" s="132" t="s">
        <v>28</v>
      </c>
      <c r="AX177" s="132" t="s">
        <v>72</v>
      </c>
      <c r="AY177" s="134" t="s">
        <v>217</v>
      </c>
    </row>
    <row r="178" spans="1:65" s="132" customFormat="1">
      <c r="B178" s="133"/>
      <c r="D178" s="113" t="s">
        <v>226</v>
      </c>
      <c r="E178" s="134" t="s">
        <v>0</v>
      </c>
      <c r="F178" s="135" t="s">
        <v>5856</v>
      </c>
      <c r="H178" s="136">
        <v>154.97999999999999</v>
      </c>
      <c r="L178" s="133"/>
      <c r="M178" s="137"/>
      <c r="N178" s="138"/>
      <c r="O178" s="138"/>
      <c r="P178" s="138"/>
      <c r="Q178" s="138"/>
      <c r="R178" s="138"/>
      <c r="S178" s="138"/>
      <c r="T178" s="139"/>
      <c r="AT178" s="134" t="s">
        <v>226</v>
      </c>
      <c r="AU178" s="134" t="s">
        <v>81</v>
      </c>
      <c r="AV178" s="132" t="s">
        <v>81</v>
      </c>
      <c r="AW178" s="132" t="s">
        <v>28</v>
      </c>
      <c r="AX178" s="132" t="s">
        <v>72</v>
      </c>
      <c r="AY178" s="134" t="s">
        <v>217</v>
      </c>
    </row>
    <row r="179" spans="1:65" s="132" customFormat="1">
      <c r="B179" s="133"/>
      <c r="D179" s="113" t="s">
        <v>226</v>
      </c>
      <c r="E179" s="134" t="s">
        <v>0</v>
      </c>
      <c r="F179" s="135" t="s">
        <v>5857</v>
      </c>
      <c r="H179" s="136">
        <v>53.32</v>
      </c>
      <c r="L179" s="133"/>
      <c r="M179" s="137"/>
      <c r="N179" s="138"/>
      <c r="O179" s="138"/>
      <c r="P179" s="138"/>
      <c r="Q179" s="138"/>
      <c r="R179" s="138"/>
      <c r="S179" s="138"/>
      <c r="T179" s="139"/>
      <c r="AT179" s="134" t="s">
        <v>226</v>
      </c>
      <c r="AU179" s="134" t="s">
        <v>81</v>
      </c>
      <c r="AV179" s="132" t="s">
        <v>81</v>
      </c>
      <c r="AW179" s="132" t="s">
        <v>28</v>
      </c>
      <c r="AX179" s="132" t="s">
        <v>72</v>
      </c>
      <c r="AY179" s="134" t="s">
        <v>217</v>
      </c>
    </row>
    <row r="180" spans="1:65" s="132" customFormat="1">
      <c r="B180" s="133"/>
      <c r="D180" s="113" t="s">
        <v>226</v>
      </c>
      <c r="E180" s="134" t="s">
        <v>0</v>
      </c>
      <c r="F180" s="135" t="s">
        <v>5858</v>
      </c>
      <c r="H180" s="136">
        <v>52.8</v>
      </c>
      <c r="L180" s="133"/>
      <c r="M180" s="137"/>
      <c r="N180" s="138"/>
      <c r="O180" s="138"/>
      <c r="P180" s="138"/>
      <c r="Q180" s="138"/>
      <c r="R180" s="138"/>
      <c r="S180" s="138"/>
      <c r="T180" s="139"/>
      <c r="AT180" s="134" t="s">
        <v>226</v>
      </c>
      <c r="AU180" s="134" t="s">
        <v>81</v>
      </c>
      <c r="AV180" s="132" t="s">
        <v>81</v>
      </c>
      <c r="AW180" s="132" t="s">
        <v>28</v>
      </c>
      <c r="AX180" s="132" t="s">
        <v>72</v>
      </c>
      <c r="AY180" s="134" t="s">
        <v>217</v>
      </c>
    </row>
    <row r="181" spans="1:65" s="172" customFormat="1">
      <c r="B181" s="173"/>
      <c r="D181" s="113" t="s">
        <v>226</v>
      </c>
      <c r="E181" s="174" t="s">
        <v>0</v>
      </c>
      <c r="F181" s="175" t="s">
        <v>1371</v>
      </c>
      <c r="H181" s="176">
        <v>475.19999999999993</v>
      </c>
      <c r="L181" s="173"/>
      <c r="M181" s="177"/>
      <c r="N181" s="178"/>
      <c r="O181" s="178"/>
      <c r="P181" s="178"/>
      <c r="Q181" s="178"/>
      <c r="R181" s="178"/>
      <c r="S181" s="178"/>
      <c r="T181" s="179"/>
      <c r="AT181" s="174" t="s">
        <v>226</v>
      </c>
      <c r="AU181" s="174" t="s">
        <v>81</v>
      </c>
      <c r="AV181" s="172" t="s">
        <v>231</v>
      </c>
      <c r="AW181" s="172" t="s">
        <v>28</v>
      </c>
      <c r="AX181" s="172" t="s">
        <v>72</v>
      </c>
      <c r="AY181" s="174" t="s">
        <v>217</v>
      </c>
    </row>
    <row r="182" spans="1:65" s="132" customFormat="1">
      <c r="B182" s="133"/>
      <c r="D182" s="113" t="s">
        <v>226</v>
      </c>
      <c r="E182" s="134" t="s">
        <v>0</v>
      </c>
      <c r="F182" s="135" t="s">
        <v>5861</v>
      </c>
      <c r="H182" s="136">
        <v>356.4</v>
      </c>
      <c r="L182" s="133"/>
      <c r="M182" s="137"/>
      <c r="N182" s="138"/>
      <c r="O182" s="138"/>
      <c r="P182" s="138"/>
      <c r="Q182" s="138"/>
      <c r="R182" s="138"/>
      <c r="S182" s="138"/>
      <c r="T182" s="139"/>
      <c r="AT182" s="134" t="s">
        <v>226</v>
      </c>
      <c r="AU182" s="134" t="s">
        <v>81</v>
      </c>
      <c r="AV182" s="132" t="s">
        <v>81</v>
      </c>
      <c r="AW182" s="132" t="s">
        <v>28</v>
      </c>
      <c r="AX182" s="132" t="s">
        <v>79</v>
      </c>
      <c r="AY182" s="134" t="s">
        <v>217</v>
      </c>
    </row>
    <row r="183" spans="1:65" s="17" customFormat="1" ht="16.5" customHeight="1">
      <c r="A183" s="161"/>
      <c r="B183" s="15"/>
      <c r="C183" s="94" t="s">
        <v>231</v>
      </c>
      <c r="D183" s="94" t="s">
        <v>219</v>
      </c>
      <c r="E183" s="95" t="s">
        <v>232</v>
      </c>
      <c r="F183" s="96" t="s">
        <v>233</v>
      </c>
      <c r="G183" s="97" t="s">
        <v>222</v>
      </c>
      <c r="H183" s="98">
        <v>11.54</v>
      </c>
      <c r="I183" s="1"/>
      <c r="J183" s="99">
        <f>ROUND(I183*H183,2)</f>
        <v>0</v>
      </c>
      <c r="K183" s="96" t="s">
        <v>223</v>
      </c>
      <c r="L183" s="15"/>
      <c r="M183" s="100" t="s">
        <v>0</v>
      </c>
      <c r="N183" s="101" t="s">
        <v>37</v>
      </c>
      <c r="O183" s="102"/>
      <c r="P183" s="103">
        <f>O183*H183</f>
        <v>0</v>
      </c>
      <c r="Q183" s="103">
        <v>0</v>
      </c>
      <c r="R183" s="103">
        <f>Q183*H183</f>
        <v>0</v>
      </c>
      <c r="S183" s="103">
        <v>0</v>
      </c>
      <c r="T183" s="104">
        <f>S183*H183</f>
        <v>0</v>
      </c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R183" s="105" t="s">
        <v>224</v>
      </c>
      <c r="AT183" s="105" t="s">
        <v>219</v>
      </c>
      <c r="AU183" s="105" t="s">
        <v>81</v>
      </c>
      <c r="AY183" s="6" t="s">
        <v>217</v>
      </c>
      <c r="BE183" s="106">
        <f>IF(N183="základní",J183,0)</f>
        <v>0</v>
      </c>
      <c r="BF183" s="106">
        <f>IF(N183="snížená",J183,0)</f>
        <v>0</v>
      </c>
      <c r="BG183" s="106">
        <f>IF(N183="zákl. přenesená",J183,0)</f>
        <v>0</v>
      </c>
      <c r="BH183" s="106">
        <f>IF(N183="sníž. přenesená",J183,0)</f>
        <v>0</v>
      </c>
      <c r="BI183" s="106">
        <f>IF(N183="nulová",J183,0)</f>
        <v>0</v>
      </c>
      <c r="BJ183" s="6" t="s">
        <v>79</v>
      </c>
      <c r="BK183" s="106">
        <f>ROUND(I183*H183,2)</f>
        <v>0</v>
      </c>
      <c r="BL183" s="6" t="s">
        <v>224</v>
      </c>
      <c r="BM183" s="105" t="s">
        <v>234</v>
      </c>
    </row>
    <row r="184" spans="1:65" s="132" customFormat="1">
      <c r="B184" s="133"/>
      <c r="D184" s="113" t="s">
        <v>226</v>
      </c>
      <c r="E184" s="134" t="s">
        <v>0</v>
      </c>
      <c r="F184" s="135" t="s">
        <v>235</v>
      </c>
      <c r="H184" s="136">
        <v>11.54</v>
      </c>
      <c r="L184" s="133"/>
      <c r="M184" s="137"/>
      <c r="N184" s="138"/>
      <c r="O184" s="138"/>
      <c r="P184" s="138"/>
      <c r="Q184" s="138"/>
      <c r="R184" s="138"/>
      <c r="S184" s="138"/>
      <c r="T184" s="139"/>
      <c r="AT184" s="134" t="s">
        <v>226</v>
      </c>
      <c r="AU184" s="134" t="s">
        <v>81</v>
      </c>
      <c r="AV184" s="132" t="s">
        <v>81</v>
      </c>
      <c r="AW184" s="132" t="s">
        <v>28</v>
      </c>
      <c r="AX184" s="132" t="s">
        <v>79</v>
      </c>
      <c r="AY184" s="134" t="s">
        <v>217</v>
      </c>
    </row>
    <row r="185" spans="1:65" s="17" customFormat="1" ht="16.5" customHeight="1">
      <c r="A185" s="161"/>
      <c r="B185" s="15"/>
      <c r="C185" s="94" t="s">
        <v>224</v>
      </c>
      <c r="D185" s="94" t="s">
        <v>219</v>
      </c>
      <c r="E185" s="95" t="s">
        <v>236</v>
      </c>
      <c r="F185" s="96" t="s">
        <v>237</v>
      </c>
      <c r="G185" s="97" t="s">
        <v>222</v>
      </c>
      <c r="H185" s="98">
        <v>9.0380000000000003</v>
      </c>
      <c r="I185" s="1"/>
      <c r="J185" s="99">
        <f>ROUND(I185*H185,2)</f>
        <v>0</v>
      </c>
      <c r="K185" s="96" t="s">
        <v>223</v>
      </c>
      <c r="L185" s="15"/>
      <c r="M185" s="100" t="s">
        <v>0</v>
      </c>
      <c r="N185" s="101" t="s">
        <v>37</v>
      </c>
      <c r="O185" s="102"/>
      <c r="P185" s="103">
        <f>O185*H185</f>
        <v>0</v>
      </c>
      <c r="Q185" s="103">
        <v>0</v>
      </c>
      <c r="R185" s="103">
        <f>Q185*H185</f>
        <v>0</v>
      </c>
      <c r="S185" s="103">
        <v>0</v>
      </c>
      <c r="T185" s="104">
        <f>S185*H185</f>
        <v>0</v>
      </c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R185" s="105" t="s">
        <v>224</v>
      </c>
      <c r="AT185" s="105" t="s">
        <v>219</v>
      </c>
      <c r="AU185" s="105" t="s">
        <v>81</v>
      </c>
      <c r="AY185" s="6" t="s">
        <v>217</v>
      </c>
      <c r="BE185" s="106">
        <f>IF(N185="základní",J185,0)</f>
        <v>0</v>
      </c>
      <c r="BF185" s="106">
        <f>IF(N185="snížená",J185,0)</f>
        <v>0</v>
      </c>
      <c r="BG185" s="106">
        <f>IF(N185="zákl. přenesená",J185,0)</f>
        <v>0</v>
      </c>
      <c r="BH185" s="106">
        <f>IF(N185="sníž. přenesená",J185,0)</f>
        <v>0</v>
      </c>
      <c r="BI185" s="106">
        <f>IF(N185="nulová",J185,0)</f>
        <v>0</v>
      </c>
      <c r="BJ185" s="6" t="s">
        <v>79</v>
      </c>
      <c r="BK185" s="106">
        <f>ROUND(I185*H185,2)</f>
        <v>0</v>
      </c>
      <c r="BL185" s="6" t="s">
        <v>224</v>
      </c>
      <c r="BM185" s="105" t="s">
        <v>5862</v>
      </c>
    </row>
    <row r="186" spans="1:65" s="132" customFormat="1">
      <c r="B186" s="133"/>
      <c r="D186" s="113" t="s">
        <v>226</v>
      </c>
      <c r="E186" s="134" t="s">
        <v>0</v>
      </c>
      <c r="F186" s="135" t="s">
        <v>238</v>
      </c>
      <c r="H186" s="136">
        <v>9.0380000000000003</v>
      </c>
      <c r="L186" s="133"/>
      <c r="M186" s="137"/>
      <c r="N186" s="138"/>
      <c r="O186" s="138"/>
      <c r="P186" s="138"/>
      <c r="Q186" s="138"/>
      <c r="R186" s="138"/>
      <c r="S186" s="138"/>
      <c r="T186" s="139"/>
      <c r="AT186" s="134" t="s">
        <v>226</v>
      </c>
      <c r="AU186" s="134" t="s">
        <v>81</v>
      </c>
      <c r="AV186" s="132" t="s">
        <v>81</v>
      </c>
      <c r="AW186" s="132" t="s">
        <v>28</v>
      </c>
      <c r="AX186" s="132" t="s">
        <v>79</v>
      </c>
      <c r="AY186" s="134" t="s">
        <v>217</v>
      </c>
    </row>
    <row r="187" spans="1:65" s="17" customFormat="1" ht="16.5" customHeight="1">
      <c r="A187" s="161"/>
      <c r="B187" s="15"/>
      <c r="C187" s="94" t="s">
        <v>239</v>
      </c>
      <c r="D187" s="94" t="s">
        <v>219</v>
      </c>
      <c r="E187" s="95" t="s">
        <v>240</v>
      </c>
      <c r="F187" s="96" t="s">
        <v>241</v>
      </c>
      <c r="G187" s="97" t="s">
        <v>222</v>
      </c>
      <c r="H187" s="98">
        <v>1.825</v>
      </c>
      <c r="I187" s="1"/>
      <c r="J187" s="99">
        <f>ROUND(I187*H187,2)</f>
        <v>0</v>
      </c>
      <c r="K187" s="96" t="s">
        <v>223</v>
      </c>
      <c r="L187" s="15"/>
      <c r="M187" s="100" t="s">
        <v>0</v>
      </c>
      <c r="N187" s="101" t="s">
        <v>37</v>
      </c>
      <c r="O187" s="102"/>
      <c r="P187" s="103">
        <f>O187*H187</f>
        <v>0</v>
      </c>
      <c r="Q187" s="103">
        <v>2.7499999999999998E-3</v>
      </c>
      <c r="R187" s="103">
        <f>Q187*H187</f>
        <v>5.0187499999999998E-3</v>
      </c>
      <c r="S187" s="103">
        <v>0</v>
      </c>
      <c r="T187" s="104">
        <f>S187*H187</f>
        <v>0</v>
      </c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R187" s="105" t="s">
        <v>224</v>
      </c>
      <c r="AT187" s="105" t="s">
        <v>219</v>
      </c>
      <c r="AU187" s="105" t="s">
        <v>81</v>
      </c>
      <c r="AY187" s="6" t="s">
        <v>217</v>
      </c>
      <c r="BE187" s="106">
        <f>IF(N187="základní",J187,0)</f>
        <v>0</v>
      </c>
      <c r="BF187" s="106">
        <f>IF(N187="snížená",J187,0)</f>
        <v>0</v>
      </c>
      <c r="BG187" s="106">
        <f>IF(N187="zákl. přenesená",J187,0)</f>
        <v>0</v>
      </c>
      <c r="BH187" s="106">
        <f>IF(N187="sníž. přenesená",J187,0)</f>
        <v>0</v>
      </c>
      <c r="BI187" s="106">
        <f>IF(N187="nulová",J187,0)</f>
        <v>0</v>
      </c>
      <c r="BJ187" s="6" t="s">
        <v>79</v>
      </c>
      <c r="BK187" s="106">
        <f>ROUND(I187*H187,2)</f>
        <v>0</v>
      </c>
      <c r="BL187" s="6" t="s">
        <v>224</v>
      </c>
      <c r="BM187" s="105" t="s">
        <v>242</v>
      </c>
    </row>
    <row r="188" spans="1:65" s="132" customFormat="1">
      <c r="B188" s="133"/>
      <c r="D188" s="113" t="s">
        <v>226</v>
      </c>
      <c r="E188" s="134" t="s">
        <v>0</v>
      </c>
      <c r="F188" s="135" t="s">
        <v>243</v>
      </c>
      <c r="H188" s="136">
        <v>1.825</v>
      </c>
      <c r="L188" s="133"/>
      <c r="M188" s="137"/>
      <c r="N188" s="138"/>
      <c r="O188" s="138"/>
      <c r="P188" s="138"/>
      <c r="Q188" s="138"/>
      <c r="R188" s="138"/>
      <c r="S188" s="138"/>
      <c r="T188" s="139"/>
      <c r="AT188" s="134" t="s">
        <v>226</v>
      </c>
      <c r="AU188" s="134" t="s">
        <v>81</v>
      </c>
      <c r="AV188" s="132" t="s">
        <v>81</v>
      </c>
      <c r="AW188" s="132" t="s">
        <v>28</v>
      </c>
      <c r="AX188" s="132" t="s">
        <v>79</v>
      </c>
      <c r="AY188" s="134" t="s">
        <v>217</v>
      </c>
    </row>
    <row r="189" spans="1:65" s="17" customFormat="1" ht="16.5" customHeight="1">
      <c r="A189" s="161"/>
      <c r="B189" s="15"/>
      <c r="C189" s="148" t="s">
        <v>244</v>
      </c>
      <c r="D189" s="148" t="s">
        <v>245</v>
      </c>
      <c r="E189" s="149" t="s">
        <v>246</v>
      </c>
      <c r="F189" s="150" t="s">
        <v>247</v>
      </c>
      <c r="G189" s="151" t="s">
        <v>222</v>
      </c>
      <c r="H189" s="152">
        <v>2.008</v>
      </c>
      <c r="I189" s="2"/>
      <c r="J189" s="153">
        <f>ROUND(I189*H189,2)</f>
        <v>0</v>
      </c>
      <c r="K189" s="150" t="s">
        <v>223</v>
      </c>
      <c r="L189" s="154"/>
      <c r="M189" s="155" t="s">
        <v>0</v>
      </c>
      <c r="N189" s="156" t="s">
        <v>37</v>
      </c>
      <c r="O189" s="102"/>
      <c r="P189" s="103">
        <f>O189*H189</f>
        <v>0</v>
      </c>
      <c r="Q189" s="103">
        <v>0.55000000000000004</v>
      </c>
      <c r="R189" s="103">
        <f>Q189*H189</f>
        <v>1.1044</v>
      </c>
      <c r="S189" s="103">
        <v>0</v>
      </c>
      <c r="T189" s="104">
        <f>S189*H189</f>
        <v>0</v>
      </c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R189" s="105" t="s">
        <v>248</v>
      </c>
      <c r="AT189" s="105" t="s">
        <v>245</v>
      </c>
      <c r="AU189" s="105" t="s">
        <v>81</v>
      </c>
      <c r="AY189" s="6" t="s">
        <v>217</v>
      </c>
      <c r="BE189" s="106">
        <f>IF(N189="základní",J189,0)</f>
        <v>0</v>
      </c>
      <c r="BF189" s="106">
        <f>IF(N189="snížená",J189,0)</f>
        <v>0</v>
      </c>
      <c r="BG189" s="106">
        <f>IF(N189="zákl. přenesená",J189,0)</f>
        <v>0</v>
      </c>
      <c r="BH189" s="106">
        <f>IF(N189="sníž. přenesená",J189,0)</f>
        <v>0</v>
      </c>
      <c r="BI189" s="106">
        <f>IF(N189="nulová",J189,0)</f>
        <v>0</v>
      </c>
      <c r="BJ189" s="6" t="s">
        <v>79</v>
      </c>
      <c r="BK189" s="106">
        <f>ROUND(I189*H189,2)</f>
        <v>0</v>
      </c>
      <c r="BL189" s="6" t="s">
        <v>224</v>
      </c>
      <c r="BM189" s="105" t="s">
        <v>249</v>
      </c>
    </row>
    <row r="190" spans="1:65" s="132" customFormat="1">
      <c r="B190" s="133"/>
      <c r="D190" s="113" t="s">
        <v>226</v>
      </c>
      <c r="E190" s="134" t="s">
        <v>0</v>
      </c>
      <c r="F190" s="135" t="s">
        <v>243</v>
      </c>
      <c r="H190" s="136">
        <v>1.825</v>
      </c>
      <c r="L190" s="133"/>
      <c r="M190" s="137"/>
      <c r="N190" s="138"/>
      <c r="O190" s="138"/>
      <c r="P190" s="138"/>
      <c r="Q190" s="138"/>
      <c r="R190" s="138"/>
      <c r="S190" s="138"/>
      <c r="T190" s="139"/>
      <c r="AT190" s="134" t="s">
        <v>226</v>
      </c>
      <c r="AU190" s="134" t="s">
        <v>81</v>
      </c>
      <c r="AV190" s="132" t="s">
        <v>81</v>
      </c>
      <c r="AW190" s="132" t="s">
        <v>28</v>
      </c>
      <c r="AX190" s="132" t="s">
        <v>79</v>
      </c>
      <c r="AY190" s="134" t="s">
        <v>217</v>
      </c>
    </row>
    <row r="191" spans="1:65" s="132" customFormat="1">
      <c r="B191" s="133"/>
      <c r="D191" s="113" t="s">
        <v>226</v>
      </c>
      <c r="F191" s="135" t="s">
        <v>250</v>
      </c>
      <c r="H191" s="136">
        <v>2.008</v>
      </c>
      <c r="L191" s="133"/>
      <c r="M191" s="137"/>
      <c r="N191" s="138"/>
      <c r="O191" s="138"/>
      <c r="P191" s="138"/>
      <c r="Q191" s="138"/>
      <c r="R191" s="138"/>
      <c r="S191" s="138"/>
      <c r="T191" s="139"/>
      <c r="AT191" s="134" t="s">
        <v>226</v>
      </c>
      <c r="AU191" s="134" t="s">
        <v>81</v>
      </c>
      <c r="AV191" s="132" t="s">
        <v>81</v>
      </c>
      <c r="AW191" s="132" t="s">
        <v>2</v>
      </c>
      <c r="AX191" s="132" t="s">
        <v>79</v>
      </c>
      <c r="AY191" s="134" t="s">
        <v>217</v>
      </c>
    </row>
    <row r="192" spans="1:65" s="17" customFormat="1" ht="16.5" customHeight="1">
      <c r="A192" s="161"/>
      <c r="B192" s="15"/>
      <c r="C192" s="94" t="s">
        <v>251</v>
      </c>
      <c r="D192" s="94" t="s">
        <v>219</v>
      </c>
      <c r="E192" s="95" t="s">
        <v>252</v>
      </c>
      <c r="F192" s="96" t="s">
        <v>253</v>
      </c>
      <c r="G192" s="97" t="s">
        <v>222</v>
      </c>
      <c r="H192" s="98">
        <v>1.825</v>
      </c>
      <c r="I192" s="1"/>
      <c r="J192" s="99">
        <f>ROUND(I192*H192,2)</f>
        <v>0</v>
      </c>
      <c r="K192" s="96" t="s">
        <v>223</v>
      </c>
      <c r="L192" s="15"/>
      <c r="M192" s="100" t="s">
        <v>0</v>
      </c>
      <c r="N192" s="101" t="s">
        <v>37</v>
      </c>
      <c r="O192" s="102"/>
      <c r="P192" s="103">
        <f>O192*H192</f>
        <v>0</v>
      </c>
      <c r="Q192" s="103">
        <v>0</v>
      </c>
      <c r="R192" s="103">
        <f>Q192*H192</f>
        <v>0</v>
      </c>
      <c r="S192" s="103">
        <v>0</v>
      </c>
      <c r="T192" s="104">
        <f>S192*H192</f>
        <v>0</v>
      </c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R192" s="105" t="s">
        <v>224</v>
      </c>
      <c r="AT192" s="105" t="s">
        <v>219</v>
      </c>
      <c r="AU192" s="105" t="s">
        <v>81</v>
      </c>
      <c r="AY192" s="6" t="s">
        <v>217</v>
      </c>
      <c r="BE192" s="106">
        <f>IF(N192="základní",J192,0)</f>
        <v>0</v>
      </c>
      <c r="BF192" s="106">
        <f>IF(N192="snížená",J192,0)</f>
        <v>0</v>
      </c>
      <c r="BG192" s="106">
        <f>IF(N192="zákl. přenesená",J192,0)</f>
        <v>0</v>
      </c>
      <c r="BH192" s="106">
        <f>IF(N192="sníž. přenesená",J192,0)</f>
        <v>0</v>
      </c>
      <c r="BI192" s="106">
        <f>IF(N192="nulová",J192,0)</f>
        <v>0</v>
      </c>
      <c r="BJ192" s="6" t="s">
        <v>79</v>
      </c>
      <c r="BK192" s="106">
        <f>ROUND(I192*H192,2)</f>
        <v>0</v>
      </c>
      <c r="BL192" s="6" t="s">
        <v>224</v>
      </c>
      <c r="BM192" s="105" t="s">
        <v>254</v>
      </c>
    </row>
    <row r="193" spans="1:65" s="17" customFormat="1" ht="16.5" customHeight="1">
      <c r="A193" s="161"/>
      <c r="B193" s="15"/>
      <c r="C193" s="94" t="s">
        <v>248</v>
      </c>
      <c r="D193" s="94" t="s">
        <v>219</v>
      </c>
      <c r="E193" s="95" t="s">
        <v>255</v>
      </c>
      <c r="F193" s="96" t="s">
        <v>256</v>
      </c>
      <c r="G193" s="97" t="s">
        <v>257</v>
      </c>
      <c r="H193" s="98">
        <v>484.5</v>
      </c>
      <c r="I193" s="1"/>
      <c r="J193" s="99">
        <f>ROUND(I193*H193,2)</f>
        <v>0</v>
      </c>
      <c r="K193" s="96" t="s">
        <v>223</v>
      </c>
      <c r="L193" s="15"/>
      <c r="M193" s="100" t="s">
        <v>0</v>
      </c>
      <c r="N193" s="101" t="s">
        <v>37</v>
      </c>
      <c r="O193" s="102"/>
      <c r="P193" s="103">
        <f>O193*H193</f>
        <v>0</v>
      </c>
      <c r="Q193" s="103">
        <v>1.33E-3</v>
      </c>
      <c r="R193" s="103">
        <f>Q193*H193</f>
        <v>0.64438499999999999</v>
      </c>
      <c r="S193" s="103">
        <v>0</v>
      </c>
      <c r="T193" s="104">
        <f>S193*H193</f>
        <v>0</v>
      </c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R193" s="105" t="s">
        <v>224</v>
      </c>
      <c r="AT193" s="105" t="s">
        <v>219</v>
      </c>
      <c r="AU193" s="105" t="s">
        <v>81</v>
      </c>
      <c r="AY193" s="6" t="s">
        <v>217</v>
      </c>
      <c r="BE193" s="106">
        <f>IF(N193="základní",J193,0)</f>
        <v>0</v>
      </c>
      <c r="BF193" s="106">
        <f>IF(N193="snížená",J193,0)</f>
        <v>0</v>
      </c>
      <c r="BG193" s="106">
        <f>IF(N193="zákl. přenesená",J193,0)</f>
        <v>0</v>
      </c>
      <c r="BH193" s="106">
        <f>IF(N193="sníž. přenesená",J193,0)</f>
        <v>0</v>
      </c>
      <c r="BI193" s="106">
        <f>IF(N193="nulová",J193,0)</f>
        <v>0</v>
      </c>
      <c r="BJ193" s="6" t="s">
        <v>79</v>
      </c>
      <c r="BK193" s="106">
        <f>ROUND(I193*H193,2)</f>
        <v>0</v>
      </c>
      <c r="BL193" s="6" t="s">
        <v>224</v>
      </c>
      <c r="BM193" s="105" t="s">
        <v>258</v>
      </c>
    </row>
    <row r="194" spans="1:65" s="132" customFormat="1">
      <c r="B194" s="133"/>
      <c r="D194" s="113" t="s">
        <v>226</v>
      </c>
      <c r="E194" s="134" t="s">
        <v>0</v>
      </c>
      <c r="F194" s="135" t="s">
        <v>259</v>
      </c>
      <c r="H194" s="136">
        <v>484.5</v>
      </c>
      <c r="L194" s="133"/>
      <c r="M194" s="137"/>
      <c r="N194" s="138"/>
      <c r="O194" s="138"/>
      <c r="P194" s="138"/>
      <c r="Q194" s="138"/>
      <c r="R194" s="138"/>
      <c r="S194" s="138"/>
      <c r="T194" s="139"/>
      <c r="AT194" s="134" t="s">
        <v>226</v>
      </c>
      <c r="AU194" s="134" t="s">
        <v>81</v>
      </c>
      <c r="AV194" s="132" t="s">
        <v>81</v>
      </c>
      <c r="AW194" s="132" t="s">
        <v>28</v>
      </c>
      <c r="AX194" s="132" t="s">
        <v>79</v>
      </c>
      <c r="AY194" s="134" t="s">
        <v>217</v>
      </c>
    </row>
    <row r="195" spans="1:65" s="17" customFormat="1" ht="16.5" customHeight="1">
      <c r="A195" s="161"/>
      <c r="B195" s="15"/>
      <c r="C195" s="148" t="s">
        <v>260</v>
      </c>
      <c r="D195" s="148" t="s">
        <v>245</v>
      </c>
      <c r="E195" s="149" t="s">
        <v>261</v>
      </c>
      <c r="F195" s="150" t="s">
        <v>262</v>
      </c>
      <c r="G195" s="151" t="s">
        <v>263</v>
      </c>
      <c r="H195" s="152">
        <v>16.327999999999999</v>
      </c>
      <c r="I195" s="2"/>
      <c r="J195" s="153">
        <f>ROUND(I195*H195,2)</f>
        <v>0</v>
      </c>
      <c r="K195" s="150" t="s">
        <v>223</v>
      </c>
      <c r="L195" s="154"/>
      <c r="M195" s="155" t="s">
        <v>0</v>
      </c>
      <c r="N195" s="156" t="s">
        <v>37</v>
      </c>
      <c r="O195" s="102"/>
      <c r="P195" s="103">
        <f>O195*H195</f>
        <v>0</v>
      </c>
      <c r="Q195" s="103">
        <v>1</v>
      </c>
      <c r="R195" s="103">
        <f>Q195*H195</f>
        <v>16.327999999999999</v>
      </c>
      <c r="S195" s="103">
        <v>0</v>
      </c>
      <c r="T195" s="104">
        <f>S195*H195</f>
        <v>0</v>
      </c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R195" s="105" t="s">
        <v>248</v>
      </c>
      <c r="AT195" s="105" t="s">
        <v>245</v>
      </c>
      <c r="AU195" s="105" t="s">
        <v>81</v>
      </c>
      <c r="AY195" s="6" t="s">
        <v>217</v>
      </c>
      <c r="BE195" s="106">
        <f>IF(N195="základní",J195,0)</f>
        <v>0</v>
      </c>
      <c r="BF195" s="106">
        <f>IF(N195="snížená",J195,0)</f>
        <v>0</v>
      </c>
      <c r="BG195" s="106">
        <f>IF(N195="zákl. přenesená",J195,0)</f>
        <v>0</v>
      </c>
      <c r="BH195" s="106">
        <f>IF(N195="sníž. přenesená",J195,0)</f>
        <v>0</v>
      </c>
      <c r="BI195" s="106">
        <f>IF(N195="nulová",J195,0)</f>
        <v>0</v>
      </c>
      <c r="BJ195" s="6" t="s">
        <v>79</v>
      </c>
      <c r="BK195" s="106">
        <f>ROUND(I195*H195,2)</f>
        <v>0</v>
      </c>
      <c r="BL195" s="6" t="s">
        <v>224</v>
      </c>
      <c r="BM195" s="105" t="s">
        <v>264</v>
      </c>
    </row>
    <row r="196" spans="1:65" s="132" customFormat="1">
      <c r="B196" s="133"/>
      <c r="D196" s="113" t="s">
        <v>226</v>
      </c>
      <c r="E196" s="134" t="s">
        <v>0</v>
      </c>
      <c r="F196" s="135" t="s">
        <v>265</v>
      </c>
      <c r="H196" s="136">
        <v>16.327999999999999</v>
      </c>
      <c r="L196" s="133"/>
      <c r="M196" s="137"/>
      <c r="N196" s="138"/>
      <c r="O196" s="138"/>
      <c r="P196" s="138"/>
      <c r="Q196" s="138"/>
      <c r="R196" s="138"/>
      <c r="S196" s="138"/>
      <c r="T196" s="139"/>
      <c r="AT196" s="134" t="s">
        <v>226</v>
      </c>
      <c r="AU196" s="134" t="s">
        <v>81</v>
      </c>
      <c r="AV196" s="132" t="s">
        <v>81</v>
      </c>
      <c r="AW196" s="132" t="s">
        <v>28</v>
      </c>
      <c r="AX196" s="132" t="s">
        <v>79</v>
      </c>
      <c r="AY196" s="134" t="s">
        <v>217</v>
      </c>
    </row>
    <row r="197" spans="1:65" s="17" customFormat="1" ht="16.5" customHeight="1">
      <c r="A197" s="161"/>
      <c r="B197" s="15"/>
      <c r="C197" s="148" t="s">
        <v>266</v>
      </c>
      <c r="D197" s="148" t="s">
        <v>245</v>
      </c>
      <c r="E197" s="149" t="s">
        <v>267</v>
      </c>
      <c r="F197" s="150" t="s">
        <v>268</v>
      </c>
      <c r="G197" s="151" t="s">
        <v>222</v>
      </c>
      <c r="H197" s="152">
        <v>2.669</v>
      </c>
      <c r="I197" s="2"/>
      <c r="J197" s="153">
        <f>ROUND(I197*H197,2)</f>
        <v>0</v>
      </c>
      <c r="K197" s="150" t="s">
        <v>223</v>
      </c>
      <c r="L197" s="154"/>
      <c r="M197" s="155" t="s">
        <v>0</v>
      </c>
      <c r="N197" s="156" t="s">
        <v>37</v>
      </c>
      <c r="O197" s="102"/>
      <c r="P197" s="103">
        <f>O197*H197</f>
        <v>0</v>
      </c>
      <c r="Q197" s="103">
        <v>2.234</v>
      </c>
      <c r="R197" s="103">
        <f>Q197*H197</f>
        <v>5.9625459999999997</v>
      </c>
      <c r="S197" s="103">
        <v>0</v>
      </c>
      <c r="T197" s="104">
        <f>S197*H197</f>
        <v>0</v>
      </c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R197" s="105" t="s">
        <v>248</v>
      </c>
      <c r="AT197" s="105" t="s">
        <v>245</v>
      </c>
      <c r="AU197" s="105" t="s">
        <v>81</v>
      </c>
      <c r="AY197" s="6" t="s">
        <v>217</v>
      </c>
      <c r="BE197" s="106">
        <f>IF(N197="základní",J197,0)</f>
        <v>0</v>
      </c>
      <c r="BF197" s="106">
        <f>IF(N197="snížená",J197,0)</f>
        <v>0</v>
      </c>
      <c r="BG197" s="106">
        <f>IF(N197="zákl. přenesená",J197,0)</f>
        <v>0</v>
      </c>
      <c r="BH197" s="106">
        <f>IF(N197="sníž. přenesená",J197,0)</f>
        <v>0</v>
      </c>
      <c r="BI197" s="106">
        <f>IF(N197="nulová",J197,0)</f>
        <v>0</v>
      </c>
      <c r="BJ197" s="6" t="s">
        <v>79</v>
      </c>
      <c r="BK197" s="106">
        <f>ROUND(I197*H197,2)</f>
        <v>0</v>
      </c>
      <c r="BL197" s="6" t="s">
        <v>224</v>
      </c>
      <c r="BM197" s="105" t="s">
        <v>269</v>
      </c>
    </row>
    <row r="198" spans="1:65" s="132" customFormat="1">
      <c r="B198" s="133"/>
      <c r="D198" s="113" t="s">
        <v>226</v>
      </c>
      <c r="E198" s="134" t="s">
        <v>0</v>
      </c>
      <c r="F198" s="135" t="s">
        <v>270</v>
      </c>
      <c r="H198" s="136">
        <v>2.669</v>
      </c>
      <c r="L198" s="133"/>
      <c r="M198" s="137"/>
      <c r="N198" s="138"/>
      <c r="O198" s="138"/>
      <c r="P198" s="138"/>
      <c r="Q198" s="138"/>
      <c r="R198" s="138"/>
      <c r="S198" s="138"/>
      <c r="T198" s="139"/>
      <c r="AT198" s="134" t="s">
        <v>226</v>
      </c>
      <c r="AU198" s="134" t="s">
        <v>81</v>
      </c>
      <c r="AV198" s="132" t="s">
        <v>81</v>
      </c>
      <c r="AW198" s="132" t="s">
        <v>28</v>
      </c>
      <c r="AX198" s="132" t="s">
        <v>79</v>
      </c>
      <c r="AY198" s="134" t="s">
        <v>217</v>
      </c>
    </row>
    <row r="199" spans="1:65" s="17" customFormat="1" ht="16.5" customHeight="1">
      <c r="A199" s="161"/>
      <c r="B199" s="15"/>
      <c r="C199" s="94" t="s">
        <v>271</v>
      </c>
      <c r="D199" s="94" t="s">
        <v>219</v>
      </c>
      <c r="E199" s="95" t="s">
        <v>272</v>
      </c>
      <c r="F199" s="96" t="s">
        <v>273</v>
      </c>
      <c r="G199" s="97" t="s">
        <v>257</v>
      </c>
      <c r="H199" s="98">
        <v>484.5</v>
      </c>
      <c r="I199" s="1"/>
      <c r="J199" s="99">
        <f>ROUND(I199*H199,2)</f>
        <v>0</v>
      </c>
      <c r="K199" s="96" t="s">
        <v>223</v>
      </c>
      <c r="L199" s="15"/>
      <c r="M199" s="100" t="s">
        <v>0</v>
      </c>
      <c r="N199" s="101" t="s">
        <v>37</v>
      </c>
      <c r="O199" s="102"/>
      <c r="P199" s="103">
        <f>O199*H199</f>
        <v>0</v>
      </c>
      <c r="Q199" s="103">
        <v>0</v>
      </c>
      <c r="R199" s="103">
        <f>Q199*H199</f>
        <v>0</v>
      </c>
      <c r="S199" s="103">
        <v>0</v>
      </c>
      <c r="T199" s="104">
        <f>S199*H199</f>
        <v>0</v>
      </c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R199" s="105" t="s">
        <v>224</v>
      </c>
      <c r="AT199" s="105" t="s">
        <v>219</v>
      </c>
      <c r="AU199" s="105" t="s">
        <v>81</v>
      </c>
      <c r="AY199" s="6" t="s">
        <v>217</v>
      </c>
      <c r="BE199" s="106">
        <f>IF(N199="základní",J199,0)</f>
        <v>0</v>
      </c>
      <c r="BF199" s="106">
        <f>IF(N199="snížená",J199,0)</f>
        <v>0</v>
      </c>
      <c r="BG199" s="106">
        <f>IF(N199="zákl. přenesená",J199,0)</f>
        <v>0</v>
      </c>
      <c r="BH199" s="106">
        <f>IF(N199="sníž. přenesená",J199,0)</f>
        <v>0</v>
      </c>
      <c r="BI199" s="106">
        <f>IF(N199="nulová",J199,0)</f>
        <v>0</v>
      </c>
      <c r="BJ199" s="6" t="s">
        <v>79</v>
      </c>
      <c r="BK199" s="106">
        <f>ROUND(I199*H199,2)</f>
        <v>0</v>
      </c>
      <c r="BL199" s="6" t="s">
        <v>224</v>
      </c>
      <c r="BM199" s="105" t="s">
        <v>274</v>
      </c>
    </row>
    <row r="200" spans="1:65" s="17" customFormat="1" ht="16.5" customHeight="1">
      <c r="A200" s="161"/>
      <c r="B200" s="15"/>
      <c r="C200" s="94" t="s">
        <v>275</v>
      </c>
      <c r="D200" s="94" t="s">
        <v>219</v>
      </c>
      <c r="E200" s="95" t="s">
        <v>276</v>
      </c>
      <c r="F200" s="96" t="s">
        <v>277</v>
      </c>
      <c r="G200" s="97" t="s">
        <v>257</v>
      </c>
      <c r="H200" s="98">
        <v>75</v>
      </c>
      <c r="I200" s="1"/>
      <c r="J200" s="99">
        <f>ROUND(I200*H200,2)</f>
        <v>0</v>
      </c>
      <c r="K200" s="96" t="s">
        <v>223</v>
      </c>
      <c r="L200" s="15"/>
      <c r="M200" s="100" t="s">
        <v>0</v>
      </c>
      <c r="N200" s="101" t="s">
        <v>37</v>
      </c>
      <c r="O200" s="102"/>
      <c r="P200" s="103">
        <f>O200*H200</f>
        <v>0</v>
      </c>
      <c r="Q200" s="103">
        <v>0.15478</v>
      </c>
      <c r="R200" s="103">
        <f>Q200*H200</f>
        <v>11.608499999999999</v>
      </c>
      <c r="S200" s="103">
        <v>0</v>
      </c>
      <c r="T200" s="104">
        <f>S200*H200</f>
        <v>0</v>
      </c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R200" s="105" t="s">
        <v>224</v>
      </c>
      <c r="AT200" s="105" t="s">
        <v>219</v>
      </c>
      <c r="AU200" s="105" t="s">
        <v>81</v>
      </c>
      <c r="AY200" s="6" t="s">
        <v>217</v>
      </c>
      <c r="BE200" s="106">
        <f>IF(N200="základní",J200,0)</f>
        <v>0</v>
      </c>
      <c r="BF200" s="106">
        <f>IF(N200="snížená",J200,0)</f>
        <v>0</v>
      </c>
      <c r="BG200" s="106">
        <f>IF(N200="zákl. přenesená",J200,0)</f>
        <v>0</v>
      </c>
      <c r="BH200" s="106">
        <f>IF(N200="sníž. přenesená",J200,0)</f>
        <v>0</v>
      </c>
      <c r="BI200" s="106">
        <f>IF(N200="nulová",J200,0)</f>
        <v>0</v>
      </c>
      <c r="BJ200" s="6" t="s">
        <v>79</v>
      </c>
      <c r="BK200" s="106">
        <f>ROUND(I200*H200,2)</f>
        <v>0</v>
      </c>
      <c r="BL200" s="6" t="s">
        <v>224</v>
      </c>
      <c r="BM200" s="105" t="s">
        <v>278</v>
      </c>
    </row>
    <row r="201" spans="1:65" s="17" customFormat="1" ht="16.5" customHeight="1">
      <c r="A201" s="161"/>
      <c r="B201" s="15"/>
      <c r="C201" s="94" t="s">
        <v>279</v>
      </c>
      <c r="D201" s="94" t="s">
        <v>219</v>
      </c>
      <c r="E201" s="95" t="s">
        <v>280</v>
      </c>
      <c r="F201" s="96" t="s">
        <v>281</v>
      </c>
      <c r="G201" s="97" t="s">
        <v>257</v>
      </c>
      <c r="H201" s="98">
        <v>75</v>
      </c>
      <c r="I201" s="1"/>
      <c r="J201" s="99">
        <f>ROUND(I201*H201,2)</f>
        <v>0</v>
      </c>
      <c r="K201" s="96" t="s">
        <v>223</v>
      </c>
      <c r="L201" s="15"/>
      <c r="M201" s="100" t="s">
        <v>0</v>
      </c>
      <c r="N201" s="101" t="s">
        <v>37</v>
      </c>
      <c r="O201" s="102"/>
      <c r="P201" s="103">
        <f>O201*H201</f>
        <v>0</v>
      </c>
      <c r="Q201" s="103">
        <v>0</v>
      </c>
      <c r="R201" s="103">
        <f>Q201*H201</f>
        <v>0</v>
      </c>
      <c r="S201" s="103">
        <v>0</v>
      </c>
      <c r="T201" s="104">
        <f>S201*H201</f>
        <v>0</v>
      </c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R201" s="105" t="s">
        <v>224</v>
      </c>
      <c r="AT201" s="105" t="s">
        <v>219</v>
      </c>
      <c r="AU201" s="105" t="s">
        <v>81</v>
      </c>
      <c r="AY201" s="6" t="s">
        <v>217</v>
      </c>
      <c r="BE201" s="106">
        <f>IF(N201="základní",J201,0)</f>
        <v>0</v>
      </c>
      <c r="BF201" s="106">
        <f>IF(N201="snížená",J201,0)</f>
        <v>0</v>
      </c>
      <c r="BG201" s="106">
        <f>IF(N201="zákl. přenesená",J201,0)</f>
        <v>0</v>
      </c>
      <c r="BH201" s="106">
        <f>IF(N201="sníž. přenesená",J201,0)</f>
        <v>0</v>
      </c>
      <c r="BI201" s="106">
        <f>IF(N201="nulová",J201,0)</f>
        <v>0</v>
      </c>
      <c r="BJ201" s="6" t="s">
        <v>79</v>
      </c>
      <c r="BK201" s="106">
        <f>ROUND(I201*H201,2)</f>
        <v>0</v>
      </c>
      <c r="BL201" s="6" t="s">
        <v>224</v>
      </c>
      <c r="BM201" s="105" t="s">
        <v>282</v>
      </c>
    </row>
    <row r="202" spans="1:65" s="17" customFormat="1" ht="16.5" customHeight="1">
      <c r="A202" s="161"/>
      <c r="B202" s="15"/>
      <c r="C202" s="94" t="s">
        <v>283</v>
      </c>
      <c r="D202" s="94" t="s">
        <v>219</v>
      </c>
      <c r="E202" s="95" t="s">
        <v>284</v>
      </c>
      <c r="F202" s="96" t="s">
        <v>285</v>
      </c>
      <c r="G202" s="97" t="s">
        <v>286</v>
      </c>
      <c r="H202" s="98">
        <v>352.5</v>
      </c>
      <c r="I202" s="1"/>
      <c r="J202" s="99">
        <f>ROUND(I202*H202,2)</f>
        <v>0</v>
      </c>
      <c r="K202" s="96" t="s">
        <v>223</v>
      </c>
      <c r="L202" s="15"/>
      <c r="M202" s="100" t="s">
        <v>0</v>
      </c>
      <c r="N202" s="101" t="s">
        <v>37</v>
      </c>
      <c r="O202" s="102"/>
      <c r="P202" s="103">
        <f>O202*H202</f>
        <v>0</v>
      </c>
      <c r="Q202" s="103">
        <v>2.9440000000000001E-2</v>
      </c>
      <c r="R202" s="103">
        <f>Q202*H202</f>
        <v>10.377600000000001</v>
      </c>
      <c r="S202" s="103">
        <v>0</v>
      </c>
      <c r="T202" s="104">
        <f>S202*H202</f>
        <v>0</v>
      </c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R202" s="105" t="s">
        <v>224</v>
      </c>
      <c r="AT202" s="105" t="s">
        <v>219</v>
      </c>
      <c r="AU202" s="105" t="s">
        <v>81</v>
      </c>
      <c r="AY202" s="6" t="s">
        <v>217</v>
      </c>
      <c r="BE202" s="106">
        <f>IF(N202="základní",J202,0)</f>
        <v>0</v>
      </c>
      <c r="BF202" s="106">
        <f>IF(N202="snížená",J202,0)</f>
        <v>0</v>
      </c>
      <c r="BG202" s="106">
        <f>IF(N202="zákl. přenesená",J202,0)</f>
        <v>0</v>
      </c>
      <c r="BH202" s="106">
        <f>IF(N202="sníž. přenesená",J202,0)</f>
        <v>0</v>
      </c>
      <c r="BI202" s="106">
        <f>IF(N202="nulová",J202,0)</f>
        <v>0</v>
      </c>
      <c r="BJ202" s="6" t="s">
        <v>79</v>
      </c>
      <c r="BK202" s="106">
        <f>ROUND(I202*H202,2)</f>
        <v>0</v>
      </c>
      <c r="BL202" s="6" t="s">
        <v>224</v>
      </c>
      <c r="BM202" s="105" t="s">
        <v>287</v>
      </c>
    </row>
    <row r="203" spans="1:65" s="132" customFormat="1">
      <c r="B203" s="133"/>
      <c r="D203" s="113" t="s">
        <v>226</v>
      </c>
      <c r="E203" s="134" t="s">
        <v>0</v>
      </c>
      <c r="F203" s="135" t="s">
        <v>288</v>
      </c>
      <c r="H203" s="136">
        <v>352.5</v>
      </c>
      <c r="L203" s="133"/>
      <c r="M203" s="137"/>
      <c r="N203" s="138"/>
      <c r="O203" s="138"/>
      <c r="P203" s="138"/>
      <c r="Q203" s="138"/>
      <c r="R203" s="138"/>
      <c r="S203" s="138"/>
      <c r="T203" s="139"/>
      <c r="AT203" s="134" t="s">
        <v>226</v>
      </c>
      <c r="AU203" s="134" t="s">
        <v>81</v>
      </c>
      <c r="AV203" s="132" t="s">
        <v>81</v>
      </c>
      <c r="AW203" s="132" t="s">
        <v>28</v>
      </c>
      <c r="AX203" s="132" t="s">
        <v>79</v>
      </c>
      <c r="AY203" s="134" t="s">
        <v>217</v>
      </c>
    </row>
    <row r="204" spans="1:65" s="17" customFormat="1" ht="24">
      <c r="A204" s="161"/>
      <c r="B204" s="15"/>
      <c r="C204" s="94" t="s">
        <v>7</v>
      </c>
      <c r="D204" s="94" t="s">
        <v>219</v>
      </c>
      <c r="E204" s="95" t="s">
        <v>5863</v>
      </c>
      <c r="F204" s="96" t="s">
        <v>5864</v>
      </c>
      <c r="G204" s="97" t="s">
        <v>222</v>
      </c>
      <c r="H204" s="98">
        <v>495.77800000000002</v>
      </c>
      <c r="I204" s="1"/>
      <c r="J204" s="99">
        <f>ROUND(I204*H204,2)</f>
        <v>0</v>
      </c>
      <c r="K204" s="96" t="s">
        <v>0</v>
      </c>
      <c r="L204" s="15"/>
      <c r="M204" s="100" t="s">
        <v>0</v>
      </c>
      <c r="N204" s="101" t="s">
        <v>37</v>
      </c>
      <c r="O204" s="102"/>
      <c r="P204" s="103">
        <f>O204*H204</f>
        <v>0</v>
      </c>
      <c r="Q204" s="103">
        <v>0</v>
      </c>
      <c r="R204" s="103">
        <f>Q204*H204</f>
        <v>0</v>
      </c>
      <c r="S204" s="103">
        <v>0</v>
      </c>
      <c r="T204" s="104">
        <f>S204*H204</f>
        <v>0</v>
      </c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R204" s="105" t="s">
        <v>224</v>
      </c>
      <c r="AT204" s="105" t="s">
        <v>219</v>
      </c>
      <c r="AU204" s="105" t="s">
        <v>81</v>
      </c>
      <c r="AY204" s="6" t="s">
        <v>217</v>
      </c>
      <c r="BE204" s="106">
        <f>IF(N204="základní",J204,0)</f>
        <v>0</v>
      </c>
      <c r="BF204" s="106">
        <f>IF(N204="snížená",J204,0)</f>
        <v>0</v>
      </c>
      <c r="BG204" s="106">
        <f>IF(N204="zákl. přenesená",J204,0)</f>
        <v>0</v>
      </c>
      <c r="BH204" s="106">
        <f>IF(N204="sníž. přenesená",J204,0)</f>
        <v>0</v>
      </c>
      <c r="BI204" s="106">
        <f>IF(N204="nulová",J204,0)</f>
        <v>0</v>
      </c>
      <c r="BJ204" s="6" t="s">
        <v>79</v>
      </c>
      <c r="BK204" s="106">
        <f>ROUND(I204*H204,2)</f>
        <v>0</v>
      </c>
      <c r="BL204" s="6" t="s">
        <v>224</v>
      </c>
      <c r="BM204" s="105" t="s">
        <v>5865</v>
      </c>
    </row>
    <row r="205" spans="1:65" s="132" customFormat="1">
      <c r="B205" s="133"/>
      <c r="D205" s="113" t="s">
        <v>226</v>
      </c>
      <c r="E205" s="134" t="s">
        <v>0</v>
      </c>
      <c r="F205" s="135" t="s">
        <v>5866</v>
      </c>
      <c r="H205" s="136">
        <v>118.8</v>
      </c>
      <c r="L205" s="133"/>
      <c r="M205" s="137"/>
      <c r="N205" s="138"/>
      <c r="O205" s="138"/>
      <c r="P205" s="138"/>
      <c r="Q205" s="138"/>
      <c r="R205" s="138"/>
      <c r="S205" s="138"/>
      <c r="T205" s="139"/>
      <c r="AT205" s="134" t="s">
        <v>226</v>
      </c>
      <c r="AU205" s="134" t="s">
        <v>81</v>
      </c>
      <c r="AV205" s="132" t="s">
        <v>81</v>
      </c>
      <c r="AW205" s="132" t="s">
        <v>28</v>
      </c>
      <c r="AX205" s="132" t="s">
        <v>72</v>
      </c>
      <c r="AY205" s="134" t="s">
        <v>217</v>
      </c>
    </row>
    <row r="206" spans="1:65" s="132" customFormat="1">
      <c r="B206" s="133"/>
      <c r="D206" s="113" t="s">
        <v>226</v>
      </c>
      <c r="E206" s="134" t="s">
        <v>0</v>
      </c>
      <c r="F206" s="135" t="s">
        <v>5867</v>
      </c>
      <c r="H206" s="136">
        <v>356.4</v>
      </c>
      <c r="L206" s="133"/>
      <c r="M206" s="137"/>
      <c r="N206" s="138"/>
      <c r="O206" s="138"/>
      <c r="P206" s="138"/>
      <c r="Q206" s="138"/>
      <c r="R206" s="138"/>
      <c r="S206" s="138"/>
      <c r="T206" s="139"/>
      <c r="AT206" s="134" t="s">
        <v>226</v>
      </c>
      <c r="AU206" s="134" t="s">
        <v>81</v>
      </c>
      <c r="AV206" s="132" t="s">
        <v>81</v>
      </c>
      <c r="AW206" s="132" t="s">
        <v>28</v>
      </c>
      <c r="AX206" s="132" t="s">
        <v>72</v>
      </c>
      <c r="AY206" s="134" t="s">
        <v>217</v>
      </c>
    </row>
    <row r="207" spans="1:65" s="132" customFormat="1">
      <c r="B207" s="133"/>
      <c r="D207" s="113" t="s">
        <v>226</v>
      </c>
      <c r="E207" s="134" t="s">
        <v>0</v>
      </c>
      <c r="F207" s="135" t="s">
        <v>5868</v>
      </c>
      <c r="H207" s="136">
        <v>11.54</v>
      </c>
      <c r="L207" s="133"/>
      <c r="M207" s="137"/>
      <c r="N207" s="138"/>
      <c r="O207" s="138"/>
      <c r="P207" s="138"/>
      <c r="Q207" s="138"/>
      <c r="R207" s="138"/>
      <c r="S207" s="138"/>
      <c r="T207" s="139"/>
      <c r="AT207" s="134" t="s">
        <v>226</v>
      </c>
      <c r="AU207" s="134" t="s">
        <v>81</v>
      </c>
      <c r="AV207" s="132" t="s">
        <v>81</v>
      </c>
      <c r="AW207" s="132" t="s">
        <v>28</v>
      </c>
      <c r="AX207" s="132" t="s">
        <v>72</v>
      </c>
      <c r="AY207" s="134" t="s">
        <v>217</v>
      </c>
    </row>
    <row r="208" spans="1:65" s="132" customFormat="1">
      <c r="B208" s="133"/>
      <c r="D208" s="113" t="s">
        <v>226</v>
      </c>
      <c r="E208" s="134" t="s">
        <v>0</v>
      </c>
      <c r="F208" s="135" t="s">
        <v>5869</v>
      </c>
      <c r="H208" s="136">
        <v>9.0380000000000003</v>
      </c>
      <c r="L208" s="133"/>
      <c r="M208" s="137"/>
      <c r="N208" s="138"/>
      <c r="O208" s="138"/>
      <c r="P208" s="138"/>
      <c r="Q208" s="138"/>
      <c r="R208" s="138"/>
      <c r="S208" s="138"/>
      <c r="T208" s="139"/>
      <c r="AT208" s="134" t="s">
        <v>226</v>
      </c>
      <c r="AU208" s="134" t="s">
        <v>81</v>
      </c>
      <c r="AV208" s="132" t="s">
        <v>81</v>
      </c>
      <c r="AW208" s="132" t="s">
        <v>28</v>
      </c>
      <c r="AX208" s="132" t="s">
        <v>72</v>
      </c>
      <c r="AY208" s="134" t="s">
        <v>217</v>
      </c>
    </row>
    <row r="209" spans="1:65" s="140" customFormat="1">
      <c r="B209" s="141"/>
      <c r="D209" s="113" t="s">
        <v>226</v>
      </c>
      <c r="E209" s="142" t="s">
        <v>0</v>
      </c>
      <c r="F209" s="143" t="s">
        <v>227</v>
      </c>
      <c r="H209" s="144">
        <v>495.77800000000002</v>
      </c>
      <c r="L209" s="141"/>
      <c r="M209" s="145"/>
      <c r="N209" s="146"/>
      <c r="O209" s="146"/>
      <c r="P209" s="146"/>
      <c r="Q209" s="146"/>
      <c r="R209" s="146"/>
      <c r="S209" s="146"/>
      <c r="T209" s="147"/>
      <c r="AT209" s="142" t="s">
        <v>226</v>
      </c>
      <c r="AU209" s="142" t="s">
        <v>81</v>
      </c>
      <c r="AV209" s="140" t="s">
        <v>224</v>
      </c>
      <c r="AW209" s="140" t="s">
        <v>28</v>
      </c>
      <c r="AX209" s="140" t="s">
        <v>79</v>
      </c>
      <c r="AY209" s="142" t="s">
        <v>217</v>
      </c>
    </row>
    <row r="210" spans="1:65" s="17" customFormat="1" ht="16.5" customHeight="1">
      <c r="A210" s="161"/>
      <c r="B210" s="15"/>
      <c r="C210" s="94" t="s">
        <v>293</v>
      </c>
      <c r="D210" s="94" t="s">
        <v>219</v>
      </c>
      <c r="E210" s="95" t="s">
        <v>300</v>
      </c>
      <c r="F210" s="96" t="s">
        <v>301</v>
      </c>
      <c r="G210" s="97" t="s">
        <v>222</v>
      </c>
      <c r="H210" s="98">
        <v>495.77800000000002</v>
      </c>
      <c r="I210" s="1"/>
      <c r="J210" s="99">
        <f>ROUND(I210*H210,2)</f>
        <v>0</v>
      </c>
      <c r="K210" s="96" t="s">
        <v>223</v>
      </c>
      <c r="L210" s="15"/>
      <c r="M210" s="100" t="s">
        <v>0</v>
      </c>
      <c r="N210" s="101" t="s">
        <v>37</v>
      </c>
      <c r="O210" s="102"/>
      <c r="P210" s="103">
        <f>O210*H210</f>
        <v>0</v>
      </c>
      <c r="Q210" s="103">
        <v>0</v>
      </c>
      <c r="R210" s="103">
        <f>Q210*H210</f>
        <v>0</v>
      </c>
      <c r="S210" s="103">
        <v>0</v>
      </c>
      <c r="T210" s="104">
        <f>S210*H210</f>
        <v>0</v>
      </c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R210" s="105" t="s">
        <v>224</v>
      </c>
      <c r="AT210" s="105" t="s">
        <v>219</v>
      </c>
      <c r="AU210" s="105" t="s">
        <v>81</v>
      </c>
      <c r="AY210" s="6" t="s">
        <v>217</v>
      </c>
      <c r="BE210" s="106">
        <f>IF(N210="základní",J210,0)</f>
        <v>0</v>
      </c>
      <c r="BF210" s="106">
        <f>IF(N210="snížená",J210,0)</f>
        <v>0</v>
      </c>
      <c r="BG210" s="106">
        <f>IF(N210="zákl. přenesená",J210,0)</f>
        <v>0</v>
      </c>
      <c r="BH210" s="106">
        <f>IF(N210="sníž. přenesená",J210,0)</f>
        <v>0</v>
      </c>
      <c r="BI210" s="106">
        <f>IF(N210="nulová",J210,0)</f>
        <v>0</v>
      </c>
      <c r="BJ210" s="6" t="s">
        <v>79</v>
      </c>
      <c r="BK210" s="106">
        <f>ROUND(I210*H210,2)</f>
        <v>0</v>
      </c>
      <c r="BL210" s="6" t="s">
        <v>224</v>
      </c>
      <c r="BM210" s="105" t="s">
        <v>302</v>
      </c>
    </row>
    <row r="211" spans="1:65" s="132" customFormat="1">
      <c r="B211" s="133"/>
      <c r="D211" s="113" t="s">
        <v>226</v>
      </c>
      <c r="E211" s="134" t="s">
        <v>0</v>
      </c>
      <c r="F211" s="135" t="s">
        <v>5866</v>
      </c>
      <c r="H211" s="136">
        <v>118.8</v>
      </c>
      <c r="L211" s="133"/>
      <c r="M211" s="137"/>
      <c r="N211" s="138"/>
      <c r="O211" s="138"/>
      <c r="P211" s="138"/>
      <c r="Q211" s="138"/>
      <c r="R211" s="138"/>
      <c r="S211" s="138"/>
      <c r="T211" s="139"/>
      <c r="AT211" s="134" t="s">
        <v>226</v>
      </c>
      <c r="AU211" s="134" t="s">
        <v>81</v>
      </c>
      <c r="AV211" s="132" t="s">
        <v>81</v>
      </c>
      <c r="AW211" s="132" t="s">
        <v>28</v>
      </c>
      <c r="AX211" s="132" t="s">
        <v>72</v>
      </c>
      <c r="AY211" s="134" t="s">
        <v>217</v>
      </c>
    </row>
    <row r="212" spans="1:65" s="132" customFormat="1">
      <c r="B212" s="133"/>
      <c r="D212" s="113" t="s">
        <v>226</v>
      </c>
      <c r="E212" s="134" t="s">
        <v>0</v>
      </c>
      <c r="F212" s="135" t="s">
        <v>5867</v>
      </c>
      <c r="H212" s="136">
        <v>356.4</v>
      </c>
      <c r="L212" s="133"/>
      <c r="M212" s="137"/>
      <c r="N212" s="138"/>
      <c r="O212" s="138"/>
      <c r="P212" s="138"/>
      <c r="Q212" s="138"/>
      <c r="R212" s="138"/>
      <c r="S212" s="138"/>
      <c r="T212" s="139"/>
      <c r="AT212" s="134" t="s">
        <v>226</v>
      </c>
      <c r="AU212" s="134" t="s">
        <v>81</v>
      </c>
      <c r="AV212" s="132" t="s">
        <v>81</v>
      </c>
      <c r="AW212" s="132" t="s">
        <v>28</v>
      </c>
      <c r="AX212" s="132" t="s">
        <v>72</v>
      </c>
      <c r="AY212" s="134" t="s">
        <v>217</v>
      </c>
    </row>
    <row r="213" spans="1:65" s="132" customFormat="1">
      <c r="B213" s="133"/>
      <c r="D213" s="113" t="s">
        <v>226</v>
      </c>
      <c r="E213" s="134" t="s">
        <v>0</v>
      </c>
      <c r="F213" s="135" t="s">
        <v>5868</v>
      </c>
      <c r="H213" s="136">
        <v>11.54</v>
      </c>
      <c r="L213" s="133"/>
      <c r="M213" s="137"/>
      <c r="N213" s="138"/>
      <c r="O213" s="138"/>
      <c r="P213" s="138"/>
      <c r="Q213" s="138"/>
      <c r="R213" s="138"/>
      <c r="S213" s="138"/>
      <c r="T213" s="139"/>
      <c r="AT213" s="134" t="s">
        <v>226</v>
      </c>
      <c r="AU213" s="134" t="s">
        <v>81</v>
      </c>
      <c r="AV213" s="132" t="s">
        <v>81</v>
      </c>
      <c r="AW213" s="132" t="s">
        <v>28</v>
      </c>
      <c r="AX213" s="132" t="s">
        <v>72</v>
      </c>
      <c r="AY213" s="134" t="s">
        <v>217</v>
      </c>
    </row>
    <row r="214" spans="1:65" s="132" customFormat="1">
      <c r="B214" s="133"/>
      <c r="D214" s="113" t="s">
        <v>226</v>
      </c>
      <c r="E214" s="134" t="s">
        <v>0</v>
      </c>
      <c r="F214" s="135" t="s">
        <v>5869</v>
      </c>
      <c r="H214" s="136">
        <v>9.0380000000000003</v>
      </c>
      <c r="L214" s="133"/>
      <c r="M214" s="137"/>
      <c r="N214" s="138"/>
      <c r="O214" s="138"/>
      <c r="P214" s="138"/>
      <c r="Q214" s="138"/>
      <c r="R214" s="138"/>
      <c r="S214" s="138"/>
      <c r="T214" s="139"/>
      <c r="AT214" s="134" t="s">
        <v>226</v>
      </c>
      <c r="AU214" s="134" t="s">
        <v>81</v>
      </c>
      <c r="AV214" s="132" t="s">
        <v>81</v>
      </c>
      <c r="AW214" s="132" t="s">
        <v>28</v>
      </c>
      <c r="AX214" s="132" t="s">
        <v>72</v>
      </c>
      <c r="AY214" s="134" t="s">
        <v>217</v>
      </c>
    </row>
    <row r="215" spans="1:65" s="140" customFormat="1">
      <c r="B215" s="141"/>
      <c r="D215" s="113" t="s">
        <v>226</v>
      </c>
      <c r="E215" s="142" t="s">
        <v>0</v>
      </c>
      <c r="F215" s="143" t="s">
        <v>227</v>
      </c>
      <c r="H215" s="144">
        <v>495.77800000000002</v>
      </c>
      <c r="L215" s="141"/>
      <c r="M215" s="145"/>
      <c r="N215" s="146"/>
      <c r="O215" s="146"/>
      <c r="P215" s="146"/>
      <c r="Q215" s="146"/>
      <c r="R215" s="146"/>
      <c r="S215" s="146"/>
      <c r="T215" s="147"/>
      <c r="AT215" s="142" t="s">
        <v>226</v>
      </c>
      <c r="AU215" s="142" t="s">
        <v>81</v>
      </c>
      <c r="AV215" s="140" t="s">
        <v>224</v>
      </c>
      <c r="AW215" s="140" t="s">
        <v>28</v>
      </c>
      <c r="AX215" s="140" t="s">
        <v>79</v>
      </c>
      <c r="AY215" s="142" t="s">
        <v>217</v>
      </c>
    </row>
    <row r="216" spans="1:65" s="17" customFormat="1" ht="16.5" customHeight="1">
      <c r="A216" s="161"/>
      <c r="B216" s="15"/>
      <c r="C216" s="94" t="s">
        <v>296</v>
      </c>
      <c r="D216" s="94" t="s">
        <v>219</v>
      </c>
      <c r="E216" s="95" t="s">
        <v>304</v>
      </c>
      <c r="F216" s="96" t="s">
        <v>305</v>
      </c>
      <c r="G216" s="97" t="s">
        <v>222</v>
      </c>
      <c r="H216" s="98">
        <v>496.858</v>
      </c>
      <c r="I216" s="1"/>
      <c r="J216" s="99">
        <f>ROUND(I216*H216,2)</f>
        <v>0</v>
      </c>
      <c r="K216" s="96" t="s">
        <v>223</v>
      </c>
      <c r="L216" s="15"/>
      <c r="M216" s="100" t="s">
        <v>0</v>
      </c>
      <c r="N216" s="101" t="s">
        <v>37</v>
      </c>
      <c r="O216" s="102"/>
      <c r="P216" s="103">
        <f>O216*H216</f>
        <v>0</v>
      </c>
      <c r="Q216" s="103">
        <v>0</v>
      </c>
      <c r="R216" s="103">
        <f>Q216*H216</f>
        <v>0</v>
      </c>
      <c r="S216" s="103">
        <v>0</v>
      </c>
      <c r="T216" s="104">
        <f>S216*H216</f>
        <v>0</v>
      </c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R216" s="105" t="s">
        <v>224</v>
      </c>
      <c r="AT216" s="105" t="s">
        <v>219</v>
      </c>
      <c r="AU216" s="105" t="s">
        <v>81</v>
      </c>
      <c r="AY216" s="6" t="s">
        <v>217</v>
      </c>
      <c r="BE216" s="106">
        <f>IF(N216="základní",J216,0)</f>
        <v>0</v>
      </c>
      <c r="BF216" s="106">
        <f>IF(N216="snížená",J216,0)</f>
        <v>0</v>
      </c>
      <c r="BG216" s="106">
        <f>IF(N216="zákl. přenesená",J216,0)</f>
        <v>0</v>
      </c>
      <c r="BH216" s="106">
        <f>IF(N216="sníž. přenesená",J216,0)</f>
        <v>0</v>
      </c>
      <c r="BI216" s="106">
        <f>IF(N216="nulová",J216,0)</f>
        <v>0</v>
      </c>
      <c r="BJ216" s="6" t="s">
        <v>79</v>
      </c>
      <c r="BK216" s="106">
        <f>ROUND(I216*H216,2)</f>
        <v>0</v>
      </c>
      <c r="BL216" s="6" t="s">
        <v>224</v>
      </c>
      <c r="BM216" s="105" t="s">
        <v>306</v>
      </c>
    </row>
    <row r="217" spans="1:65" s="165" customFormat="1">
      <c r="B217" s="166"/>
      <c r="D217" s="113" t="s">
        <v>226</v>
      </c>
      <c r="E217" s="167" t="s">
        <v>0</v>
      </c>
      <c r="F217" s="168" t="s">
        <v>5870</v>
      </c>
      <c r="H217" s="167" t="s">
        <v>0</v>
      </c>
      <c r="L217" s="166"/>
      <c r="M217" s="169"/>
      <c r="N217" s="170"/>
      <c r="O217" s="170"/>
      <c r="P217" s="170"/>
      <c r="Q217" s="170"/>
      <c r="R217" s="170"/>
      <c r="S217" s="170"/>
      <c r="T217" s="171"/>
      <c r="AT217" s="167" t="s">
        <v>226</v>
      </c>
      <c r="AU217" s="167" t="s">
        <v>81</v>
      </c>
      <c r="AV217" s="165" t="s">
        <v>79</v>
      </c>
      <c r="AW217" s="165" t="s">
        <v>28</v>
      </c>
      <c r="AX217" s="165" t="s">
        <v>72</v>
      </c>
      <c r="AY217" s="167" t="s">
        <v>217</v>
      </c>
    </row>
    <row r="218" spans="1:65" s="132" customFormat="1">
      <c r="B218" s="133"/>
      <c r="D218" s="113" t="s">
        <v>226</v>
      </c>
      <c r="E218" s="134" t="s">
        <v>0</v>
      </c>
      <c r="F218" s="135" t="s">
        <v>5866</v>
      </c>
      <c r="H218" s="136">
        <v>118.8</v>
      </c>
      <c r="L218" s="133"/>
      <c r="M218" s="137"/>
      <c r="N218" s="138"/>
      <c r="O218" s="138"/>
      <c r="P218" s="138"/>
      <c r="Q218" s="138"/>
      <c r="R218" s="138"/>
      <c r="S218" s="138"/>
      <c r="T218" s="139"/>
      <c r="AT218" s="134" t="s">
        <v>226</v>
      </c>
      <c r="AU218" s="134" t="s">
        <v>81</v>
      </c>
      <c r="AV218" s="132" t="s">
        <v>81</v>
      </c>
      <c r="AW218" s="132" t="s">
        <v>28</v>
      </c>
      <c r="AX218" s="132" t="s">
        <v>72</v>
      </c>
      <c r="AY218" s="134" t="s">
        <v>217</v>
      </c>
    </row>
    <row r="219" spans="1:65" s="132" customFormat="1">
      <c r="B219" s="133"/>
      <c r="D219" s="113" t="s">
        <v>226</v>
      </c>
      <c r="E219" s="134" t="s">
        <v>0</v>
      </c>
      <c r="F219" s="135" t="s">
        <v>5867</v>
      </c>
      <c r="H219" s="136">
        <v>356.4</v>
      </c>
      <c r="L219" s="133"/>
      <c r="M219" s="137"/>
      <c r="N219" s="138"/>
      <c r="O219" s="138"/>
      <c r="P219" s="138"/>
      <c r="Q219" s="138"/>
      <c r="R219" s="138"/>
      <c r="S219" s="138"/>
      <c r="T219" s="139"/>
      <c r="AT219" s="134" t="s">
        <v>226</v>
      </c>
      <c r="AU219" s="134" t="s">
        <v>81</v>
      </c>
      <c r="AV219" s="132" t="s">
        <v>81</v>
      </c>
      <c r="AW219" s="132" t="s">
        <v>28</v>
      </c>
      <c r="AX219" s="132" t="s">
        <v>72</v>
      </c>
      <c r="AY219" s="134" t="s">
        <v>217</v>
      </c>
    </row>
    <row r="220" spans="1:65" s="132" customFormat="1">
      <c r="B220" s="133"/>
      <c r="D220" s="113" t="s">
        <v>226</v>
      </c>
      <c r="E220" s="134" t="s">
        <v>0</v>
      </c>
      <c r="F220" s="135" t="s">
        <v>5868</v>
      </c>
      <c r="H220" s="136">
        <v>11.54</v>
      </c>
      <c r="L220" s="133"/>
      <c r="M220" s="137"/>
      <c r="N220" s="138"/>
      <c r="O220" s="138"/>
      <c r="P220" s="138"/>
      <c r="Q220" s="138"/>
      <c r="R220" s="138"/>
      <c r="S220" s="138"/>
      <c r="T220" s="139"/>
      <c r="AT220" s="134" t="s">
        <v>226</v>
      </c>
      <c r="AU220" s="134" t="s">
        <v>81</v>
      </c>
      <c r="AV220" s="132" t="s">
        <v>81</v>
      </c>
      <c r="AW220" s="132" t="s">
        <v>28</v>
      </c>
      <c r="AX220" s="132" t="s">
        <v>72</v>
      </c>
      <c r="AY220" s="134" t="s">
        <v>217</v>
      </c>
    </row>
    <row r="221" spans="1:65" s="132" customFormat="1">
      <c r="B221" s="133"/>
      <c r="D221" s="113" t="s">
        <v>226</v>
      </c>
      <c r="E221" s="134" t="s">
        <v>0</v>
      </c>
      <c r="F221" s="135" t="s">
        <v>5869</v>
      </c>
      <c r="H221" s="136">
        <v>9.0380000000000003</v>
      </c>
      <c r="L221" s="133"/>
      <c r="M221" s="137"/>
      <c r="N221" s="138"/>
      <c r="O221" s="138"/>
      <c r="P221" s="138"/>
      <c r="Q221" s="138"/>
      <c r="R221" s="138"/>
      <c r="S221" s="138"/>
      <c r="T221" s="139"/>
      <c r="AT221" s="134" t="s">
        <v>226</v>
      </c>
      <c r="AU221" s="134" t="s">
        <v>81</v>
      </c>
      <c r="AV221" s="132" t="s">
        <v>81</v>
      </c>
      <c r="AW221" s="132" t="s">
        <v>28</v>
      </c>
      <c r="AX221" s="132" t="s">
        <v>72</v>
      </c>
      <c r="AY221" s="134" t="s">
        <v>217</v>
      </c>
    </row>
    <row r="222" spans="1:65" s="172" customFormat="1">
      <c r="B222" s="173"/>
      <c r="D222" s="113" t="s">
        <v>226</v>
      </c>
      <c r="E222" s="174" t="s">
        <v>0</v>
      </c>
      <c r="F222" s="175" t="s">
        <v>1371</v>
      </c>
      <c r="H222" s="176">
        <v>495.77800000000002</v>
      </c>
      <c r="L222" s="173"/>
      <c r="M222" s="177"/>
      <c r="N222" s="178"/>
      <c r="O222" s="178"/>
      <c r="P222" s="178"/>
      <c r="Q222" s="178"/>
      <c r="R222" s="178"/>
      <c r="S222" s="178"/>
      <c r="T222" s="179"/>
      <c r="AT222" s="174" t="s">
        <v>226</v>
      </c>
      <c r="AU222" s="174" t="s">
        <v>81</v>
      </c>
      <c r="AV222" s="172" t="s">
        <v>231</v>
      </c>
      <c r="AW222" s="172" t="s">
        <v>28</v>
      </c>
      <c r="AX222" s="172" t="s">
        <v>72</v>
      </c>
      <c r="AY222" s="174" t="s">
        <v>217</v>
      </c>
    </row>
    <row r="223" spans="1:65" s="165" customFormat="1">
      <c r="B223" s="166"/>
      <c r="D223" s="113" t="s">
        <v>226</v>
      </c>
      <c r="E223" s="167" t="s">
        <v>0</v>
      </c>
      <c r="F223" s="168" t="s">
        <v>5871</v>
      </c>
      <c r="H223" s="167" t="s">
        <v>0</v>
      </c>
      <c r="L223" s="166"/>
      <c r="M223" s="169"/>
      <c r="N223" s="170"/>
      <c r="O223" s="170"/>
      <c r="P223" s="170"/>
      <c r="Q223" s="170"/>
      <c r="R223" s="170"/>
      <c r="S223" s="170"/>
      <c r="T223" s="171"/>
      <c r="AT223" s="167" t="s">
        <v>226</v>
      </c>
      <c r="AU223" s="167" t="s">
        <v>81</v>
      </c>
      <c r="AV223" s="165" t="s">
        <v>79</v>
      </c>
      <c r="AW223" s="165" t="s">
        <v>28</v>
      </c>
      <c r="AX223" s="165" t="s">
        <v>72</v>
      </c>
      <c r="AY223" s="167" t="s">
        <v>217</v>
      </c>
    </row>
    <row r="224" spans="1:65" s="132" customFormat="1">
      <c r="B224" s="133"/>
      <c r="D224" s="113" t="s">
        <v>226</v>
      </c>
      <c r="E224" s="134" t="s">
        <v>0</v>
      </c>
      <c r="F224" s="135" t="s">
        <v>5872</v>
      </c>
      <c r="H224" s="136">
        <v>1.08</v>
      </c>
      <c r="L224" s="133"/>
      <c r="M224" s="137"/>
      <c r="N224" s="138"/>
      <c r="O224" s="138"/>
      <c r="P224" s="138"/>
      <c r="Q224" s="138"/>
      <c r="R224" s="138"/>
      <c r="S224" s="138"/>
      <c r="T224" s="139"/>
      <c r="AT224" s="134" t="s">
        <v>226</v>
      </c>
      <c r="AU224" s="134" t="s">
        <v>81</v>
      </c>
      <c r="AV224" s="132" t="s">
        <v>81</v>
      </c>
      <c r="AW224" s="132" t="s">
        <v>28</v>
      </c>
      <c r="AX224" s="132" t="s">
        <v>72</v>
      </c>
      <c r="AY224" s="134" t="s">
        <v>217</v>
      </c>
    </row>
    <row r="225" spans="1:65" s="172" customFormat="1">
      <c r="B225" s="173"/>
      <c r="D225" s="113" t="s">
        <v>226</v>
      </c>
      <c r="E225" s="174" t="s">
        <v>0</v>
      </c>
      <c r="F225" s="175" t="s">
        <v>1371</v>
      </c>
      <c r="H225" s="176">
        <v>1.08</v>
      </c>
      <c r="L225" s="173"/>
      <c r="M225" s="177"/>
      <c r="N225" s="178"/>
      <c r="O225" s="178"/>
      <c r="P225" s="178"/>
      <c r="Q225" s="178"/>
      <c r="R225" s="178"/>
      <c r="S225" s="178"/>
      <c r="T225" s="179"/>
      <c r="AT225" s="174" t="s">
        <v>226</v>
      </c>
      <c r="AU225" s="174" t="s">
        <v>81</v>
      </c>
      <c r="AV225" s="172" t="s">
        <v>231</v>
      </c>
      <c r="AW225" s="172" t="s">
        <v>28</v>
      </c>
      <c r="AX225" s="172" t="s">
        <v>72</v>
      </c>
      <c r="AY225" s="174" t="s">
        <v>217</v>
      </c>
    </row>
    <row r="226" spans="1:65" s="140" customFormat="1">
      <c r="B226" s="141"/>
      <c r="D226" s="113" t="s">
        <v>226</v>
      </c>
      <c r="E226" s="142" t="s">
        <v>0</v>
      </c>
      <c r="F226" s="143" t="s">
        <v>227</v>
      </c>
      <c r="H226" s="144">
        <v>496.858</v>
      </c>
      <c r="L226" s="141"/>
      <c r="M226" s="145"/>
      <c r="N226" s="146"/>
      <c r="O226" s="146"/>
      <c r="P226" s="146"/>
      <c r="Q226" s="146"/>
      <c r="R226" s="146"/>
      <c r="S226" s="146"/>
      <c r="T226" s="147"/>
      <c r="AT226" s="142" t="s">
        <v>226</v>
      </c>
      <c r="AU226" s="142" t="s">
        <v>81</v>
      </c>
      <c r="AV226" s="140" t="s">
        <v>224</v>
      </c>
      <c r="AW226" s="140" t="s">
        <v>28</v>
      </c>
      <c r="AX226" s="140" t="s">
        <v>79</v>
      </c>
      <c r="AY226" s="142" t="s">
        <v>217</v>
      </c>
    </row>
    <row r="227" spans="1:65" s="17" customFormat="1" ht="16.5" customHeight="1">
      <c r="A227" s="161"/>
      <c r="B227" s="15"/>
      <c r="C227" s="148" t="s">
        <v>299</v>
      </c>
      <c r="D227" s="148" t="s">
        <v>245</v>
      </c>
      <c r="E227" s="149" t="s">
        <v>309</v>
      </c>
      <c r="F227" s="150" t="s">
        <v>310</v>
      </c>
      <c r="G227" s="151" t="s">
        <v>263</v>
      </c>
      <c r="H227" s="152">
        <v>2.16</v>
      </c>
      <c r="I227" s="2"/>
      <c r="J227" s="153">
        <f>ROUND(I227*H227,2)</f>
        <v>0</v>
      </c>
      <c r="K227" s="150" t="s">
        <v>223</v>
      </c>
      <c r="L227" s="154"/>
      <c r="M227" s="155" t="s">
        <v>0</v>
      </c>
      <c r="N227" s="156" t="s">
        <v>37</v>
      </c>
      <c r="O227" s="102"/>
      <c r="P227" s="103">
        <f>O227*H227</f>
        <v>0</v>
      </c>
      <c r="Q227" s="103">
        <v>1</v>
      </c>
      <c r="R227" s="103">
        <f>Q227*H227</f>
        <v>2.16</v>
      </c>
      <c r="S227" s="103">
        <v>0</v>
      </c>
      <c r="T227" s="104">
        <f>S227*H227</f>
        <v>0</v>
      </c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R227" s="105" t="s">
        <v>248</v>
      </c>
      <c r="AT227" s="105" t="s">
        <v>245</v>
      </c>
      <c r="AU227" s="105" t="s">
        <v>81</v>
      </c>
      <c r="AY227" s="6" t="s">
        <v>217</v>
      </c>
      <c r="BE227" s="106">
        <f>IF(N227="základní",J227,0)</f>
        <v>0</v>
      </c>
      <c r="BF227" s="106">
        <f>IF(N227="snížená",J227,0)</f>
        <v>0</v>
      </c>
      <c r="BG227" s="106">
        <f>IF(N227="zákl. přenesená",J227,0)</f>
        <v>0</v>
      </c>
      <c r="BH227" s="106">
        <f>IF(N227="sníž. přenesená",J227,0)</f>
        <v>0</v>
      </c>
      <c r="BI227" s="106">
        <f>IF(N227="nulová",J227,0)</f>
        <v>0</v>
      </c>
      <c r="BJ227" s="6" t="s">
        <v>79</v>
      </c>
      <c r="BK227" s="106">
        <f>ROUND(I227*H227,2)</f>
        <v>0</v>
      </c>
      <c r="BL227" s="6" t="s">
        <v>224</v>
      </c>
      <c r="BM227" s="105" t="s">
        <v>311</v>
      </c>
    </row>
    <row r="228" spans="1:65" s="132" customFormat="1">
      <c r="B228" s="133"/>
      <c r="D228" s="113" t="s">
        <v>226</v>
      </c>
      <c r="E228" s="134" t="s">
        <v>0</v>
      </c>
      <c r="F228" s="135" t="s">
        <v>307</v>
      </c>
      <c r="H228" s="136">
        <v>1.08</v>
      </c>
      <c r="L228" s="133"/>
      <c r="M228" s="137"/>
      <c r="N228" s="138"/>
      <c r="O228" s="138"/>
      <c r="P228" s="138"/>
      <c r="Q228" s="138"/>
      <c r="R228" s="138"/>
      <c r="S228" s="138"/>
      <c r="T228" s="139"/>
      <c r="AT228" s="134" t="s">
        <v>226</v>
      </c>
      <c r="AU228" s="134" t="s">
        <v>81</v>
      </c>
      <c r="AV228" s="132" t="s">
        <v>81</v>
      </c>
      <c r="AW228" s="132" t="s">
        <v>28</v>
      </c>
      <c r="AX228" s="132" t="s">
        <v>79</v>
      </c>
      <c r="AY228" s="134" t="s">
        <v>217</v>
      </c>
    </row>
    <row r="229" spans="1:65" s="132" customFormat="1">
      <c r="B229" s="133"/>
      <c r="D229" s="113" t="s">
        <v>226</v>
      </c>
      <c r="F229" s="135" t="s">
        <v>312</v>
      </c>
      <c r="H229" s="136">
        <v>2.16</v>
      </c>
      <c r="L229" s="133"/>
      <c r="M229" s="137"/>
      <c r="N229" s="138"/>
      <c r="O229" s="138"/>
      <c r="P229" s="138"/>
      <c r="Q229" s="138"/>
      <c r="R229" s="138"/>
      <c r="S229" s="138"/>
      <c r="T229" s="139"/>
      <c r="AT229" s="134" t="s">
        <v>226</v>
      </c>
      <c r="AU229" s="134" t="s">
        <v>81</v>
      </c>
      <c r="AV229" s="132" t="s">
        <v>81</v>
      </c>
      <c r="AW229" s="132" t="s">
        <v>2</v>
      </c>
      <c r="AX229" s="132" t="s">
        <v>79</v>
      </c>
      <c r="AY229" s="134" t="s">
        <v>217</v>
      </c>
    </row>
    <row r="230" spans="1:65" s="81" customFormat="1" ht="22.9" customHeight="1">
      <c r="B230" s="82"/>
      <c r="D230" s="83" t="s">
        <v>71</v>
      </c>
      <c r="E230" s="92" t="s">
        <v>81</v>
      </c>
      <c r="F230" s="92" t="s">
        <v>313</v>
      </c>
      <c r="J230" s="93">
        <f>BK230</f>
        <v>0</v>
      </c>
      <c r="L230" s="82"/>
      <c r="M230" s="86"/>
      <c r="N230" s="87"/>
      <c r="O230" s="87"/>
      <c r="P230" s="88">
        <f>SUM(P231:P285)</f>
        <v>0</v>
      </c>
      <c r="Q230" s="87"/>
      <c r="R230" s="88">
        <f>SUM(R231:R285)</f>
        <v>147.25147350000003</v>
      </c>
      <c r="S230" s="87"/>
      <c r="T230" s="89">
        <f>SUM(T231:T285)</f>
        <v>0</v>
      </c>
      <c r="AR230" s="83" t="s">
        <v>79</v>
      </c>
      <c r="AT230" s="90" t="s">
        <v>71</v>
      </c>
      <c r="AU230" s="90" t="s">
        <v>79</v>
      </c>
      <c r="AY230" s="83" t="s">
        <v>217</v>
      </c>
      <c r="BK230" s="91">
        <f>SUM(BK231:BK285)</f>
        <v>0</v>
      </c>
    </row>
    <row r="231" spans="1:65" s="17" customFormat="1" ht="16.5" customHeight="1">
      <c r="A231" s="161"/>
      <c r="B231" s="15"/>
      <c r="C231" s="94" t="s">
        <v>303</v>
      </c>
      <c r="D231" s="94" t="s">
        <v>219</v>
      </c>
      <c r="E231" s="95" t="s">
        <v>314</v>
      </c>
      <c r="F231" s="96" t="s">
        <v>315</v>
      </c>
      <c r="G231" s="97" t="s">
        <v>222</v>
      </c>
      <c r="H231" s="98">
        <v>21.03</v>
      </c>
      <c r="I231" s="1"/>
      <c r="J231" s="99">
        <f>ROUND(I231*H231,2)</f>
        <v>0</v>
      </c>
      <c r="K231" s="96" t="s">
        <v>223</v>
      </c>
      <c r="L231" s="15"/>
      <c r="M231" s="100" t="s">
        <v>0</v>
      </c>
      <c r="N231" s="101" t="s">
        <v>37</v>
      </c>
      <c r="O231" s="102"/>
      <c r="P231" s="103">
        <f>O231*H231</f>
        <v>0</v>
      </c>
      <c r="Q231" s="103">
        <v>0</v>
      </c>
      <c r="R231" s="103">
        <f>Q231*H231</f>
        <v>0</v>
      </c>
      <c r="S231" s="103">
        <v>0</v>
      </c>
      <c r="T231" s="104">
        <f>S231*H231</f>
        <v>0</v>
      </c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R231" s="105" t="s">
        <v>224</v>
      </c>
      <c r="AT231" s="105" t="s">
        <v>219</v>
      </c>
      <c r="AU231" s="105" t="s">
        <v>81</v>
      </c>
      <c r="AY231" s="6" t="s">
        <v>217</v>
      </c>
      <c r="BE231" s="106">
        <f>IF(N231="základní",J231,0)</f>
        <v>0</v>
      </c>
      <c r="BF231" s="106">
        <f>IF(N231="snížená",J231,0)</f>
        <v>0</v>
      </c>
      <c r="BG231" s="106">
        <f>IF(N231="zákl. přenesená",J231,0)</f>
        <v>0</v>
      </c>
      <c r="BH231" s="106">
        <f>IF(N231="sníž. přenesená",J231,0)</f>
        <v>0</v>
      </c>
      <c r="BI231" s="106">
        <f>IF(N231="nulová",J231,0)</f>
        <v>0</v>
      </c>
      <c r="BJ231" s="6" t="s">
        <v>79</v>
      </c>
      <c r="BK231" s="106">
        <f>ROUND(I231*H231,2)</f>
        <v>0</v>
      </c>
      <c r="BL231" s="6" t="s">
        <v>224</v>
      </c>
      <c r="BM231" s="105" t="s">
        <v>316</v>
      </c>
    </row>
    <row r="232" spans="1:65" s="132" customFormat="1">
      <c r="B232" s="133"/>
      <c r="D232" s="113" t="s">
        <v>226</v>
      </c>
      <c r="E232" s="134" t="s">
        <v>0</v>
      </c>
      <c r="F232" s="135" t="s">
        <v>291</v>
      </c>
      <c r="H232" s="136">
        <v>21.03</v>
      </c>
      <c r="L232" s="133"/>
      <c r="M232" s="137"/>
      <c r="N232" s="138"/>
      <c r="O232" s="138"/>
      <c r="P232" s="138"/>
      <c r="Q232" s="138"/>
      <c r="R232" s="138"/>
      <c r="S232" s="138"/>
      <c r="T232" s="139"/>
      <c r="AT232" s="134" t="s">
        <v>226</v>
      </c>
      <c r="AU232" s="134" t="s">
        <v>81</v>
      </c>
      <c r="AV232" s="132" t="s">
        <v>81</v>
      </c>
      <c r="AW232" s="132" t="s">
        <v>28</v>
      </c>
      <c r="AX232" s="132" t="s">
        <v>79</v>
      </c>
      <c r="AY232" s="134" t="s">
        <v>217</v>
      </c>
    </row>
    <row r="233" spans="1:65" s="17" customFormat="1" ht="16.5" customHeight="1">
      <c r="A233" s="161"/>
      <c r="B233" s="15"/>
      <c r="C233" s="94" t="s">
        <v>308</v>
      </c>
      <c r="D233" s="94" t="s">
        <v>219</v>
      </c>
      <c r="E233" s="95" t="s">
        <v>318</v>
      </c>
      <c r="F233" s="96" t="s">
        <v>319</v>
      </c>
      <c r="G233" s="97" t="s">
        <v>286</v>
      </c>
      <c r="H233" s="98">
        <v>175.25</v>
      </c>
      <c r="I233" s="1"/>
      <c r="J233" s="99">
        <f>ROUND(I233*H233,2)</f>
        <v>0</v>
      </c>
      <c r="K233" s="96" t="s">
        <v>223</v>
      </c>
      <c r="L233" s="15"/>
      <c r="M233" s="100" t="s">
        <v>0</v>
      </c>
      <c r="N233" s="101" t="s">
        <v>37</v>
      </c>
      <c r="O233" s="102"/>
      <c r="P233" s="103">
        <f>O233*H233</f>
        <v>0</v>
      </c>
      <c r="Q233" s="103">
        <v>3.1E-4</v>
      </c>
      <c r="R233" s="103">
        <f>Q233*H233</f>
        <v>5.4327500000000001E-2</v>
      </c>
      <c r="S233" s="103">
        <v>0</v>
      </c>
      <c r="T233" s="104">
        <f>S233*H233</f>
        <v>0</v>
      </c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R233" s="105" t="s">
        <v>224</v>
      </c>
      <c r="AT233" s="105" t="s">
        <v>219</v>
      </c>
      <c r="AU233" s="105" t="s">
        <v>81</v>
      </c>
      <c r="AY233" s="6" t="s">
        <v>217</v>
      </c>
      <c r="BE233" s="106">
        <f>IF(N233="základní",J233,0)</f>
        <v>0</v>
      </c>
      <c r="BF233" s="106">
        <f>IF(N233="snížená",J233,0)</f>
        <v>0</v>
      </c>
      <c r="BG233" s="106">
        <f>IF(N233="zákl. přenesená",J233,0)</f>
        <v>0</v>
      </c>
      <c r="BH233" s="106">
        <f>IF(N233="sníž. přenesená",J233,0)</f>
        <v>0</v>
      </c>
      <c r="BI233" s="106">
        <f>IF(N233="nulová",J233,0)</f>
        <v>0</v>
      </c>
      <c r="BJ233" s="6" t="s">
        <v>79</v>
      </c>
      <c r="BK233" s="106">
        <f>ROUND(I233*H233,2)</f>
        <v>0</v>
      </c>
      <c r="BL233" s="6" t="s">
        <v>224</v>
      </c>
      <c r="BM233" s="105" t="s">
        <v>320</v>
      </c>
    </row>
    <row r="234" spans="1:65" s="132" customFormat="1">
      <c r="B234" s="133"/>
      <c r="D234" s="113" t="s">
        <v>226</v>
      </c>
      <c r="E234" s="134" t="s">
        <v>0</v>
      </c>
      <c r="F234" s="135" t="s">
        <v>321</v>
      </c>
      <c r="H234" s="136">
        <v>175.25</v>
      </c>
      <c r="L234" s="133"/>
      <c r="M234" s="137"/>
      <c r="N234" s="138"/>
      <c r="O234" s="138"/>
      <c r="P234" s="138"/>
      <c r="Q234" s="138"/>
      <c r="R234" s="138"/>
      <c r="S234" s="138"/>
      <c r="T234" s="139"/>
      <c r="AT234" s="134" t="s">
        <v>226</v>
      </c>
      <c r="AU234" s="134" t="s">
        <v>81</v>
      </c>
      <c r="AV234" s="132" t="s">
        <v>81</v>
      </c>
      <c r="AW234" s="132" t="s">
        <v>28</v>
      </c>
      <c r="AX234" s="132" t="s">
        <v>79</v>
      </c>
      <c r="AY234" s="134" t="s">
        <v>217</v>
      </c>
    </row>
    <row r="235" spans="1:65" s="17" customFormat="1" ht="16.5" customHeight="1">
      <c r="A235" s="161"/>
      <c r="B235" s="15"/>
      <c r="C235" s="148" t="s">
        <v>6</v>
      </c>
      <c r="D235" s="148" t="s">
        <v>245</v>
      </c>
      <c r="E235" s="149" t="s">
        <v>323</v>
      </c>
      <c r="F235" s="150" t="s">
        <v>324</v>
      </c>
      <c r="G235" s="151" t="s">
        <v>286</v>
      </c>
      <c r="H235" s="152">
        <v>175.25</v>
      </c>
      <c r="I235" s="2"/>
      <c r="J235" s="153">
        <f>ROUND(I235*H235,2)</f>
        <v>0</v>
      </c>
      <c r="K235" s="150" t="s">
        <v>223</v>
      </c>
      <c r="L235" s="154"/>
      <c r="M235" s="155" t="s">
        <v>0</v>
      </c>
      <c r="N235" s="156" t="s">
        <v>37</v>
      </c>
      <c r="O235" s="102"/>
      <c r="P235" s="103">
        <f>O235*H235</f>
        <v>0</v>
      </c>
      <c r="Q235" s="103">
        <v>5.0000000000000001E-4</v>
      </c>
      <c r="R235" s="103">
        <f>Q235*H235</f>
        <v>8.7625000000000008E-2</v>
      </c>
      <c r="S235" s="103">
        <v>0</v>
      </c>
      <c r="T235" s="104">
        <f>S235*H235</f>
        <v>0</v>
      </c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R235" s="105" t="s">
        <v>248</v>
      </c>
      <c r="AT235" s="105" t="s">
        <v>245</v>
      </c>
      <c r="AU235" s="105" t="s">
        <v>81</v>
      </c>
      <c r="AY235" s="6" t="s">
        <v>217</v>
      </c>
      <c r="BE235" s="106">
        <f>IF(N235="základní",J235,0)</f>
        <v>0</v>
      </c>
      <c r="BF235" s="106">
        <f>IF(N235="snížená",J235,0)</f>
        <v>0</v>
      </c>
      <c r="BG235" s="106">
        <f>IF(N235="zákl. přenesená",J235,0)</f>
        <v>0</v>
      </c>
      <c r="BH235" s="106">
        <f>IF(N235="sníž. přenesená",J235,0)</f>
        <v>0</v>
      </c>
      <c r="BI235" s="106">
        <f>IF(N235="nulová",J235,0)</f>
        <v>0</v>
      </c>
      <c r="BJ235" s="6" t="s">
        <v>79</v>
      </c>
      <c r="BK235" s="106">
        <f>ROUND(I235*H235,2)</f>
        <v>0</v>
      </c>
      <c r="BL235" s="6" t="s">
        <v>224</v>
      </c>
      <c r="BM235" s="105" t="s">
        <v>325</v>
      </c>
    </row>
    <row r="236" spans="1:65" s="17" customFormat="1" ht="24">
      <c r="A236" s="161"/>
      <c r="B236" s="15"/>
      <c r="C236" s="94" t="s">
        <v>317</v>
      </c>
      <c r="D236" s="94" t="s">
        <v>219</v>
      </c>
      <c r="E236" s="95" t="s">
        <v>327</v>
      </c>
      <c r="F236" s="96" t="s">
        <v>328</v>
      </c>
      <c r="G236" s="97" t="s">
        <v>257</v>
      </c>
      <c r="H236" s="98">
        <v>70.099999999999994</v>
      </c>
      <c r="I236" s="1"/>
      <c r="J236" s="99">
        <f>ROUND(I236*H236,2)</f>
        <v>0</v>
      </c>
      <c r="K236" s="96" t="s">
        <v>223</v>
      </c>
      <c r="L236" s="15"/>
      <c r="M236" s="100" t="s">
        <v>0</v>
      </c>
      <c r="N236" s="101" t="s">
        <v>37</v>
      </c>
      <c r="O236" s="102"/>
      <c r="P236" s="103">
        <f>O236*H236</f>
        <v>0</v>
      </c>
      <c r="Q236" s="103">
        <v>0.2044</v>
      </c>
      <c r="R236" s="103">
        <f>Q236*H236</f>
        <v>14.328439999999999</v>
      </c>
      <c r="S236" s="103">
        <v>0</v>
      </c>
      <c r="T236" s="104">
        <f>S236*H236</f>
        <v>0</v>
      </c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R236" s="105" t="s">
        <v>224</v>
      </c>
      <c r="AT236" s="105" t="s">
        <v>219</v>
      </c>
      <c r="AU236" s="105" t="s">
        <v>81</v>
      </c>
      <c r="AY236" s="6" t="s">
        <v>217</v>
      </c>
      <c r="BE236" s="106">
        <f>IF(N236="základní",J236,0)</f>
        <v>0</v>
      </c>
      <c r="BF236" s="106">
        <f>IF(N236="snížená",J236,0)</f>
        <v>0</v>
      </c>
      <c r="BG236" s="106">
        <f>IF(N236="zákl. přenesená",J236,0)</f>
        <v>0</v>
      </c>
      <c r="BH236" s="106">
        <f>IF(N236="sníž. přenesená",J236,0)</f>
        <v>0</v>
      </c>
      <c r="BI236" s="106">
        <f>IF(N236="nulová",J236,0)</f>
        <v>0</v>
      </c>
      <c r="BJ236" s="6" t="s">
        <v>79</v>
      </c>
      <c r="BK236" s="106">
        <f>ROUND(I236*H236,2)</f>
        <v>0</v>
      </c>
      <c r="BL236" s="6" t="s">
        <v>224</v>
      </c>
      <c r="BM236" s="105" t="s">
        <v>329</v>
      </c>
    </row>
    <row r="237" spans="1:65" s="17" customFormat="1" ht="16.5" customHeight="1">
      <c r="A237" s="161"/>
      <c r="B237" s="15"/>
      <c r="C237" s="94" t="s">
        <v>322</v>
      </c>
      <c r="D237" s="94" t="s">
        <v>219</v>
      </c>
      <c r="E237" s="95" t="s">
        <v>331</v>
      </c>
      <c r="F237" s="96" t="s">
        <v>332</v>
      </c>
      <c r="G237" s="97" t="s">
        <v>286</v>
      </c>
      <c r="H237" s="98">
        <v>109.61799999999999</v>
      </c>
      <c r="I237" s="1"/>
      <c r="J237" s="99">
        <f>ROUND(I237*H237,2)</f>
        <v>0</v>
      </c>
      <c r="K237" s="96" t="s">
        <v>223</v>
      </c>
      <c r="L237" s="15"/>
      <c r="M237" s="100" t="s">
        <v>0</v>
      </c>
      <c r="N237" s="101" t="s">
        <v>37</v>
      </c>
      <c r="O237" s="102"/>
      <c r="P237" s="103">
        <f>O237*H237</f>
        <v>0</v>
      </c>
      <c r="Q237" s="103">
        <v>1E-4</v>
      </c>
      <c r="R237" s="103">
        <f>Q237*H237</f>
        <v>1.0961800000000001E-2</v>
      </c>
      <c r="S237" s="103">
        <v>0</v>
      </c>
      <c r="T237" s="104">
        <f>S237*H237</f>
        <v>0</v>
      </c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R237" s="105" t="s">
        <v>224</v>
      </c>
      <c r="AT237" s="105" t="s">
        <v>219</v>
      </c>
      <c r="AU237" s="105" t="s">
        <v>81</v>
      </c>
      <c r="AY237" s="6" t="s">
        <v>217</v>
      </c>
      <c r="BE237" s="106">
        <f>IF(N237="základní",J237,0)</f>
        <v>0</v>
      </c>
      <c r="BF237" s="106">
        <f>IF(N237="snížená",J237,0)</f>
        <v>0</v>
      </c>
      <c r="BG237" s="106">
        <f>IF(N237="zákl. přenesená",J237,0)</f>
        <v>0</v>
      </c>
      <c r="BH237" s="106">
        <f>IF(N237="sníž. přenesená",J237,0)</f>
        <v>0</v>
      </c>
      <c r="BI237" s="106">
        <f>IF(N237="nulová",J237,0)</f>
        <v>0</v>
      </c>
      <c r="BJ237" s="6" t="s">
        <v>79</v>
      </c>
      <c r="BK237" s="106">
        <f>ROUND(I237*H237,2)</f>
        <v>0</v>
      </c>
      <c r="BL237" s="6" t="s">
        <v>224</v>
      </c>
      <c r="BM237" s="105" t="s">
        <v>333</v>
      </c>
    </row>
    <row r="238" spans="1:65" s="132" customFormat="1">
      <c r="B238" s="133"/>
      <c r="D238" s="113" t="s">
        <v>226</v>
      </c>
      <c r="E238" s="134" t="s">
        <v>0</v>
      </c>
      <c r="F238" s="135" t="s">
        <v>334</v>
      </c>
      <c r="H238" s="136">
        <v>109.61799999999999</v>
      </c>
      <c r="L238" s="133"/>
      <c r="M238" s="137"/>
      <c r="N238" s="138"/>
      <c r="O238" s="138"/>
      <c r="P238" s="138"/>
      <c r="Q238" s="138"/>
      <c r="R238" s="138"/>
      <c r="S238" s="138"/>
      <c r="T238" s="139"/>
      <c r="AT238" s="134" t="s">
        <v>226</v>
      </c>
      <c r="AU238" s="134" t="s">
        <v>81</v>
      </c>
      <c r="AV238" s="132" t="s">
        <v>81</v>
      </c>
      <c r="AW238" s="132" t="s">
        <v>28</v>
      </c>
      <c r="AX238" s="132" t="s">
        <v>79</v>
      </c>
      <c r="AY238" s="134" t="s">
        <v>217</v>
      </c>
    </row>
    <row r="239" spans="1:65" s="17" customFormat="1" ht="16.5" customHeight="1">
      <c r="A239" s="161"/>
      <c r="B239" s="15"/>
      <c r="C239" s="148" t="s">
        <v>326</v>
      </c>
      <c r="D239" s="148" t="s">
        <v>245</v>
      </c>
      <c r="E239" s="149" t="s">
        <v>323</v>
      </c>
      <c r="F239" s="150" t="s">
        <v>324</v>
      </c>
      <c r="G239" s="151" t="s">
        <v>286</v>
      </c>
      <c r="H239" s="152">
        <v>126.06100000000001</v>
      </c>
      <c r="I239" s="2"/>
      <c r="J239" s="153">
        <f>ROUND(I239*H239,2)</f>
        <v>0</v>
      </c>
      <c r="K239" s="150" t="s">
        <v>223</v>
      </c>
      <c r="L239" s="154"/>
      <c r="M239" s="155" t="s">
        <v>0</v>
      </c>
      <c r="N239" s="156" t="s">
        <v>37</v>
      </c>
      <c r="O239" s="102"/>
      <c r="P239" s="103">
        <f>O239*H239</f>
        <v>0</v>
      </c>
      <c r="Q239" s="103">
        <v>5.0000000000000001E-4</v>
      </c>
      <c r="R239" s="103">
        <f>Q239*H239</f>
        <v>6.3030500000000003E-2</v>
      </c>
      <c r="S239" s="103">
        <v>0</v>
      </c>
      <c r="T239" s="104">
        <f>S239*H239</f>
        <v>0</v>
      </c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R239" s="105" t="s">
        <v>248</v>
      </c>
      <c r="AT239" s="105" t="s">
        <v>245</v>
      </c>
      <c r="AU239" s="105" t="s">
        <v>81</v>
      </c>
      <c r="AY239" s="6" t="s">
        <v>217</v>
      </c>
      <c r="BE239" s="106">
        <f>IF(N239="základní",J239,0)</f>
        <v>0</v>
      </c>
      <c r="BF239" s="106">
        <f>IF(N239="snížená",J239,0)</f>
        <v>0</v>
      </c>
      <c r="BG239" s="106">
        <f>IF(N239="zákl. přenesená",J239,0)</f>
        <v>0</v>
      </c>
      <c r="BH239" s="106">
        <f>IF(N239="sníž. přenesená",J239,0)</f>
        <v>0</v>
      </c>
      <c r="BI239" s="106">
        <f>IF(N239="nulová",J239,0)</f>
        <v>0</v>
      </c>
      <c r="BJ239" s="6" t="s">
        <v>79</v>
      </c>
      <c r="BK239" s="106">
        <f>ROUND(I239*H239,2)</f>
        <v>0</v>
      </c>
      <c r="BL239" s="6" t="s">
        <v>224</v>
      </c>
      <c r="BM239" s="105" t="s">
        <v>336</v>
      </c>
    </row>
    <row r="240" spans="1:65" s="132" customFormat="1">
      <c r="B240" s="133"/>
      <c r="D240" s="113" t="s">
        <v>226</v>
      </c>
      <c r="E240" s="134" t="s">
        <v>0</v>
      </c>
      <c r="F240" s="135" t="s">
        <v>334</v>
      </c>
      <c r="H240" s="136">
        <v>109.61799999999999</v>
      </c>
      <c r="L240" s="133"/>
      <c r="M240" s="137"/>
      <c r="N240" s="138"/>
      <c r="O240" s="138"/>
      <c r="P240" s="138"/>
      <c r="Q240" s="138"/>
      <c r="R240" s="138"/>
      <c r="S240" s="138"/>
      <c r="T240" s="139"/>
      <c r="AT240" s="134" t="s">
        <v>226</v>
      </c>
      <c r="AU240" s="134" t="s">
        <v>81</v>
      </c>
      <c r="AV240" s="132" t="s">
        <v>81</v>
      </c>
      <c r="AW240" s="132" t="s">
        <v>28</v>
      </c>
      <c r="AX240" s="132" t="s">
        <v>79</v>
      </c>
      <c r="AY240" s="134" t="s">
        <v>217</v>
      </c>
    </row>
    <row r="241" spans="1:65" s="132" customFormat="1">
      <c r="B241" s="133"/>
      <c r="D241" s="113" t="s">
        <v>226</v>
      </c>
      <c r="F241" s="135" t="s">
        <v>337</v>
      </c>
      <c r="H241" s="136">
        <v>126.06100000000001</v>
      </c>
      <c r="L241" s="133"/>
      <c r="M241" s="137"/>
      <c r="N241" s="138"/>
      <c r="O241" s="138"/>
      <c r="P241" s="138"/>
      <c r="Q241" s="138"/>
      <c r="R241" s="138"/>
      <c r="S241" s="138"/>
      <c r="T241" s="139"/>
      <c r="AT241" s="134" t="s">
        <v>226</v>
      </c>
      <c r="AU241" s="134" t="s">
        <v>81</v>
      </c>
      <c r="AV241" s="132" t="s">
        <v>81</v>
      </c>
      <c r="AW241" s="132" t="s">
        <v>2</v>
      </c>
      <c r="AX241" s="132" t="s">
        <v>79</v>
      </c>
      <c r="AY241" s="134" t="s">
        <v>217</v>
      </c>
    </row>
    <row r="242" spans="1:65" s="17" customFormat="1" ht="16.5" customHeight="1">
      <c r="A242" s="161"/>
      <c r="B242" s="15"/>
      <c r="C242" s="94" t="s">
        <v>330</v>
      </c>
      <c r="D242" s="94" t="s">
        <v>219</v>
      </c>
      <c r="E242" s="95" t="s">
        <v>339</v>
      </c>
      <c r="F242" s="96" t="s">
        <v>340</v>
      </c>
      <c r="G242" s="97" t="s">
        <v>257</v>
      </c>
      <c r="H242" s="98">
        <v>330.65</v>
      </c>
      <c r="I242" s="1"/>
      <c r="J242" s="99">
        <f>ROUND(I242*H242,2)</f>
        <v>0</v>
      </c>
      <c r="K242" s="96" t="s">
        <v>223</v>
      </c>
      <c r="L242" s="15"/>
      <c r="M242" s="100" t="s">
        <v>0</v>
      </c>
      <c r="N242" s="101" t="s">
        <v>37</v>
      </c>
      <c r="O242" s="102"/>
      <c r="P242" s="103">
        <f>O242*H242</f>
        <v>0</v>
      </c>
      <c r="Q242" s="103">
        <v>1.9000000000000001E-4</v>
      </c>
      <c r="R242" s="103">
        <f>Q242*H242</f>
        <v>6.2823500000000004E-2</v>
      </c>
      <c r="S242" s="103">
        <v>0</v>
      </c>
      <c r="T242" s="104">
        <f>S242*H242</f>
        <v>0</v>
      </c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R242" s="105" t="s">
        <v>224</v>
      </c>
      <c r="AT242" s="105" t="s">
        <v>219</v>
      </c>
      <c r="AU242" s="105" t="s">
        <v>81</v>
      </c>
      <c r="AY242" s="6" t="s">
        <v>217</v>
      </c>
      <c r="BE242" s="106">
        <f>IF(N242="základní",J242,0)</f>
        <v>0</v>
      </c>
      <c r="BF242" s="106">
        <f>IF(N242="snížená",J242,0)</f>
        <v>0</v>
      </c>
      <c r="BG242" s="106">
        <f>IF(N242="zákl. přenesená",J242,0)</f>
        <v>0</v>
      </c>
      <c r="BH242" s="106">
        <f>IF(N242="sníž. přenesená",J242,0)</f>
        <v>0</v>
      </c>
      <c r="BI242" s="106">
        <f>IF(N242="nulová",J242,0)</f>
        <v>0</v>
      </c>
      <c r="BJ242" s="6" t="s">
        <v>79</v>
      </c>
      <c r="BK242" s="106">
        <f>ROUND(I242*H242,2)</f>
        <v>0</v>
      </c>
      <c r="BL242" s="6" t="s">
        <v>224</v>
      </c>
      <c r="BM242" s="105" t="s">
        <v>341</v>
      </c>
    </row>
    <row r="243" spans="1:65" s="132" customFormat="1">
      <c r="B243" s="133"/>
      <c r="D243" s="113" t="s">
        <v>226</v>
      </c>
      <c r="E243" s="134" t="s">
        <v>0</v>
      </c>
      <c r="F243" s="135" t="s">
        <v>342</v>
      </c>
      <c r="H243" s="136">
        <v>330.65</v>
      </c>
      <c r="L243" s="133"/>
      <c r="M243" s="137"/>
      <c r="N243" s="138"/>
      <c r="O243" s="138"/>
      <c r="P243" s="138"/>
      <c r="Q243" s="138"/>
      <c r="R243" s="138"/>
      <c r="S243" s="138"/>
      <c r="T243" s="139"/>
      <c r="AT243" s="134" t="s">
        <v>226</v>
      </c>
      <c r="AU243" s="134" t="s">
        <v>81</v>
      </c>
      <c r="AV243" s="132" t="s">
        <v>81</v>
      </c>
      <c r="AW243" s="132" t="s">
        <v>28</v>
      </c>
      <c r="AX243" s="132" t="s">
        <v>79</v>
      </c>
      <c r="AY243" s="134" t="s">
        <v>217</v>
      </c>
    </row>
    <row r="244" spans="1:65" s="17" customFormat="1" ht="16.5" customHeight="1">
      <c r="A244" s="161"/>
      <c r="B244" s="15"/>
      <c r="C244" s="94" t="s">
        <v>335</v>
      </c>
      <c r="D244" s="94" t="s">
        <v>219</v>
      </c>
      <c r="E244" s="95" t="s">
        <v>344</v>
      </c>
      <c r="F244" s="96" t="s">
        <v>345</v>
      </c>
      <c r="G244" s="97" t="s">
        <v>222</v>
      </c>
      <c r="H244" s="98">
        <v>24.933</v>
      </c>
      <c r="I244" s="1"/>
      <c r="J244" s="99">
        <f>ROUND(I244*H244,2)</f>
        <v>0</v>
      </c>
      <c r="K244" s="96" t="s">
        <v>223</v>
      </c>
      <c r="L244" s="15"/>
      <c r="M244" s="100" t="s">
        <v>0</v>
      </c>
      <c r="N244" s="101" t="s">
        <v>37</v>
      </c>
      <c r="O244" s="102"/>
      <c r="P244" s="103">
        <f>O244*H244</f>
        <v>0</v>
      </c>
      <c r="Q244" s="103">
        <v>1.98</v>
      </c>
      <c r="R244" s="103">
        <f>Q244*H244</f>
        <v>49.367339999999999</v>
      </c>
      <c r="S244" s="103">
        <v>0</v>
      </c>
      <c r="T244" s="104">
        <f>S244*H244</f>
        <v>0</v>
      </c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R244" s="105" t="s">
        <v>224</v>
      </c>
      <c r="AT244" s="105" t="s">
        <v>219</v>
      </c>
      <c r="AU244" s="105" t="s">
        <v>81</v>
      </c>
      <c r="AY244" s="6" t="s">
        <v>217</v>
      </c>
      <c r="BE244" s="106">
        <f>IF(N244="základní",J244,0)</f>
        <v>0</v>
      </c>
      <c r="BF244" s="106">
        <f>IF(N244="snížená",J244,0)</f>
        <v>0</v>
      </c>
      <c r="BG244" s="106">
        <f>IF(N244="zákl. přenesená",J244,0)</f>
        <v>0</v>
      </c>
      <c r="BH244" s="106">
        <f>IF(N244="sníž. přenesená",J244,0)</f>
        <v>0</v>
      </c>
      <c r="BI244" s="106">
        <f>IF(N244="nulová",J244,0)</f>
        <v>0</v>
      </c>
      <c r="BJ244" s="6" t="s">
        <v>79</v>
      </c>
      <c r="BK244" s="106">
        <f>ROUND(I244*H244,2)</f>
        <v>0</v>
      </c>
      <c r="BL244" s="6" t="s">
        <v>224</v>
      </c>
      <c r="BM244" s="105" t="s">
        <v>346</v>
      </c>
    </row>
    <row r="245" spans="1:65" s="132" customFormat="1">
      <c r="B245" s="133"/>
      <c r="D245" s="113" t="s">
        <v>226</v>
      </c>
      <c r="E245" s="134" t="s">
        <v>0</v>
      </c>
      <c r="F245" s="135" t="s">
        <v>292</v>
      </c>
      <c r="H245" s="136">
        <v>0.49299999999999999</v>
      </c>
      <c r="L245" s="133"/>
      <c r="M245" s="137"/>
      <c r="N245" s="138"/>
      <c r="O245" s="138"/>
      <c r="P245" s="138"/>
      <c r="Q245" s="138"/>
      <c r="R245" s="138"/>
      <c r="S245" s="138"/>
      <c r="T245" s="139"/>
      <c r="AT245" s="134" t="s">
        <v>226</v>
      </c>
      <c r="AU245" s="134" t="s">
        <v>81</v>
      </c>
      <c r="AV245" s="132" t="s">
        <v>81</v>
      </c>
      <c r="AW245" s="132" t="s">
        <v>28</v>
      </c>
      <c r="AX245" s="132" t="s">
        <v>72</v>
      </c>
      <c r="AY245" s="134" t="s">
        <v>217</v>
      </c>
    </row>
    <row r="246" spans="1:65" s="132" customFormat="1" ht="22.5">
      <c r="B246" s="133"/>
      <c r="D246" s="113" t="s">
        <v>226</v>
      </c>
      <c r="E246" s="134" t="s">
        <v>0</v>
      </c>
      <c r="F246" s="135" t="s">
        <v>347</v>
      </c>
      <c r="H246" s="136">
        <v>23.003</v>
      </c>
      <c r="L246" s="133"/>
      <c r="M246" s="137"/>
      <c r="N246" s="138"/>
      <c r="O246" s="138"/>
      <c r="P246" s="138"/>
      <c r="Q246" s="138"/>
      <c r="R246" s="138"/>
      <c r="S246" s="138"/>
      <c r="T246" s="139"/>
      <c r="AT246" s="134" t="s">
        <v>226</v>
      </c>
      <c r="AU246" s="134" t="s">
        <v>81</v>
      </c>
      <c r="AV246" s="132" t="s">
        <v>81</v>
      </c>
      <c r="AW246" s="132" t="s">
        <v>28</v>
      </c>
      <c r="AX246" s="132" t="s">
        <v>72</v>
      </c>
      <c r="AY246" s="134" t="s">
        <v>217</v>
      </c>
    </row>
    <row r="247" spans="1:65" s="132" customFormat="1">
      <c r="B247" s="133"/>
      <c r="D247" s="113" t="s">
        <v>226</v>
      </c>
      <c r="E247" s="134" t="s">
        <v>0</v>
      </c>
      <c r="F247" s="135" t="s">
        <v>348</v>
      </c>
      <c r="H247" s="136">
        <v>1.4370000000000001</v>
      </c>
      <c r="L247" s="133"/>
      <c r="M247" s="137"/>
      <c r="N247" s="138"/>
      <c r="O247" s="138"/>
      <c r="P247" s="138"/>
      <c r="Q247" s="138"/>
      <c r="R247" s="138"/>
      <c r="S247" s="138"/>
      <c r="T247" s="139"/>
      <c r="AT247" s="134" t="s">
        <v>226</v>
      </c>
      <c r="AU247" s="134" t="s">
        <v>81</v>
      </c>
      <c r="AV247" s="132" t="s">
        <v>81</v>
      </c>
      <c r="AW247" s="132" t="s">
        <v>28</v>
      </c>
      <c r="AX247" s="132" t="s">
        <v>72</v>
      </c>
      <c r="AY247" s="134" t="s">
        <v>217</v>
      </c>
    </row>
    <row r="248" spans="1:65" s="140" customFormat="1">
      <c r="B248" s="141"/>
      <c r="D248" s="113" t="s">
        <v>226</v>
      </c>
      <c r="E248" s="142" t="s">
        <v>0</v>
      </c>
      <c r="F248" s="143" t="s">
        <v>227</v>
      </c>
      <c r="H248" s="144">
        <v>24.933</v>
      </c>
      <c r="L248" s="141"/>
      <c r="M248" s="145"/>
      <c r="N248" s="146"/>
      <c r="O248" s="146"/>
      <c r="P248" s="146"/>
      <c r="Q248" s="146"/>
      <c r="R248" s="146"/>
      <c r="S248" s="146"/>
      <c r="T248" s="147"/>
      <c r="AT248" s="142" t="s">
        <v>226</v>
      </c>
      <c r="AU248" s="142" t="s">
        <v>81</v>
      </c>
      <c r="AV248" s="140" t="s">
        <v>224</v>
      </c>
      <c r="AW248" s="140" t="s">
        <v>28</v>
      </c>
      <c r="AX248" s="140" t="s">
        <v>79</v>
      </c>
      <c r="AY248" s="142" t="s">
        <v>217</v>
      </c>
    </row>
    <row r="249" spans="1:65" s="17" customFormat="1" ht="16.5" customHeight="1">
      <c r="A249" s="161"/>
      <c r="B249" s="15"/>
      <c r="C249" s="94" t="s">
        <v>338</v>
      </c>
      <c r="D249" s="94" t="s">
        <v>219</v>
      </c>
      <c r="E249" s="95" t="s">
        <v>350</v>
      </c>
      <c r="F249" s="96" t="s">
        <v>351</v>
      </c>
      <c r="G249" s="97" t="s">
        <v>222</v>
      </c>
      <c r="H249" s="98">
        <v>21.469000000000001</v>
      </c>
      <c r="I249" s="1"/>
      <c r="J249" s="99">
        <f>ROUND(I249*H249,2)</f>
        <v>0</v>
      </c>
      <c r="K249" s="96" t="s">
        <v>223</v>
      </c>
      <c r="L249" s="15"/>
      <c r="M249" s="100" t="s">
        <v>0</v>
      </c>
      <c r="N249" s="101" t="s">
        <v>37</v>
      </c>
      <c r="O249" s="102"/>
      <c r="P249" s="103">
        <f>O249*H249</f>
        <v>0</v>
      </c>
      <c r="Q249" s="103">
        <v>2.2563399999999998</v>
      </c>
      <c r="R249" s="103">
        <f>Q249*H249</f>
        <v>48.441363459999998</v>
      </c>
      <c r="S249" s="103">
        <v>0</v>
      </c>
      <c r="T249" s="104">
        <f>S249*H249</f>
        <v>0</v>
      </c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R249" s="105" t="s">
        <v>224</v>
      </c>
      <c r="AT249" s="105" t="s">
        <v>219</v>
      </c>
      <c r="AU249" s="105" t="s">
        <v>81</v>
      </c>
      <c r="AY249" s="6" t="s">
        <v>217</v>
      </c>
      <c r="BE249" s="106">
        <f>IF(N249="základní",J249,0)</f>
        <v>0</v>
      </c>
      <c r="BF249" s="106">
        <f>IF(N249="snížená",J249,0)</f>
        <v>0</v>
      </c>
      <c r="BG249" s="106">
        <f>IF(N249="zákl. přenesená",J249,0)</f>
        <v>0</v>
      </c>
      <c r="BH249" s="106">
        <f>IF(N249="sníž. přenesená",J249,0)</f>
        <v>0</v>
      </c>
      <c r="BI249" s="106">
        <f>IF(N249="nulová",J249,0)</f>
        <v>0</v>
      </c>
      <c r="BJ249" s="6" t="s">
        <v>79</v>
      </c>
      <c r="BK249" s="106">
        <f>ROUND(I249*H249,2)</f>
        <v>0</v>
      </c>
      <c r="BL249" s="6" t="s">
        <v>224</v>
      </c>
      <c r="BM249" s="105" t="s">
        <v>352</v>
      </c>
    </row>
    <row r="250" spans="1:65" s="132" customFormat="1" ht="22.5">
      <c r="B250" s="133"/>
      <c r="D250" s="113" t="s">
        <v>226</v>
      </c>
      <c r="E250" s="134" t="s">
        <v>0</v>
      </c>
      <c r="F250" s="135" t="s">
        <v>353</v>
      </c>
      <c r="H250" s="136">
        <v>21.469000000000001</v>
      </c>
      <c r="L250" s="133"/>
      <c r="M250" s="137"/>
      <c r="N250" s="138"/>
      <c r="O250" s="138"/>
      <c r="P250" s="138"/>
      <c r="Q250" s="138"/>
      <c r="R250" s="138"/>
      <c r="S250" s="138"/>
      <c r="T250" s="139"/>
      <c r="AT250" s="134" t="s">
        <v>226</v>
      </c>
      <c r="AU250" s="134" t="s">
        <v>81</v>
      </c>
      <c r="AV250" s="132" t="s">
        <v>81</v>
      </c>
      <c r="AW250" s="132" t="s">
        <v>28</v>
      </c>
      <c r="AX250" s="132" t="s">
        <v>79</v>
      </c>
      <c r="AY250" s="134" t="s">
        <v>217</v>
      </c>
    </row>
    <row r="251" spans="1:65" s="17" customFormat="1" ht="16.5" customHeight="1">
      <c r="A251" s="161"/>
      <c r="B251" s="15"/>
      <c r="C251" s="94" t="s">
        <v>343</v>
      </c>
      <c r="D251" s="94" t="s">
        <v>219</v>
      </c>
      <c r="E251" s="95" t="s">
        <v>355</v>
      </c>
      <c r="F251" s="96" t="s">
        <v>356</v>
      </c>
      <c r="G251" s="97" t="s">
        <v>222</v>
      </c>
      <c r="H251" s="98">
        <v>0.37</v>
      </c>
      <c r="I251" s="1"/>
      <c r="J251" s="99">
        <f>ROUND(I251*H251,2)</f>
        <v>0</v>
      </c>
      <c r="K251" s="96" t="s">
        <v>223</v>
      </c>
      <c r="L251" s="15"/>
      <c r="M251" s="100" t="s">
        <v>0</v>
      </c>
      <c r="N251" s="101" t="s">
        <v>37</v>
      </c>
      <c r="O251" s="102"/>
      <c r="P251" s="103">
        <f>O251*H251</f>
        <v>0</v>
      </c>
      <c r="Q251" s="103">
        <v>2.45329</v>
      </c>
      <c r="R251" s="103">
        <f>Q251*H251</f>
        <v>0.90771729999999995</v>
      </c>
      <c r="S251" s="103">
        <v>0</v>
      </c>
      <c r="T251" s="104">
        <f>S251*H251</f>
        <v>0</v>
      </c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R251" s="105" t="s">
        <v>224</v>
      </c>
      <c r="AT251" s="105" t="s">
        <v>219</v>
      </c>
      <c r="AU251" s="105" t="s">
        <v>81</v>
      </c>
      <c r="AY251" s="6" t="s">
        <v>217</v>
      </c>
      <c r="BE251" s="106">
        <f>IF(N251="základní",J251,0)</f>
        <v>0</v>
      </c>
      <c r="BF251" s="106">
        <f>IF(N251="snížená",J251,0)</f>
        <v>0</v>
      </c>
      <c r="BG251" s="106">
        <f>IF(N251="zákl. přenesená",J251,0)</f>
        <v>0</v>
      </c>
      <c r="BH251" s="106">
        <f>IF(N251="sníž. přenesená",J251,0)</f>
        <v>0</v>
      </c>
      <c r="BI251" s="106">
        <f>IF(N251="nulová",J251,0)</f>
        <v>0</v>
      </c>
      <c r="BJ251" s="6" t="s">
        <v>79</v>
      </c>
      <c r="BK251" s="106">
        <f>ROUND(I251*H251,2)</f>
        <v>0</v>
      </c>
      <c r="BL251" s="6" t="s">
        <v>224</v>
      </c>
      <c r="BM251" s="105" t="s">
        <v>357</v>
      </c>
    </row>
    <row r="252" spans="1:65" s="132" customFormat="1">
      <c r="B252" s="133"/>
      <c r="D252" s="113" t="s">
        <v>226</v>
      </c>
      <c r="E252" s="134" t="s">
        <v>0</v>
      </c>
      <c r="F252" s="135" t="s">
        <v>358</v>
      </c>
      <c r="H252" s="136">
        <v>0.37</v>
      </c>
      <c r="L252" s="133"/>
      <c r="M252" s="137"/>
      <c r="N252" s="138"/>
      <c r="O252" s="138"/>
      <c r="P252" s="138"/>
      <c r="Q252" s="138"/>
      <c r="R252" s="138"/>
      <c r="S252" s="138"/>
      <c r="T252" s="139"/>
      <c r="AT252" s="134" t="s">
        <v>226</v>
      </c>
      <c r="AU252" s="134" t="s">
        <v>81</v>
      </c>
      <c r="AV252" s="132" t="s">
        <v>81</v>
      </c>
      <c r="AW252" s="132" t="s">
        <v>28</v>
      </c>
      <c r="AX252" s="132" t="s">
        <v>79</v>
      </c>
      <c r="AY252" s="134" t="s">
        <v>217</v>
      </c>
    </row>
    <row r="253" spans="1:65" s="17" customFormat="1" ht="16.5" customHeight="1">
      <c r="A253" s="161"/>
      <c r="B253" s="15"/>
      <c r="C253" s="94" t="s">
        <v>349</v>
      </c>
      <c r="D253" s="94" t="s">
        <v>219</v>
      </c>
      <c r="E253" s="95" t="s">
        <v>360</v>
      </c>
      <c r="F253" s="96" t="s">
        <v>361</v>
      </c>
      <c r="G253" s="97" t="s">
        <v>286</v>
      </c>
      <c r="H253" s="98">
        <v>0.95199999999999996</v>
      </c>
      <c r="I253" s="1"/>
      <c r="J253" s="99">
        <f>ROUND(I253*H253,2)</f>
        <v>0</v>
      </c>
      <c r="K253" s="96" t="s">
        <v>223</v>
      </c>
      <c r="L253" s="15"/>
      <c r="M253" s="100" t="s">
        <v>0</v>
      </c>
      <c r="N253" s="101" t="s">
        <v>37</v>
      </c>
      <c r="O253" s="102"/>
      <c r="P253" s="103">
        <f>O253*H253</f>
        <v>0</v>
      </c>
      <c r="Q253" s="103">
        <v>2.47E-3</v>
      </c>
      <c r="R253" s="103">
        <f>Q253*H253</f>
        <v>2.3514399999999998E-3</v>
      </c>
      <c r="S253" s="103">
        <v>0</v>
      </c>
      <c r="T253" s="104">
        <f>S253*H253</f>
        <v>0</v>
      </c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R253" s="105" t="s">
        <v>224</v>
      </c>
      <c r="AT253" s="105" t="s">
        <v>219</v>
      </c>
      <c r="AU253" s="105" t="s">
        <v>81</v>
      </c>
      <c r="AY253" s="6" t="s">
        <v>217</v>
      </c>
      <c r="BE253" s="106">
        <f>IF(N253="základní",J253,0)</f>
        <v>0</v>
      </c>
      <c r="BF253" s="106">
        <f>IF(N253="snížená",J253,0)</f>
        <v>0</v>
      </c>
      <c r="BG253" s="106">
        <f>IF(N253="zákl. přenesená",J253,0)</f>
        <v>0</v>
      </c>
      <c r="BH253" s="106">
        <f>IF(N253="sníž. přenesená",J253,0)</f>
        <v>0</v>
      </c>
      <c r="BI253" s="106">
        <f>IF(N253="nulová",J253,0)</f>
        <v>0</v>
      </c>
      <c r="BJ253" s="6" t="s">
        <v>79</v>
      </c>
      <c r="BK253" s="106">
        <f>ROUND(I253*H253,2)</f>
        <v>0</v>
      </c>
      <c r="BL253" s="6" t="s">
        <v>224</v>
      </c>
      <c r="BM253" s="105" t="s">
        <v>362</v>
      </c>
    </row>
    <row r="254" spans="1:65" s="132" customFormat="1">
      <c r="B254" s="133"/>
      <c r="D254" s="113" t="s">
        <v>226</v>
      </c>
      <c r="E254" s="134" t="s">
        <v>0</v>
      </c>
      <c r="F254" s="135" t="s">
        <v>363</v>
      </c>
      <c r="H254" s="136">
        <v>0.95199999999999996</v>
      </c>
      <c r="L254" s="133"/>
      <c r="M254" s="137"/>
      <c r="N254" s="138"/>
      <c r="O254" s="138"/>
      <c r="P254" s="138"/>
      <c r="Q254" s="138"/>
      <c r="R254" s="138"/>
      <c r="S254" s="138"/>
      <c r="T254" s="139"/>
      <c r="AT254" s="134" t="s">
        <v>226</v>
      </c>
      <c r="AU254" s="134" t="s">
        <v>81</v>
      </c>
      <c r="AV254" s="132" t="s">
        <v>81</v>
      </c>
      <c r="AW254" s="132" t="s">
        <v>28</v>
      </c>
      <c r="AX254" s="132" t="s">
        <v>79</v>
      </c>
      <c r="AY254" s="134" t="s">
        <v>217</v>
      </c>
    </row>
    <row r="255" spans="1:65" s="17" customFormat="1" ht="16.5" customHeight="1">
      <c r="A255" s="161"/>
      <c r="B255" s="15"/>
      <c r="C255" s="94" t="s">
        <v>354</v>
      </c>
      <c r="D255" s="94" t="s">
        <v>219</v>
      </c>
      <c r="E255" s="95" t="s">
        <v>365</v>
      </c>
      <c r="F255" s="96" t="s">
        <v>366</v>
      </c>
      <c r="G255" s="97" t="s">
        <v>286</v>
      </c>
      <c r="H255" s="98">
        <v>0.95199999999999996</v>
      </c>
      <c r="I255" s="1"/>
      <c r="J255" s="99">
        <f>ROUND(I255*H255,2)</f>
        <v>0</v>
      </c>
      <c r="K255" s="96" t="s">
        <v>223</v>
      </c>
      <c r="L255" s="15"/>
      <c r="M255" s="100" t="s">
        <v>0</v>
      </c>
      <c r="N255" s="101" t="s">
        <v>37</v>
      </c>
      <c r="O255" s="102"/>
      <c r="P255" s="103">
        <f>O255*H255</f>
        <v>0</v>
      </c>
      <c r="Q255" s="103">
        <v>0</v>
      </c>
      <c r="R255" s="103">
        <f>Q255*H255</f>
        <v>0</v>
      </c>
      <c r="S255" s="103">
        <v>0</v>
      </c>
      <c r="T255" s="104">
        <f>S255*H255</f>
        <v>0</v>
      </c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R255" s="105" t="s">
        <v>224</v>
      </c>
      <c r="AT255" s="105" t="s">
        <v>219</v>
      </c>
      <c r="AU255" s="105" t="s">
        <v>81</v>
      </c>
      <c r="AY255" s="6" t="s">
        <v>217</v>
      </c>
      <c r="BE255" s="106">
        <f>IF(N255="základní",J255,0)</f>
        <v>0</v>
      </c>
      <c r="BF255" s="106">
        <f>IF(N255="snížená",J255,0)</f>
        <v>0</v>
      </c>
      <c r="BG255" s="106">
        <f>IF(N255="zákl. přenesená",J255,0)</f>
        <v>0</v>
      </c>
      <c r="BH255" s="106">
        <f>IF(N255="sníž. přenesená",J255,0)</f>
        <v>0</v>
      </c>
      <c r="BI255" s="106">
        <f>IF(N255="nulová",J255,0)</f>
        <v>0</v>
      </c>
      <c r="BJ255" s="6" t="s">
        <v>79</v>
      </c>
      <c r="BK255" s="106">
        <f>ROUND(I255*H255,2)</f>
        <v>0</v>
      </c>
      <c r="BL255" s="6" t="s">
        <v>224</v>
      </c>
      <c r="BM255" s="105" t="s">
        <v>367</v>
      </c>
    </row>
    <row r="256" spans="1:65" s="17" customFormat="1" ht="16.5" customHeight="1">
      <c r="A256" s="161"/>
      <c r="B256" s="15"/>
      <c r="C256" s="94" t="s">
        <v>359</v>
      </c>
      <c r="D256" s="94" t="s">
        <v>219</v>
      </c>
      <c r="E256" s="95" t="s">
        <v>369</v>
      </c>
      <c r="F256" s="96" t="s">
        <v>370</v>
      </c>
      <c r="G256" s="97" t="s">
        <v>263</v>
      </c>
      <c r="H256" s="98">
        <v>5.2670000000000003</v>
      </c>
      <c r="I256" s="1"/>
      <c r="J256" s="99">
        <f>ROUND(I256*H256,2)</f>
        <v>0</v>
      </c>
      <c r="K256" s="96" t="s">
        <v>223</v>
      </c>
      <c r="L256" s="15"/>
      <c r="M256" s="100" t="s">
        <v>0</v>
      </c>
      <c r="N256" s="101" t="s">
        <v>37</v>
      </c>
      <c r="O256" s="102"/>
      <c r="P256" s="103">
        <f>O256*H256</f>
        <v>0</v>
      </c>
      <c r="Q256" s="103">
        <v>1.06277</v>
      </c>
      <c r="R256" s="103">
        <f>Q256*H256</f>
        <v>5.5976095900000002</v>
      </c>
      <c r="S256" s="103">
        <v>0</v>
      </c>
      <c r="T256" s="104">
        <f>S256*H256</f>
        <v>0</v>
      </c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R256" s="105" t="s">
        <v>224</v>
      </c>
      <c r="AT256" s="105" t="s">
        <v>219</v>
      </c>
      <c r="AU256" s="105" t="s">
        <v>81</v>
      </c>
      <c r="AY256" s="6" t="s">
        <v>217</v>
      </c>
      <c r="BE256" s="106">
        <f>IF(N256="základní",J256,0)</f>
        <v>0</v>
      </c>
      <c r="BF256" s="106">
        <f>IF(N256="snížená",J256,0)</f>
        <v>0</v>
      </c>
      <c r="BG256" s="106">
        <f>IF(N256="zákl. přenesená",J256,0)</f>
        <v>0</v>
      </c>
      <c r="BH256" s="106">
        <f>IF(N256="sníž. přenesená",J256,0)</f>
        <v>0</v>
      </c>
      <c r="BI256" s="106">
        <f>IF(N256="nulová",J256,0)</f>
        <v>0</v>
      </c>
      <c r="BJ256" s="6" t="s">
        <v>79</v>
      </c>
      <c r="BK256" s="106">
        <f>ROUND(I256*H256,2)</f>
        <v>0</v>
      </c>
      <c r="BL256" s="6" t="s">
        <v>224</v>
      </c>
      <c r="BM256" s="105" t="s">
        <v>371</v>
      </c>
    </row>
    <row r="257" spans="1:65" s="132" customFormat="1">
      <c r="B257" s="133"/>
      <c r="D257" s="113" t="s">
        <v>226</v>
      </c>
      <c r="E257" s="134" t="s">
        <v>0</v>
      </c>
      <c r="F257" s="135" t="s">
        <v>372</v>
      </c>
      <c r="H257" s="136">
        <v>1.0999999999999999E-2</v>
      </c>
      <c r="L257" s="133"/>
      <c r="M257" s="137"/>
      <c r="N257" s="138"/>
      <c r="O257" s="138"/>
      <c r="P257" s="138"/>
      <c r="Q257" s="138"/>
      <c r="R257" s="138"/>
      <c r="S257" s="138"/>
      <c r="T257" s="139"/>
      <c r="AT257" s="134" t="s">
        <v>226</v>
      </c>
      <c r="AU257" s="134" t="s">
        <v>81</v>
      </c>
      <c r="AV257" s="132" t="s">
        <v>81</v>
      </c>
      <c r="AW257" s="132" t="s">
        <v>28</v>
      </c>
      <c r="AX257" s="132" t="s">
        <v>72</v>
      </c>
      <c r="AY257" s="134" t="s">
        <v>217</v>
      </c>
    </row>
    <row r="258" spans="1:65" s="132" customFormat="1" ht="22.5">
      <c r="B258" s="133"/>
      <c r="D258" s="113" t="s">
        <v>226</v>
      </c>
      <c r="E258" s="134" t="s">
        <v>0</v>
      </c>
      <c r="F258" s="135" t="s">
        <v>373</v>
      </c>
      <c r="H258" s="136">
        <v>5.1529999999999996</v>
      </c>
      <c r="L258" s="133"/>
      <c r="M258" s="137"/>
      <c r="N258" s="138"/>
      <c r="O258" s="138"/>
      <c r="P258" s="138"/>
      <c r="Q258" s="138"/>
      <c r="R258" s="138"/>
      <c r="S258" s="138"/>
      <c r="T258" s="139"/>
      <c r="AT258" s="134" t="s">
        <v>226</v>
      </c>
      <c r="AU258" s="134" t="s">
        <v>81</v>
      </c>
      <c r="AV258" s="132" t="s">
        <v>81</v>
      </c>
      <c r="AW258" s="132" t="s">
        <v>28</v>
      </c>
      <c r="AX258" s="132" t="s">
        <v>72</v>
      </c>
      <c r="AY258" s="134" t="s">
        <v>217</v>
      </c>
    </row>
    <row r="259" spans="1:65" s="140" customFormat="1">
      <c r="B259" s="141"/>
      <c r="D259" s="113" t="s">
        <v>226</v>
      </c>
      <c r="E259" s="142" t="s">
        <v>0</v>
      </c>
      <c r="F259" s="143" t="s">
        <v>227</v>
      </c>
      <c r="H259" s="144">
        <v>5.1639999999999997</v>
      </c>
      <c r="L259" s="141"/>
      <c r="M259" s="145"/>
      <c r="N259" s="146"/>
      <c r="O259" s="146"/>
      <c r="P259" s="146"/>
      <c r="Q259" s="146"/>
      <c r="R259" s="146"/>
      <c r="S259" s="146"/>
      <c r="T259" s="147"/>
      <c r="AT259" s="142" t="s">
        <v>226</v>
      </c>
      <c r="AU259" s="142" t="s">
        <v>81</v>
      </c>
      <c r="AV259" s="140" t="s">
        <v>224</v>
      </c>
      <c r="AW259" s="140" t="s">
        <v>28</v>
      </c>
      <c r="AX259" s="140" t="s">
        <v>79</v>
      </c>
      <c r="AY259" s="142" t="s">
        <v>217</v>
      </c>
    </row>
    <row r="260" spans="1:65" s="132" customFormat="1">
      <c r="B260" s="133"/>
      <c r="D260" s="113" t="s">
        <v>226</v>
      </c>
      <c r="F260" s="135" t="s">
        <v>374</v>
      </c>
      <c r="H260" s="136">
        <v>5.2670000000000003</v>
      </c>
      <c r="L260" s="133"/>
      <c r="M260" s="137"/>
      <c r="N260" s="138"/>
      <c r="O260" s="138"/>
      <c r="P260" s="138"/>
      <c r="Q260" s="138"/>
      <c r="R260" s="138"/>
      <c r="S260" s="138"/>
      <c r="T260" s="139"/>
      <c r="AT260" s="134" t="s">
        <v>226</v>
      </c>
      <c r="AU260" s="134" t="s">
        <v>81</v>
      </c>
      <c r="AV260" s="132" t="s">
        <v>81</v>
      </c>
      <c r="AW260" s="132" t="s">
        <v>2</v>
      </c>
      <c r="AX260" s="132" t="s">
        <v>79</v>
      </c>
      <c r="AY260" s="134" t="s">
        <v>217</v>
      </c>
    </row>
    <row r="261" spans="1:65" s="17" customFormat="1" ht="16.5" customHeight="1">
      <c r="A261" s="161"/>
      <c r="B261" s="15"/>
      <c r="C261" s="94" t="s">
        <v>364</v>
      </c>
      <c r="D261" s="94" t="s">
        <v>219</v>
      </c>
      <c r="E261" s="95" t="s">
        <v>376</v>
      </c>
      <c r="F261" s="96" t="s">
        <v>377</v>
      </c>
      <c r="G261" s="97" t="s">
        <v>222</v>
      </c>
      <c r="H261" s="98">
        <v>0.26600000000000001</v>
      </c>
      <c r="I261" s="1"/>
      <c r="J261" s="99">
        <f>ROUND(I261*H261,2)</f>
        <v>0</v>
      </c>
      <c r="K261" s="96" t="s">
        <v>223</v>
      </c>
      <c r="L261" s="15"/>
      <c r="M261" s="100" t="s">
        <v>0</v>
      </c>
      <c r="N261" s="101" t="s">
        <v>37</v>
      </c>
      <c r="O261" s="102"/>
      <c r="P261" s="103">
        <f>O261*H261</f>
        <v>0</v>
      </c>
      <c r="Q261" s="103">
        <v>2.2563399999999998</v>
      </c>
      <c r="R261" s="103">
        <f>Q261*H261</f>
        <v>0.60018643999999999</v>
      </c>
      <c r="S261" s="103">
        <v>0</v>
      </c>
      <c r="T261" s="104">
        <f>S261*H261</f>
        <v>0</v>
      </c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R261" s="105" t="s">
        <v>224</v>
      </c>
      <c r="AT261" s="105" t="s">
        <v>219</v>
      </c>
      <c r="AU261" s="105" t="s">
        <v>81</v>
      </c>
      <c r="AY261" s="6" t="s">
        <v>217</v>
      </c>
      <c r="BE261" s="106">
        <f>IF(N261="základní",J261,0)</f>
        <v>0</v>
      </c>
      <c r="BF261" s="106">
        <f>IF(N261="snížená",J261,0)</f>
        <v>0</v>
      </c>
      <c r="BG261" s="106">
        <f>IF(N261="zákl. přenesená",J261,0)</f>
        <v>0</v>
      </c>
      <c r="BH261" s="106">
        <f>IF(N261="sníž. přenesená",J261,0)</f>
        <v>0</v>
      </c>
      <c r="BI261" s="106">
        <f>IF(N261="nulová",J261,0)</f>
        <v>0</v>
      </c>
      <c r="BJ261" s="6" t="s">
        <v>79</v>
      </c>
      <c r="BK261" s="106">
        <f>ROUND(I261*H261,2)</f>
        <v>0</v>
      </c>
      <c r="BL261" s="6" t="s">
        <v>224</v>
      </c>
      <c r="BM261" s="105" t="s">
        <v>378</v>
      </c>
    </row>
    <row r="262" spans="1:65" s="132" customFormat="1">
      <c r="B262" s="133"/>
      <c r="D262" s="113" t="s">
        <v>226</v>
      </c>
      <c r="E262" s="134" t="s">
        <v>0</v>
      </c>
      <c r="F262" s="135" t="s">
        <v>379</v>
      </c>
      <c r="H262" s="136">
        <v>0.26600000000000001</v>
      </c>
      <c r="L262" s="133"/>
      <c r="M262" s="137"/>
      <c r="N262" s="138"/>
      <c r="O262" s="138"/>
      <c r="P262" s="138"/>
      <c r="Q262" s="138"/>
      <c r="R262" s="138"/>
      <c r="S262" s="138"/>
      <c r="T262" s="139"/>
      <c r="AT262" s="134" t="s">
        <v>226</v>
      </c>
      <c r="AU262" s="134" t="s">
        <v>81</v>
      </c>
      <c r="AV262" s="132" t="s">
        <v>81</v>
      </c>
      <c r="AW262" s="132" t="s">
        <v>28</v>
      </c>
      <c r="AX262" s="132" t="s">
        <v>79</v>
      </c>
      <c r="AY262" s="134" t="s">
        <v>217</v>
      </c>
    </row>
    <row r="263" spans="1:65" s="17" customFormat="1" ht="16.5" customHeight="1">
      <c r="A263" s="161"/>
      <c r="B263" s="15"/>
      <c r="C263" s="94" t="s">
        <v>368</v>
      </c>
      <c r="D263" s="94" t="s">
        <v>219</v>
      </c>
      <c r="E263" s="95" t="s">
        <v>381</v>
      </c>
      <c r="F263" s="96" t="s">
        <v>382</v>
      </c>
      <c r="G263" s="97" t="s">
        <v>222</v>
      </c>
      <c r="H263" s="98">
        <v>3.9319999999999999</v>
      </c>
      <c r="I263" s="1"/>
      <c r="J263" s="99">
        <f>ROUND(I263*H263,2)</f>
        <v>0</v>
      </c>
      <c r="K263" s="96" t="s">
        <v>223</v>
      </c>
      <c r="L263" s="15"/>
      <c r="M263" s="100" t="s">
        <v>0</v>
      </c>
      <c r="N263" s="101" t="s">
        <v>37</v>
      </c>
      <c r="O263" s="102"/>
      <c r="P263" s="103">
        <f>O263*H263</f>
        <v>0</v>
      </c>
      <c r="Q263" s="103">
        <v>2.2563399999999998</v>
      </c>
      <c r="R263" s="103">
        <f>Q263*H263</f>
        <v>8.8719288799999987</v>
      </c>
      <c r="S263" s="103">
        <v>0</v>
      </c>
      <c r="T263" s="104">
        <f>S263*H263</f>
        <v>0</v>
      </c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R263" s="105" t="s">
        <v>224</v>
      </c>
      <c r="AT263" s="105" t="s">
        <v>219</v>
      </c>
      <c r="AU263" s="105" t="s">
        <v>81</v>
      </c>
      <c r="AY263" s="6" t="s">
        <v>217</v>
      </c>
      <c r="BE263" s="106">
        <f>IF(N263="základní",J263,0)</f>
        <v>0</v>
      </c>
      <c r="BF263" s="106">
        <f>IF(N263="snížená",J263,0)</f>
        <v>0</v>
      </c>
      <c r="BG263" s="106">
        <f>IF(N263="zákl. přenesená",J263,0)</f>
        <v>0</v>
      </c>
      <c r="BH263" s="106">
        <f>IF(N263="sníž. přenesená",J263,0)</f>
        <v>0</v>
      </c>
      <c r="BI263" s="106">
        <f>IF(N263="nulová",J263,0)</f>
        <v>0</v>
      </c>
      <c r="BJ263" s="6" t="s">
        <v>79</v>
      </c>
      <c r="BK263" s="106">
        <f>ROUND(I263*H263,2)</f>
        <v>0</v>
      </c>
      <c r="BL263" s="6" t="s">
        <v>224</v>
      </c>
      <c r="BM263" s="105" t="s">
        <v>383</v>
      </c>
    </row>
    <row r="264" spans="1:65" s="132" customFormat="1">
      <c r="B264" s="133"/>
      <c r="D264" s="113" t="s">
        <v>226</v>
      </c>
      <c r="E264" s="134" t="s">
        <v>0</v>
      </c>
      <c r="F264" s="135" t="s">
        <v>384</v>
      </c>
      <c r="H264" s="136">
        <v>3.9319999999999999</v>
      </c>
      <c r="L264" s="133"/>
      <c r="M264" s="137"/>
      <c r="N264" s="138"/>
      <c r="O264" s="138"/>
      <c r="P264" s="138"/>
      <c r="Q264" s="138"/>
      <c r="R264" s="138"/>
      <c r="S264" s="138"/>
      <c r="T264" s="139"/>
      <c r="AT264" s="134" t="s">
        <v>226</v>
      </c>
      <c r="AU264" s="134" t="s">
        <v>81</v>
      </c>
      <c r="AV264" s="132" t="s">
        <v>81</v>
      </c>
      <c r="AW264" s="132" t="s">
        <v>28</v>
      </c>
      <c r="AX264" s="132" t="s">
        <v>79</v>
      </c>
      <c r="AY264" s="134" t="s">
        <v>217</v>
      </c>
    </row>
    <row r="265" spans="1:65" s="17" customFormat="1" ht="16.5" customHeight="1">
      <c r="A265" s="161"/>
      <c r="B265" s="15"/>
      <c r="C265" s="94" t="s">
        <v>2409</v>
      </c>
      <c r="D265" s="94" t="s">
        <v>219</v>
      </c>
      <c r="E265" s="95" t="s">
        <v>386</v>
      </c>
      <c r="F265" s="96" t="s">
        <v>387</v>
      </c>
      <c r="G265" s="97" t="s">
        <v>286</v>
      </c>
      <c r="H265" s="98">
        <v>23.904</v>
      </c>
      <c r="I265" s="1"/>
      <c r="J265" s="99">
        <f>ROUND(I265*H265,2)</f>
        <v>0</v>
      </c>
      <c r="K265" s="96" t="s">
        <v>223</v>
      </c>
      <c r="L265" s="15"/>
      <c r="M265" s="100" t="s">
        <v>0</v>
      </c>
      <c r="N265" s="101" t="s">
        <v>37</v>
      </c>
      <c r="O265" s="102"/>
      <c r="P265" s="103">
        <f>O265*H265</f>
        <v>0</v>
      </c>
      <c r="Q265" s="103">
        <v>2.6900000000000001E-3</v>
      </c>
      <c r="R265" s="103">
        <f>Q265*H265</f>
        <v>6.4301759999999999E-2</v>
      </c>
      <c r="S265" s="103">
        <v>0</v>
      </c>
      <c r="T265" s="104">
        <f>S265*H265</f>
        <v>0</v>
      </c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R265" s="105" t="s">
        <v>224</v>
      </c>
      <c r="AT265" s="105" t="s">
        <v>219</v>
      </c>
      <c r="AU265" s="105" t="s">
        <v>81</v>
      </c>
      <c r="AY265" s="6" t="s">
        <v>217</v>
      </c>
      <c r="BE265" s="106">
        <f>IF(N265="základní",J265,0)</f>
        <v>0</v>
      </c>
      <c r="BF265" s="106">
        <f>IF(N265="snížená",J265,0)</f>
        <v>0</v>
      </c>
      <c r="BG265" s="106">
        <f>IF(N265="zákl. přenesená",J265,0)</f>
        <v>0</v>
      </c>
      <c r="BH265" s="106">
        <f>IF(N265="sníž. přenesená",J265,0)</f>
        <v>0</v>
      </c>
      <c r="BI265" s="106">
        <f>IF(N265="nulová",J265,0)</f>
        <v>0</v>
      </c>
      <c r="BJ265" s="6" t="s">
        <v>79</v>
      </c>
      <c r="BK265" s="106">
        <f>ROUND(I265*H265,2)</f>
        <v>0</v>
      </c>
      <c r="BL265" s="6" t="s">
        <v>224</v>
      </c>
      <c r="BM265" s="105" t="s">
        <v>388</v>
      </c>
    </row>
    <row r="266" spans="1:65" s="132" customFormat="1" ht="22.5">
      <c r="B266" s="133"/>
      <c r="D266" s="113" t="s">
        <v>226</v>
      </c>
      <c r="E266" s="134" t="s">
        <v>0</v>
      </c>
      <c r="F266" s="135" t="s">
        <v>389</v>
      </c>
      <c r="H266" s="136">
        <v>9.4179999999999993</v>
      </c>
      <c r="L266" s="133"/>
      <c r="M266" s="137"/>
      <c r="N266" s="138"/>
      <c r="O266" s="138"/>
      <c r="P266" s="138"/>
      <c r="Q266" s="138"/>
      <c r="R266" s="138"/>
      <c r="S266" s="138"/>
      <c r="T266" s="139"/>
      <c r="AT266" s="134" t="s">
        <v>226</v>
      </c>
      <c r="AU266" s="134" t="s">
        <v>81</v>
      </c>
      <c r="AV266" s="132" t="s">
        <v>81</v>
      </c>
      <c r="AW266" s="132" t="s">
        <v>28</v>
      </c>
      <c r="AX266" s="132" t="s">
        <v>72</v>
      </c>
      <c r="AY266" s="134" t="s">
        <v>217</v>
      </c>
    </row>
    <row r="267" spans="1:65" s="132" customFormat="1">
      <c r="B267" s="133"/>
      <c r="D267" s="113" t="s">
        <v>226</v>
      </c>
      <c r="E267" s="134" t="s">
        <v>0</v>
      </c>
      <c r="F267" s="135" t="s">
        <v>390</v>
      </c>
      <c r="H267" s="136">
        <v>2.58</v>
      </c>
      <c r="L267" s="133"/>
      <c r="M267" s="137"/>
      <c r="N267" s="138"/>
      <c r="O267" s="138"/>
      <c r="P267" s="138"/>
      <c r="Q267" s="138"/>
      <c r="R267" s="138"/>
      <c r="S267" s="138"/>
      <c r="T267" s="139"/>
      <c r="AT267" s="134" t="s">
        <v>226</v>
      </c>
      <c r="AU267" s="134" t="s">
        <v>81</v>
      </c>
      <c r="AV267" s="132" t="s">
        <v>81</v>
      </c>
      <c r="AW267" s="132" t="s">
        <v>28</v>
      </c>
      <c r="AX267" s="132" t="s">
        <v>72</v>
      </c>
      <c r="AY267" s="134" t="s">
        <v>217</v>
      </c>
    </row>
    <row r="268" spans="1:65" s="132" customFormat="1">
      <c r="B268" s="133"/>
      <c r="D268" s="113" t="s">
        <v>226</v>
      </c>
      <c r="E268" s="134" t="s">
        <v>0</v>
      </c>
      <c r="F268" s="135" t="s">
        <v>391</v>
      </c>
      <c r="H268" s="136">
        <v>5.63</v>
      </c>
      <c r="L268" s="133"/>
      <c r="M268" s="137"/>
      <c r="N268" s="138"/>
      <c r="O268" s="138"/>
      <c r="P268" s="138"/>
      <c r="Q268" s="138"/>
      <c r="R268" s="138"/>
      <c r="S268" s="138"/>
      <c r="T268" s="139"/>
      <c r="AT268" s="134" t="s">
        <v>226</v>
      </c>
      <c r="AU268" s="134" t="s">
        <v>81</v>
      </c>
      <c r="AV268" s="132" t="s">
        <v>81</v>
      </c>
      <c r="AW268" s="132" t="s">
        <v>28</v>
      </c>
      <c r="AX268" s="132" t="s">
        <v>72</v>
      </c>
      <c r="AY268" s="134" t="s">
        <v>217</v>
      </c>
    </row>
    <row r="269" spans="1:65" s="132" customFormat="1">
      <c r="B269" s="133"/>
      <c r="D269" s="113" t="s">
        <v>226</v>
      </c>
      <c r="E269" s="134" t="s">
        <v>0</v>
      </c>
      <c r="F269" s="135" t="s">
        <v>392</v>
      </c>
      <c r="H269" s="136">
        <v>2.2999999999999998</v>
      </c>
      <c r="L269" s="133"/>
      <c r="M269" s="137"/>
      <c r="N269" s="138"/>
      <c r="O269" s="138"/>
      <c r="P269" s="138"/>
      <c r="Q269" s="138"/>
      <c r="R269" s="138"/>
      <c r="S269" s="138"/>
      <c r="T269" s="139"/>
      <c r="AT269" s="134" t="s">
        <v>226</v>
      </c>
      <c r="AU269" s="134" t="s">
        <v>81</v>
      </c>
      <c r="AV269" s="132" t="s">
        <v>81</v>
      </c>
      <c r="AW269" s="132" t="s">
        <v>28</v>
      </c>
      <c r="AX269" s="132" t="s">
        <v>72</v>
      </c>
      <c r="AY269" s="134" t="s">
        <v>217</v>
      </c>
    </row>
    <row r="270" spans="1:65" s="132" customFormat="1">
      <c r="B270" s="133"/>
      <c r="D270" s="113" t="s">
        <v>226</v>
      </c>
      <c r="E270" s="134" t="s">
        <v>0</v>
      </c>
      <c r="F270" s="135" t="s">
        <v>393</v>
      </c>
      <c r="H270" s="136">
        <v>2.2000000000000002</v>
      </c>
      <c r="L270" s="133"/>
      <c r="M270" s="137"/>
      <c r="N270" s="138"/>
      <c r="O270" s="138"/>
      <c r="P270" s="138"/>
      <c r="Q270" s="138"/>
      <c r="R270" s="138"/>
      <c r="S270" s="138"/>
      <c r="T270" s="139"/>
      <c r="AT270" s="134" t="s">
        <v>226</v>
      </c>
      <c r="AU270" s="134" t="s">
        <v>81</v>
      </c>
      <c r="AV270" s="132" t="s">
        <v>81</v>
      </c>
      <c r="AW270" s="132" t="s">
        <v>28</v>
      </c>
      <c r="AX270" s="132" t="s">
        <v>72</v>
      </c>
      <c r="AY270" s="134" t="s">
        <v>217</v>
      </c>
    </row>
    <row r="271" spans="1:65" s="132" customFormat="1">
      <c r="B271" s="133"/>
      <c r="D271" s="113" t="s">
        <v>226</v>
      </c>
      <c r="E271" s="134" t="s">
        <v>0</v>
      </c>
      <c r="F271" s="135" t="s">
        <v>394</v>
      </c>
      <c r="H271" s="136">
        <v>1.776</v>
      </c>
      <c r="L271" s="133"/>
      <c r="M271" s="137"/>
      <c r="N271" s="138"/>
      <c r="O271" s="138"/>
      <c r="P271" s="138"/>
      <c r="Q271" s="138"/>
      <c r="R271" s="138"/>
      <c r="S271" s="138"/>
      <c r="T271" s="139"/>
      <c r="AT271" s="134" t="s">
        <v>226</v>
      </c>
      <c r="AU271" s="134" t="s">
        <v>81</v>
      </c>
      <c r="AV271" s="132" t="s">
        <v>81</v>
      </c>
      <c r="AW271" s="132" t="s">
        <v>28</v>
      </c>
      <c r="AX271" s="132" t="s">
        <v>72</v>
      </c>
      <c r="AY271" s="134" t="s">
        <v>217</v>
      </c>
    </row>
    <row r="272" spans="1:65" s="140" customFormat="1">
      <c r="B272" s="141"/>
      <c r="D272" s="113" t="s">
        <v>226</v>
      </c>
      <c r="E272" s="142" t="s">
        <v>0</v>
      </c>
      <c r="F272" s="143" t="s">
        <v>227</v>
      </c>
      <c r="H272" s="144">
        <v>23.904</v>
      </c>
      <c r="L272" s="141"/>
      <c r="M272" s="145"/>
      <c r="N272" s="146"/>
      <c r="O272" s="146"/>
      <c r="P272" s="146"/>
      <c r="Q272" s="146"/>
      <c r="R272" s="146"/>
      <c r="S272" s="146"/>
      <c r="T272" s="147"/>
      <c r="AT272" s="142" t="s">
        <v>226</v>
      </c>
      <c r="AU272" s="142" t="s">
        <v>81</v>
      </c>
      <c r="AV272" s="140" t="s">
        <v>224</v>
      </c>
      <c r="AW272" s="140" t="s">
        <v>28</v>
      </c>
      <c r="AX272" s="140" t="s">
        <v>79</v>
      </c>
      <c r="AY272" s="142" t="s">
        <v>217</v>
      </c>
    </row>
    <row r="273" spans="1:65" s="17" customFormat="1" ht="16.5" customHeight="1">
      <c r="A273" s="161"/>
      <c r="B273" s="15"/>
      <c r="C273" s="94" t="s">
        <v>375</v>
      </c>
      <c r="D273" s="94" t="s">
        <v>219</v>
      </c>
      <c r="E273" s="95" t="s">
        <v>396</v>
      </c>
      <c r="F273" s="96" t="s">
        <v>397</v>
      </c>
      <c r="G273" s="97" t="s">
        <v>286</v>
      </c>
      <c r="H273" s="98">
        <v>23.904</v>
      </c>
      <c r="I273" s="1"/>
      <c r="J273" s="99">
        <f>ROUND(I273*H273,2)</f>
        <v>0</v>
      </c>
      <c r="K273" s="96" t="s">
        <v>223</v>
      </c>
      <c r="L273" s="15"/>
      <c r="M273" s="100" t="s">
        <v>0</v>
      </c>
      <c r="N273" s="101" t="s">
        <v>37</v>
      </c>
      <c r="O273" s="102"/>
      <c r="P273" s="103">
        <f>O273*H273</f>
        <v>0</v>
      </c>
      <c r="Q273" s="103">
        <v>0</v>
      </c>
      <c r="R273" s="103">
        <f>Q273*H273</f>
        <v>0</v>
      </c>
      <c r="S273" s="103">
        <v>0</v>
      </c>
      <c r="T273" s="104">
        <f>S273*H273</f>
        <v>0</v>
      </c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R273" s="105" t="s">
        <v>224</v>
      </c>
      <c r="AT273" s="105" t="s">
        <v>219</v>
      </c>
      <c r="AU273" s="105" t="s">
        <v>81</v>
      </c>
      <c r="AY273" s="6" t="s">
        <v>217</v>
      </c>
      <c r="BE273" s="106">
        <f>IF(N273="základní",J273,0)</f>
        <v>0</v>
      </c>
      <c r="BF273" s="106">
        <f>IF(N273="snížená",J273,0)</f>
        <v>0</v>
      </c>
      <c r="BG273" s="106">
        <f>IF(N273="zákl. přenesená",J273,0)</f>
        <v>0</v>
      </c>
      <c r="BH273" s="106">
        <f>IF(N273="sníž. přenesená",J273,0)</f>
        <v>0</v>
      </c>
      <c r="BI273" s="106">
        <f>IF(N273="nulová",J273,0)</f>
        <v>0</v>
      </c>
      <c r="BJ273" s="6" t="s">
        <v>79</v>
      </c>
      <c r="BK273" s="106">
        <f>ROUND(I273*H273,2)</f>
        <v>0</v>
      </c>
      <c r="BL273" s="6" t="s">
        <v>224</v>
      </c>
      <c r="BM273" s="105" t="s">
        <v>398</v>
      </c>
    </row>
    <row r="274" spans="1:65" s="17" customFormat="1" ht="16.5" customHeight="1">
      <c r="A274" s="161"/>
      <c r="B274" s="15"/>
      <c r="C274" s="94" t="s">
        <v>380</v>
      </c>
      <c r="D274" s="94" t="s">
        <v>219</v>
      </c>
      <c r="E274" s="95" t="s">
        <v>400</v>
      </c>
      <c r="F274" s="96" t="s">
        <v>401</v>
      </c>
      <c r="G274" s="97" t="s">
        <v>263</v>
      </c>
      <c r="H274" s="98">
        <v>0.154</v>
      </c>
      <c r="I274" s="1"/>
      <c r="J274" s="99">
        <f>ROUND(I274*H274,2)</f>
        <v>0</v>
      </c>
      <c r="K274" s="96" t="s">
        <v>223</v>
      </c>
      <c r="L274" s="15"/>
      <c r="M274" s="100" t="s">
        <v>0</v>
      </c>
      <c r="N274" s="101" t="s">
        <v>37</v>
      </c>
      <c r="O274" s="102"/>
      <c r="P274" s="103">
        <f>O274*H274</f>
        <v>0</v>
      </c>
      <c r="Q274" s="103">
        <v>1.06277</v>
      </c>
      <c r="R274" s="103">
        <f>Q274*H274</f>
        <v>0.16366658000000001</v>
      </c>
      <c r="S274" s="103">
        <v>0</v>
      </c>
      <c r="T274" s="104">
        <f>S274*H274</f>
        <v>0</v>
      </c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R274" s="105" t="s">
        <v>224</v>
      </c>
      <c r="AT274" s="105" t="s">
        <v>219</v>
      </c>
      <c r="AU274" s="105" t="s">
        <v>81</v>
      </c>
      <c r="AY274" s="6" t="s">
        <v>217</v>
      </c>
      <c r="BE274" s="106">
        <f>IF(N274="základní",J274,0)</f>
        <v>0</v>
      </c>
      <c r="BF274" s="106">
        <f>IF(N274="snížená",J274,0)</f>
        <v>0</v>
      </c>
      <c r="BG274" s="106">
        <f>IF(N274="zákl. přenesená",J274,0)</f>
        <v>0</v>
      </c>
      <c r="BH274" s="106">
        <f>IF(N274="sníž. přenesená",J274,0)</f>
        <v>0</v>
      </c>
      <c r="BI274" s="106">
        <f>IF(N274="nulová",J274,0)</f>
        <v>0</v>
      </c>
      <c r="BJ274" s="6" t="s">
        <v>79</v>
      </c>
      <c r="BK274" s="106">
        <f>ROUND(I274*H274,2)</f>
        <v>0</v>
      </c>
      <c r="BL274" s="6" t="s">
        <v>224</v>
      </c>
      <c r="BM274" s="105" t="s">
        <v>402</v>
      </c>
    </row>
    <row r="275" spans="1:65" s="132" customFormat="1" ht="22.5">
      <c r="B275" s="133"/>
      <c r="D275" s="113" t="s">
        <v>226</v>
      </c>
      <c r="E275" s="134" t="s">
        <v>0</v>
      </c>
      <c r="F275" s="135" t="s">
        <v>403</v>
      </c>
      <c r="H275" s="136">
        <v>0.151</v>
      </c>
      <c r="L275" s="133"/>
      <c r="M275" s="137"/>
      <c r="N275" s="138"/>
      <c r="O275" s="138"/>
      <c r="P275" s="138"/>
      <c r="Q275" s="138"/>
      <c r="R275" s="138"/>
      <c r="S275" s="138"/>
      <c r="T275" s="139"/>
      <c r="AT275" s="134" t="s">
        <v>226</v>
      </c>
      <c r="AU275" s="134" t="s">
        <v>81</v>
      </c>
      <c r="AV275" s="132" t="s">
        <v>81</v>
      </c>
      <c r="AW275" s="132" t="s">
        <v>28</v>
      </c>
      <c r="AX275" s="132" t="s">
        <v>79</v>
      </c>
      <c r="AY275" s="134" t="s">
        <v>217</v>
      </c>
    </row>
    <row r="276" spans="1:65" s="132" customFormat="1">
      <c r="B276" s="133"/>
      <c r="D276" s="113" t="s">
        <v>226</v>
      </c>
      <c r="F276" s="135" t="s">
        <v>404</v>
      </c>
      <c r="H276" s="136">
        <v>0.154</v>
      </c>
      <c r="L276" s="133"/>
      <c r="M276" s="137"/>
      <c r="N276" s="138"/>
      <c r="O276" s="138"/>
      <c r="P276" s="138"/>
      <c r="Q276" s="138"/>
      <c r="R276" s="138"/>
      <c r="S276" s="138"/>
      <c r="T276" s="139"/>
      <c r="AT276" s="134" t="s">
        <v>226</v>
      </c>
      <c r="AU276" s="134" t="s">
        <v>81</v>
      </c>
      <c r="AV276" s="132" t="s">
        <v>81</v>
      </c>
      <c r="AW276" s="132" t="s">
        <v>2</v>
      </c>
      <c r="AX276" s="132" t="s">
        <v>79</v>
      </c>
      <c r="AY276" s="134" t="s">
        <v>217</v>
      </c>
    </row>
    <row r="277" spans="1:65" s="17" customFormat="1" ht="16.5" customHeight="1">
      <c r="A277" s="161"/>
      <c r="B277" s="15"/>
      <c r="C277" s="94" t="s">
        <v>385</v>
      </c>
      <c r="D277" s="94" t="s">
        <v>219</v>
      </c>
      <c r="E277" s="95" t="s">
        <v>406</v>
      </c>
      <c r="F277" s="96" t="s">
        <v>407</v>
      </c>
      <c r="G277" s="97" t="s">
        <v>286</v>
      </c>
      <c r="H277" s="98">
        <v>17.221</v>
      </c>
      <c r="I277" s="1"/>
      <c r="J277" s="99">
        <f>ROUND(I277*H277,2)</f>
        <v>0</v>
      </c>
      <c r="K277" s="96" t="s">
        <v>223</v>
      </c>
      <c r="L277" s="15"/>
      <c r="M277" s="100" t="s">
        <v>0</v>
      </c>
      <c r="N277" s="101" t="s">
        <v>37</v>
      </c>
      <c r="O277" s="102"/>
      <c r="P277" s="103">
        <f>O277*H277</f>
        <v>0</v>
      </c>
      <c r="Q277" s="103">
        <v>0.36276999999999998</v>
      </c>
      <c r="R277" s="103">
        <f>Q277*H277</f>
        <v>6.2472621699999999</v>
      </c>
      <c r="S277" s="103">
        <v>0</v>
      </c>
      <c r="T277" s="104">
        <f>S277*H277</f>
        <v>0</v>
      </c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R277" s="105" t="s">
        <v>224</v>
      </c>
      <c r="AT277" s="105" t="s">
        <v>219</v>
      </c>
      <c r="AU277" s="105" t="s">
        <v>81</v>
      </c>
      <c r="AY277" s="6" t="s">
        <v>217</v>
      </c>
      <c r="BE277" s="106">
        <f>IF(N277="základní",J277,0)</f>
        <v>0</v>
      </c>
      <c r="BF277" s="106">
        <f>IF(N277="snížená",J277,0)</f>
        <v>0</v>
      </c>
      <c r="BG277" s="106">
        <f>IF(N277="zákl. přenesená",J277,0)</f>
        <v>0</v>
      </c>
      <c r="BH277" s="106">
        <f>IF(N277="sníž. přenesená",J277,0)</f>
        <v>0</v>
      </c>
      <c r="BI277" s="106">
        <f>IF(N277="nulová",J277,0)</f>
        <v>0</v>
      </c>
      <c r="BJ277" s="6" t="s">
        <v>79</v>
      </c>
      <c r="BK277" s="106">
        <f>ROUND(I277*H277,2)</f>
        <v>0</v>
      </c>
      <c r="BL277" s="6" t="s">
        <v>224</v>
      </c>
      <c r="BM277" s="105" t="s">
        <v>408</v>
      </c>
    </row>
    <row r="278" spans="1:65" s="132" customFormat="1">
      <c r="B278" s="133"/>
      <c r="D278" s="113" t="s">
        <v>226</v>
      </c>
      <c r="E278" s="134" t="s">
        <v>0</v>
      </c>
      <c r="F278" s="135" t="s">
        <v>409</v>
      </c>
      <c r="H278" s="136">
        <v>17.221</v>
      </c>
      <c r="L278" s="133"/>
      <c r="M278" s="137"/>
      <c r="N278" s="138"/>
      <c r="O278" s="138"/>
      <c r="P278" s="138"/>
      <c r="Q278" s="138"/>
      <c r="R278" s="138"/>
      <c r="S278" s="138"/>
      <c r="T278" s="139"/>
      <c r="AT278" s="134" t="s">
        <v>226</v>
      </c>
      <c r="AU278" s="134" t="s">
        <v>81</v>
      </c>
      <c r="AV278" s="132" t="s">
        <v>81</v>
      </c>
      <c r="AW278" s="132" t="s">
        <v>28</v>
      </c>
      <c r="AX278" s="132" t="s">
        <v>79</v>
      </c>
      <c r="AY278" s="134" t="s">
        <v>217</v>
      </c>
    </row>
    <row r="279" spans="1:65" s="17" customFormat="1" ht="16.5" customHeight="1">
      <c r="A279" s="161"/>
      <c r="B279" s="15"/>
      <c r="C279" s="94" t="s">
        <v>395</v>
      </c>
      <c r="D279" s="94" t="s">
        <v>219</v>
      </c>
      <c r="E279" s="95" t="s">
        <v>411</v>
      </c>
      <c r="F279" s="96" t="s">
        <v>412</v>
      </c>
      <c r="G279" s="97" t="s">
        <v>222</v>
      </c>
      <c r="H279" s="98">
        <v>5.4870000000000001</v>
      </c>
      <c r="I279" s="1"/>
      <c r="J279" s="99">
        <f>ROUND(I279*H279,2)</f>
        <v>0</v>
      </c>
      <c r="K279" s="96" t="s">
        <v>223</v>
      </c>
      <c r="L279" s="15"/>
      <c r="M279" s="100" t="s">
        <v>0</v>
      </c>
      <c r="N279" s="101" t="s">
        <v>37</v>
      </c>
      <c r="O279" s="102"/>
      <c r="P279" s="103">
        <f>O279*H279</f>
        <v>0</v>
      </c>
      <c r="Q279" s="103">
        <v>2.2563399999999998</v>
      </c>
      <c r="R279" s="103">
        <f>Q279*H279</f>
        <v>12.380537579999999</v>
      </c>
      <c r="S279" s="103">
        <v>0</v>
      </c>
      <c r="T279" s="104">
        <f>S279*H279</f>
        <v>0</v>
      </c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R279" s="105" t="s">
        <v>224</v>
      </c>
      <c r="AT279" s="105" t="s">
        <v>219</v>
      </c>
      <c r="AU279" s="105" t="s">
        <v>81</v>
      </c>
      <c r="AY279" s="6" t="s">
        <v>217</v>
      </c>
      <c r="BE279" s="106">
        <f>IF(N279="základní",J279,0)</f>
        <v>0</v>
      </c>
      <c r="BF279" s="106">
        <f>IF(N279="snížená",J279,0)</f>
        <v>0</v>
      </c>
      <c r="BG279" s="106">
        <f>IF(N279="zákl. přenesená",J279,0)</f>
        <v>0</v>
      </c>
      <c r="BH279" s="106">
        <f>IF(N279="sníž. přenesená",J279,0)</f>
        <v>0</v>
      </c>
      <c r="BI279" s="106">
        <f>IF(N279="nulová",J279,0)</f>
        <v>0</v>
      </c>
      <c r="BJ279" s="6" t="s">
        <v>79</v>
      </c>
      <c r="BK279" s="106">
        <f>ROUND(I279*H279,2)</f>
        <v>0</v>
      </c>
      <c r="BL279" s="6" t="s">
        <v>224</v>
      </c>
      <c r="BM279" s="105" t="s">
        <v>413</v>
      </c>
    </row>
    <row r="280" spans="1:65" s="132" customFormat="1" ht="22.5">
      <c r="B280" s="133"/>
      <c r="D280" s="113" t="s">
        <v>226</v>
      </c>
      <c r="E280" s="134" t="s">
        <v>0</v>
      </c>
      <c r="F280" s="135" t="s">
        <v>414</v>
      </c>
      <c r="H280" s="136">
        <v>2.8250000000000002</v>
      </c>
      <c r="L280" s="133"/>
      <c r="M280" s="137"/>
      <c r="N280" s="138"/>
      <c r="O280" s="138"/>
      <c r="P280" s="138"/>
      <c r="Q280" s="138"/>
      <c r="R280" s="138"/>
      <c r="S280" s="138"/>
      <c r="T280" s="139"/>
      <c r="AT280" s="134" t="s">
        <v>226</v>
      </c>
      <c r="AU280" s="134" t="s">
        <v>81</v>
      </c>
      <c r="AV280" s="132" t="s">
        <v>81</v>
      </c>
      <c r="AW280" s="132" t="s">
        <v>28</v>
      </c>
      <c r="AX280" s="132" t="s">
        <v>72</v>
      </c>
      <c r="AY280" s="134" t="s">
        <v>217</v>
      </c>
    </row>
    <row r="281" spans="1:65" s="132" customFormat="1">
      <c r="B281" s="133"/>
      <c r="D281" s="113" t="s">
        <v>226</v>
      </c>
      <c r="E281" s="134" t="s">
        <v>0</v>
      </c>
      <c r="F281" s="135" t="s">
        <v>415</v>
      </c>
      <c r="H281" s="136">
        <v>0.18</v>
      </c>
      <c r="L281" s="133"/>
      <c r="M281" s="137"/>
      <c r="N281" s="138"/>
      <c r="O281" s="138"/>
      <c r="P281" s="138"/>
      <c r="Q281" s="138"/>
      <c r="R281" s="138"/>
      <c r="S281" s="138"/>
      <c r="T281" s="139"/>
      <c r="AT281" s="134" t="s">
        <v>226</v>
      </c>
      <c r="AU281" s="134" t="s">
        <v>81</v>
      </c>
      <c r="AV281" s="132" t="s">
        <v>81</v>
      </c>
      <c r="AW281" s="132" t="s">
        <v>28</v>
      </c>
      <c r="AX281" s="132" t="s">
        <v>72</v>
      </c>
      <c r="AY281" s="134" t="s">
        <v>217</v>
      </c>
    </row>
    <row r="282" spans="1:65" s="132" customFormat="1">
      <c r="B282" s="133"/>
      <c r="D282" s="113" t="s">
        <v>226</v>
      </c>
      <c r="E282" s="134" t="s">
        <v>0</v>
      </c>
      <c r="F282" s="135" t="s">
        <v>416</v>
      </c>
      <c r="H282" s="136">
        <v>2</v>
      </c>
      <c r="L282" s="133"/>
      <c r="M282" s="137"/>
      <c r="N282" s="138"/>
      <c r="O282" s="138"/>
      <c r="P282" s="138"/>
      <c r="Q282" s="138"/>
      <c r="R282" s="138"/>
      <c r="S282" s="138"/>
      <c r="T282" s="139"/>
      <c r="AT282" s="134" t="s">
        <v>226</v>
      </c>
      <c r="AU282" s="134" t="s">
        <v>81</v>
      </c>
      <c r="AV282" s="132" t="s">
        <v>81</v>
      </c>
      <c r="AW282" s="132" t="s">
        <v>28</v>
      </c>
      <c r="AX282" s="132" t="s">
        <v>72</v>
      </c>
      <c r="AY282" s="134" t="s">
        <v>217</v>
      </c>
    </row>
    <row r="283" spans="1:65" s="132" customFormat="1">
      <c r="B283" s="133"/>
      <c r="D283" s="113" t="s">
        <v>226</v>
      </c>
      <c r="E283" s="134" t="s">
        <v>0</v>
      </c>
      <c r="F283" s="135" t="s">
        <v>417</v>
      </c>
      <c r="H283" s="136">
        <v>0.3</v>
      </c>
      <c r="L283" s="133"/>
      <c r="M283" s="137"/>
      <c r="N283" s="138"/>
      <c r="O283" s="138"/>
      <c r="P283" s="138"/>
      <c r="Q283" s="138"/>
      <c r="R283" s="138"/>
      <c r="S283" s="138"/>
      <c r="T283" s="139"/>
      <c r="AT283" s="134" t="s">
        <v>226</v>
      </c>
      <c r="AU283" s="134" t="s">
        <v>81</v>
      </c>
      <c r="AV283" s="132" t="s">
        <v>81</v>
      </c>
      <c r="AW283" s="132" t="s">
        <v>28</v>
      </c>
      <c r="AX283" s="132" t="s">
        <v>72</v>
      </c>
      <c r="AY283" s="134" t="s">
        <v>217</v>
      </c>
    </row>
    <row r="284" spans="1:65" s="132" customFormat="1">
      <c r="B284" s="133"/>
      <c r="D284" s="113" t="s">
        <v>226</v>
      </c>
      <c r="E284" s="134" t="s">
        <v>0</v>
      </c>
      <c r="F284" s="135" t="s">
        <v>418</v>
      </c>
      <c r="H284" s="136">
        <v>0.182</v>
      </c>
      <c r="L284" s="133"/>
      <c r="M284" s="137"/>
      <c r="N284" s="138"/>
      <c r="O284" s="138"/>
      <c r="P284" s="138"/>
      <c r="Q284" s="138"/>
      <c r="R284" s="138"/>
      <c r="S284" s="138"/>
      <c r="T284" s="139"/>
      <c r="AT284" s="134" t="s">
        <v>226</v>
      </c>
      <c r="AU284" s="134" t="s">
        <v>81</v>
      </c>
      <c r="AV284" s="132" t="s">
        <v>81</v>
      </c>
      <c r="AW284" s="132" t="s">
        <v>28</v>
      </c>
      <c r="AX284" s="132" t="s">
        <v>72</v>
      </c>
      <c r="AY284" s="134" t="s">
        <v>217</v>
      </c>
    </row>
    <row r="285" spans="1:65" s="140" customFormat="1">
      <c r="B285" s="141"/>
      <c r="D285" s="113" t="s">
        <v>226</v>
      </c>
      <c r="E285" s="142" t="s">
        <v>0</v>
      </c>
      <c r="F285" s="143" t="s">
        <v>227</v>
      </c>
      <c r="H285" s="144">
        <v>5.4870000000000001</v>
      </c>
      <c r="L285" s="141"/>
      <c r="M285" s="145"/>
      <c r="N285" s="146"/>
      <c r="O285" s="146"/>
      <c r="P285" s="146"/>
      <c r="Q285" s="146"/>
      <c r="R285" s="146"/>
      <c r="S285" s="146"/>
      <c r="T285" s="147"/>
      <c r="AT285" s="142" t="s">
        <v>226</v>
      </c>
      <c r="AU285" s="142" t="s">
        <v>81</v>
      </c>
      <c r="AV285" s="140" t="s">
        <v>224</v>
      </c>
      <c r="AW285" s="140" t="s">
        <v>28</v>
      </c>
      <c r="AX285" s="140" t="s">
        <v>79</v>
      </c>
      <c r="AY285" s="142" t="s">
        <v>217</v>
      </c>
    </row>
    <row r="286" spans="1:65" s="81" customFormat="1" ht="22.9" customHeight="1">
      <c r="B286" s="82"/>
      <c r="D286" s="83" t="s">
        <v>71</v>
      </c>
      <c r="E286" s="92" t="s">
        <v>231</v>
      </c>
      <c r="F286" s="92" t="s">
        <v>5873</v>
      </c>
      <c r="J286" s="93">
        <f>BK286</f>
        <v>0</v>
      </c>
      <c r="L286" s="82"/>
      <c r="M286" s="86"/>
      <c r="N286" s="87"/>
      <c r="O286" s="87"/>
      <c r="P286" s="88">
        <f>SUM(P287:P322)</f>
        <v>0</v>
      </c>
      <c r="Q286" s="87"/>
      <c r="R286" s="88">
        <f>SUM(R287:R322)</f>
        <v>53.248411849999997</v>
      </c>
      <c r="S286" s="87"/>
      <c r="T286" s="89">
        <f>SUM(T287:T322)</f>
        <v>1.0199900000000001E-3</v>
      </c>
      <c r="AR286" s="83" t="s">
        <v>79</v>
      </c>
      <c r="AT286" s="90" t="s">
        <v>71</v>
      </c>
      <c r="AU286" s="90" t="s">
        <v>79</v>
      </c>
      <c r="AY286" s="83" t="s">
        <v>217</v>
      </c>
      <c r="BK286" s="91">
        <f>SUM(BK287:BK322)</f>
        <v>0</v>
      </c>
    </row>
    <row r="287" spans="1:65" s="17" customFormat="1" ht="16.5" customHeight="1">
      <c r="A287" s="161"/>
      <c r="B287" s="15"/>
      <c r="C287" s="94" t="s">
        <v>399</v>
      </c>
      <c r="D287" s="94" t="s">
        <v>219</v>
      </c>
      <c r="E287" s="95" t="s">
        <v>420</v>
      </c>
      <c r="F287" s="96" t="s">
        <v>421</v>
      </c>
      <c r="G287" s="97" t="s">
        <v>222</v>
      </c>
      <c r="H287" s="98">
        <v>6.94</v>
      </c>
      <c r="I287" s="1"/>
      <c r="J287" s="99">
        <f>ROUND(I287*H287,2)</f>
        <v>0</v>
      </c>
      <c r="K287" s="96" t="s">
        <v>223</v>
      </c>
      <c r="L287" s="15"/>
      <c r="M287" s="100" t="s">
        <v>0</v>
      </c>
      <c r="N287" s="101" t="s">
        <v>37</v>
      </c>
      <c r="O287" s="102"/>
      <c r="P287" s="103">
        <f>O287*H287</f>
        <v>0</v>
      </c>
      <c r="Q287" s="103">
        <v>1.8774999999999999</v>
      </c>
      <c r="R287" s="103">
        <f>Q287*H287</f>
        <v>13.02985</v>
      </c>
      <c r="S287" s="103">
        <v>0</v>
      </c>
      <c r="T287" s="104">
        <f>S287*H287</f>
        <v>0</v>
      </c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R287" s="105" t="s">
        <v>224</v>
      </c>
      <c r="AT287" s="105" t="s">
        <v>219</v>
      </c>
      <c r="AU287" s="105" t="s">
        <v>81</v>
      </c>
      <c r="AY287" s="6" t="s">
        <v>217</v>
      </c>
      <c r="BE287" s="106">
        <f>IF(N287="základní",J287,0)</f>
        <v>0</v>
      </c>
      <c r="BF287" s="106">
        <f>IF(N287="snížená",J287,0)</f>
        <v>0</v>
      </c>
      <c r="BG287" s="106">
        <f>IF(N287="zákl. přenesená",J287,0)</f>
        <v>0</v>
      </c>
      <c r="BH287" s="106">
        <f>IF(N287="sníž. přenesená",J287,0)</f>
        <v>0</v>
      </c>
      <c r="BI287" s="106">
        <f>IF(N287="nulová",J287,0)</f>
        <v>0</v>
      </c>
      <c r="BJ287" s="6" t="s">
        <v>79</v>
      </c>
      <c r="BK287" s="106">
        <f>ROUND(I287*H287,2)</f>
        <v>0</v>
      </c>
      <c r="BL287" s="6" t="s">
        <v>224</v>
      </c>
      <c r="BM287" s="105" t="s">
        <v>422</v>
      </c>
    </row>
    <row r="288" spans="1:65" s="132" customFormat="1">
      <c r="B288" s="133"/>
      <c r="D288" s="113" t="s">
        <v>226</v>
      </c>
      <c r="E288" s="134" t="s">
        <v>0</v>
      </c>
      <c r="F288" s="135" t="s">
        <v>423</v>
      </c>
      <c r="H288" s="136">
        <v>4.556</v>
      </c>
      <c r="L288" s="133"/>
      <c r="M288" s="137"/>
      <c r="N288" s="138"/>
      <c r="O288" s="138"/>
      <c r="P288" s="138"/>
      <c r="Q288" s="138"/>
      <c r="R288" s="138"/>
      <c r="S288" s="138"/>
      <c r="T288" s="139"/>
      <c r="AT288" s="134" t="s">
        <v>226</v>
      </c>
      <c r="AU288" s="134" t="s">
        <v>81</v>
      </c>
      <c r="AV288" s="132" t="s">
        <v>81</v>
      </c>
      <c r="AW288" s="132" t="s">
        <v>28</v>
      </c>
      <c r="AX288" s="132" t="s">
        <v>72</v>
      </c>
      <c r="AY288" s="134" t="s">
        <v>217</v>
      </c>
    </row>
    <row r="289" spans="1:65" s="132" customFormat="1">
      <c r="B289" s="133"/>
      <c r="D289" s="113" t="s">
        <v>226</v>
      </c>
      <c r="E289" s="134" t="s">
        <v>0</v>
      </c>
      <c r="F289" s="135" t="s">
        <v>424</v>
      </c>
      <c r="H289" s="136">
        <v>2.3839999999999999</v>
      </c>
      <c r="L289" s="133"/>
      <c r="M289" s="137"/>
      <c r="N289" s="138"/>
      <c r="O289" s="138"/>
      <c r="P289" s="138"/>
      <c r="Q289" s="138"/>
      <c r="R289" s="138"/>
      <c r="S289" s="138"/>
      <c r="T289" s="139"/>
      <c r="AT289" s="134" t="s">
        <v>226</v>
      </c>
      <c r="AU289" s="134" t="s">
        <v>81</v>
      </c>
      <c r="AV289" s="132" t="s">
        <v>81</v>
      </c>
      <c r="AW289" s="132" t="s">
        <v>28</v>
      </c>
      <c r="AX289" s="132" t="s">
        <v>72</v>
      </c>
      <c r="AY289" s="134" t="s">
        <v>217</v>
      </c>
    </row>
    <row r="290" spans="1:65" s="140" customFormat="1">
      <c r="B290" s="141"/>
      <c r="D290" s="113" t="s">
        <v>226</v>
      </c>
      <c r="E290" s="142" t="s">
        <v>0</v>
      </c>
      <c r="F290" s="143" t="s">
        <v>227</v>
      </c>
      <c r="H290" s="144">
        <v>6.94</v>
      </c>
      <c r="L290" s="141"/>
      <c r="M290" s="145"/>
      <c r="N290" s="146"/>
      <c r="O290" s="146"/>
      <c r="P290" s="146"/>
      <c r="Q290" s="146"/>
      <c r="R290" s="146"/>
      <c r="S290" s="146"/>
      <c r="T290" s="147"/>
      <c r="AT290" s="142" t="s">
        <v>226</v>
      </c>
      <c r="AU290" s="142" t="s">
        <v>81</v>
      </c>
      <c r="AV290" s="140" t="s">
        <v>224</v>
      </c>
      <c r="AW290" s="140" t="s">
        <v>28</v>
      </c>
      <c r="AX290" s="140" t="s">
        <v>79</v>
      </c>
      <c r="AY290" s="142" t="s">
        <v>217</v>
      </c>
    </row>
    <row r="291" spans="1:65" s="17" customFormat="1" ht="16.5" customHeight="1">
      <c r="A291" s="161"/>
      <c r="B291" s="15"/>
      <c r="C291" s="94" t="s">
        <v>2413</v>
      </c>
      <c r="D291" s="94" t="s">
        <v>219</v>
      </c>
      <c r="E291" s="95" t="s">
        <v>426</v>
      </c>
      <c r="F291" s="96" t="s">
        <v>427</v>
      </c>
      <c r="G291" s="97" t="s">
        <v>257</v>
      </c>
      <c r="H291" s="98">
        <v>0.91800000000000004</v>
      </c>
      <c r="I291" s="1"/>
      <c r="J291" s="99">
        <f>ROUND(I291*H291,2)</f>
        <v>0</v>
      </c>
      <c r="K291" s="96" t="s">
        <v>223</v>
      </c>
      <c r="L291" s="15"/>
      <c r="M291" s="100" t="s">
        <v>0</v>
      </c>
      <c r="N291" s="101" t="s">
        <v>37</v>
      </c>
      <c r="O291" s="102"/>
      <c r="P291" s="103">
        <f>O291*H291</f>
        <v>0</v>
      </c>
      <c r="Q291" s="103">
        <v>0</v>
      </c>
      <c r="R291" s="103">
        <f>Q291*H291</f>
        <v>0</v>
      </c>
      <c r="S291" s="103">
        <v>0</v>
      </c>
      <c r="T291" s="104">
        <f>S291*H291</f>
        <v>0</v>
      </c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R291" s="105" t="s">
        <v>224</v>
      </c>
      <c r="AT291" s="105" t="s">
        <v>219</v>
      </c>
      <c r="AU291" s="105" t="s">
        <v>81</v>
      </c>
      <c r="AY291" s="6" t="s">
        <v>217</v>
      </c>
      <c r="BE291" s="106">
        <f>IF(N291="základní",J291,0)</f>
        <v>0</v>
      </c>
      <c r="BF291" s="106">
        <f>IF(N291="snížená",J291,0)</f>
        <v>0</v>
      </c>
      <c r="BG291" s="106">
        <f>IF(N291="zákl. přenesená",J291,0)</f>
        <v>0</v>
      </c>
      <c r="BH291" s="106">
        <f>IF(N291="sníž. přenesená",J291,0)</f>
        <v>0</v>
      </c>
      <c r="BI291" s="106">
        <f>IF(N291="nulová",J291,0)</f>
        <v>0</v>
      </c>
      <c r="BJ291" s="6" t="s">
        <v>79</v>
      </c>
      <c r="BK291" s="106">
        <f>ROUND(I291*H291,2)</f>
        <v>0</v>
      </c>
      <c r="BL291" s="6" t="s">
        <v>224</v>
      </c>
      <c r="BM291" s="105" t="s">
        <v>428</v>
      </c>
    </row>
    <row r="292" spans="1:65" s="132" customFormat="1">
      <c r="B292" s="133"/>
      <c r="D292" s="113" t="s">
        <v>226</v>
      </c>
      <c r="E292" s="134" t="s">
        <v>0</v>
      </c>
      <c r="F292" s="135" t="s">
        <v>429</v>
      </c>
      <c r="H292" s="136">
        <v>0.91800000000000004</v>
      </c>
      <c r="L292" s="133"/>
      <c r="M292" s="137"/>
      <c r="N292" s="138"/>
      <c r="O292" s="138"/>
      <c r="P292" s="138"/>
      <c r="Q292" s="138"/>
      <c r="R292" s="138"/>
      <c r="S292" s="138"/>
      <c r="T292" s="139"/>
      <c r="AT292" s="134" t="s">
        <v>226</v>
      </c>
      <c r="AU292" s="134" t="s">
        <v>81</v>
      </c>
      <c r="AV292" s="132" t="s">
        <v>81</v>
      </c>
      <c r="AW292" s="132" t="s">
        <v>28</v>
      </c>
      <c r="AX292" s="132" t="s">
        <v>79</v>
      </c>
      <c r="AY292" s="134" t="s">
        <v>217</v>
      </c>
    </row>
    <row r="293" spans="1:65" s="17" customFormat="1" ht="16.5" customHeight="1">
      <c r="A293" s="161"/>
      <c r="B293" s="15"/>
      <c r="C293" s="148" t="s">
        <v>405</v>
      </c>
      <c r="D293" s="148" t="s">
        <v>245</v>
      </c>
      <c r="E293" s="149" t="s">
        <v>431</v>
      </c>
      <c r="F293" s="150" t="s">
        <v>432</v>
      </c>
      <c r="G293" s="151" t="s">
        <v>257</v>
      </c>
      <c r="H293" s="152">
        <v>0.94599999999999995</v>
      </c>
      <c r="I293" s="2"/>
      <c r="J293" s="153">
        <f>ROUND(I293*H293,2)</f>
        <v>0</v>
      </c>
      <c r="K293" s="150" t="s">
        <v>223</v>
      </c>
      <c r="L293" s="154"/>
      <c r="M293" s="155" t="s">
        <v>0</v>
      </c>
      <c r="N293" s="156" t="s">
        <v>37</v>
      </c>
      <c r="O293" s="102"/>
      <c r="P293" s="103">
        <f>O293*H293</f>
        <v>0</v>
      </c>
      <c r="Q293" s="103">
        <v>1.6619999999999999E-2</v>
      </c>
      <c r="R293" s="103">
        <f>Q293*H293</f>
        <v>1.572252E-2</v>
      </c>
      <c r="S293" s="103">
        <v>0</v>
      </c>
      <c r="T293" s="104">
        <f>S293*H293</f>
        <v>0</v>
      </c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R293" s="105" t="s">
        <v>248</v>
      </c>
      <c r="AT293" s="105" t="s">
        <v>245</v>
      </c>
      <c r="AU293" s="105" t="s">
        <v>81</v>
      </c>
      <c r="AY293" s="6" t="s">
        <v>217</v>
      </c>
      <c r="BE293" s="106">
        <f>IF(N293="základní",J293,0)</f>
        <v>0</v>
      </c>
      <c r="BF293" s="106">
        <f>IF(N293="snížená",J293,0)</f>
        <v>0</v>
      </c>
      <c r="BG293" s="106">
        <f>IF(N293="zákl. přenesená",J293,0)</f>
        <v>0</v>
      </c>
      <c r="BH293" s="106">
        <f>IF(N293="sníž. přenesená",J293,0)</f>
        <v>0</v>
      </c>
      <c r="BI293" s="106">
        <f>IF(N293="nulová",J293,0)</f>
        <v>0</v>
      </c>
      <c r="BJ293" s="6" t="s">
        <v>79</v>
      </c>
      <c r="BK293" s="106">
        <f>ROUND(I293*H293,2)</f>
        <v>0</v>
      </c>
      <c r="BL293" s="6" t="s">
        <v>224</v>
      </c>
      <c r="BM293" s="105" t="s">
        <v>433</v>
      </c>
    </row>
    <row r="294" spans="1:65" s="132" customFormat="1">
      <c r="B294" s="133"/>
      <c r="D294" s="113" t="s">
        <v>226</v>
      </c>
      <c r="F294" s="135" t="s">
        <v>434</v>
      </c>
      <c r="H294" s="136">
        <v>0.94599999999999995</v>
      </c>
      <c r="L294" s="133"/>
      <c r="M294" s="137"/>
      <c r="N294" s="138"/>
      <c r="O294" s="138"/>
      <c r="P294" s="138"/>
      <c r="Q294" s="138"/>
      <c r="R294" s="138"/>
      <c r="S294" s="138"/>
      <c r="T294" s="139"/>
      <c r="AT294" s="134" t="s">
        <v>226</v>
      </c>
      <c r="AU294" s="134" t="s">
        <v>81</v>
      </c>
      <c r="AV294" s="132" t="s">
        <v>81</v>
      </c>
      <c r="AW294" s="132" t="s">
        <v>2</v>
      </c>
      <c r="AX294" s="132" t="s">
        <v>79</v>
      </c>
      <c r="AY294" s="134" t="s">
        <v>217</v>
      </c>
    </row>
    <row r="295" spans="1:65" s="17" customFormat="1" ht="16.5" customHeight="1">
      <c r="A295" s="161"/>
      <c r="B295" s="15"/>
      <c r="C295" s="148" t="s">
        <v>410</v>
      </c>
      <c r="D295" s="148" t="s">
        <v>245</v>
      </c>
      <c r="E295" s="149" t="s">
        <v>436</v>
      </c>
      <c r="F295" s="150" t="s">
        <v>437</v>
      </c>
      <c r="G295" s="151" t="s">
        <v>438</v>
      </c>
      <c r="H295" s="152">
        <v>3</v>
      </c>
      <c r="I295" s="2"/>
      <c r="J295" s="153">
        <f>ROUND(I295*H295,2)</f>
        <v>0</v>
      </c>
      <c r="K295" s="150" t="s">
        <v>223</v>
      </c>
      <c r="L295" s="154"/>
      <c r="M295" s="155" t="s">
        <v>0</v>
      </c>
      <c r="N295" s="156" t="s">
        <v>37</v>
      </c>
      <c r="O295" s="102"/>
      <c r="P295" s="103">
        <f>O295*H295</f>
        <v>0</v>
      </c>
      <c r="Q295" s="103">
        <v>1.07E-3</v>
      </c>
      <c r="R295" s="103">
        <f>Q295*H295</f>
        <v>3.2100000000000002E-3</v>
      </c>
      <c r="S295" s="103">
        <v>0</v>
      </c>
      <c r="T295" s="104">
        <f>S295*H295</f>
        <v>0</v>
      </c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R295" s="105" t="s">
        <v>248</v>
      </c>
      <c r="AT295" s="105" t="s">
        <v>245</v>
      </c>
      <c r="AU295" s="105" t="s">
        <v>81</v>
      </c>
      <c r="AY295" s="6" t="s">
        <v>217</v>
      </c>
      <c r="BE295" s="106">
        <f>IF(N295="základní",J295,0)</f>
        <v>0</v>
      </c>
      <c r="BF295" s="106">
        <f>IF(N295="snížená",J295,0)</f>
        <v>0</v>
      </c>
      <c r="BG295" s="106">
        <f>IF(N295="zákl. přenesená",J295,0)</f>
        <v>0</v>
      </c>
      <c r="BH295" s="106">
        <f>IF(N295="sníž. přenesená",J295,0)</f>
        <v>0</v>
      </c>
      <c r="BI295" s="106">
        <f>IF(N295="nulová",J295,0)</f>
        <v>0</v>
      </c>
      <c r="BJ295" s="6" t="s">
        <v>79</v>
      </c>
      <c r="BK295" s="106">
        <f>ROUND(I295*H295,2)</f>
        <v>0</v>
      </c>
      <c r="BL295" s="6" t="s">
        <v>224</v>
      </c>
      <c r="BM295" s="105" t="s">
        <v>439</v>
      </c>
    </row>
    <row r="296" spans="1:65" s="17" customFormat="1" ht="16.5" customHeight="1">
      <c r="A296" s="161"/>
      <c r="B296" s="15"/>
      <c r="C296" s="94" t="s">
        <v>419</v>
      </c>
      <c r="D296" s="94" t="s">
        <v>219</v>
      </c>
      <c r="E296" s="95" t="s">
        <v>441</v>
      </c>
      <c r="F296" s="96" t="s">
        <v>442</v>
      </c>
      <c r="G296" s="97" t="s">
        <v>286</v>
      </c>
      <c r="H296" s="98">
        <v>25.696999999999999</v>
      </c>
      <c r="I296" s="1"/>
      <c r="J296" s="99">
        <f>ROUND(I296*H296,2)</f>
        <v>0</v>
      </c>
      <c r="K296" s="96" t="s">
        <v>223</v>
      </c>
      <c r="L296" s="15"/>
      <c r="M296" s="100" t="s">
        <v>0</v>
      </c>
      <c r="N296" s="101" t="s">
        <v>37</v>
      </c>
      <c r="O296" s="102"/>
      <c r="P296" s="103">
        <f>O296*H296</f>
        <v>0</v>
      </c>
      <c r="Q296" s="103">
        <v>0.15301000000000001</v>
      </c>
      <c r="R296" s="103">
        <f>Q296*H296</f>
        <v>3.9318979700000001</v>
      </c>
      <c r="S296" s="103">
        <v>0</v>
      </c>
      <c r="T296" s="104">
        <f>S296*H296</f>
        <v>0</v>
      </c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R296" s="105" t="s">
        <v>224</v>
      </c>
      <c r="AT296" s="105" t="s">
        <v>219</v>
      </c>
      <c r="AU296" s="105" t="s">
        <v>81</v>
      </c>
      <c r="AY296" s="6" t="s">
        <v>217</v>
      </c>
      <c r="BE296" s="106">
        <f>IF(N296="základní",J296,0)</f>
        <v>0</v>
      </c>
      <c r="BF296" s="106">
        <f>IF(N296="snížená",J296,0)</f>
        <v>0</v>
      </c>
      <c r="BG296" s="106">
        <f>IF(N296="zákl. přenesená",J296,0)</f>
        <v>0</v>
      </c>
      <c r="BH296" s="106">
        <f>IF(N296="sníž. přenesená",J296,0)</f>
        <v>0</v>
      </c>
      <c r="BI296" s="106">
        <f>IF(N296="nulová",J296,0)</f>
        <v>0</v>
      </c>
      <c r="BJ296" s="6" t="s">
        <v>79</v>
      </c>
      <c r="BK296" s="106">
        <f>ROUND(I296*H296,2)</f>
        <v>0</v>
      </c>
      <c r="BL296" s="6" t="s">
        <v>224</v>
      </c>
      <c r="BM296" s="105" t="s">
        <v>443</v>
      </c>
    </row>
    <row r="297" spans="1:65" s="132" customFormat="1">
      <c r="B297" s="133"/>
      <c r="D297" s="113" t="s">
        <v>226</v>
      </c>
      <c r="E297" s="134" t="s">
        <v>0</v>
      </c>
      <c r="F297" s="135" t="s">
        <v>444</v>
      </c>
      <c r="H297" s="136">
        <v>25.696999999999999</v>
      </c>
      <c r="L297" s="133"/>
      <c r="M297" s="137"/>
      <c r="N297" s="138"/>
      <c r="O297" s="138"/>
      <c r="P297" s="138"/>
      <c r="Q297" s="138"/>
      <c r="R297" s="138"/>
      <c r="S297" s="138"/>
      <c r="T297" s="139"/>
      <c r="AT297" s="134" t="s">
        <v>226</v>
      </c>
      <c r="AU297" s="134" t="s">
        <v>81</v>
      </c>
      <c r="AV297" s="132" t="s">
        <v>81</v>
      </c>
      <c r="AW297" s="132" t="s">
        <v>28</v>
      </c>
      <c r="AX297" s="132" t="s">
        <v>79</v>
      </c>
      <c r="AY297" s="134" t="s">
        <v>217</v>
      </c>
    </row>
    <row r="298" spans="1:65" s="17" customFormat="1" ht="16.5" customHeight="1">
      <c r="A298" s="161"/>
      <c r="B298" s="15"/>
      <c r="C298" s="94" t="s">
        <v>425</v>
      </c>
      <c r="D298" s="94" t="s">
        <v>219</v>
      </c>
      <c r="E298" s="95" t="s">
        <v>446</v>
      </c>
      <c r="F298" s="96" t="s">
        <v>447</v>
      </c>
      <c r="G298" s="97" t="s">
        <v>286</v>
      </c>
      <c r="H298" s="98">
        <v>8.5920000000000005</v>
      </c>
      <c r="I298" s="1"/>
      <c r="J298" s="99">
        <f>ROUND(I298*H298,2)</f>
        <v>0</v>
      </c>
      <c r="K298" s="96" t="s">
        <v>223</v>
      </c>
      <c r="L298" s="15"/>
      <c r="M298" s="100" t="s">
        <v>0</v>
      </c>
      <c r="N298" s="101" t="s">
        <v>37</v>
      </c>
      <c r="O298" s="102"/>
      <c r="P298" s="103">
        <f>O298*H298</f>
        <v>0</v>
      </c>
      <c r="Q298" s="103">
        <v>0.25933</v>
      </c>
      <c r="R298" s="103">
        <f>Q298*H298</f>
        <v>2.2281633600000004</v>
      </c>
      <c r="S298" s="103">
        <v>0</v>
      </c>
      <c r="T298" s="104">
        <f>S298*H298</f>
        <v>0</v>
      </c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R298" s="105" t="s">
        <v>224</v>
      </c>
      <c r="AT298" s="105" t="s">
        <v>219</v>
      </c>
      <c r="AU298" s="105" t="s">
        <v>81</v>
      </c>
      <c r="AY298" s="6" t="s">
        <v>217</v>
      </c>
      <c r="BE298" s="106">
        <f>IF(N298="základní",J298,0)</f>
        <v>0</v>
      </c>
      <c r="BF298" s="106">
        <f>IF(N298="snížená",J298,0)</f>
        <v>0</v>
      </c>
      <c r="BG298" s="106">
        <f>IF(N298="zákl. přenesená",J298,0)</f>
        <v>0</v>
      </c>
      <c r="BH298" s="106">
        <f>IF(N298="sníž. přenesená",J298,0)</f>
        <v>0</v>
      </c>
      <c r="BI298" s="106">
        <f>IF(N298="nulová",J298,0)</f>
        <v>0</v>
      </c>
      <c r="BJ298" s="6" t="s">
        <v>79</v>
      </c>
      <c r="BK298" s="106">
        <f>ROUND(I298*H298,2)</f>
        <v>0</v>
      </c>
      <c r="BL298" s="6" t="s">
        <v>224</v>
      </c>
      <c r="BM298" s="105" t="s">
        <v>448</v>
      </c>
    </row>
    <row r="299" spans="1:65" s="132" customFormat="1">
      <c r="B299" s="133"/>
      <c r="D299" s="113" t="s">
        <v>226</v>
      </c>
      <c r="E299" s="134" t="s">
        <v>0</v>
      </c>
      <c r="F299" s="135" t="s">
        <v>449</v>
      </c>
      <c r="H299" s="136">
        <v>8.5920000000000005</v>
      </c>
      <c r="L299" s="133"/>
      <c r="M299" s="137"/>
      <c r="N299" s="138"/>
      <c r="O299" s="138"/>
      <c r="P299" s="138"/>
      <c r="Q299" s="138"/>
      <c r="R299" s="138"/>
      <c r="S299" s="138"/>
      <c r="T299" s="139"/>
      <c r="AT299" s="134" t="s">
        <v>226</v>
      </c>
      <c r="AU299" s="134" t="s">
        <v>81</v>
      </c>
      <c r="AV299" s="132" t="s">
        <v>81</v>
      </c>
      <c r="AW299" s="132" t="s">
        <v>28</v>
      </c>
      <c r="AX299" s="132" t="s">
        <v>79</v>
      </c>
      <c r="AY299" s="134" t="s">
        <v>217</v>
      </c>
    </row>
    <row r="300" spans="1:65" s="17" customFormat="1" ht="16.5" customHeight="1">
      <c r="A300" s="161"/>
      <c r="B300" s="15"/>
      <c r="C300" s="94" t="s">
        <v>430</v>
      </c>
      <c r="D300" s="94" t="s">
        <v>219</v>
      </c>
      <c r="E300" s="95" t="s">
        <v>451</v>
      </c>
      <c r="F300" s="96" t="s">
        <v>452</v>
      </c>
      <c r="G300" s="97" t="s">
        <v>222</v>
      </c>
      <c r="H300" s="98">
        <v>4.282</v>
      </c>
      <c r="I300" s="1"/>
      <c r="J300" s="99">
        <f>ROUND(I300*H300,2)</f>
        <v>0</v>
      </c>
      <c r="K300" s="96" t="s">
        <v>223</v>
      </c>
      <c r="L300" s="15"/>
      <c r="M300" s="100" t="s">
        <v>0</v>
      </c>
      <c r="N300" s="101" t="s">
        <v>37</v>
      </c>
      <c r="O300" s="102"/>
      <c r="P300" s="103">
        <f>O300*H300</f>
        <v>0</v>
      </c>
      <c r="Q300" s="103">
        <v>1.6873</v>
      </c>
      <c r="R300" s="103">
        <f>Q300*H300</f>
        <v>7.2250186000000003</v>
      </c>
      <c r="S300" s="103">
        <v>0</v>
      </c>
      <c r="T300" s="104">
        <f>S300*H300</f>
        <v>0</v>
      </c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R300" s="105" t="s">
        <v>224</v>
      </c>
      <c r="AT300" s="105" t="s">
        <v>219</v>
      </c>
      <c r="AU300" s="105" t="s">
        <v>81</v>
      </c>
      <c r="AY300" s="6" t="s">
        <v>217</v>
      </c>
      <c r="BE300" s="106">
        <f>IF(N300="základní",J300,0)</f>
        <v>0</v>
      </c>
      <c r="BF300" s="106">
        <f>IF(N300="snížená",J300,0)</f>
        <v>0</v>
      </c>
      <c r="BG300" s="106">
        <f>IF(N300="zákl. přenesená",J300,0)</f>
        <v>0</v>
      </c>
      <c r="BH300" s="106">
        <f>IF(N300="sníž. přenesená",J300,0)</f>
        <v>0</v>
      </c>
      <c r="BI300" s="106">
        <f>IF(N300="nulová",J300,0)</f>
        <v>0</v>
      </c>
      <c r="BJ300" s="6" t="s">
        <v>79</v>
      </c>
      <c r="BK300" s="106">
        <f>ROUND(I300*H300,2)</f>
        <v>0</v>
      </c>
      <c r="BL300" s="6" t="s">
        <v>224</v>
      </c>
      <c r="BM300" s="105" t="s">
        <v>453</v>
      </c>
    </row>
    <row r="301" spans="1:65" s="132" customFormat="1">
      <c r="B301" s="133"/>
      <c r="D301" s="113" t="s">
        <v>226</v>
      </c>
      <c r="E301" s="134" t="s">
        <v>0</v>
      </c>
      <c r="F301" s="135" t="s">
        <v>454</v>
      </c>
      <c r="H301" s="136">
        <v>4.282</v>
      </c>
      <c r="L301" s="133"/>
      <c r="M301" s="137"/>
      <c r="N301" s="138"/>
      <c r="O301" s="138"/>
      <c r="P301" s="138"/>
      <c r="Q301" s="138"/>
      <c r="R301" s="138"/>
      <c r="S301" s="138"/>
      <c r="T301" s="139"/>
      <c r="AT301" s="134" t="s">
        <v>226</v>
      </c>
      <c r="AU301" s="134" t="s">
        <v>81</v>
      </c>
      <c r="AV301" s="132" t="s">
        <v>81</v>
      </c>
      <c r="AW301" s="132" t="s">
        <v>28</v>
      </c>
      <c r="AX301" s="132" t="s">
        <v>79</v>
      </c>
      <c r="AY301" s="134" t="s">
        <v>217</v>
      </c>
    </row>
    <row r="302" spans="1:65" s="17" customFormat="1" ht="16.5" customHeight="1">
      <c r="A302" s="161"/>
      <c r="B302" s="15"/>
      <c r="C302" s="94" t="s">
        <v>435</v>
      </c>
      <c r="D302" s="94" t="s">
        <v>219</v>
      </c>
      <c r="E302" s="95" t="s">
        <v>456</v>
      </c>
      <c r="F302" s="96" t="s">
        <v>457</v>
      </c>
      <c r="G302" s="97" t="s">
        <v>458</v>
      </c>
      <c r="H302" s="98">
        <v>2</v>
      </c>
      <c r="I302" s="1"/>
      <c r="J302" s="99">
        <f>ROUND(I302*H302,2)</f>
        <v>0</v>
      </c>
      <c r="K302" s="96" t="s">
        <v>223</v>
      </c>
      <c r="L302" s="15"/>
      <c r="M302" s="100" t="s">
        <v>0</v>
      </c>
      <c r="N302" s="101" t="s">
        <v>37</v>
      </c>
      <c r="O302" s="102"/>
      <c r="P302" s="103">
        <f>O302*H302</f>
        <v>0</v>
      </c>
      <c r="Q302" s="103">
        <v>2.494E-2</v>
      </c>
      <c r="R302" s="103">
        <f>Q302*H302</f>
        <v>4.9880000000000001E-2</v>
      </c>
      <c r="S302" s="103">
        <v>0</v>
      </c>
      <c r="T302" s="104">
        <f>S302*H302</f>
        <v>0</v>
      </c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R302" s="105" t="s">
        <v>224</v>
      </c>
      <c r="AT302" s="105" t="s">
        <v>219</v>
      </c>
      <c r="AU302" s="105" t="s">
        <v>81</v>
      </c>
      <c r="AY302" s="6" t="s">
        <v>217</v>
      </c>
      <c r="BE302" s="106">
        <f>IF(N302="základní",J302,0)</f>
        <v>0</v>
      </c>
      <c r="BF302" s="106">
        <f>IF(N302="snížená",J302,0)</f>
        <v>0</v>
      </c>
      <c r="BG302" s="106">
        <f>IF(N302="zákl. přenesená",J302,0)</f>
        <v>0</v>
      </c>
      <c r="BH302" s="106">
        <f>IF(N302="sníž. přenesená",J302,0)</f>
        <v>0</v>
      </c>
      <c r="BI302" s="106">
        <f>IF(N302="nulová",J302,0)</f>
        <v>0</v>
      </c>
      <c r="BJ302" s="6" t="s">
        <v>79</v>
      </c>
      <c r="BK302" s="106">
        <f>ROUND(I302*H302,2)</f>
        <v>0</v>
      </c>
      <c r="BL302" s="6" t="s">
        <v>224</v>
      </c>
      <c r="BM302" s="105" t="s">
        <v>459</v>
      </c>
    </row>
    <row r="303" spans="1:65" s="17" customFormat="1" ht="21.75" customHeight="1">
      <c r="A303" s="161"/>
      <c r="B303" s="15"/>
      <c r="C303" s="94" t="s">
        <v>440</v>
      </c>
      <c r="D303" s="94" t="s">
        <v>219</v>
      </c>
      <c r="E303" s="95" t="s">
        <v>461</v>
      </c>
      <c r="F303" s="96" t="s">
        <v>462</v>
      </c>
      <c r="G303" s="97" t="s">
        <v>458</v>
      </c>
      <c r="H303" s="98">
        <v>5</v>
      </c>
      <c r="I303" s="1"/>
      <c r="J303" s="99">
        <f>ROUND(I303*H303,2)</f>
        <v>0</v>
      </c>
      <c r="K303" s="96" t="s">
        <v>223</v>
      </c>
      <c r="L303" s="15"/>
      <c r="M303" s="100" t="s">
        <v>0</v>
      </c>
      <c r="N303" s="101" t="s">
        <v>37</v>
      </c>
      <c r="O303" s="102"/>
      <c r="P303" s="103">
        <f>O303*H303</f>
        <v>0</v>
      </c>
      <c r="Q303" s="103">
        <v>4.2349999999999999E-2</v>
      </c>
      <c r="R303" s="103">
        <f>Q303*H303</f>
        <v>0.21174999999999999</v>
      </c>
      <c r="S303" s="103">
        <v>0</v>
      </c>
      <c r="T303" s="104">
        <f>S303*H303</f>
        <v>0</v>
      </c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R303" s="105" t="s">
        <v>224</v>
      </c>
      <c r="AT303" s="105" t="s">
        <v>219</v>
      </c>
      <c r="AU303" s="105" t="s">
        <v>81</v>
      </c>
      <c r="AY303" s="6" t="s">
        <v>217</v>
      </c>
      <c r="BE303" s="106">
        <f>IF(N303="základní",J303,0)</f>
        <v>0</v>
      </c>
      <c r="BF303" s="106">
        <f>IF(N303="snížená",J303,0)</f>
        <v>0</v>
      </c>
      <c r="BG303" s="106">
        <f>IF(N303="zákl. přenesená",J303,0)</f>
        <v>0</v>
      </c>
      <c r="BH303" s="106">
        <f>IF(N303="sníž. přenesená",J303,0)</f>
        <v>0</v>
      </c>
      <c r="BI303" s="106">
        <f>IF(N303="nulová",J303,0)</f>
        <v>0</v>
      </c>
      <c r="BJ303" s="6" t="s">
        <v>79</v>
      </c>
      <c r="BK303" s="106">
        <f>ROUND(I303*H303,2)</f>
        <v>0</v>
      </c>
      <c r="BL303" s="6" t="s">
        <v>224</v>
      </c>
      <c r="BM303" s="105" t="s">
        <v>463</v>
      </c>
    </row>
    <row r="304" spans="1:65" s="17" customFormat="1" ht="16.5" customHeight="1">
      <c r="A304" s="161"/>
      <c r="B304" s="15"/>
      <c r="C304" s="94" t="s">
        <v>445</v>
      </c>
      <c r="D304" s="94" t="s">
        <v>219</v>
      </c>
      <c r="E304" s="95" t="s">
        <v>465</v>
      </c>
      <c r="F304" s="96" t="s">
        <v>466</v>
      </c>
      <c r="G304" s="97" t="s">
        <v>222</v>
      </c>
      <c r="H304" s="98">
        <v>0.98399999999999999</v>
      </c>
      <c r="I304" s="1"/>
      <c r="J304" s="99">
        <f>ROUND(I304*H304,2)</f>
        <v>0</v>
      </c>
      <c r="K304" s="96" t="s">
        <v>223</v>
      </c>
      <c r="L304" s="15"/>
      <c r="M304" s="100" t="s">
        <v>0</v>
      </c>
      <c r="N304" s="101" t="s">
        <v>37</v>
      </c>
      <c r="O304" s="102"/>
      <c r="P304" s="103">
        <f>O304*H304</f>
        <v>0</v>
      </c>
      <c r="Q304" s="103">
        <v>1.94302</v>
      </c>
      <c r="R304" s="103">
        <f>Q304*H304</f>
        <v>1.9119316799999999</v>
      </c>
      <c r="S304" s="103">
        <v>0</v>
      </c>
      <c r="T304" s="104">
        <f>S304*H304</f>
        <v>0</v>
      </c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R304" s="105" t="s">
        <v>224</v>
      </c>
      <c r="AT304" s="105" t="s">
        <v>219</v>
      </c>
      <c r="AU304" s="105" t="s">
        <v>81</v>
      </c>
      <c r="AY304" s="6" t="s">
        <v>217</v>
      </c>
      <c r="BE304" s="106">
        <f>IF(N304="základní",J304,0)</f>
        <v>0</v>
      </c>
      <c r="BF304" s="106">
        <f>IF(N304="snížená",J304,0)</f>
        <v>0</v>
      </c>
      <c r="BG304" s="106">
        <f>IF(N304="zákl. přenesená",J304,0)</f>
        <v>0</v>
      </c>
      <c r="BH304" s="106">
        <f>IF(N304="sníž. přenesená",J304,0)</f>
        <v>0</v>
      </c>
      <c r="BI304" s="106">
        <f>IF(N304="nulová",J304,0)</f>
        <v>0</v>
      </c>
      <c r="BJ304" s="6" t="s">
        <v>79</v>
      </c>
      <c r="BK304" s="106">
        <f>ROUND(I304*H304,2)</f>
        <v>0</v>
      </c>
      <c r="BL304" s="6" t="s">
        <v>224</v>
      </c>
      <c r="BM304" s="105" t="s">
        <v>467</v>
      </c>
    </row>
    <row r="305" spans="1:65" s="132" customFormat="1">
      <c r="B305" s="133"/>
      <c r="D305" s="113" t="s">
        <v>226</v>
      </c>
      <c r="E305" s="134" t="s">
        <v>0</v>
      </c>
      <c r="F305" s="135" t="s">
        <v>468</v>
      </c>
      <c r="H305" s="136">
        <v>0.98399999999999999</v>
      </c>
      <c r="L305" s="133"/>
      <c r="M305" s="137"/>
      <c r="N305" s="138"/>
      <c r="O305" s="138"/>
      <c r="P305" s="138"/>
      <c r="Q305" s="138"/>
      <c r="R305" s="138"/>
      <c r="S305" s="138"/>
      <c r="T305" s="139"/>
      <c r="AT305" s="134" t="s">
        <v>226</v>
      </c>
      <c r="AU305" s="134" t="s">
        <v>81</v>
      </c>
      <c r="AV305" s="132" t="s">
        <v>81</v>
      </c>
      <c r="AW305" s="132" t="s">
        <v>28</v>
      </c>
      <c r="AX305" s="132" t="s">
        <v>79</v>
      </c>
      <c r="AY305" s="134" t="s">
        <v>217</v>
      </c>
    </row>
    <row r="306" spans="1:65" s="17" customFormat="1" ht="16.5" customHeight="1">
      <c r="A306" s="161"/>
      <c r="B306" s="15"/>
      <c r="C306" s="94" t="s">
        <v>450</v>
      </c>
      <c r="D306" s="94" t="s">
        <v>219</v>
      </c>
      <c r="E306" s="95" t="s">
        <v>470</v>
      </c>
      <c r="F306" s="96" t="s">
        <v>471</v>
      </c>
      <c r="G306" s="97" t="s">
        <v>257</v>
      </c>
      <c r="H306" s="98">
        <v>3.2650000000000001</v>
      </c>
      <c r="I306" s="1"/>
      <c r="J306" s="99">
        <f>ROUND(I306*H306,2)</f>
        <v>0</v>
      </c>
      <c r="K306" s="96" t="s">
        <v>223</v>
      </c>
      <c r="L306" s="15"/>
      <c r="M306" s="100" t="s">
        <v>0</v>
      </c>
      <c r="N306" s="101" t="s">
        <v>37</v>
      </c>
      <c r="O306" s="102"/>
      <c r="P306" s="103">
        <f>O306*H306</f>
        <v>0</v>
      </c>
      <c r="Q306" s="103">
        <v>2.9E-4</v>
      </c>
      <c r="R306" s="103">
        <f>Q306*H306</f>
        <v>9.4685000000000006E-4</v>
      </c>
      <c r="S306" s="103">
        <v>1.0000000000000001E-5</v>
      </c>
      <c r="T306" s="104">
        <f>S306*H306</f>
        <v>3.2650000000000001E-5</v>
      </c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R306" s="105" t="s">
        <v>224</v>
      </c>
      <c r="AT306" s="105" t="s">
        <v>219</v>
      </c>
      <c r="AU306" s="105" t="s">
        <v>81</v>
      </c>
      <c r="AY306" s="6" t="s">
        <v>217</v>
      </c>
      <c r="BE306" s="106">
        <f>IF(N306="základní",J306,0)</f>
        <v>0</v>
      </c>
      <c r="BF306" s="106">
        <f>IF(N306="snížená",J306,0)</f>
        <v>0</v>
      </c>
      <c r="BG306" s="106">
        <f>IF(N306="zákl. přenesená",J306,0)</f>
        <v>0</v>
      </c>
      <c r="BH306" s="106">
        <f>IF(N306="sníž. přenesená",J306,0)</f>
        <v>0</v>
      </c>
      <c r="BI306" s="106">
        <f>IF(N306="nulová",J306,0)</f>
        <v>0</v>
      </c>
      <c r="BJ306" s="6" t="s">
        <v>79</v>
      </c>
      <c r="BK306" s="106">
        <f>ROUND(I306*H306,2)</f>
        <v>0</v>
      </c>
      <c r="BL306" s="6" t="s">
        <v>224</v>
      </c>
      <c r="BM306" s="105" t="s">
        <v>472</v>
      </c>
    </row>
    <row r="307" spans="1:65" s="132" customFormat="1">
      <c r="B307" s="133"/>
      <c r="D307" s="113" t="s">
        <v>226</v>
      </c>
      <c r="E307" s="134" t="s">
        <v>0</v>
      </c>
      <c r="F307" s="135" t="s">
        <v>473</v>
      </c>
      <c r="H307" s="136">
        <v>3.2650000000000001</v>
      </c>
      <c r="L307" s="133"/>
      <c r="M307" s="137"/>
      <c r="N307" s="138"/>
      <c r="O307" s="138"/>
      <c r="P307" s="138"/>
      <c r="Q307" s="138"/>
      <c r="R307" s="138"/>
      <c r="S307" s="138"/>
      <c r="T307" s="139"/>
      <c r="AT307" s="134" t="s">
        <v>226</v>
      </c>
      <c r="AU307" s="134" t="s">
        <v>81</v>
      </c>
      <c r="AV307" s="132" t="s">
        <v>81</v>
      </c>
      <c r="AW307" s="132" t="s">
        <v>28</v>
      </c>
      <c r="AX307" s="132" t="s">
        <v>79</v>
      </c>
      <c r="AY307" s="134" t="s">
        <v>217</v>
      </c>
    </row>
    <row r="308" spans="1:65" s="17" customFormat="1" ht="16.5" customHeight="1">
      <c r="A308" s="161"/>
      <c r="B308" s="15"/>
      <c r="C308" s="94" t="s">
        <v>455</v>
      </c>
      <c r="D308" s="94" t="s">
        <v>219</v>
      </c>
      <c r="E308" s="95" t="s">
        <v>475</v>
      </c>
      <c r="F308" s="96" t="s">
        <v>476</v>
      </c>
      <c r="G308" s="97" t="s">
        <v>257</v>
      </c>
      <c r="H308" s="98">
        <v>10.054</v>
      </c>
      <c r="I308" s="1"/>
      <c r="J308" s="99">
        <f>ROUND(I308*H308,2)</f>
        <v>0</v>
      </c>
      <c r="K308" s="96" t="s">
        <v>223</v>
      </c>
      <c r="L308" s="15"/>
      <c r="M308" s="100" t="s">
        <v>0</v>
      </c>
      <c r="N308" s="101" t="s">
        <v>37</v>
      </c>
      <c r="O308" s="102"/>
      <c r="P308" s="103">
        <f>O308*H308</f>
        <v>0</v>
      </c>
      <c r="Q308" s="103">
        <v>7.9000000000000001E-4</v>
      </c>
      <c r="R308" s="103">
        <f>Q308*H308</f>
        <v>7.9426600000000007E-3</v>
      </c>
      <c r="S308" s="103">
        <v>1.0000000000000001E-5</v>
      </c>
      <c r="T308" s="104">
        <f>S308*H308</f>
        <v>1.0054000000000001E-4</v>
      </c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R308" s="105" t="s">
        <v>224</v>
      </c>
      <c r="AT308" s="105" t="s">
        <v>219</v>
      </c>
      <c r="AU308" s="105" t="s">
        <v>81</v>
      </c>
      <c r="AY308" s="6" t="s">
        <v>217</v>
      </c>
      <c r="BE308" s="106">
        <f>IF(N308="základní",J308,0)</f>
        <v>0</v>
      </c>
      <c r="BF308" s="106">
        <f>IF(N308="snížená",J308,0)</f>
        <v>0</v>
      </c>
      <c r="BG308" s="106">
        <f>IF(N308="zákl. přenesená",J308,0)</f>
        <v>0</v>
      </c>
      <c r="BH308" s="106">
        <f>IF(N308="sníž. přenesená",J308,0)</f>
        <v>0</v>
      </c>
      <c r="BI308" s="106">
        <f>IF(N308="nulová",J308,0)</f>
        <v>0</v>
      </c>
      <c r="BJ308" s="6" t="s">
        <v>79</v>
      </c>
      <c r="BK308" s="106">
        <f>ROUND(I308*H308,2)</f>
        <v>0</v>
      </c>
      <c r="BL308" s="6" t="s">
        <v>224</v>
      </c>
      <c r="BM308" s="105" t="s">
        <v>477</v>
      </c>
    </row>
    <row r="309" spans="1:65" s="132" customFormat="1">
      <c r="B309" s="133"/>
      <c r="D309" s="113" t="s">
        <v>226</v>
      </c>
      <c r="E309" s="134" t="s">
        <v>0</v>
      </c>
      <c r="F309" s="135" t="s">
        <v>478</v>
      </c>
      <c r="H309" s="136">
        <v>10.054</v>
      </c>
      <c r="L309" s="133"/>
      <c r="M309" s="137"/>
      <c r="N309" s="138"/>
      <c r="O309" s="138"/>
      <c r="P309" s="138"/>
      <c r="Q309" s="138"/>
      <c r="R309" s="138"/>
      <c r="S309" s="138"/>
      <c r="T309" s="139"/>
      <c r="AT309" s="134" t="s">
        <v>226</v>
      </c>
      <c r="AU309" s="134" t="s">
        <v>81</v>
      </c>
      <c r="AV309" s="132" t="s">
        <v>81</v>
      </c>
      <c r="AW309" s="132" t="s">
        <v>28</v>
      </c>
      <c r="AX309" s="132" t="s">
        <v>79</v>
      </c>
      <c r="AY309" s="134" t="s">
        <v>217</v>
      </c>
    </row>
    <row r="310" spans="1:65" s="17" customFormat="1" ht="16.5" customHeight="1">
      <c r="A310" s="161"/>
      <c r="B310" s="15"/>
      <c r="C310" s="94" t="s">
        <v>460</v>
      </c>
      <c r="D310" s="94" t="s">
        <v>219</v>
      </c>
      <c r="E310" s="95" t="s">
        <v>480</v>
      </c>
      <c r="F310" s="96" t="s">
        <v>481</v>
      </c>
      <c r="G310" s="97" t="s">
        <v>257</v>
      </c>
      <c r="H310" s="98">
        <v>55.948</v>
      </c>
      <c r="I310" s="1"/>
      <c r="J310" s="99">
        <f>ROUND(I310*H310,2)</f>
        <v>0</v>
      </c>
      <c r="K310" s="96" t="s">
        <v>223</v>
      </c>
      <c r="L310" s="15"/>
      <c r="M310" s="100" t="s">
        <v>0</v>
      </c>
      <c r="N310" s="101" t="s">
        <v>37</v>
      </c>
      <c r="O310" s="102"/>
      <c r="P310" s="103">
        <f>O310*H310</f>
        <v>0</v>
      </c>
      <c r="Q310" s="103">
        <v>1.1900000000000001E-3</v>
      </c>
      <c r="R310" s="103">
        <f>Q310*H310</f>
        <v>6.6578120000000005E-2</v>
      </c>
      <c r="S310" s="103">
        <v>1.0000000000000001E-5</v>
      </c>
      <c r="T310" s="104">
        <f>S310*H310</f>
        <v>5.5948E-4</v>
      </c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R310" s="105" t="s">
        <v>224</v>
      </c>
      <c r="AT310" s="105" t="s">
        <v>219</v>
      </c>
      <c r="AU310" s="105" t="s">
        <v>81</v>
      </c>
      <c r="AY310" s="6" t="s">
        <v>217</v>
      </c>
      <c r="BE310" s="106">
        <f>IF(N310="základní",J310,0)</f>
        <v>0</v>
      </c>
      <c r="BF310" s="106">
        <f>IF(N310="snížená",J310,0)</f>
        <v>0</v>
      </c>
      <c r="BG310" s="106">
        <f>IF(N310="zákl. přenesená",J310,0)</f>
        <v>0</v>
      </c>
      <c r="BH310" s="106">
        <f>IF(N310="sníž. přenesená",J310,0)</f>
        <v>0</v>
      </c>
      <c r="BI310" s="106">
        <f>IF(N310="nulová",J310,0)</f>
        <v>0</v>
      </c>
      <c r="BJ310" s="6" t="s">
        <v>79</v>
      </c>
      <c r="BK310" s="106">
        <f>ROUND(I310*H310,2)</f>
        <v>0</v>
      </c>
      <c r="BL310" s="6" t="s">
        <v>224</v>
      </c>
      <c r="BM310" s="105" t="s">
        <v>482</v>
      </c>
    </row>
    <row r="311" spans="1:65" s="132" customFormat="1" ht="22.5">
      <c r="B311" s="133"/>
      <c r="D311" s="113" t="s">
        <v>226</v>
      </c>
      <c r="E311" s="134" t="s">
        <v>0</v>
      </c>
      <c r="F311" s="135" t="s">
        <v>483</v>
      </c>
      <c r="H311" s="136">
        <v>55.948</v>
      </c>
      <c r="L311" s="133"/>
      <c r="M311" s="137"/>
      <c r="N311" s="138"/>
      <c r="O311" s="138"/>
      <c r="P311" s="138"/>
      <c r="Q311" s="138"/>
      <c r="R311" s="138"/>
      <c r="S311" s="138"/>
      <c r="T311" s="139"/>
      <c r="AT311" s="134" t="s">
        <v>226</v>
      </c>
      <c r="AU311" s="134" t="s">
        <v>81</v>
      </c>
      <c r="AV311" s="132" t="s">
        <v>81</v>
      </c>
      <c r="AW311" s="132" t="s">
        <v>28</v>
      </c>
      <c r="AX311" s="132" t="s">
        <v>79</v>
      </c>
      <c r="AY311" s="134" t="s">
        <v>217</v>
      </c>
    </row>
    <row r="312" spans="1:65" s="17" customFormat="1" ht="16.5" customHeight="1">
      <c r="A312" s="161"/>
      <c r="B312" s="15"/>
      <c r="C312" s="94" t="s">
        <v>464</v>
      </c>
      <c r="D312" s="94" t="s">
        <v>219</v>
      </c>
      <c r="E312" s="95" t="s">
        <v>485</v>
      </c>
      <c r="F312" s="96" t="s">
        <v>486</v>
      </c>
      <c r="G312" s="97" t="s">
        <v>257</v>
      </c>
      <c r="H312" s="98">
        <v>32.731999999999999</v>
      </c>
      <c r="I312" s="1"/>
      <c r="J312" s="99">
        <f>ROUND(I312*H312,2)</f>
        <v>0</v>
      </c>
      <c r="K312" s="96" t="s">
        <v>223</v>
      </c>
      <c r="L312" s="15"/>
      <c r="M312" s="100" t="s">
        <v>0</v>
      </c>
      <c r="N312" s="101" t="s">
        <v>37</v>
      </c>
      <c r="O312" s="102"/>
      <c r="P312" s="103">
        <f>O312*H312</f>
        <v>0</v>
      </c>
      <c r="Q312" s="103">
        <v>1.7799999999999999E-3</v>
      </c>
      <c r="R312" s="103">
        <f>Q312*H312</f>
        <v>5.8262959999999996E-2</v>
      </c>
      <c r="S312" s="103">
        <v>1.0000000000000001E-5</v>
      </c>
      <c r="T312" s="104">
        <f>S312*H312</f>
        <v>3.2732000000000003E-4</v>
      </c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R312" s="105" t="s">
        <v>224</v>
      </c>
      <c r="AT312" s="105" t="s">
        <v>219</v>
      </c>
      <c r="AU312" s="105" t="s">
        <v>81</v>
      </c>
      <c r="AY312" s="6" t="s">
        <v>217</v>
      </c>
      <c r="BE312" s="106">
        <f>IF(N312="základní",J312,0)</f>
        <v>0</v>
      </c>
      <c r="BF312" s="106">
        <f>IF(N312="snížená",J312,0)</f>
        <v>0</v>
      </c>
      <c r="BG312" s="106">
        <f>IF(N312="zákl. přenesená",J312,0)</f>
        <v>0</v>
      </c>
      <c r="BH312" s="106">
        <f>IF(N312="sníž. přenesená",J312,0)</f>
        <v>0</v>
      </c>
      <c r="BI312" s="106">
        <f>IF(N312="nulová",J312,0)</f>
        <v>0</v>
      </c>
      <c r="BJ312" s="6" t="s">
        <v>79</v>
      </c>
      <c r="BK312" s="106">
        <f>ROUND(I312*H312,2)</f>
        <v>0</v>
      </c>
      <c r="BL312" s="6" t="s">
        <v>224</v>
      </c>
      <c r="BM312" s="105" t="s">
        <v>487</v>
      </c>
    </row>
    <row r="313" spans="1:65" s="132" customFormat="1">
      <c r="B313" s="133"/>
      <c r="D313" s="113" t="s">
        <v>226</v>
      </c>
      <c r="E313" s="134" t="s">
        <v>0</v>
      </c>
      <c r="F313" s="135" t="s">
        <v>488</v>
      </c>
      <c r="H313" s="136">
        <v>32.731999999999999</v>
      </c>
      <c r="L313" s="133"/>
      <c r="M313" s="137"/>
      <c r="N313" s="138"/>
      <c r="O313" s="138"/>
      <c r="P313" s="138"/>
      <c r="Q313" s="138"/>
      <c r="R313" s="138"/>
      <c r="S313" s="138"/>
      <c r="T313" s="139"/>
      <c r="AT313" s="134" t="s">
        <v>226</v>
      </c>
      <c r="AU313" s="134" t="s">
        <v>81</v>
      </c>
      <c r="AV313" s="132" t="s">
        <v>81</v>
      </c>
      <c r="AW313" s="132" t="s">
        <v>28</v>
      </c>
      <c r="AX313" s="132" t="s">
        <v>79</v>
      </c>
      <c r="AY313" s="134" t="s">
        <v>217</v>
      </c>
    </row>
    <row r="314" spans="1:65" s="17" customFormat="1" ht="16.5" customHeight="1">
      <c r="A314" s="161"/>
      <c r="B314" s="15"/>
      <c r="C314" s="94" t="s">
        <v>2806</v>
      </c>
      <c r="D314" s="94" t="s">
        <v>219</v>
      </c>
      <c r="E314" s="95" t="s">
        <v>490</v>
      </c>
      <c r="F314" s="96" t="s">
        <v>491</v>
      </c>
      <c r="G314" s="97" t="s">
        <v>286</v>
      </c>
      <c r="H314" s="98">
        <v>13.795</v>
      </c>
      <c r="I314" s="1"/>
      <c r="J314" s="99">
        <f>ROUND(I314*H314,2)</f>
        <v>0</v>
      </c>
      <c r="K314" s="96" t="s">
        <v>223</v>
      </c>
      <c r="L314" s="15"/>
      <c r="M314" s="100" t="s">
        <v>0</v>
      </c>
      <c r="N314" s="101" t="s">
        <v>37</v>
      </c>
      <c r="O314" s="102"/>
      <c r="P314" s="103">
        <f>O314*H314</f>
        <v>0</v>
      </c>
      <c r="Q314" s="103">
        <v>0.3216</v>
      </c>
      <c r="R314" s="103">
        <f>Q314*H314</f>
        <v>4.4364720000000002</v>
      </c>
      <c r="S314" s="103">
        <v>0</v>
      </c>
      <c r="T314" s="104">
        <f>S314*H314</f>
        <v>0</v>
      </c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R314" s="105" t="s">
        <v>224</v>
      </c>
      <c r="AT314" s="105" t="s">
        <v>219</v>
      </c>
      <c r="AU314" s="105" t="s">
        <v>81</v>
      </c>
      <c r="AY314" s="6" t="s">
        <v>217</v>
      </c>
      <c r="BE314" s="106">
        <f>IF(N314="základní",J314,0)</f>
        <v>0</v>
      </c>
      <c r="BF314" s="106">
        <f>IF(N314="snížená",J314,0)</f>
        <v>0</v>
      </c>
      <c r="BG314" s="106">
        <f>IF(N314="zákl. přenesená",J314,0)</f>
        <v>0</v>
      </c>
      <c r="BH314" s="106">
        <f>IF(N314="sníž. přenesená",J314,0)</f>
        <v>0</v>
      </c>
      <c r="BI314" s="106">
        <f>IF(N314="nulová",J314,0)</f>
        <v>0</v>
      </c>
      <c r="BJ314" s="6" t="s">
        <v>79</v>
      </c>
      <c r="BK314" s="106">
        <f>ROUND(I314*H314,2)</f>
        <v>0</v>
      </c>
      <c r="BL314" s="6" t="s">
        <v>224</v>
      </c>
      <c r="BM314" s="105" t="s">
        <v>492</v>
      </c>
    </row>
    <row r="315" spans="1:65" s="132" customFormat="1">
      <c r="B315" s="133"/>
      <c r="D315" s="113" t="s">
        <v>226</v>
      </c>
      <c r="E315" s="134" t="s">
        <v>0</v>
      </c>
      <c r="F315" s="135" t="s">
        <v>493</v>
      </c>
      <c r="H315" s="136">
        <v>13.795</v>
      </c>
      <c r="L315" s="133"/>
      <c r="M315" s="137"/>
      <c r="N315" s="138"/>
      <c r="O315" s="138"/>
      <c r="P315" s="138"/>
      <c r="Q315" s="138"/>
      <c r="R315" s="138"/>
      <c r="S315" s="138"/>
      <c r="T315" s="139"/>
      <c r="AT315" s="134" t="s">
        <v>226</v>
      </c>
      <c r="AU315" s="134" t="s">
        <v>81</v>
      </c>
      <c r="AV315" s="132" t="s">
        <v>81</v>
      </c>
      <c r="AW315" s="132" t="s">
        <v>28</v>
      </c>
      <c r="AX315" s="132" t="s">
        <v>79</v>
      </c>
      <c r="AY315" s="134" t="s">
        <v>217</v>
      </c>
    </row>
    <row r="316" spans="1:65" s="17" customFormat="1" ht="16.5" customHeight="1">
      <c r="A316" s="161"/>
      <c r="B316" s="15"/>
      <c r="C316" s="94" t="s">
        <v>2421</v>
      </c>
      <c r="D316" s="94" t="s">
        <v>219</v>
      </c>
      <c r="E316" s="95" t="s">
        <v>495</v>
      </c>
      <c r="F316" s="96" t="s">
        <v>496</v>
      </c>
      <c r="G316" s="97" t="s">
        <v>286</v>
      </c>
      <c r="H316" s="98">
        <v>213.72</v>
      </c>
      <c r="I316" s="1"/>
      <c r="J316" s="99">
        <f>ROUND(I316*H316,2)</f>
        <v>0</v>
      </c>
      <c r="K316" s="96" t="s">
        <v>223</v>
      </c>
      <c r="L316" s="15"/>
      <c r="M316" s="100" t="s">
        <v>0</v>
      </c>
      <c r="N316" s="101" t="s">
        <v>37</v>
      </c>
      <c r="O316" s="102"/>
      <c r="P316" s="103">
        <f>O316*H316</f>
        <v>0</v>
      </c>
      <c r="Q316" s="103">
        <v>8.7309999999999999E-2</v>
      </c>
      <c r="R316" s="103">
        <f>Q316*H316</f>
        <v>18.659893199999999</v>
      </c>
      <c r="S316" s="103">
        <v>0</v>
      </c>
      <c r="T316" s="104">
        <f>S316*H316</f>
        <v>0</v>
      </c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R316" s="105" t="s">
        <v>224</v>
      </c>
      <c r="AT316" s="105" t="s">
        <v>219</v>
      </c>
      <c r="AU316" s="105" t="s">
        <v>81</v>
      </c>
      <c r="AY316" s="6" t="s">
        <v>217</v>
      </c>
      <c r="BE316" s="106">
        <f>IF(N316="základní",J316,0)</f>
        <v>0</v>
      </c>
      <c r="BF316" s="106">
        <f>IF(N316="snížená",J316,0)</f>
        <v>0</v>
      </c>
      <c r="BG316" s="106">
        <f>IF(N316="zákl. přenesená",J316,0)</f>
        <v>0</v>
      </c>
      <c r="BH316" s="106">
        <f>IF(N316="sníž. přenesená",J316,0)</f>
        <v>0</v>
      </c>
      <c r="BI316" s="106">
        <f>IF(N316="nulová",J316,0)</f>
        <v>0</v>
      </c>
      <c r="BJ316" s="6" t="s">
        <v>79</v>
      </c>
      <c r="BK316" s="106">
        <f>ROUND(I316*H316,2)</f>
        <v>0</v>
      </c>
      <c r="BL316" s="6" t="s">
        <v>224</v>
      </c>
      <c r="BM316" s="105" t="s">
        <v>497</v>
      </c>
    </row>
    <row r="317" spans="1:65" s="132" customFormat="1" ht="22.5">
      <c r="B317" s="133"/>
      <c r="D317" s="113" t="s">
        <v>226</v>
      </c>
      <c r="E317" s="134" t="s">
        <v>0</v>
      </c>
      <c r="F317" s="135" t="s">
        <v>498</v>
      </c>
      <c r="H317" s="136">
        <v>92.076999999999998</v>
      </c>
      <c r="L317" s="133"/>
      <c r="M317" s="137"/>
      <c r="N317" s="138"/>
      <c r="O317" s="138"/>
      <c r="P317" s="138"/>
      <c r="Q317" s="138"/>
      <c r="R317" s="138"/>
      <c r="S317" s="138"/>
      <c r="T317" s="139"/>
      <c r="AT317" s="134" t="s">
        <v>226</v>
      </c>
      <c r="AU317" s="134" t="s">
        <v>81</v>
      </c>
      <c r="AV317" s="132" t="s">
        <v>81</v>
      </c>
      <c r="AW317" s="132" t="s">
        <v>28</v>
      </c>
      <c r="AX317" s="132" t="s">
        <v>72</v>
      </c>
      <c r="AY317" s="134" t="s">
        <v>217</v>
      </c>
    </row>
    <row r="318" spans="1:65" s="132" customFormat="1" ht="22.5">
      <c r="B318" s="133"/>
      <c r="D318" s="113" t="s">
        <v>226</v>
      </c>
      <c r="E318" s="134" t="s">
        <v>0</v>
      </c>
      <c r="F318" s="135" t="s">
        <v>499</v>
      </c>
      <c r="H318" s="136">
        <v>85.015000000000001</v>
      </c>
      <c r="L318" s="133"/>
      <c r="M318" s="137"/>
      <c r="N318" s="138"/>
      <c r="O318" s="138"/>
      <c r="P318" s="138"/>
      <c r="Q318" s="138"/>
      <c r="R318" s="138"/>
      <c r="S318" s="138"/>
      <c r="T318" s="139"/>
      <c r="AT318" s="134" t="s">
        <v>226</v>
      </c>
      <c r="AU318" s="134" t="s">
        <v>81</v>
      </c>
      <c r="AV318" s="132" t="s">
        <v>81</v>
      </c>
      <c r="AW318" s="132" t="s">
        <v>28</v>
      </c>
      <c r="AX318" s="132" t="s">
        <v>72</v>
      </c>
      <c r="AY318" s="134" t="s">
        <v>217</v>
      </c>
    </row>
    <row r="319" spans="1:65" s="132" customFormat="1">
      <c r="B319" s="133"/>
      <c r="D319" s="113" t="s">
        <v>226</v>
      </c>
      <c r="E319" s="134" t="s">
        <v>0</v>
      </c>
      <c r="F319" s="135" t="s">
        <v>500</v>
      </c>
      <c r="H319" s="136">
        <v>36.628</v>
      </c>
      <c r="L319" s="133"/>
      <c r="M319" s="137"/>
      <c r="N319" s="138"/>
      <c r="O319" s="138"/>
      <c r="P319" s="138"/>
      <c r="Q319" s="138"/>
      <c r="R319" s="138"/>
      <c r="S319" s="138"/>
      <c r="T319" s="139"/>
      <c r="AT319" s="134" t="s">
        <v>226</v>
      </c>
      <c r="AU319" s="134" t="s">
        <v>81</v>
      </c>
      <c r="AV319" s="132" t="s">
        <v>81</v>
      </c>
      <c r="AW319" s="132" t="s">
        <v>28</v>
      </c>
      <c r="AX319" s="132" t="s">
        <v>72</v>
      </c>
      <c r="AY319" s="134" t="s">
        <v>217</v>
      </c>
    </row>
    <row r="320" spans="1:65" s="140" customFormat="1">
      <c r="B320" s="141"/>
      <c r="D320" s="113" t="s">
        <v>226</v>
      </c>
      <c r="E320" s="142" t="s">
        <v>0</v>
      </c>
      <c r="F320" s="143" t="s">
        <v>227</v>
      </c>
      <c r="H320" s="144">
        <v>213.71999999999997</v>
      </c>
      <c r="L320" s="141"/>
      <c r="M320" s="145"/>
      <c r="N320" s="146"/>
      <c r="O320" s="146"/>
      <c r="P320" s="146"/>
      <c r="Q320" s="146"/>
      <c r="R320" s="146"/>
      <c r="S320" s="146"/>
      <c r="T320" s="147"/>
      <c r="AT320" s="142" t="s">
        <v>226</v>
      </c>
      <c r="AU320" s="142" t="s">
        <v>81</v>
      </c>
      <c r="AV320" s="140" t="s">
        <v>224</v>
      </c>
      <c r="AW320" s="140" t="s">
        <v>28</v>
      </c>
      <c r="AX320" s="140" t="s">
        <v>79</v>
      </c>
      <c r="AY320" s="142" t="s">
        <v>217</v>
      </c>
    </row>
    <row r="321" spans="1:65" s="17" customFormat="1" ht="16.5" customHeight="1">
      <c r="A321" s="161"/>
      <c r="B321" s="15"/>
      <c r="C321" s="94" t="s">
        <v>2810</v>
      </c>
      <c r="D321" s="94" t="s">
        <v>219</v>
      </c>
      <c r="E321" s="95" t="s">
        <v>502</v>
      </c>
      <c r="F321" s="96" t="s">
        <v>503</v>
      </c>
      <c r="G321" s="97" t="s">
        <v>286</v>
      </c>
      <c r="H321" s="98">
        <v>5.9089999999999998</v>
      </c>
      <c r="I321" s="1"/>
      <c r="J321" s="99">
        <f>ROUND(I321*H321,2)</f>
        <v>0</v>
      </c>
      <c r="K321" s="96" t="s">
        <v>223</v>
      </c>
      <c r="L321" s="15"/>
      <c r="M321" s="100" t="s">
        <v>0</v>
      </c>
      <c r="N321" s="101" t="s">
        <v>37</v>
      </c>
      <c r="O321" s="102"/>
      <c r="P321" s="103">
        <f>O321*H321</f>
        <v>0</v>
      </c>
      <c r="Q321" s="103">
        <v>0.23877000000000001</v>
      </c>
      <c r="R321" s="103">
        <f>Q321*H321</f>
        <v>1.41089193</v>
      </c>
      <c r="S321" s="103">
        <v>0</v>
      </c>
      <c r="T321" s="104">
        <f>S321*H321</f>
        <v>0</v>
      </c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R321" s="105" t="s">
        <v>224</v>
      </c>
      <c r="AT321" s="105" t="s">
        <v>219</v>
      </c>
      <c r="AU321" s="105" t="s">
        <v>81</v>
      </c>
      <c r="AY321" s="6" t="s">
        <v>217</v>
      </c>
      <c r="BE321" s="106">
        <f>IF(N321="základní",J321,0)</f>
        <v>0</v>
      </c>
      <c r="BF321" s="106">
        <f>IF(N321="snížená",J321,0)</f>
        <v>0</v>
      </c>
      <c r="BG321" s="106">
        <f>IF(N321="zákl. přenesená",J321,0)</f>
        <v>0</v>
      </c>
      <c r="BH321" s="106">
        <f>IF(N321="sníž. přenesená",J321,0)</f>
        <v>0</v>
      </c>
      <c r="BI321" s="106">
        <f>IF(N321="nulová",J321,0)</f>
        <v>0</v>
      </c>
      <c r="BJ321" s="6" t="s">
        <v>79</v>
      </c>
      <c r="BK321" s="106">
        <f>ROUND(I321*H321,2)</f>
        <v>0</v>
      </c>
      <c r="BL321" s="6" t="s">
        <v>224</v>
      </c>
      <c r="BM321" s="105" t="s">
        <v>504</v>
      </c>
    </row>
    <row r="322" spans="1:65" s="132" customFormat="1">
      <c r="B322" s="133"/>
      <c r="D322" s="113" t="s">
        <v>226</v>
      </c>
      <c r="E322" s="134" t="s">
        <v>0</v>
      </c>
      <c r="F322" s="135" t="s">
        <v>505</v>
      </c>
      <c r="H322" s="136">
        <v>5.9089999999999998</v>
      </c>
      <c r="L322" s="133"/>
      <c r="M322" s="137"/>
      <c r="N322" s="138"/>
      <c r="O322" s="138"/>
      <c r="P322" s="138"/>
      <c r="Q322" s="138"/>
      <c r="R322" s="138"/>
      <c r="S322" s="138"/>
      <c r="T322" s="139"/>
      <c r="AT322" s="134" t="s">
        <v>226</v>
      </c>
      <c r="AU322" s="134" t="s">
        <v>81</v>
      </c>
      <c r="AV322" s="132" t="s">
        <v>81</v>
      </c>
      <c r="AW322" s="132" t="s">
        <v>28</v>
      </c>
      <c r="AX322" s="132" t="s">
        <v>79</v>
      </c>
      <c r="AY322" s="134" t="s">
        <v>217</v>
      </c>
    </row>
    <row r="323" spans="1:65" s="81" customFormat="1" ht="22.9" customHeight="1">
      <c r="B323" s="82"/>
      <c r="D323" s="83" t="s">
        <v>71</v>
      </c>
      <c r="E323" s="92" t="s">
        <v>224</v>
      </c>
      <c r="F323" s="92" t="s">
        <v>506</v>
      </c>
      <c r="J323" s="93">
        <f>BK323</f>
        <v>0</v>
      </c>
      <c r="L323" s="82"/>
      <c r="M323" s="86"/>
      <c r="N323" s="87"/>
      <c r="O323" s="87"/>
      <c r="P323" s="88">
        <f>SUM(P324:P341)</f>
        <v>0</v>
      </c>
      <c r="Q323" s="87"/>
      <c r="R323" s="88">
        <f>SUM(R324:R341)</f>
        <v>9.832131470000002</v>
      </c>
      <c r="S323" s="87"/>
      <c r="T323" s="89">
        <f>SUM(T324:T341)</f>
        <v>0</v>
      </c>
      <c r="AR323" s="83" t="s">
        <v>79</v>
      </c>
      <c r="AT323" s="90" t="s">
        <v>71</v>
      </c>
      <c r="AU323" s="90" t="s">
        <v>79</v>
      </c>
      <c r="AY323" s="83" t="s">
        <v>217</v>
      </c>
      <c r="BK323" s="91">
        <f>SUM(BK324:BK341)</f>
        <v>0</v>
      </c>
    </row>
    <row r="324" spans="1:65" s="17" customFormat="1" ht="16.5" customHeight="1">
      <c r="A324" s="161"/>
      <c r="B324" s="15"/>
      <c r="C324" s="94" t="s">
        <v>2423</v>
      </c>
      <c r="D324" s="94" t="s">
        <v>219</v>
      </c>
      <c r="E324" s="95" t="s">
        <v>508</v>
      </c>
      <c r="F324" s="96" t="s">
        <v>509</v>
      </c>
      <c r="G324" s="97" t="s">
        <v>458</v>
      </c>
      <c r="H324" s="98">
        <v>40</v>
      </c>
      <c r="I324" s="1"/>
      <c r="J324" s="99">
        <f>ROUND(I324*H324,2)</f>
        <v>0</v>
      </c>
      <c r="K324" s="96" t="s">
        <v>223</v>
      </c>
      <c r="L324" s="15"/>
      <c r="M324" s="100" t="s">
        <v>0</v>
      </c>
      <c r="N324" s="101" t="s">
        <v>37</v>
      </c>
      <c r="O324" s="102"/>
      <c r="P324" s="103">
        <f>O324*H324</f>
        <v>0</v>
      </c>
      <c r="Q324" s="103">
        <v>8.2350000000000007E-2</v>
      </c>
      <c r="R324" s="103">
        <f>Q324*H324</f>
        <v>3.2940000000000005</v>
      </c>
      <c r="S324" s="103">
        <v>0</v>
      </c>
      <c r="T324" s="104">
        <f>S324*H324</f>
        <v>0</v>
      </c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R324" s="105" t="s">
        <v>224</v>
      </c>
      <c r="AT324" s="105" t="s">
        <v>219</v>
      </c>
      <c r="AU324" s="105" t="s">
        <v>81</v>
      </c>
      <c r="AY324" s="6" t="s">
        <v>217</v>
      </c>
      <c r="BE324" s="106">
        <f>IF(N324="základní",J324,0)</f>
        <v>0</v>
      </c>
      <c r="BF324" s="106">
        <f>IF(N324="snížená",J324,0)</f>
        <v>0</v>
      </c>
      <c r="BG324" s="106">
        <f>IF(N324="zákl. přenesená",J324,0)</f>
        <v>0</v>
      </c>
      <c r="BH324" s="106">
        <f>IF(N324="sníž. přenesená",J324,0)</f>
        <v>0</v>
      </c>
      <c r="BI324" s="106">
        <f>IF(N324="nulová",J324,0)</f>
        <v>0</v>
      </c>
      <c r="BJ324" s="6" t="s">
        <v>79</v>
      </c>
      <c r="BK324" s="106">
        <f>ROUND(I324*H324,2)</f>
        <v>0</v>
      </c>
      <c r="BL324" s="6" t="s">
        <v>224</v>
      </c>
      <c r="BM324" s="105" t="s">
        <v>510</v>
      </c>
    </row>
    <row r="325" spans="1:65" s="17" customFormat="1" ht="16.5" customHeight="1">
      <c r="A325" s="161"/>
      <c r="B325" s="15"/>
      <c r="C325" s="94" t="s">
        <v>469</v>
      </c>
      <c r="D325" s="94" t="s">
        <v>219</v>
      </c>
      <c r="E325" s="95" t="s">
        <v>512</v>
      </c>
      <c r="F325" s="96" t="s">
        <v>513</v>
      </c>
      <c r="G325" s="97" t="s">
        <v>222</v>
      </c>
      <c r="H325" s="98">
        <v>2.48</v>
      </c>
      <c r="I325" s="1"/>
      <c r="J325" s="99">
        <f>ROUND(I325*H325,2)</f>
        <v>0</v>
      </c>
      <c r="K325" s="96" t="s">
        <v>223</v>
      </c>
      <c r="L325" s="15"/>
      <c r="M325" s="100" t="s">
        <v>0</v>
      </c>
      <c r="N325" s="101" t="s">
        <v>37</v>
      </c>
      <c r="O325" s="102"/>
      <c r="P325" s="103">
        <f>O325*H325</f>
        <v>0</v>
      </c>
      <c r="Q325" s="103">
        <v>2.4533700000000001</v>
      </c>
      <c r="R325" s="103">
        <f>Q325*H325</f>
        <v>6.0843575999999997</v>
      </c>
      <c r="S325" s="103">
        <v>0</v>
      </c>
      <c r="T325" s="104">
        <f>S325*H325</f>
        <v>0</v>
      </c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R325" s="105" t="s">
        <v>224</v>
      </c>
      <c r="AT325" s="105" t="s">
        <v>219</v>
      </c>
      <c r="AU325" s="105" t="s">
        <v>81</v>
      </c>
      <c r="AY325" s="6" t="s">
        <v>217</v>
      </c>
      <c r="BE325" s="106">
        <f>IF(N325="základní",J325,0)</f>
        <v>0</v>
      </c>
      <c r="BF325" s="106">
        <f>IF(N325="snížená",J325,0)</f>
        <v>0</v>
      </c>
      <c r="BG325" s="106">
        <f>IF(N325="zákl. přenesená",J325,0)</f>
        <v>0</v>
      </c>
      <c r="BH325" s="106">
        <f>IF(N325="sníž. přenesená",J325,0)</f>
        <v>0</v>
      </c>
      <c r="BI325" s="106">
        <f>IF(N325="nulová",J325,0)</f>
        <v>0</v>
      </c>
      <c r="BJ325" s="6" t="s">
        <v>79</v>
      </c>
      <c r="BK325" s="106">
        <f>ROUND(I325*H325,2)</f>
        <v>0</v>
      </c>
      <c r="BL325" s="6" t="s">
        <v>224</v>
      </c>
      <c r="BM325" s="105" t="s">
        <v>514</v>
      </c>
    </row>
    <row r="326" spans="1:65" s="132" customFormat="1">
      <c r="B326" s="133"/>
      <c r="D326" s="113" t="s">
        <v>226</v>
      </c>
      <c r="E326" s="134" t="s">
        <v>0</v>
      </c>
      <c r="F326" s="135" t="s">
        <v>515</v>
      </c>
      <c r="H326" s="136">
        <v>2.48</v>
      </c>
      <c r="L326" s="133"/>
      <c r="M326" s="137"/>
      <c r="N326" s="138"/>
      <c r="O326" s="138"/>
      <c r="P326" s="138"/>
      <c r="Q326" s="138"/>
      <c r="R326" s="138"/>
      <c r="S326" s="138"/>
      <c r="T326" s="139"/>
      <c r="AT326" s="134" t="s">
        <v>226</v>
      </c>
      <c r="AU326" s="134" t="s">
        <v>81</v>
      </c>
      <c r="AV326" s="132" t="s">
        <v>81</v>
      </c>
      <c r="AW326" s="132" t="s">
        <v>28</v>
      </c>
      <c r="AX326" s="132" t="s">
        <v>79</v>
      </c>
      <c r="AY326" s="134" t="s">
        <v>217</v>
      </c>
    </row>
    <row r="327" spans="1:65" s="17" customFormat="1" ht="16.5" customHeight="1">
      <c r="A327" s="161"/>
      <c r="B327" s="15"/>
      <c r="C327" s="94" t="s">
        <v>474</v>
      </c>
      <c r="D327" s="94" t="s">
        <v>219</v>
      </c>
      <c r="E327" s="95" t="s">
        <v>517</v>
      </c>
      <c r="F327" s="96" t="s">
        <v>518</v>
      </c>
      <c r="G327" s="97" t="s">
        <v>263</v>
      </c>
      <c r="H327" s="98">
        <v>0.23400000000000001</v>
      </c>
      <c r="I327" s="1"/>
      <c r="J327" s="99">
        <f>ROUND(I327*H327,2)</f>
        <v>0</v>
      </c>
      <c r="K327" s="96" t="s">
        <v>223</v>
      </c>
      <c r="L327" s="15"/>
      <c r="M327" s="100" t="s">
        <v>0</v>
      </c>
      <c r="N327" s="101" t="s">
        <v>37</v>
      </c>
      <c r="O327" s="102"/>
      <c r="P327" s="103">
        <f>O327*H327</f>
        <v>0</v>
      </c>
      <c r="Q327" s="103">
        <v>1.06277</v>
      </c>
      <c r="R327" s="103">
        <f>Q327*H327</f>
        <v>0.24868818000000001</v>
      </c>
      <c r="S327" s="103">
        <v>0</v>
      </c>
      <c r="T327" s="104">
        <f>S327*H327</f>
        <v>0</v>
      </c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R327" s="105" t="s">
        <v>224</v>
      </c>
      <c r="AT327" s="105" t="s">
        <v>219</v>
      </c>
      <c r="AU327" s="105" t="s">
        <v>81</v>
      </c>
      <c r="AY327" s="6" t="s">
        <v>217</v>
      </c>
      <c r="BE327" s="106">
        <f>IF(N327="základní",J327,0)</f>
        <v>0</v>
      </c>
      <c r="BF327" s="106">
        <f>IF(N327="snížená",J327,0)</f>
        <v>0</v>
      </c>
      <c r="BG327" s="106">
        <f>IF(N327="zákl. přenesená",J327,0)</f>
        <v>0</v>
      </c>
      <c r="BH327" s="106">
        <f>IF(N327="sníž. přenesená",J327,0)</f>
        <v>0</v>
      </c>
      <c r="BI327" s="106">
        <f>IF(N327="nulová",J327,0)</f>
        <v>0</v>
      </c>
      <c r="BJ327" s="6" t="s">
        <v>79</v>
      </c>
      <c r="BK327" s="106">
        <f>ROUND(I327*H327,2)</f>
        <v>0</v>
      </c>
      <c r="BL327" s="6" t="s">
        <v>224</v>
      </c>
      <c r="BM327" s="105" t="s">
        <v>519</v>
      </c>
    </row>
    <row r="328" spans="1:65" s="132" customFormat="1">
      <c r="B328" s="133"/>
      <c r="D328" s="113" t="s">
        <v>226</v>
      </c>
      <c r="E328" s="134" t="s">
        <v>0</v>
      </c>
      <c r="F328" s="135" t="s">
        <v>520</v>
      </c>
      <c r="H328" s="136">
        <v>0.223</v>
      </c>
      <c r="L328" s="133"/>
      <c r="M328" s="137"/>
      <c r="N328" s="138"/>
      <c r="O328" s="138"/>
      <c r="P328" s="138"/>
      <c r="Q328" s="138"/>
      <c r="R328" s="138"/>
      <c r="S328" s="138"/>
      <c r="T328" s="139"/>
      <c r="AT328" s="134" t="s">
        <v>226</v>
      </c>
      <c r="AU328" s="134" t="s">
        <v>81</v>
      </c>
      <c r="AV328" s="132" t="s">
        <v>81</v>
      </c>
      <c r="AW328" s="132" t="s">
        <v>28</v>
      </c>
      <c r="AX328" s="132" t="s">
        <v>79</v>
      </c>
      <c r="AY328" s="134" t="s">
        <v>217</v>
      </c>
    </row>
    <row r="329" spans="1:65" s="132" customFormat="1">
      <c r="B329" s="133"/>
      <c r="D329" s="113" t="s">
        <v>226</v>
      </c>
      <c r="F329" s="135" t="s">
        <v>521</v>
      </c>
      <c r="H329" s="136">
        <v>0.23400000000000001</v>
      </c>
      <c r="L329" s="133"/>
      <c r="M329" s="137"/>
      <c r="N329" s="138"/>
      <c r="O329" s="138"/>
      <c r="P329" s="138"/>
      <c r="Q329" s="138"/>
      <c r="R329" s="138"/>
      <c r="S329" s="138"/>
      <c r="T329" s="139"/>
      <c r="AT329" s="134" t="s">
        <v>226</v>
      </c>
      <c r="AU329" s="134" t="s">
        <v>81</v>
      </c>
      <c r="AV329" s="132" t="s">
        <v>81</v>
      </c>
      <c r="AW329" s="132" t="s">
        <v>2</v>
      </c>
      <c r="AX329" s="132" t="s">
        <v>79</v>
      </c>
      <c r="AY329" s="134" t="s">
        <v>217</v>
      </c>
    </row>
    <row r="330" spans="1:65" s="17" customFormat="1" ht="16.5" customHeight="1">
      <c r="A330" s="161"/>
      <c r="B330" s="15"/>
      <c r="C330" s="94" t="s">
        <v>479</v>
      </c>
      <c r="D330" s="94" t="s">
        <v>219</v>
      </c>
      <c r="E330" s="95" t="s">
        <v>523</v>
      </c>
      <c r="F330" s="96" t="s">
        <v>524</v>
      </c>
      <c r="G330" s="97" t="s">
        <v>286</v>
      </c>
      <c r="H330" s="98">
        <v>10.896000000000001</v>
      </c>
      <c r="I330" s="1"/>
      <c r="J330" s="99">
        <f>ROUND(I330*H330,2)</f>
        <v>0</v>
      </c>
      <c r="K330" s="96" t="s">
        <v>223</v>
      </c>
      <c r="L330" s="15"/>
      <c r="M330" s="100" t="s">
        <v>0</v>
      </c>
      <c r="N330" s="101" t="s">
        <v>37</v>
      </c>
      <c r="O330" s="102"/>
      <c r="P330" s="103">
        <f>O330*H330</f>
        <v>0</v>
      </c>
      <c r="Q330" s="103">
        <v>1.282E-2</v>
      </c>
      <c r="R330" s="103">
        <f>Q330*H330</f>
        <v>0.13968672000000001</v>
      </c>
      <c r="S330" s="103">
        <v>0</v>
      </c>
      <c r="T330" s="104">
        <f>S330*H330</f>
        <v>0</v>
      </c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R330" s="105" t="s">
        <v>224</v>
      </c>
      <c r="AT330" s="105" t="s">
        <v>219</v>
      </c>
      <c r="AU330" s="105" t="s">
        <v>81</v>
      </c>
      <c r="AY330" s="6" t="s">
        <v>217</v>
      </c>
      <c r="BE330" s="106">
        <f>IF(N330="základní",J330,0)</f>
        <v>0</v>
      </c>
      <c r="BF330" s="106">
        <f>IF(N330="snížená",J330,0)</f>
        <v>0</v>
      </c>
      <c r="BG330" s="106">
        <f>IF(N330="zákl. přenesená",J330,0)</f>
        <v>0</v>
      </c>
      <c r="BH330" s="106">
        <f>IF(N330="sníž. přenesená",J330,0)</f>
        <v>0</v>
      </c>
      <c r="BI330" s="106">
        <f>IF(N330="nulová",J330,0)</f>
        <v>0</v>
      </c>
      <c r="BJ330" s="6" t="s">
        <v>79</v>
      </c>
      <c r="BK330" s="106">
        <f>ROUND(I330*H330,2)</f>
        <v>0</v>
      </c>
      <c r="BL330" s="6" t="s">
        <v>224</v>
      </c>
      <c r="BM330" s="105" t="s">
        <v>525</v>
      </c>
    </row>
    <row r="331" spans="1:65" s="132" customFormat="1">
      <c r="B331" s="133"/>
      <c r="D331" s="113" t="s">
        <v>226</v>
      </c>
      <c r="E331" s="134" t="s">
        <v>0</v>
      </c>
      <c r="F331" s="135" t="s">
        <v>526</v>
      </c>
      <c r="H331" s="136">
        <v>10.896000000000001</v>
      </c>
      <c r="L331" s="133"/>
      <c r="M331" s="137"/>
      <c r="N331" s="138"/>
      <c r="O331" s="138"/>
      <c r="P331" s="138"/>
      <c r="Q331" s="138"/>
      <c r="R331" s="138"/>
      <c r="S331" s="138"/>
      <c r="T331" s="139"/>
      <c r="AT331" s="134" t="s">
        <v>226</v>
      </c>
      <c r="AU331" s="134" t="s">
        <v>81</v>
      </c>
      <c r="AV331" s="132" t="s">
        <v>81</v>
      </c>
      <c r="AW331" s="132" t="s">
        <v>28</v>
      </c>
      <c r="AX331" s="132" t="s">
        <v>79</v>
      </c>
      <c r="AY331" s="134" t="s">
        <v>217</v>
      </c>
    </row>
    <row r="332" spans="1:65" s="17" customFormat="1" ht="16.5" customHeight="1">
      <c r="A332" s="161"/>
      <c r="B332" s="15"/>
      <c r="C332" s="94" t="s">
        <v>484</v>
      </c>
      <c r="D332" s="94" t="s">
        <v>219</v>
      </c>
      <c r="E332" s="95" t="s">
        <v>528</v>
      </c>
      <c r="F332" s="96" t="s">
        <v>529</v>
      </c>
      <c r="G332" s="97" t="s">
        <v>286</v>
      </c>
      <c r="H332" s="98">
        <v>10.896000000000001</v>
      </c>
      <c r="I332" s="1"/>
      <c r="J332" s="99">
        <f>ROUND(I332*H332,2)</f>
        <v>0</v>
      </c>
      <c r="K332" s="96" t="s">
        <v>223</v>
      </c>
      <c r="L332" s="15"/>
      <c r="M332" s="100" t="s">
        <v>0</v>
      </c>
      <c r="N332" s="101" t="s">
        <v>37</v>
      </c>
      <c r="O332" s="102"/>
      <c r="P332" s="103">
        <f>O332*H332</f>
        <v>0</v>
      </c>
      <c r="Q332" s="103">
        <v>0</v>
      </c>
      <c r="R332" s="103">
        <f>Q332*H332</f>
        <v>0</v>
      </c>
      <c r="S332" s="103">
        <v>0</v>
      </c>
      <c r="T332" s="104">
        <f>S332*H332</f>
        <v>0</v>
      </c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R332" s="105" t="s">
        <v>224</v>
      </c>
      <c r="AT332" s="105" t="s">
        <v>219</v>
      </c>
      <c r="AU332" s="105" t="s">
        <v>81</v>
      </c>
      <c r="AY332" s="6" t="s">
        <v>217</v>
      </c>
      <c r="BE332" s="106">
        <f>IF(N332="základní",J332,0)</f>
        <v>0</v>
      </c>
      <c r="BF332" s="106">
        <f>IF(N332="snížená",J332,0)</f>
        <v>0</v>
      </c>
      <c r="BG332" s="106">
        <f>IF(N332="zákl. přenesená",J332,0)</f>
        <v>0</v>
      </c>
      <c r="BH332" s="106">
        <f>IF(N332="sníž. přenesená",J332,0)</f>
        <v>0</v>
      </c>
      <c r="BI332" s="106">
        <f>IF(N332="nulová",J332,0)</f>
        <v>0</v>
      </c>
      <c r="BJ332" s="6" t="s">
        <v>79</v>
      </c>
      <c r="BK332" s="106">
        <f>ROUND(I332*H332,2)</f>
        <v>0</v>
      </c>
      <c r="BL332" s="6" t="s">
        <v>224</v>
      </c>
      <c r="BM332" s="105" t="s">
        <v>530</v>
      </c>
    </row>
    <row r="333" spans="1:65" s="17" customFormat="1" ht="16.5" customHeight="1">
      <c r="A333" s="161"/>
      <c r="B333" s="15"/>
      <c r="C333" s="94" t="s">
        <v>489</v>
      </c>
      <c r="D333" s="94" t="s">
        <v>219</v>
      </c>
      <c r="E333" s="95" t="s">
        <v>532</v>
      </c>
      <c r="F333" s="96" t="s">
        <v>533</v>
      </c>
      <c r="G333" s="97" t="s">
        <v>257</v>
      </c>
      <c r="H333" s="98">
        <v>9.4710000000000001</v>
      </c>
      <c r="I333" s="1"/>
      <c r="J333" s="99">
        <f>ROUND(I333*H333,2)</f>
        <v>0</v>
      </c>
      <c r="K333" s="96" t="s">
        <v>223</v>
      </c>
      <c r="L333" s="15"/>
      <c r="M333" s="100" t="s">
        <v>0</v>
      </c>
      <c r="N333" s="101" t="s">
        <v>37</v>
      </c>
      <c r="O333" s="102"/>
      <c r="P333" s="103">
        <f>O333*H333</f>
        <v>0</v>
      </c>
      <c r="Q333" s="103">
        <v>5.8700000000000002E-3</v>
      </c>
      <c r="R333" s="103">
        <f>Q333*H333</f>
        <v>5.5594770000000002E-2</v>
      </c>
      <c r="S333" s="103">
        <v>0</v>
      </c>
      <c r="T333" s="104">
        <f>S333*H333</f>
        <v>0</v>
      </c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R333" s="105" t="s">
        <v>224</v>
      </c>
      <c r="AT333" s="105" t="s">
        <v>219</v>
      </c>
      <c r="AU333" s="105" t="s">
        <v>81</v>
      </c>
      <c r="AY333" s="6" t="s">
        <v>217</v>
      </c>
      <c r="BE333" s="106">
        <f>IF(N333="základní",J333,0)</f>
        <v>0</v>
      </c>
      <c r="BF333" s="106">
        <f>IF(N333="snížená",J333,0)</f>
        <v>0</v>
      </c>
      <c r="BG333" s="106">
        <f>IF(N333="zákl. přenesená",J333,0)</f>
        <v>0</v>
      </c>
      <c r="BH333" s="106">
        <f>IF(N333="sníž. přenesená",J333,0)</f>
        <v>0</v>
      </c>
      <c r="BI333" s="106">
        <f>IF(N333="nulová",J333,0)</f>
        <v>0</v>
      </c>
      <c r="BJ333" s="6" t="s">
        <v>79</v>
      </c>
      <c r="BK333" s="106">
        <f>ROUND(I333*H333,2)</f>
        <v>0</v>
      </c>
      <c r="BL333" s="6" t="s">
        <v>224</v>
      </c>
      <c r="BM333" s="105" t="s">
        <v>534</v>
      </c>
    </row>
    <row r="334" spans="1:65" s="132" customFormat="1">
      <c r="B334" s="133"/>
      <c r="D334" s="113" t="s">
        <v>226</v>
      </c>
      <c r="E334" s="134" t="s">
        <v>0</v>
      </c>
      <c r="F334" s="135" t="s">
        <v>535</v>
      </c>
      <c r="H334" s="136">
        <v>9.4710000000000001</v>
      </c>
      <c r="L334" s="133"/>
      <c r="M334" s="137"/>
      <c r="N334" s="138"/>
      <c r="O334" s="138"/>
      <c r="P334" s="138"/>
      <c r="Q334" s="138"/>
      <c r="R334" s="138"/>
      <c r="S334" s="138"/>
      <c r="T334" s="139"/>
      <c r="AT334" s="134" t="s">
        <v>226</v>
      </c>
      <c r="AU334" s="134" t="s">
        <v>81</v>
      </c>
      <c r="AV334" s="132" t="s">
        <v>81</v>
      </c>
      <c r="AW334" s="132" t="s">
        <v>28</v>
      </c>
      <c r="AX334" s="132" t="s">
        <v>79</v>
      </c>
      <c r="AY334" s="134" t="s">
        <v>217</v>
      </c>
    </row>
    <row r="335" spans="1:65" s="17" customFormat="1" ht="16.5" customHeight="1">
      <c r="A335" s="161"/>
      <c r="B335" s="15"/>
      <c r="C335" s="94" t="s">
        <v>494</v>
      </c>
      <c r="D335" s="94" t="s">
        <v>219</v>
      </c>
      <c r="E335" s="95" t="s">
        <v>537</v>
      </c>
      <c r="F335" s="96" t="s">
        <v>538</v>
      </c>
      <c r="G335" s="97" t="s">
        <v>286</v>
      </c>
      <c r="H335" s="98">
        <v>1.49</v>
      </c>
      <c r="I335" s="1"/>
      <c r="J335" s="99">
        <f>ROUND(I335*H335,2)</f>
        <v>0</v>
      </c>
      <c r="K335" s="96" t="s">
        <v>223</v>
      </c>
      <c r="L335" s="15"/>
      <c r="M335" s="100" t="s">
        <v>0</v>
      </c>
      <c r="N335" s="101" t="s">
        <v>37</v>
      </c>
      <c r="O335" s="102"/>
      <c r="P335" s="103">
        <f>O335*H335</f>
        <v>0</v>
      </c>
      <c r="Q335" s="103">
        <v>6.5799999999999999E-3</v>
      </c>
      <c r="R335" s="103">
        <f>Q335*H335</f>
        <v>9.804199999999999E-3</v>
      </c>
      <c r="S335" s="103">
        <v>0</v>
      </c>
      <c r="T335" s="104">
        <f>S335*H335</f>
        <v>0</v>
      </c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R335" s="105" t="s">
        <v>224</v>
      </c>
      <c r="AT335" s="105" t="s">
        <v>219</v>
      </c>
      <c r="AU335" s="105" t="s">
        <v>81</v>
      </c>
      <c r="AY335" s="6" t="s">
        <v>217</v>
      </c>
      <c r="BE335" s="106">
        <f>IF(N335="základní",J335,0)</f>
        <v>0</v>
      </c>
      <c r="BF335" s="106">
        <f>IF(N335="snížená",J335,0)</f>
        <v>0</v>
      </c>
      <c r="BG335" s="106">
        <f>IF(N335="zákl. přenesená",J335,0)</f>
        <v>0</v>
      </c>
      <c r="BH335" s="106">
        <f>IF(N335="sníž. přenesená",J335,0)</f>
        <v>0</v>
      </c>
      <c r="BI335" s="106">
        <f>IF(N335="nulová",J335,0)</f>
        <v>0</v>
      </c>
      <c r="BJ335" s="6" t="s">
        <v>79</v>
      </c>
      <c r="BK335" s="106">
        <f>ROUND(I335*H335,2)</f>
        <v>0</v>
      </c>
      <c r="BL335" s="6" t="s">
        <v>224</v>
      </c>
      <c r="BM335" s="105" t="s">
        <v>539</v>
      </c>
    </row>
    <row r="336" spans="1:65" s="132" customFormat="1">
      <c r="B336" s="133"/>
      <c r="D336" s="113" t="s">
        <v>226</v>
      </c>
      <c r="E336" s="134" t="s">
        <v>0</v>
      </c>
      <c r="F336" s="135" t="s">
        <v>540</v>
      </c>
      <c r="H336" s="136">
        <v>1.49</v>
      </c>
      <c r="L336" s="133"/>
      <c r="M336" s="137"/>
      <c r="N336" s="138"/>
      <c r="O336" s="138"/>
      <c r="P336" s="138"/>
      <c r="Q336" s="138"/>
      <c r="R336" s="138"/>
      <c r="S336" s="138"/>
      <c r="T336" s="139"/>
      <c r="AT336" s="134" t="s">
        <v>226</v>
      </c>
      <c r="AU336" s="134" t="s">
        <v>81</v>
      </c>
      <c r="AV336" s="132" t="s">
        <v>81</v>
      </c>
      <c r="AW336" s="132" t="s">
        <v>28</v>
      </c>
      <c r="AX336" s="132" t="s">
        <v>79</v>
      </c>
      <c r="AY336" s="134" t="s">
        <v>217</v>
      </c>
    </row>
    <row r="337" spans="1:65" s="17" customFormat="1" ht="16.5" customHeight="1">
      <c r="A337" s="161"/>
      <c r="B337" s="15"/>
      <c r="C337" s="94" t="s">
        <v>501</v>
      </c>
      <c r="D337" s="94" t="s">
        <v>219</v>
      </c>
      <c r="E337" s="95" t="s">
        <v>542</v>
      </c>
      <c r="F337" s="96" t="s">
        <v>543</v>
      </c>
      <c r="G337" s="97" t="s">
        <v>286</v>
      </c>
      <c r="H337" s="98">
        <v>1.49</v>
      </c>
      <c r="I337" s="1"/>
      <c r="J337" s="99">
        <f>ROUND(I337*H337,2)</f>
        <v>0</v>
      </c>
      <c r="K337" s="96" t="s">
        <v>223</v>
      </c>
      <c r="L337" s="15"/>
      <c r="M337" s="100" t="s">
        <v>0</v>
      </c>
      <c r="N337" s="101" t="s">
        <v>37</v>
      </c>
      <c r="O337" s="102"/>
      <c r="P337" s="103">
        <f>O337*H337</f>
        <v>0</v>
      </c>
      <c r="Q337" s="103">
        <v>0</v>
      </c>
      <c r="R337" s="103">
        <f>Q337*H337</f>
        <v>0</v>
      </c>
      <c r="S337" s="103">
        <v>0</v>
      </c>
      <c r="T337" s="104">
        <f>S337*H337</f>
        <v>0</v>
      </c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R337" s="105" t="s">
        <v>224</v>
      </c>
      <c r="AT337" s="105" t="s">
        <v>219</v>
      </c>
      <c r="AU337" s="105" t="s">
        <v>81</v>
      </c>
      <c r="AY337" s="6" t="s">
        <v>217</v>
      </c>
      <c r="BE337" s="106">
        <f>IF(N337="základní",J337,0)</f>
        <v>0</v>
      </c>
      <c r="BF337" s="106">
        <f>IF(N337="snížená",J337,0)</f>
        <v>0</v>
      </c>
      <c r="BG337" s="106">
        <f>IF(N337="zákl. přenesená",J337,0)</f>
        <v>0</v>
      </c>
      <c r="BH337" s="106">
        <f>IF(N337="sníž. přenesená",J337,0)</f>
        <v>0</v>
      </c>
      <c r="BI337" s="106">
        <f>IF(N337="nulová",J337,0)</f>
        <v>0</v>
      </c>
      <c r="BJ337" s="6" t="s">
        <v>79</v>
      </c>
      <c r="BK337" s="106">
        <f>ROUND(I337*H337,2)</f>
        <v>0</v>
      </c>
      <c r="BL337" s="6" t="s">
        <v>224</v>
      </c>
      <c r="BM337" s="105" t="s">
        <v>544</v>
      </c>
    </row>
    <row r="338" spans="1:65" s="17" customFormat="1" ht="16.5" customHeight="1">
      <c r="A338" s="161"/>
      <c r="B338" s="15"/>
      <c r="C338" s="94" t="s">
        <v>507</v>
      </c>
      <c r="D338" s="94" t="s">
        <v>219</v>
      </c>
      <c r="E338" s="95" t="s">
        <v>546</v>
      </c>
      <c r="F338" s="96" t="s">
        <v>547</v>
      </c>
      <c r="G338" s="97" t="s">
        <v>222</v>
      </c>
      <c r="H338" s="98">
        <v>4.694</v>
      </c>
      <c r="I338" s="1"/>
      <c r="J338" s="99">
        <f>ROUND(I338*H338,2)</f>
        <v>0</v>
      </c>
      <c r="K338" s="96" t="s">
        <v>223</v>
      </c>
      <c r="L338" s="15"/>
      <c r="M338" s="100" t="s">
        <v>0</v>
      </c>
      <c r="N338" s="101" t="s">
        <v>37</v>
      </c>
      <c r="O338" s="102"/>
      <c r="P338" s="103">
        <f>O338*H338</f>
        <v>0</v>
      </c>
      <c r="Q338" s="103">
        <v>0</v>
      </c>
      <c r="R338" s="103">
        <f>Q338*H338</f>
        <v>0</v>
      </c>
      <c r="S338" s="103">
        <v>0</v>
      </c>
      <c r="T338" s="104">
        <f>S338*H338</f>
        <v>0</v>
      </c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R338" s="105" t="s">
        <v>224</v>
      </c>
      <c r="AT338" s="105" t="s">
        <v>219</v>
      </c>
      <c r="AU338" s="105" t="s">
        <v>81</v>
      </c>
      <c r="AY338" s="6" t="s">
        <v>217</v>
      </c>
      <c r="BE338" s="106">
        <f>IF(N338="základní",J338,0)</f>
        <v>0</v>
      </c>
      <c r="BF338" s="106">
        <f>IF(N338="snížená",J338,0)</f>
        <v>0</v>
      </c>
      <c r="BG338" s="106">
        <f>IF(N338="zákl. přenesená",J338,0)</f>
        <v>0</v>
      </c>
      <c r="BH338" s="106">
        <f>IF(N338="sníž. přenesená",J338,0)</f>
        <v>0</v>
      </c>
      <c r="BI338" s="106">
        <f>IF(N338="nulová",J338,0)</f>
        <v>0</v>
      </c>
      <c r="BJ338" s="6" t="s">
        <v>79</v>
      </c>
      <c r="BK338" s="106">
        <f>ROUND(I338*H338,2)</f>
        <v>0</v>
      </c>
      <c r="BL338" s="6" t="s">
        <v>224</v>
      </c>
      <c r="BM338" s="105" t="s">
        <v>548</v>
      </c>
    </row>
    <row r="339" spans="1:65" s="132" customFormat="1">
      <c r="B339" s="133"/>
      <c r="D339" s="113" t="s">
        <v>226</v>
      </c>
      <c r="E339" s="134" t="s">
        <v>0</v>
      </c>
      <c r="F339" s="135" t="s">
        <v>549</v>
      </c>
      <c r="H339" s="136">
        <v>0.48799999999999999</v>
      </c>
      <c r="L339" s="133"/>
      <c r="M339" s="137"/>
      <c r="N339" s="138"/>
      <c r="O339" s="138"/>
      <c r="P339" s="138"/>
      <c r="Q339" s="138"/>
      <c r="R339" s="138"/>
      <c r="S339" s="138"/>
      <c r="T339" s="139"/>
      <c r="AT339" s="134" t="s">
        <v>226</v>
      </c>
      <c r="AU339" s="134" t="s">
        <v>81</v>
      </c>
      <c r="AV339" s="132" t="s">
        <v>81</v>
      </c>
      <c r="AW339" s="132" t="s">
        <v>28</v>
      </c>
      <c r="AX339" s="132" t="s">
        <v>72</v>
      </c>
      <c r="AY339" s="134" t="s">
        <v>217</v>
      </c>
    </row>
    <row r="340" spans="1:65" s="132" customFormat="1">
      <c r="B340" s="133"/>
      <c r="D340" s="113" t="s">
        <v>226</v>
      </c>
      <c r="E340" s="134" t="s">
        <v>0</v>
      </c>
      <c r="F340" s="135" t="s">
        <v>550</v>
      </c>
      <c r="H340" s="136">
        <v>4.2060000000000004</v>
      </c>
      <c r="L340" s="133"/>
      <c r="M340" s="137"/>
      <c r="N340" s="138"/>
      <c r="O340" s="138"/>
      <c r="P340" s="138"/>
      <c r="Q340" s="138"/>
      <c r="R340" s="138"/>
      <c r="S340" s="138"/>
      <c r="T340" s="139"/>
      <c r="AT340" s="134" t="s">
        <v>226</v>
      </c>
      <c r="AU340" s="134" t="s">
        <v>81</v>
      </c>
      <c r="AV340" s="132" t="s">
        <v>81</v>
      </c>
      <c r="AW340" s="132" t="s">
        <v>28</v>
      </c>
      <c r="AX340" s="132" t="s">
        <v>72</v>
      </c>
      <c r="AY340" s="134" t="s">
        <v>217</v>
      </c>
    </row>
    <row r="341" spans="1:65" s="140" customFormat="1">
      <c r="B341" s="141"/>
      <c r="D341" s="113" t="s">
        <v>226</v>
      </c>
      <c r="E341" s="142" t="s">
        <v>0</v>
      </c>
      <c r="F341" s="143" t="s">
        <v>227</v>
      </c>
      <c r="H341" s="144">
        <v>4.694</v>
      </c>
      <c r="L341" s="141"/>
      <c r="M341" s="145"/>
      <c r="N341" s="146"/>
      <c r="O341" s="146"/>
      <c r="P341" s="146"/>
      <c r="Q341" s="146"/>
      <c r="R341" s="146"/>
      <c r="S341" s="146"/>
      <c r="T341" s="147"/>
      <c r="AT341" s="142" t="s">
        <v>226</v>
      </c>
      <c r="AU341" s="142" t="s">
        <v>81</v>
      </c>
      <c r="AV341" s="140" t="s">
        <v>224</v>
      </c>
      <c r="AW341" s="140" t="s">
        <v>28</v>
      </c>
      <c r="AX341" s="140" t="s">
        <v>79</v>
      </c>
      <c r="AY341" s="142" t="s">
        <v>217</v>
      </c>
    </row>
    <row r="342" spans="1:65" s="81" customFormat="1" ht="22.9" customHeight="1">
      <c r="B342" s="82"/>
      <c r="D342" s="83" t="s">
        <v>71</v>
      </c>
      <c r="E342" s="92" t="s">
        <v>239</v>
      </c>
      <c r="F342" s="92" t="s">
        <v>551</v>
      </c>
      <c r="J342" s="93">
        <f>BK342</f>
        <v>0</v>
      </c>
      <c r="L342" s="82"/>
      <c r="M342" s="86"/>
      <c r="N342" s="87"/>
      <c r="O342" s="87"/>
      <c r="P342" s="88">
        <f>SUM(P343:P352)</f>
        <v>0</v>
      </c>
      <c r="Q342" s="87"/>
      <c r="R342" s="88">
        <f>SUM(R343:R352)</f>
        <v>2.9911154</v>
      </c>
      <c r="S342" s="87"/>
      <c r="T342" s="89">
        <f>SUM(T343:T352)</f>
        <v>0</v>
      </c>
      <c r="AR342" s="83" t="s">
        <v>79</v>
      </c>
      <c r="AT342" s="90" t="s">
        <v>71</v>
      </c>
      <c r="AU342" s="90" t="s">
        <v>79</v>
      </c>
      <c r="AY342" s="83" t="s">
        <v>217</v>
      </c>
      <c r="BK342" s="91">
        <f>SUM(BK343:BK352)</f>
        <v>0</v>
      </c>
    </row>
    <row r="343" spans="1:65" s="17" customFormat="1" ht="16.5" customHeight="1">
      <c r="A343" s="161"/>
      <c r="B343" s="15"/>
      <c r="C343" s="94" t="s">
        <v>2829</v>
      </c>
      <c r="D343" s="94" t="s">
        <v>219</v>
      </c>
      <c r="E343" s="95" t="s">
        <v>552</v>
      </c>
      <c r="F343" s="96" t="s">
        <v>553</v>
      </c>
      <c r="G343" s="97" t="s">
        <v>286</v>
      </c>
      <c r="H343" s="98">
        <v>2.17</v>
      </c>
      <c r="I343" s="1"/>
      <c r="J343" s="99">
        <f>ROUND(I343*H343,2)</f>
        <v>0</v>
      </c>
      <c r="K343" s="96" t="s">
        <v>223</v>
      </c>
      <c r="L343" s="15"/>
      <c r="M343" s="100" t="s">
        <v>0</v>
      </c>
      <c r="N343" s="101" t="s">
        <v>37</v>
      </c>
      <c r="O343" s="102"/>
      <c r="P343" s="103">
        <f>O343*H343</f>
        <v>0</v>
      </c>
      <c r="Q343" s="103">
        <v>0</v>
      </c>
      <c r="R343" s="103">
        <f>Q343*H343</f>
        <v>0</v>
      </c>
      <c r="S343" s="103">
        <v>0</v>
      </c>
      <c r="T343" s="104">
        <f>S343*H343</f>
        <v>0</v>
      </c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R343" s="105" t="s">
        <v>224</v>
      </c>
      <c r="AT343" s="105" t="s">
        <v>219</v>
      </c>
      <c r="AU343" s="105" t="s">
        <v>81</v>
      </c>
      <c r="AY343" s="6" t="s">
        <v>217</v>
      </c>
      <c r="BE343" s="106">
        <f>IF(N343="základní",J343,0)</f>
        <v>0</v>
      </c>
      <c r="BF343" s="106">
        <f>IF(N343="snížená",J343,0)</f>
        <v>0</v>
      </c>
      <c r="BG343" s="106">
        <f>IF(N343="zákl. přenesená",J343,0)</f>
        <v>0</v>
      </c>
      <c r="BH343" s="106">
        <f>IF(N343="sníž. přenesená",J343,0)</f>
        <v>0</v>
      </c>
      <c r="BI343" s="106">
        <f>IF(N343="nulová",J343,0)</f>
        <v>0</v>
      </c>
      <c r="BJ343" s="6" t="s">
        <v>79</v>
      </c>
      <c r="BK343" s="106">
        <f>ROUND(I343*H343,2)</f>
        <v>0</v>
      </c>
      <c r="BL343" s="6" t="s">
        <v>224</v>
      </c>
      <c r="BM343" s="105" t="s">
        <v>554</v>
      </c>
    </row>
    <row r="344" spans="1:65" s="132" customFormat="1">
      <c r="B344" s="133"/>
      <c r="D344" s="113" t="s">
        <v>226</v>
      </c>
      <c r="E344" s="134" t="s">
        <v>0</v>
      </c>
      <c r="F344" s="135" t="s">
        <v>555</v>
      </c>
      <c r="H344" s="136">
        <v>2.17</v>
      </c>
      <c r="L344" s="133"/>
      <c r="M344" s="137"/>
      <c r="N344" s="138"/>
      <c r="O344" s="138"/>
      <c r="P344" s="138"/>
      <c r="Q344" s="138"/>
      <c r="R344" s="138"/>
      <c r="S344" s="138"/>
      <c r="T344" s="139"/>
      <c r="AT344" s="134" t="s">
        <v>226</v>
      </c>
      <c r="AU344" s="134" t="s">
        <v>81</v>
      </c>
      <c r="AV344" s="132" t="s">
        <v>81</v>
      </c>
      <c r="AW344" s="132" t="s">
        <v>28</v>
      </c>
      <c r="AX344" s="132" t="s">
        <v>79</v>
      </c>
      <c r="AY344" s="134" t="s">
        <v>217</v>
      </c>
    </row>
    <row r="345" spans="1:65" s="17" customFormat="1" ht="16.5" customHeight="1">
      <c r="A345" s="161"/>
      <c r="B345" s="15"/>
      <c r="C345" s="94" t="s">
        <v>2429</v>
      </c>
      <c r="D345" s="94" t="s">
        <v>219</v>
      </c>
      <c r="E345" s="95" t="s">
        <v>556</v>
      </c>
      <c r="F345" s="96" t="s">
        <v>557</v>
      </c>
      <c r="G345" s="97" t="s">
        <v>286</v>
      </c>
      <c r="H345" s="98">
        <v>2.17</v>
      </c>
      <c r="I345" s="1"/>
      <c r="J345" s="99">
        <f>ROUND(I345*H345,2)</f>
        <v>0</v>
      </c>
      <c r="K345" s="96" t="s">
        <v>223</v>
      </c>
      <c r="L345" s="15"/>
      <c r="M345" s="100" t="s">
        <v>0</v>
      </c>
      <c r="N345" s="101" t="s">
        <v>37</v>
      </c>
      <c r="O345" s="102"/>
      <c r="P345" s="103">
        <f>O345*H345</f>
        <v>0</v>
      </c>
      <c r="Q345" s="103">
        <v>0</v>
      </c>
      <c r="R345" s="103">
        <f>Q345*H345</f>
        <v>0</v>
      </c>
      <c r="S345" s="103">
        <v>0</v>
      </c>
      <c r="T345" s="104">
        <f>S345*H345</f>
        <v>0</v>
      </c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R345" s="105" t="s">
        <v>224</v>
      </c>
      <c r="AT345" s="105" t="s">
        <v>219</v>
      </c>
      <c r="AU345" s="105" t="s">
        <v>81</v>
      </c>
      <c r="AY345" s="6" t="s">
        <v>217</v>
      </c>
      <c r="BE345" s="106">
        <f>IF(N345="základní",J345,0)</f>
        <v>0</v>
      </c>
      <c r="BF345" s="106">
        <f>IF(N345="snížená",J345,0)</f>
        <v>0</v>
      </c>
      <c r="BG345" s="106">
        <f>IF(N345="zákl. přenesená",J345,0)</f>
        <v>0</v>
      </c>
      <c r="BH345" s="106">
        <f>IF(N345="sníž. přenesená",J345,0)</f>
        <v>0</v>
      </c>
      <c r="BI345" s="106">
        <f>IF(N345="nulová",J345,0)</f>
        <v>0</v>
      </c>
      <c r="BJ345" s="6" t="s">
        <v>79</v>
      </c>
      <c r="BK345" s="106">
        <f>ROUND(I345*H345,2)</f>
        <v>0</v>
      </c>
      <c r="BL345" s="6" t="s">
        <v>224</v>
      </c>
      <c r="BM345" s="105" t="s">
        <v>558</v>
      </c>
    </row>
    <row r="346" spans="1:65" s="132" customFormat="1">
      <c r="B346" s="133"/>
      <c r="D346" s="113" t="s">
        <v>226</v>
      </c>
      <c r="E346" s="134" t="s">
        <v>0</v>
      </c>
      <c r="F346" s="135" t="s">
        <v>555</v>
      </c>
      <c r="H346" s="136">
        <v>2.17</v>
      </c>
      <c r="L346" s="133"/>
      <c r="M346" s="137"/>
      <c r="N346" s="138"/>
      <c r="O346" s="138"/>
      <c r="P346" s="138"/>
      <c r="Q346" s="138"/>
      <c r="R346" s="138"/>
      <c r="S346" s="138"/>
      <c r="T346" s="139"/>
      <c r="AT346" s="134" t="s">
        <v>226</v>
      </c>
      <c r="AU346" s="134" t="s">
        <v>81</v>
      </c>
      <c r="AV346" s="132" t="s">
        <v>81</v>
      </c>
      <c r="AW346" s="132" t="s">
        <v>28</v>
      </c>
      <c r="AX346" s="132" t="s">
        <v>79</v>
      </c>
      <c r="AY346" s="134" t="s">
        <v>217</v>
      </c>
    </row>
    <row r="347" spans="1:65" s="17" customFormat="1" ht="16.5" customHeight="1">
      <c r="A347" s="161"/>
      <c r="B347" s="15"/>
      <c r="C347" s="94" t="s">
        <v>2834</v>
      </c>
      <c r="D347" s="94" t="s">
        <v>219</v>
      </c>
      <c r="E347" s="95" t="s">
        <v>559</v>
      </c>
      <c r="F347" s="96" t="s">
        <v>560</v>
      </c>
      <c r="G347" s="97" t="s">
        <v>286</v>
      </c>
      <c r="H347" s="98">
        <v>19.37</v>
      </c>
      <c r="I347" s="1"/>
      <c r="J347" s="99">
        <f>ROUND(I347*H347,2)</f>
        <v>0</v>
      </c>
      <c r="K347" s="96" t="s">
        <v>0</v>
      </c>
      <c r="L347" s="15"/>
      <c r="M347" s="100" t="s">
        <v>0</v>
      </c>
      <c r="N347" s="101" t="s">
        <v>37</v>
      </c>
      <c r="O347" s="102"/>
      <c r="P347" s="103">
        <f>O347*H347</f>
        <v>0</v>
      </c>
      <c r="Q347" s="103">
        <v>2.4420000000000001E-2</v>
      </c>
      <c r="R347" s="103">
        <f>Q347*H347</f>
        <v>0.47301540000000003</v>
      </c>
      <c r="S347" s="103">
        <v>0</v>
      </c>
      <c r="T347" s="104">
        <f>S347*H347</f>
        <v>0</v>
      </c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R347" s="105" t="s">
        <v>224</v>
      </c>
      <c r="AT347" s="105" t="s">
        <v>219</v>
      </c>
      <c r="AU347" s="105" t="s">
        <v>81</v>
      </c>
      <c r="AY347" s="6" t="s">
        <v>217</v>
      </c>
      <c r="BE347" s="106">
        <f>IF(N347="základní",J347,0)</f>
        <v>0</v>
      </c>
      <c r="BF347" s="106">
        <f>IF(N347="snížená",J347,0)</f>
        <v>0</v>
      </c>
      <c r="BG347" s="106">
        <f>IF(N347="zákl. přenesená",J347,0)</f>
        <v>0</v>
      </c>
      <c r="BH347" s="106">
        <f>IF(N347="sníž. přenesená",J347,0)</f>
        <v>0</v>
      </c>
      <c r="BI347" s="106">
        <f>IF(N347="nulová",J347,0)</f>
        <v>0</v>
      </c>
      <c r="BJ347" s="6" t="s">
        <v>79</v>
      </c>
      <c r="BK347" s="106">
        <f>ROUND(I347*H347,2)</f>
        <v>0</v>
      </c>
      <c r="BL347" s="6" t="s">
        <v>224</v>
      </c>
      <c r="BM347" s="105" t="s">
        <v>561</v>
      </c>
    </row>
    <row r="348" spans="1:65" s="132" customFormat="1">
      <c r="B348" s="133"/>
      <c r="D348" s="113" t="s">
        <v>226</v>
      </c>
      <c r="E348" s="134" t="s">
        <v>0</v>
      </c>
      <c r="F348" s="135" t="s">
        <v>562</v>
      </c>
      <c r="H348" s="136">
        <v>19.37</v>
      </c>
      <c r="L348" s="133"/>
      <c r="M348" s="137"/>
      <c r="N348" s="138"/>
      <c r="O348" s="138"/>
      <c r="P348" s="138"/>
      <c r="Q348" s="138"/>
      <c r="R348" s="138"/>
      <c r="S348" s="138"/>
      <c r="T348" s="139"/>
      <c r="AT348" s="134" t="s">
        <v>226</v>
      </c>
      <c r="AU348" s="134" t="s">
        <v>81</v>
      </c>
      <c r="AV348" s="132" t="s">
        <v>81</v>
      </c>
      <c r="AW348" s="132" t="s">
        <v>28</v>
      </c>
      <c r="AX348" s="132" t="s">
        <v>79</v>
      </c>
      <c r="AY348" s="134" t="s">
        <v>217</v>
      </c>
    </row>
    <row r="349" spans="1:65" s="17" customFormat="1" ht="16.5" customHeight="1">
      <c r="A349" s="161"/>
      <c r="B349" s="15"/>
      <c r="C349" s="94" t="s">
        <v>2431</v>
      </c>
      <c r="D349" s="94" t="s">
        <v>219</v>
      </c>
      <c r="E349" s="95" t="s">
        <v>563</v>
      </c>
      <c r="F349" s="96" t="s">
        <v>564</v>
      </c>
      <c r="G349" s="97" t="s">
        <v>286</v>
      </c>
      <c r="H349" s="98">
        <v>19.37</v>
      </c>
      <c r="I349" s="1"/>
      <c r="J349" s="99">
        <f>ROUND(I349*H349,2)</f>
        <v>0</v>
      </c>
      <c r="K349" s="96" t="s">
        <v>0</v>
      </c>
      <c r="L349" s="15"/>
      <c r="M349" s="100" t="s">
        <v>0</v>
      </c>
      <c r="N349" s="101" t="s">
        <v>37</v>
      </c>
      <c r="O349" s="102"/>
      <c r="P349" s="103">
        <f>O349*H349</f>
        <v>0</v>
      </c>
      <c r="Q349" s="103">
        <v>6.5000000000000002E-2</v>
      </c>
      <c r="R349" s="103">
        <f>Q349*H349</f>
        <v>1.25905</v>
      </c>
      <c r="S349" s="103">
        <v>0</v>
      </c>
      <c r="T349" s="104">
        <f>S349*H349</f>
        <v>0</v>
      </c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R349" s="105" t="s">
        <v>224</v>
      </c>
      <c r="AT349" s="105" t="s">
        <v>219</v>
      </c>
      <c r="AU349" s="105" t="s">
        <v>81</v>
      </c>
      <c r="AY349" s="6" t="s">
        <v>217</v>
      </c>
      <c r="BE349" s="106">
        <f>IF(N349="základní",J349,0)</f>
        <v>0</v>
      </c>
      <c r="BF349" s="106">
        <f>IF(N349="snížená",J349,0)</f>
        <v>0</v>
      </c>
      <c r="BG349" s="106">
        <f>IF(N349="zákl. přenesená",J349,0)</f>
        <v>0</v>
      </c>
      <c r="BH349" s="106">
        <f>IF(N349="sníž. přenesená",J349,0)</f>
        <v>0</v>
      </c>
      <c r="BI349" s="106">
        <f>IF(N349="nulová",J349,0)</f>
        <v>0</v>
      </c>
      <c r="BJ349" s="6" t="s">
        <v>79</v>
      </c>
      <c r="BK349" s="106">
        <f>ROUND(I349*H349,2)</f>
        <v>0</v>
      </c>
      <c r="BL349" s="6" t="s">
        <v>224</v>
      </c>
      <c r="BM349" s="105" t="s">
        <v>565</v>
      </c>
    </row>
    <row r="350" spans="1:65" s="132" customFormat="1">
      <c r="B350" s="133"/>
      <c r="D350" s="113" t="s">
        <v>226</v>
      </c>
      <c r="E350" s="134" t="s">
        <v>0</v>
      </c>
      <c r="F350" s="135" t="s">
        <v>562</v>
      </c>
      <c r="H350" s="136">
        <v>19.37</v>
      </c>
      <c r="L350" s="133"/>
      <c r="M350" s="137"/>
      <c r="N350" s="138"/>
      <c r="O350" s="138"/>
      <c r="P350" s="138"/>
      <c r="Q350" s="138"/>
      <c r="R350" s="138"/>
      <c r="S350" s="138"/>
      <c r="T350" s="139"/>
      <c r="AT350" s="134" t="s">
        <v>226</v>
      </c>
      <c r="AU350" s="134" t="s">
        <v>81</v>
      </c>
      <c r="AV350" s="132" t="s">
        <v>81</v>
      </c>
      <c r="AW350" s="132" t="s">
        <v>28</v>
      </c>
      <c r="AX350" s="132" t="s">
        <v>79</v>
      </c>
      <c r="AY350" s="134" t="s">
        <v>217</v>
      </c>
    </row>
    <row r="351" spans="1:65" s="17" customFormat="1" ht="16.5" customHeight="1">
      <c r="A351" s="161"/>
      <c r="B351" s="15"/>
      <c r="C351" s="94" t="s">
        <v>511</v>
      </c>
      <c r="D351" s="94" t="s">
        <v>219</v>
      </c>
      <c r="E351" s="95" t="s">
        <v>566</v>
      </c>
      <c r="F351" s="96" t="s">
        <v>567</v>
      </c>
      <c r="G351" s="97" t="s">
        <v>286</v>
      </c>
      <c r="H351" s="98">
        <v>19.37</v>
      </c>
      <c r="I351" s="1"/>
      <c r="J351" s="99">
        <f>ROUND(I351*H351,2)</f>
        <v>0</v>
      </c>
      <c r="K351" s="96" t="s">
        <v>0</v>
      </c>
      <c r="L351" s="15"/>
      <c r="M351" s="100" t="s">
        <v>0</v>
      </c>
      <c r="N351" s="101" t="s">
        <v>37</v>
      </c>
      <c r="O351" s="102"/>
      <c r="P351" s="103">
        <f>O351*H351</f>
        <v>0</v>
      </c>
      <c r="Q351" s="103">
        <v>6.5000000000000002E-2</v>
      </c>
      <c r="R351" s="103">
        <f>Q351*H351</f>
        <v>1.25905</v>
      </c>
      <c r="S351" s="103">
        <v>0</v>
      </c>
      <c r="T351" s="104">
        <f>S351*H351</f>
        <v>0</v>
      </c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R351" s="105" t="s">
        <v>224</v>
      </c>
      <c r="AT351" s="105" t="s">
        <v>219</v>
      </c>
      <c r="AU351" s="105" t="s">
        <v>81</v>
      </c>
      <c r="AY351" s="6" t="s">
        <v>217</v>
      </c>
      <c r="BE351" s="106">
        <f>IF(N351="základní",J351,0)</f>
        <v>0</v>
      </c>
      <c r="BF351" s="106">
        <f>IF(N351="snížená",J351,0)</f>
        <v>0</v>
      </c>
      <c r="BG351" s="106">
        <f>IF(N351="zákl. přenesená",J351,0)</f>
        <v>0</v>
      </c>
      <c r="BH351" s="106">
        <f>IF(N351="sníž. přenesená",J351,0)</f>
        <v>0</v>
      </c>
      <c r="BI351" s="106">
        <f>IF(N351="nulová",J351,0)</f>
        <v>0</v>
      </c>
      <c r="BJ351" s="6" t="s">
        <v>79</v>
      </c>
      <c r="BK351" s="106">
        <f>ROUND(I351*H351,2)</f>
        <v>0</v>
      </c>
      <c r="BL351" s="6" t="s">
        <v>224</v>
      </c>
      <c r="BM351" s="105" t="s">
        <v>568</v>
      </c>
    </row>
    <row r="352" spans="1:65" s="132" customFormat="1">
      <c r="B352" s="133"/>
      <c r="D352" s="113" t="s">
        <v>226</v>
      </c>
      <c r="E352" s="134" t="s">
        <v>0</v>
      </c>
      <c r="F352" s="135" t="s">
        <v>562</v>
      </c>
      <c r="H352" s="136">
        <v>19.37</v>
      </c>
      <c r="L352" s="133"/>
      <c r="M352" s="137"/>
      <c r="N352" s="138"/>
      <c r="O352" s="138"/>
      <c r="P352" s="138"/>
      <c r="Q352" s="138"/>
      <c r="R352" s="138"/>
      <c r="S352" s="138"/>
      <c r="T352" s="139"/>
      <c r="AT352" s="134" t="s">
        <v>226</v>
      </c>
      <c r="AU352" s="134" t="s">
        <v>81</v>
      </c>
      <c r="AV352" s="132" t="s">
        <v>81</v>
      </c>
      <c r="AW352" s="132" t="s">
        <v>28</v>
      </c>
      <c r="AX352" s="132" t="s">
        <v>79</v>
      </c>
      <c r="AY352" s="134" t="s">
        <v>217</v>
      </c>
    </row>
    <row r="353" spans="1:65" s="81" customFormat="1" ht="22.9" customHeight="1">
      <c r="B353" s="82"/>
      <c r="D353" s="83" t="s">
        <v>71</v>
      </c>
      <c r="E353" s="92" t="s">
        <v>244</v>
      </c>
      <c r="F353" s="92" t="s">
        <v>569</v>
      </c>
      <c r="J353" s="93">
        <f>BK353</f>
        <v>0</v>
      </c>
      <c r="L353" s="82"/>
      <c r="M353" s="86"/>
      <c r="N353" s="87"/>
      <c r="O353" s="87"/>
      <c r="P353" s="88">
        <f>SUM(P354:P515)</f>
        <v>0</v>
      </c>
      <c r="Q353" s="87"/>
      <c r="R353" s="88">
        <f>SUM(R354:R515)</f>
        <v>200.02397231000003</v>
      </c>
      <c r="S353" s="87"/>
      <c r="T353" s="89">
        <f>SUM(T354:T515)</f>
        <v>0</v>
      </c>
      <c r="AR353" s="83" t="s">
        <v>79</v>
      </c>
      <c r="AT353" s="90" t="s">
        <v>71</v>
      </c>
      <c r="AU353" s="90" t="s">
        <v>79</v>
      </c>
      <c r="AY353" s="83" t="s">
        <v>217</v>
      </c>
      <c r="BK353" s="91">
        <f>SUM(BK354:BK515)</f>
        <v>0</v>
      </c>
    </row>
    <row r="354" spans="1:65" s="17" customFormat="1" ht="16.5" customHeight="1">
      <c r="A354" s="161"/>
      <c r="B354" s="15"/>
      <c r="C354" s="94" t="s">
        <v>516</v>
      </c>
      <c r="D354" s="94" t="s">
        <v>219</v>
      </c>
      <c r="E354" s="95" t="s">
        <v>571</v>
      </c>
      <c r="F354" s="96" t="s">
        <v>572</v>
      </c>
      <c r="G354" s="97" t="s">
        <v>286</v>
      </c>
      <c r="H354" s="98">
        <v>245.87200000000001</v>
      </c>
      <c r="I354" s="1"/>
      <c r="J354" s="99">
        <f>ROUND(I354*H354,2)</f>
        <v>0</v>
      </c>
      <c r="K354" s="96" t="s">
        <v>223</v>
      </c>
      <c r="L354" s="15"/>
      <c r="M354" s="100" t="s">
        <v>0</v>
      </c>
      <c r="N354" s="101" t="s">
        <v>37</v>
      </c>
      <c r="O354" s="102"/>
      <c r="P354" s="103">
        <f>O354*H354</f>
        <v>0</v>
      </c>
      <c r="Q354" s="103">
        <v>2.0480000000000002E-2</v>
      </c>
      <c r="R354" s="103">
        <f>Q354*H354</f>
        <v>5.0354585600000004</v>
      </c>
      <c r="S354" s="103">
        <v>0</v>
      </c>
      <c r="T354" s="104">
        <f>S354*H354</f>
        <v>0</v>
      </c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R354" s="105" t="s">
        <v>224</v>
      </c>
      <c r="AT354" s="105" t="s">
        <v>219</v>
      </c>
      <c r="AU354" s="105" t="s">
        <v>81</v>
      </c>
      <c r="AY354" s="6" t="s">
        <v>217</v>
      </c>
      <c r="BE354" s="106">
        <f>IF(N354="základní",J354,0)</f>
        <v>0</v>
      </c>
      <c r="BF354" s="106">
        <f>IF(N354="snížená",J354,0)</f>
        <v>0</v>
      </c>
      <c r="BG354" s="106">
        <f>IF(N354="zákl. přenesená",J354,0)</f>
        <v>0</v>
      </c>
      <c r="BH354" s="106">
        <f>IF(N354="sníž. přenesená",J354,0)</f>
        <v>0</v>
      </c>
      <c r="BI354" s="106">
        <f>IF(N354="nulová",J354,0)</f>
        <v>0</v>
      </c>
      <c r="BJ354" s="6" t="s">
        <v>79</v>
      </c>
      <c r="BK354" s="106">
        <f>ROUND(I354*H354,2)</f>
        <v>0</v>
      </c>
      <c r="BL354" s="6" t="s">
        <v>224</v>
      </c>
      <c r="BM354" s="105" t="s">
        <v>573</v>
      </c>
    </row>
    <row r="355" spans="1:65" s="132" customFormat="1">
      <c r="B355" s="133"/>
      <c r="D355" s="113" t="s">
        <v>226</v>
      </c>
      <c r="E355" s="134" t="s">
        <v>0</v>
      </c>
      <c r="F355" s="135" t="s">
        <v>574</v>
      </c>
      <c r="H355" s="136">
        <v>132.34</v>
      </c>
      <c r="L355" s="133"/>
      <c r="M355" s="137"/>
      <c r="N355" s="138"/>
      <c r="O355" s="138"/>
      <c r="P355" s="138"/>
      <c r="Q355" s="138"/>
      <c r="R355" s="138"/>
      <c r="S355" s="138"/>
      <c r="T355" s="139"/>
      <c r="AT355" s="134" t="s">
        <v>226</v>
      </c>
      <c r="AU355" s="134" t="s">
        <v>81</v>
      </c>
      <c r="AV355" s="132" t="s">
        <v>81</v>
      </c>
      <c r="AW355" s="132" t="s">
        <v>28</v>
      </c>
      <c r="AX355" s="132" t="s">
        <v>72</v>
      </c>
      <c r="AY355" s="134" t="s">
        <v>217</v>
      </c>
    </row>
    <row r="356" spans="1:65" s="132" customFormat="1">
      <c r="B356" s="133"/>
      <c r="D356" s="113" t="s">
        <v>226</v>
      </c>
      <c r="E356" s="134" t="s">
        <v>0</v>
      </c>
      <c r="F356" s="135" t="s">
        <v>575</v>
      </c>
      <c r="H356" s="136">
        <v>144.50700000000001</v>
      </c>
      <c r="L356" s="133"/>
      <c r="M356" s="137"/>
      <c r="N356" s="138"/>
      <c r="O356" s="138"/>
      <c r="P356" s="138"/>
      <c r="Q356" s="138"/>
      <c r="R356" s="138"/>
      <c r="S356" s="138"/>
      <c r="T356" s="139"/>
      <c r="AT356" s="134" t="s">
        <v>226</v>
      </c>
      <c r="AU356" s="134" t="s">
        <v>81</v>
      </c>
      <c r="AV356" s="132" t="s">
        <v>81</v>
      </c>
      <c r="AW356" s="132" t="s">
        <v>28</v>
      </c>
      <c r="AX356" s="132" t="s">
        <v>72</v>
      </c>
      <c r="AY356" s="134" t="s">
        <v>217</v>
      </c>
    </row>
    <row r="357" spans="1:65" s="132" customFormat="1">
      <c r="B357" s="133"/>
      <c r="D357" s="113" t="s">
        <v>226</v>
      </c>
      <c r="E357" s="134" t="s">
        <v>0</v>
      </c>
      <c r="F357" s="135" t="s">
        <v>576</v>
      </c>
      <c r="H357" s="136">
        <v>110.92700000000001</v>
      </c>
      <c r="L357" s="133"/>
      <c r="M357" s="137"/>
      <c r="N357" s="138"/>
      <c r="O357" s="138"/>
      <c r="P357" s="138"/>
      <c r="Q357" s="138"/>
      <c r="R357" s="138"/>
      <c r="S357" s="138"/>
      <c r="T357" s="139"/>
      <c r="AT357" s="134" t="s">
        <v>226</v>
      </c>
      <c r="AU357" s="134" t="s">
        <v>81</v>
      </c>
      <c r="AV357" s="132" t="s">
        <v>81</v>
      </c>
      <c r="AW357" s="132" t="s">
        <v>28</v>
      </c>
      <c r="AX357" s="132" t="s">
        <v>72</v>
      </c>
      <c r="AY357" s="134" t="s">
        <v>217</v>
      </c>
    </row>
    <row r="358" spans="1:65" s="132" customFormat="1">
      <c r="B358" s="133"/>
      <c r="D358" s="113" t="s">
        <v>226</v>
      </c>
      <c r="E358" s="134" t="s">
        <v>0</v>
      </c>
      <c r="F358" s="135" t="s">
        <v>577</v>
      </c>
      <c r="H358" s="136">
        <v>103.97</v>
      </c>
      <c r="L358" s="133"/>
      <c r="M358" s="137"/>
      <c r="N358" s="138"/>
      <c r="O358" s="138"/>
      <c r="P358" s="138"/>
      <c r="Q358" s="138"/>
      <c r="R358" s="138"/>
      <c r="S358" s="138"/>
      <c r="T358" s="139"/>
      <c r="AT358" s="134" t="s">
        <v>226</v>
      </c>
      <c r="AU358" s="134" t="s">
        <v>81</v>
      </c>
      <c r="AV358" s="132" t="s">
        <v>81</v>
      </c>
      <c r="AW358" s="132" t="s">
        <v>28</v>
      </c>
      <c r="AX358" s="132" t="s">
        <v>72</v>
      </c>
      <c r="AY358" s="134" t="s">
        <v>217</v>
      </c>
    </row>
    <row r="359" spans="1:65" s="140" customFormat="1">
      <c r="B359" s="141"/>
      <c r="D359" s="113" t="s">
        <v>226</v>
      </c>
      <c r="E359" s="142" t="s">
        <v>0</v>
      </c>
      <c r="F359" s="143" t="s">
        <v>227</v>
      </c>
      <c r="H359" s="144">
        <v>491.74400000000003</v>
      </c>
      <c r="L359" s="141"/>
      <c r="M359" s="145"/>
      <c r="N359" s="146"/>
      <c r="O359" s="146"/>
      <c r="P359" s="146"/>
      <c r="Q359" s="146"/>
      <c r="R359" s="146"/>
      <c r="S359" s="146"/>
      <c r="T359" s="147"/>
      <c r="AT359" s="142" t="s">
        <v>226</v>
      </c>
      <c r="AU359" s="142" t="s">
        <v>81</v>
      </c>
      <c r="AV359" s="140" t="s">
        <v>224</v>
      </c>
      <c r="AW359" s="140" t="s">
        <v>28</v>
      </c>
      <c r="AX359" s="140" t="s">
        <v>79</v>
      </c>
      <c r="AY359" s="142" t="s">
        <v>217</v>
      </c>
    </row>
    <row r="360" spans="1:65" s="132" customFormat="1">
      <c r="B360" s="133"/>
      <c r="D360" s="113" t="s">
        <v>226</v>
      </c>
      <c r="F360" s="135" t="s">
        <v>578</v>
      </c>
      <c r="H360" s="136">
        <v>245.87200000000001</v>
      </c>
      <c r="L360" s="133"/>
      <c r="M360" s="137"/>
      <c r="N360" s="138"/>
      <c r="O360" s="138"/>
      <c r="P360" s="138"/>
      <c r="Q360" s="138"/>
      <c r="R360" s="138"/>
      <c r="S360" s="138"/>
      <c r="T360" s="139"/>
      <c r="AT360" s="134" t="s">
        <v>226</v>
      </c>
      <c r="AU360" s="134" t="s">
        <v>81</v>
      </c>
      <c r="AV360" s="132" t="s">
        <v>81</v>
      </c>
      <c r="AW360" s="132" t="s">
        <v>2</v>
      </c>
      <c r="AX360" s="132" t="s">
        <v>79</v>
      </c>
      <c r="AY360" s="134" t="s">
        <v>217</v>
      </c>
    </row>
    <row r="361" spans="1:65" s="17" customFormat="1" ht="16.5" customHeight="1">
      <c r="A361" s="161"/>
      <c r="B361" s="15"/>
      <c r="C361" s="94" t="s">
        <v>522</v>
      </c>
      <c r="D361" s="94" t="s">
        <v>219</v>
      </c>
      <c r="E361" s="95" t="s">
        <v>580</v>
      </c>
      <c r="F361" s="96" t="s">
        <v>581</v>
      </c>
      <c r="G361" s="97" t="s">
        <v>286</v>
      </c>
      <c r="H361" s="98">
        <v>245.87200000000001</v>
      </c>
      <c r="I361" s="1"/>
      <c r="J361" s="99">
        <f>ROUND(I361*H361,2)</f>
        <v>0</v>
      </c>
      <c r="K361" s="96" t="s">
        <v>223</v>
      </c>
      <c r="L361" s="15"/>
      <c r="M361" s="100" t="s">
        <v>0</v>
      </c>
      <c r="N361" s="101" t="s">
        <v>37</v>
      </c>
      <c r="O361" s="102"/>
      <c r="P361" s="103">
        <f>O361*H361</f>
        <v>0</v>
      </c>
      <c r="Q361" s="103">
        <v>4.3800000000000002E-3</v>
      </c>
      <c r="R361" s="103">
        <f>Q361*H361</f>
        <v>1.0769193600000002</v>
      </c>
      <c r="S361" s="103">
        <v>0</v>
      </c>
      <c r="T361" s="104">
        <f>S361*H361</f>
        <v>0</v>
      </c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R361" s="105" t="s">
        <v>224</v>
      </c>
      <c r="AT361" s="105" t="s">
        <v>219</v>
      </c>
      <c r="AU361" s="105" t="s">
        <v>81</v>
      </c>
      <c r="AY361" s="6" t="s">
        <v>217</v>
      </c>
      <c r="BE361" s="106">
        <f>IF(N361="základní",J361,0)</f>
        <v>0</v>
      </c>
      <c r="BF361" s="106">
        <f>IF(N361="snížená",J361,0)</f>
        <v>0</v>
      </c>
      <c r="BG361" s="106">
        <f>IF(N361="zákl. přenesená",J361,0)</f>
        <v>0</v>
      </c>
      <c r="BH361" s="106">
        <f>IF(N361="sníž. přenesená",J361,0)</f>
        <v>0</v>
      </c>
      <c r="BI361" s="106">
        <f>IF(N361="nulová",J361,0)</f>
        <v>0</v>
      </c>
      <c r="BJ361" s="6" t="s">
        <v>79</v>
      </c>
      <c r="BK361" s="106">
        <f>ROUND(I361*H361,2)</f>
        <v>0</v>
      </c>
      <c r="BL361" s="6" t="s">
        <v>224</v>
      </c>
      <c r="BM361" s="105" t="s">
        <v>582</v>
      </c>
    </row>
    <row r="362" spans="1:65" s="132" customFormat="1">
      <c r="B362" s="133"/>
      <c r="D362" s="113" t="s">
        <v>226</v>
      </c>
      <c r="E362" s="134" t="s">
        <v>0</v>
      </c>
      <c r="F362" s="135" t="s">
        <v>574</v>
      </c>
      <c r="H362" s="136">
        <v>132.34</v>
      </c>
      <c r="L362" s="133"/>
      <c r="M362" s="137"/>
      <c r="N362" s="138"/>
      <c r="O362" s="138"/>
      <c r="P362" s="138"/>
      <c r="Q362" s="138"/>
      <c r="R362" s="138"/>
      <c r="S362" s="138"/>
      <c r="T362" s="139"/>
      <c r="AT362" s="134" t="s">
        <v>226</v>
      </c>
      <c r="AU362" s="134" t="s">
        <v>81</v>
      </c>
      <c r="AV362" s="132" t="s">
        <v>81</v>
      </c>
      <c r="AW362" s="132" t="s">
        <v>28</v>
      </c>
      <c r="AX362" s="132" t="s">
        <v>72</v>
      </c>
      <c r="AY362" s="134" t="s">
        <v>217</v>
      </c>
    </row>
    <row r="363" spans="1:65" s="132" customFormat="1">
      <c r="B363" s="133"/>
      <c r="D363" s="113" t="s">
        <v>226</v>
      </c>
      <c r="E363" s="134" t="s">
        <v>0</v>
      </c>
      <c r="F363" s="135" t="s">
        <v>575</v>
      </c>
      <c r="H363" s="136">
        <v>144.50700000000001</v>
      </c>
      <c r="L363" s="133"/>
      <c r="M363" s="137"/>
      <c r="N363" s="138"/>
      <c r="O363" s="138"/>
      <c r="P363" s="138"/>
      <c r="Q363" s="138"/>
      <c r="R363" s="138"/>
      <c r="S363" s="138"/>
      <c r="T363" s="139"/>
      <c r="AT363" s="134" t="s">
        <v>226</v>
      </c>
      <c r="AU363" s="134" t="s">
        <v>81</v>
      </c>
      <c r="AV363" s="132" t="s">
        <v>81</v>
      </c>
      <c r="AW363" s="132" t="s">
        <v>28</v>
      </c>
      <c r="AX363" s="132" t="s">
        <v>72</v>
      </c>
      <c r="AY363" s="134" t="s">
        <v>217</v>
      </c>
    </row>
    <row r="364" spans="1:65" s="132" customFormat="1">
      <c r="B364" s="133"/>
      <c r="D364" s="113" t="s">
        <v>226</v>
      </c>
      <c r="E364" s="134" t="s">
        <v>0</v>
      </c>
      <c r="F364" s="135" t="s">
        <v>576</v>
      </c>
      <c r="H364" s="136">
        <v>110.92700000000001</v>
      </c>
      <c r="L364" s="133"/>
      <c r="M364" s="137"/>
      <c r="N364" s="138"/>
      <c r="O364" s="138"/>
      <c r="P364" s="138"/>
      <c r="Q364" s="138"/>
      <c r="R364" s="138"/>
      <c r="S364" s="138"/>
      <c r="T364" s="139"/>
      <c r="AT364" s="134" t="s">
        <v>226</v>
      </c>
      <c r="AU364" s="134" t="s">
        <v>81</v>
      </c>
      <c r="AV364" s="132" t="s">
        <v>81</v>
      </c>
      <c r="AW364" s="132" t="s">
        <v>28</v>
      </c>
      <c r="AX364" s="132" t="s">
        <v>72</v>
      </c>
      <c r="AY364" s="134" t="s">
        <v>217</v>
      </c>
    </row>
    <row r="365" spans="1:65" s="132" customFormat="1">
      <c r="B365" s="133"/>
      <c r="D365" s="113" t="s">
        <v>226</v>
      </c>
      <c r="E365" s="134" t="s">
        <v>0</v>
      </c>
      <c r="F365" s="135" t="s">
        <v>577</v>
      </c>
      <c r="H365" s="136">
        <v>103.97</v>
      </c>
      <c r="L365" s="133"/>
      <c r="M365" s="137"/>
      <c r="N365" s="138"/>
      <c r="O365" s="138"/>
      <c r="P365" s="138"/>
      <c r="Q365" s="138"/>
      <c r="R365" s="138"/>
      <c r="S365" s="138"/>
      <c r="T365" s="139"/>
      <c r="AT365" s="134" t="s">
        <v>226</v>
      </c>
      <c r="AU365" s="134" t="s">
        <v>81</v>
      </c>
      <c r="AV365" s="132" t="s">
        <v>81</v>
      </c>
      <c r="AW365" s="132" t="s">
        <v>28</v>
      </c>
      <c r="AX365" s="132" t="s">
        <v>72</v>
      </c>
      <c r="AY365" s="134" t="s">
        <v>217</v>
      </c>
    </row>
    <row r="366" spans="1:65" s="140" customFormat="1">
      <c r="B366" s="141"/>
      <c r="D366" s="113" t="s">
        <v>226</v>
      </c>
      <c r="E366" s="142" t="s">
        <v>0</v>
      </c>
      <c r="F366" s="143" t="s">
        <v>227</v>
      </c>
      <c r="H366" s="144">
        <v>491.74400000000003</v>
      </c>
      <c r="L366" s="141"/>
      <c r="M366" s="145"/>
      <c r="N366" s="146"/>
      <c r="O366" s="146"/>
      <c r="P366" s="146"/>
      <c r="Q366" s="146"/>
      <c r="R366" s="146"/>
      <c r="S366" s="146"/>
      <c r="T366" s="147"/>
      <c r="AT366" s="142" t="s">
        <v>226</v>
      </c>
      <c r="AU366" s="142" t="s">
        <v>81</v>
      </c>
      <c r="AV366" s="140" t="s">
        <v>224</v>
      </c>
      <c r="AW366" s="140" t="s">
        <v>28</v>
      </c>
      <c r="AX366" s="140" t="s">
        <v>79</v>
      </c>
      <c r="AY366" s="142" t="s">
        <v>217</v>
      </c>
    </row>
    <row r="367" spans="1:65" s="132" customFormat="1">
      <c r="B367" s="133"/>
      <c r="D367" s="113" t="s">
        <v>226</v>
      </c>
      <c r="F367" s="135" t="s">
        <v>578</v>
      </c>
      <c r="H367" s="136">
        <v>245.87200000000001</v>
      </c>
      <c r="L367" s="133"/>
      <c r="M367" s="137"/>
      <c r="N367" s="138"/>
      <c r="O367" s="138"/>
      <c r="P367" s="138"/>
      <c r="Q367" s="138"/>
      <c r="R367" s="138"/>
      <c r="S367" s="138"/>
      <c r="T367" s="139"/>
      <c r="AT367" s="134" t="s">
        <v>226</v>
      </c>
      <c r="AU367" s="134" t="s">
        <v>81</v>
      </c>
      <c r="AV367" s="132" t="s">
        <v>81</v>
      </c>
      <c r="AW367" s="132" t="s">
        <v>2</v>
      </c>
      <c r="AX367" s="132" t="s">
        <v>79</v>
      </c>
      <c r="AY367" s="134" t="s">
        <v>217</v>
      </c>
    </row>
    <row r="368" spans="1:65" s="17" customFormat="1" ht="16.5" customHeight="1">
      <c r="A368" s="161"/>
      <c r="B368" s="15"/>
      <c r="C368" s="94" t="s">
        <v>527</v>
      </c>
      <c r="D368" s="94" t="s">
        <v>219</v>
      </c>
      <c r="E368" s="95" t="s">
        <v>584</v>
      </c>
      <c r="F368" s="96" t="s">
        <v>585</v>
      </c>
      <c r="G368" s="97" t="s">
        <v>286</v>
      </c>
      <c r="H368" s="98">
        <v>491.74400000000003</v>
      </c>
      <c r="I368" s="1"/>
      <c r="J368" s="99">
        <f>ROUND(I368*H368,2)</f>
        <v>0</v>
      </c>
      <c r="K368" s="96" t="s">
        <v>223</v>
      </c>
      <c r="L368" s="15"/>
      <c r="M368" s="100" t="s">
        <v>0</v>
      </c>
      <c r="N368" s="101" t="s">
        <v>37</v>
      </c>
      <c r="O368" s="102"/>
      <c r="P368" s="103">
        <f>O368*H368</f>
        <v>0</v>
      </c>
      <c r="Q368" s="103">
        <v>1.8380000000000001E-2</v>
      </c>
      <c r="R368" s="103">
        <f>Q368*H368</f>
        <v>9.0382547200000012</v>
      </c>
      <c r="S368" s="103">
        <v>0</v>
      </c>
      <c r="T368" s="104">
        <f>S368*H368</f>
        <v>0</v>
      </c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R368" s="105" t="s">
        <v>224</v>
      </c>
      <c r="AT368" s="105" t="s">
        <v>219</v>
      </c>
      <c r="AU368" s="105" t="s">
        <v>81</v>
      </c>
      <c r="AY368" s="6" t="s">
        <v>217</v>
      </c>
      <c r="BE368" s="106">
        <f>IF(N368="základní",J368,0)</f>
        <v>0</v>
      </c>
      <c r="BF368" s="106">
        <f>IF(N368="snížená",J368,0)</f>
        <v>0</v>
      </c>
      <c r="BG368" s="106">
        <f>IF(N368="zákl. přenesená",J368,0)</f>
        <v>0</v>
      </c>
      <c r="BH368" s="106">
        <f>IF(N368="sníž. přenesená",J368,0)</f>
        <v>0</v>
      </c>
      <c r="BI368" s="106">
        <f>IF(N368="nulová",J368,0)</f>
        <v>0</v>
      </c>
      <c r="BJ368" s="6" t="s">
        <v>79</v>
      </c>
      <c r="BK368" s="106">
        <f>ROUND(I368*H368,2)</f>
        <v>0</v>
      </c>
      <c r="BL368" s="6" t="s">
        <v>224</v>
      </c>
      <c r="BM368" s="105" t="s">
        <v>586</v>
      </c>
    </row>
    <row r="369" spans="1:65" s="132" customFormat="1">
      <c r="B369" s="133"/>
      <c r="D369" s="113" t="s">
        <v>226</v>
      </c>
      <c r="E369" s="134" t="s">
        <v>0</v>
      </c>
      <c r="F369" s="135" t="s">
        <v>574</v>
      </c>
      <c r="H369" s="136">
        <v>132.34</v>
      </c>
      <c r="L369" s="133"/>
      <c r="M369" s="137"/>
      <c r="N369" s="138"/>
      <c r="O369" s="138"/>
      <c r="P369" s="138"/>
      <c r="Q369" s="138"/>
      <c r="R369" s="138"/>
      <c r="S369" s="138"/>
      <c r="T369" s="139"/>
      <c r="AT369" s="134" t="s">
        <v>226</v>
      </c>
      <c r="AU369" s="134" t="s">
        <v>81</v>
      </c>
      <c r="AV369" s="132" t="s">
        <v>81</v>
      </c>
      <c r="AW369" s="132" t="s">
        <v>28</v>
      </c>
      <c r="AX369" s="132" t="s">
        <v>72</v>
      </c>
      <c r="AY369" s="134" t="s">
        <v>217</v>
      </c>
    </row>
    <row r="370" spans="1:65" s="132" customFormat="1">
      <c r="B370" s="133"/>
      <c r="D370" s="113" t="s">
        <v>226</v>
      </c>
      <c r="E370" s="134" t="s">
        <v>0</v>
      </c>
      <c r="F370" s="135" t="s">
        <v>575</v>
      </c>
      <c r="H370" s="136">
        <v>144.50700000000001</v>
      </c>
      <c r="L370" s="133"/>
      <c r="M370" s="137"/>
      <c r="N370" s="138"/>
      <c r="O370" s="138"/>
      <c r="P370" s="138"/>
      <c r="Q370" s="138"/>
      <c r="R370" s="138"/>
      <c r="S370" s="138"/>
      <c r="T370" s="139"/>
      <c r="AT370" s="134" t="s">
        <v>226</v>
      </c>
      <c r="AU370" s="134" t="s">
        <v>81</v>
      </c>
      <c r="AV370" s="132" t="s">
        <v>81</v>
      </c>
      <c r="AW370" s="132" t="s">
        <v>28</v>
      </c>
      <c r="AX370" s="132" t="s">
        <v>72</v>
      </c>
      <c r="AY370" s="134" t="s">
        <v>217</v>
      </c>
    </row>
    <row r="371" spans="1:65" s="132" customFormat="1">
      <c r="B371" s="133"/>
      <c r="D371" s="113" t="s">
        <v>226</v>
      </c>
      <c r="E371" s="134" t="s">
        <v>0</v>
      </c>
      <c r="F371" s="135" t="s">
        <v>576</v>
      </c>
      <c r="H371" s="136">
        <v>110.92700000000001</v>
      </c>
      <c r="L371" s="133"/>
      <c r="M371" s="137"/>
      <c r="N371" s="138"/>
      <c r="O371" s="138"/>
      <c r="P371" s="138"/>
      <c r="Q371" s="138"/>
      <c r="R371" s="138"/>
      <c r="S371" s="138"/>
      <c r="T371" s="139"/>
      <c r="AT371" s="134" t="s">
        <v>226</v>
      </c>
      <c r="AU371" s="134" t="s">
        <v>81</v>
      </c>
      <c r="AV371" s="132" t="s">
        <v>81</v>
      </c>
      <c r="AW371" s="132" t="s">
        <v>28</v>
      </c>
      <c r="AX371" s="132" t="s">
        <v>72</v>
      </c>
      <c r="AY371" s="134" t="s">
        <v>217</v>
      </c>
    </row>
    <row r="372" spans="1:65" s="132" customFormat="1">
      <c r="B372" s="133"/>
      <c r="D372" s="113" t="s">
        <v>226</v>
      </c>
      <c r="E372" s="134" t="s">
        <v>0</v>
      </c>
      <c r="F372" s="135" t="s">
        <v>577</v>
      </c>
      <c r="H372" s="136">
        <v>103.97</v>
      </c>
      <c r="L372" s="133"/>
      <c r="M372" s="137"/>
      <c r="N372" s="138"/>
      <c r="O372" s="138"/>
      <c r="P372" s="138"/>
      <c r="Q372" s="138"/>
      <c r="R372" s="138"/>
      <c r="S372" s="138"/>
      <c r="T372" s="139"/>
      <c r="AT372" s="134" t="s">
        <v>226</v>
      </c>
      <c r="AU372" s="134" t="s">
        <v>81</v>
      </c>
      <c r="AV372" s="132" t="s">
        <v>81</v>
      </c>
      <c r="AW372" s="132" t="s">
        <v>28</v>
      </c>
      <c r="AX372" s="132" t="s">
        <v>72</v>
      </c>
      <c r="AY372" s="134" t="s">
        <v>217</v>
      </c>
    </row>
    <row r="373" spans="1:65" s="140" customFormat="1">
      <c r="B373" s="141"/>
      <c r="D373" s="113" t="s">
        <v>226</v>
      </c>
      <c r="E373" s="142" t="s">
        <v>0</v>
      </c>
      <c r="F373" s="143" t="s">
        <v>227</v>
      </c>
      <c r="H373" s="144">
        <v>491.74400000000003</v>
      </c>
      <c r="L373" s="141"/>
      <c r="M373" s="145"/>
      <c r="N373" s="146"/>
      <c r="O373" s="146"/>
      <c r="P373" s="146"/>
      <c r="Q373" s="146"/>
      <c r="R373" s="146"/>
      <c r="S373" s="146"/>
      <c r="T373" s="147"/>
      <c r="AT373" s="142" t="s">
        <v>226</v>
      </c>
      <c r="AU373" s="142" t="s">
        <v>81</v>
      </c>
      <c r="AV373" s="140" t="s">
        <v>224</v>
      </c>
      <c r="AW373" s="140" t="s">
        <v>28</v>
      </c>
      <c r="AX373" s="140" t="s">
        <v>79</v>
      </c>
      <c r="AY373" s="142" t="s">
        <v>217</v>
      </c>
    </row>
    <row r="374" spans="1:65" s="17" customFormat="1" ht="16.5" customHeight="1">
      <c r="A374" s="161"/>
      <c r="B374" s="15"/>
      <c r="C374" s="94" t="s">
        <v>531</v>
      </c>
      <c r="D374" s="94" t="s">
        <v>219</v>
      </c>
      <c r="E374" s="95" t="s">
        <v>588</v>
      </c>
      <c r="F374" s="96" t="s">
        <v>589</v>
      </c>
      <c r="G374" s="97" t="s">
        <v>286</v>
      </c>
      <c r="H374" s="98">
        <v>896.88</v>
      </c>
      <c r="I374" s="1"/>
      <c r="J374" s="99">
        <f>ROUND(I374*H374,2)</f>
        <v>0</v>
      </c>
      <c r="K374" s="96" t="s">
        <v>223</v>
      </c>
      <c r="L374" s="15"/>
      <c r="M374" s="100" t="s">
        <v>0</v>
      </c>
      <c r="N374" s="101" t="s">
        <v>37</v>
      </c>
      <c r="O374" s="102"/>
      <c r="P374" s="103">
        <f>O374*H374</f>
        <v>0</v>
      </c>
      <c r="Q374" s="103">
        <v>2.0480000000000002E-2</v>
      </c>
      <c r="R374" s="103">
        <f>Q374*H374</f>
        <v>18.368102400000001</v>
      </c>
      <c r="S374" s="103">
        <v>0</v>
      </c>
      <c r="T374" s="104">
        <f>S374*H374</f>
        <v>0</v>
      </c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R374" s="105" t="s">
        <v>224</v>
      </c>
      <c r="AT374" s="105" t="s">
        <v>219</v>
      </c>
      <c r="AU374" s="105" t="s">
        <v>81</v>
      </c>
      <c r="AY374" s="6" t="s">
        <v>217</v>
      </c>
      <c r="BE374" s="106">
        <f>IF(N374="základní",J374,0)</f>
        <v>0</v>
      </c>
      <c r="BF374" s="106">
        <f>IF(N374="snížená",J374,0)</f>
        <v>0</v>
      </c>
      <c r="BG374" s="106">
        <f>IF(N374="zákl. přenesená",J374,0)</f>
        <v>0</v>
      </c>
      <c r="BH374" s="106">
        <f>IF(N374="sníž. přenesená",J374,0)</f>
        <v>0</v>
      </c>
      <c r="BI374" s="106">
        <f>IF(N374="nulová",J374,0)</f>
        <v>0</v>
      </c>
      <c r="BJ374" s="6" t="s">
        <v>79</v>
      </c>
      <c r="BK374" s="106">
        <f>ROUND(I374*H374,2)</f>
        <v>0</v>
      </c>
      <c r="BL374" s="6" t="s">
        <v>224</v>
      </c>
      <c r="BM374" s="105" t="s">
        <v>590</v>
      </c>
    </row>
    <row r="375" spans="1:65" s="132" customFormat="1" ht="22.5">
      <c r="B375" s="133"/>
      <c r="D375" s="113" t="s">
        <v>226</v>
      </c>
      <c r="E375" s="134" t="s">
        <v>0</v>
      </c>
      <c r="F375" s="135" t="s">
        <v>591</v>
      </c>
      <c r="H375" s="136">
        <v>462.10899999999998</v>
      </c>
      <c r="L375" s="133"/>
      <c r="M375" s="137"/>
      <c r="N375" s="138"/>
      <c r="O375" s="138"/>
      <c r="P375" s="138"/>
      <c r="Q375" s="138"/>
      <c r="R375" s="138"/>
      <c r="S375" s="138"/>
      <c r="T375" s="139"/>
      <c r="AT375" s="134" t="s">
        <v>226</v>
      </c>
      <c r="AU375" s="134" t="s">
        <v>81</v>
      </c>
      <c r="AV375" s="132" t="s">
        <v>81</v>
      </c>
      <c r="AW375" s="132" t="s">
        <v>28</v>
      </c>
      <c r="AX375" s="132" t="s">
        <v>72</v>
      </c>
      <c r="AY375" s="134" t="s">
        <v>217</v>
      </c>
    </row>
    <row r="376" spans="1:65" s="132" customFormat="1">
      <c r="B376" s="133"/>
      <c r="D376" s="113" t="s">
        <v>226</v>
      </c>
      <c r="E376" s="134" t="s">
        <v>0</v>
      </c>
      <c r="F376" s="135" t="s">
        <v>592</v>
      </c>
      <c r="H376" s="136">
        <v>214.578</v>
      </c>
      <c r="L376" s="133"/>
      <c r="M376" s="137"/>
      <c r="N376" s="138"/>
      <c r="O376" s="138"/>
      <c r="P376" s="138"/>
      <c r="Q376" s="138"/>
      <c r="R376" s="138"/>
      <c r="S376" s="138"/>
      <c r="T376" s="139"/>
      <c r="AT376" s="134" t="s">
        <v>226</v>
      </c>
      <c r="AU376" s="134" t="s">
        <v>81</v>
      </c>
      <c r="AV376" s="132" t="s">
        <v>81</v>
      </c>
      <c r="AW376" s="132" t="s">
        <v>28</v>
      </c>
      <c r="AX376" s="132" t="s">
        <v>72</v>
      </c>
      <c r="AY376" s="134" t="s">
        <v>217</v>
      </c>
    </row>
    <row r="377" spans="1:65" s="132" customFormat="1">
      <c r="B377" s="133"/>
      <c r="D377" s="113" t="s">
        <v>226</v>
      </c>
      <c r="E377" s="134" t="s">
        <v>0</v>
      </c>
      <c r="F377" s="135" t="s">
        <v>593</v>
      </c>
      <c r="H377" s="136">
        <v>-60.387999999999998</v>
      </c>
      <c r="L377" s="133"/>
      <c r="M377" s="137"/>
      <c r="N377" s="138"/>
      <c r="O377" s="138"/>
      <c r="P377" s="138"/>
      <c r="Q377" s="138"/>
      <c r="R377" s="138"/>
      <c r="S377" s="138"/>
      <c r="T377" s="139"/>
      <c r="AT377" s="134" t="s">
        <v>226</v>
      </c>
      <c r="AU377" s="134" t="s">
        <v>81</v>
      </c>
      <c r="AV377" s="132" t="s">
        <v>81</v>
      </c>
      <c r="AW377" s="132" t="s">
        <v>28</v>
      </c>
      <c r="AX377" s="132" t="s">
        <v>72</v>
      </c>
      <c r="AY377" s="134" t="s">
        <v>217</v>
      </c>
    </row>
    <row r="378" spans="1:65" s="132" customFormat="1">
      <c r="B378" s="133"/>
      <c r="D378" s="113" t="s">
        <v>226</v>
      </c>
      <c r="E378" s="134" t="s">
        <v>0</v>
      </c>
      <c r="F378" s="135" t="s">
        <v>594</v>
      </c>
      <c r="H378" s="136">
        <v>-14.215</v>
      </c>
      <c r="L378" s="133"/>
      <c r="M378" s="137"/>
      <c r="N378" s="138"/>
      <c r="O378" s="138"/>
      <c r="P378" s="138"/>
      <c r="Q378" s="138"/>
      <c r="R378" s="138"/>
      <c r="S378" s="138"/>
      <c r="T378" s="139"/>
      <c r="AT378" s="134" t="s">
        <v>226</v>
      </c>
      <c r="AU378" s="134" t="s">
        <v>81</v>
      </c>
      <c r="AV378" s="132" t="s">
        <v>81</v>
      </c>
      <c r="AW378" s="132" t="s">
        <v>28</v>
      </c>
      <c r="AX378" s="132" t="s">
        <v>72</v>
      </c>
      <c r="AY378" s="134" t="s">
        <v>217</v>
      </c>
    </row>
    <row r="379" spans="1:65" s="132" customFormat="1" ht="22.5">
      <c r="B379" s="133"/>
      <c r="D379" s="113" t="s">
        <v>226</v>
      </c>
      <c r="E379" s="134" t="s">
        <v>0</v>
      </c>
      <c r="F379" s="135" t="s">
        <v>595</v>
      </c>
      <c r="H379" s="136">
        <v>471.661</v>
      </c>
      <c r="L379" s="133"/>
      <c r="M379" s="137"/>
      <c r="N379" s="138"/>
      <c r="O379" s="138"/>
      <c r="P379" s="138"/>
      <c r="Q379" s="138"/>
      <c r="R379" s="138"/>
      <c r="S379" s="138"/>
      <c r="T379" s="139"/>
      <c r="AT379" s="134" t="s">
        <v>226</v>
      </c>
      <c r="AU379" s="134" t="s">
        <v>81</v>
      </c>
      <c r="AV379" s="132" t="s">
        <v>81</v>
      </c>
      <c r="AW379" s="132" t="s">
        <v>28</v>
      </c>
      <c r="AX379" s="132" t="s">
        <v>72</v>
      </c>
      <c r="AY379" s="134" t="s">
        <v>217</v>
      </c>
    </row>
    <row r="380" spans="1:65" s="132" customFormat="1">
      <c r="B380" s="133"/>
      <c r="D380" s="113" t="s">
        <v>226</v>
      </c>
      <c r="E380" s="134" t="s">
        <v>0</v>
      </c>
      <c r="F380" s="135" t="s">
        <v>596</v>
      </c>
      <c r="H380" s="136">
        <v>-22.337</v>
      </c>
      <c r="L380" s="133"/>
      <c r="M380" s="137"/>
      <c r="N380" s="138"/>
      <c r="O380" s="138"/>
      <c r="P380" s="138"/>
      <c r="Q380" s="138"/>
      <c r="R380" s="138"/>
      <c r="S380" s="138"/>
      <c r="T380" s="139"/>
      <c r="AT380" s="134" t="s">
        <v>226</v>
      </c>
      <c r="AU380" s="134" t="s">
        <v>81</v>
      </c>
      <c r="AV380" s="132" t="s">
        <v>81</v>
      </c>
      <c r="AW380" s="132" t="s">
        <v>28</v>
      </c>
      <c r="AX380" s="132" t="s">
        <v>72</v>
      </c>
      <c r="AY380" s="134" t="s">
        <v>217</v>
      </c>
    </row>
    <row r="381" spans="1:65" s="132" customFormat="1" ht="22.5">
      <c r="B381" s="133"/>
      <c r="D381" s="113" t="s">
        <v>226</v>
      </c>
      <c r="E381" s="134" t="s">
        <v>0</v>
      </c>
      <c r="F381" s="135" t="s">
        <v>597</v>
      </c>
      <c r="H381" s="136">
        <v>-40.557000000000002</v>
      </c>
      <c r="L381" s="133"/>
      <c r="M381" s="137"/>
      <c r="N381" s="138"/>
      <c r="O381" s="138"/>
      <c r="P381" s="138"/>
      <c r="Q381" s="138"/>
      <c r="R381" s="138"/>
      <c r="S381" s="138"/>
      <c r="T381" s="139"/>
      <c r="AT381" s="134" t="s">
        <v>226</v>
      </c>
      <c r="AU381" s="134" t="s">
        <v>81</v>
      </c>
      <c r="AV381" s="132" t="s">
        <v>81</v>
      </c>
      <c r="AW381" s="132" t="s">
        <v>28</v>
      </c>
      <c r="AX381" s="132" t="s">
        <v>72</v>
      </c>
      <c r="AY381" s="134" t="s">
        <v>217</v>
      </c>
    </row>
    <row r="382" spans="1:65" s="132" customFormat="1" ht="22.5">
      <c r="B382" s="133"/>
      <c r="D382" s="113" t="s">
        <v>226</v>
      </c>
      <c r="E382" s="134" t="s">
        <v>0</v>
      </c>
      <c r="F382" s="135" t="s">
        <v>598</v>
      </c>
      <c r="H382" s="136">
        <v>480.28500000000003</v>
      </c>
      <c r="L382" s="133"/>
      <c r="M382" s="137"/>
      <c r="N382" s="138"/>
      <c r="O382" s="138"/>
      <c r="P382" s="138"/>
      <c r="Q382" s="138"/>
      <c r="R382" s="138"/>
      <c r="S382" s="138"/>
      <c r="T382" s="139"/>
      <c r="AT382" s="134" t="s">
        <v>226</v>
      </c>
      <c r="AU382" s="134" t="s">
        <v>81</v>
      </c>
      <c r="AV382" s="132" t="s">
        <v>81</v>
      </c>
      <c r="AW382" s="132" t="s">
        <v>28</v>
      </c>
      <c r="AX382" s="132" t="s">
        <v>72</v>
      </c>
      <c r="AY382" s="134" t="s">
        <v>217</v>
      </c>
    </row>
    <row r="383" spans="1:65" s="132" customFormat="1">
      <c r="B383" s="133"/>
      <c r="D383" s="113" t="s">
        <v>226</v>
      </c>
      <c r="E383" s="134" t="s">
        <v>0</v>
      </c>
      <c r="F383" s="135" t="s">
        <v>599</v>
      </c>
      <c r="H383" s="136">
        <v>-26.928999999999998</v>
      </c>
      <c r="L383" s="133"/>
      <c r="M383" s="137"/>
      <c r="N383" s="138"/>
      <c r="O383" s="138"/>
      <c r="P383" s="138"/>
      <c r="Q383" s="138"/>
      <c r="R383" s="138"/>
      <c r="S383" s="138"/>
      <c r="T383" s="139"/>
      <c r="AT383" s="134" t="s">
        <v>226</v>
      </c>
      <c r="AU383" s="134" t="s">
        <v>81</v>
      </c>
      <c r="AV383" s="132" t="s">
        <v>81</v>
      </c>
      <c r="AW383" s="132" t="s">
        <v>28</v>
      </c>
      <c r="AX383" s="132" t="s">
        <v>72</v>
      </c>
      <c r="AY383" s="134" t="s">
        <v>217</v>
      </c>
    </row>
    <row r="384" spans="1:65" s="132" customFormat="1">
      <c r="B384" s="133"/>
      <c r="D384" s="113" t="s">
        <v>226</v>
      </c>
      <c r="E384" s="134" t="s">
        <v>0</v>
      </c>
      <c r="F384" s="135" t="s">
        <v>600</v>
      </c>
      <c r="H384" s="136">
        <v>-43.005000000000003</v>
      </c>
      <c r="L384" s="133"/>
      <c r="M384" s="137"/>
      <c r="N384" s="138"/>
      <c r="O384" s="138"/>
      <c r="P384" s="138"/>
      <c r="Q384" s="138"/>
      <c r="R384" s="138"/>
      <c r="S384" s="138"/>
      <c r="T384" s="139"/>
      <c r="AT384" s="134" t="s">
        <v>226</v>
      </c>
      <c r="AU384" s="134" t="s">
        <v>81</v>
      </c>
      <c r="AV384" s="132" t="s">
        <v>81</v>
      </c>
      <c r="AW384" s="132" t="s">
        <v>28</v>
      </c>
      <c r="AX384" s="132" t="s">
        <v>72</v>
      </c>
      <c r="AY384" s="134" t="s">
        <v>217</v>
      </c>
    </row>
    <row r="385" spans="1:65" s="132" customFormat="1" ht="22.5">
      <c r="B385" s="133"/>
      <c r="D385" s="113" t="s">
        <v>226</v>
      </c>
      <c r="E385" s="134" t="s">
        <v>0</v>
      </c>
      <c r="F385" s="135" t="s">
        <v>601</v>
      </c>
      <c r="H385" s="136">
        <v>415.166</v>
      </c>
      <c r="L385" s="133"/>
      <c r="M385" s="137"/>
      <c r="N385" s="138"/>
      <c r="O385" s="138"/>
      <c r="P385" s="138"/>
      <c r="Q385" s="138"/>
      <c r="R385" s="138"/>
      <c r="S385" s="138"/>
      <c r="T385" s="139"/>
      <c r="AT385" s="134" t="s">
        <v>226</v>
      </c>
      <c r="AU385" s="134" t="s">
        <v>81</v>
      </c>
      <c r="AV385" s="132" t="s">
        <v>81</v>
      </c>
      <c r="AW385" s="132" t="s">
        <v>28</v>
      </c>
      <c r="AX385" s="132" t="s">
        <v>72</v>
      </c>
      <c r="AY385" s="134" t="s">
        <v>217</v>
      </c>
    </row>
    <row r="386" spans="1:65" s="132" customFormat="1">
      <c r="B386" s="133"/>
      <c r="D386" s="113" t="s">
        <v>226</v>
      </c>
      <c r="E386" s="134" t="s">
        <v>0</v>
      </c>
      <c r="F386" s="135" t="s">
        <v>602</v>
      </c>
      <c r="H386" s="136">
        <v>-20.527999999999999</v>
      </c>
      <c r="L386" s="133"/>
      <c r="M386" s="137"/>
      <c r="N386" s="138"/>
      <c r="O386" s="138"/>
      <c r="P386" s="138"/>
      <c r="Q386" s="138"/>
      <c r="R386" s="138"/>
      <c r="S386" s="138"/>
      <c r="T386" s="139"/>
      <c r="AT386" s="134" t="s">
        <v>226</v>
      </c>
      <c r="AU386" s="134" t="s">
        <v>81</v>
      </c>
      <c r="AV386" s="132" t="s">
        <v>81</v>
      </c>
      <c r="AW386" s="132" t="s">
        <v>28</v>
      </c>
      <c r="AX386" s="132" t="s">
        <v>72</v>
      </c>
      <c r="AY386" s="134" t="s">
        <v>217</v>
      </c>
    </row>
    <row r="387" spans="1:65" s="132" customFormat="1">
      <c r="B387" s="133"/>
      <c r="D387" s="113" t="s">
        <v>226</v>
      </c>
      <c r="E387" s="134" t="s">
        <v>0</v>
      </c>
      <c r="F387" s="135" t="s">
        <v>603</v>
      </c>
      <c r="H387" s="136">
        <v>-22.08</v>
      </c>
      <c r="L387" s="133"/>
      <c r="M387" s="137"/>
      <c r="N387" s="138"/>
      <c r="O387" s="138"/>
      <c r="P387" s="138"/>
      <c r="Q387" s="138"/>
      <c r="R387" s="138"/>
      <c r="S387" s="138"/>
      <c r="T387" s="139"/>
      <c r="AT387" s="134" t="s">
        <v>226</v>
      </c>
      <c r="AU387" s="134" t="s">
        <v>81</v>
      </c>
      <c r="AV387" s="132" t="s">
        <v>81</v>
      </c>
      <c r="AW387" s="132" t="s">
        <v>28</v>
      </c>
      <c r="AX387" s="132" t="s">
        <v>72</v>
      </c>
      <c r="AY387" s="134" t="s">
        <v>217</v>
      </c>
    </row>
    <row r="388" spans="1:65" s="140" customFormat="1">
      <c r="B388" s="141"/>
      <c r="D388" s="113" t="s">
        <v>226</v>
      </c>
      <c r="E388" s="142" t="s">
        <v>0</v>
      </c>
      <c r="F388" s="143" t="s">
        <v>227</v>
      </c>
      <c r="H388" s="144">
        <v>1793.7599999999998</v>
      </c>
      <c r="L388" s="141"/>
      <c r="M388" s="145"/>
      <c r="N388" s="146"/>
      <c r="O388" s="146"/>
      <c r="P388" s="146"/>
      <c r="Q388" s="146"/>
      <c r="R388" s="146"/>
      <c r="S388" s="146"/>
      <c r="T388" s="147"/>
      <c r="AT388" s="142" t="s">
        <v>226</v>
      </c>
      <c r="AU388" s="142" t="s">
        <v>81</v>
      </c>
      <c r="AV388" s="140" t="s">
        <v>224</v>
      </c>
      <c r="AW388" s="140" t="s">
        <v>28</v>
      </c>
      <c r="AX388" s="140" t="s">
        <v>79</v>
      </c>
      <c r="AY388" s="142" t="s">
        <v>217</v>
      </c>
    </row>
    <row r="389" spans="1:65" s="132" customFormat="1">
      <c r="B389" s="133"/>
      <c r="D389" s="113" t="s">
        <v>226</v>
      </c>
      <c r="F389" s="135" t="s">
        <v>604</v>
      </c>
      <c r="H389" s="136">
        <v>896.88</v>
      </c>
      <c r="L389" s="133"/>
      <c r="M389" s="137"/>
      <c r="N389" s="138"/>
      <c r="O389" s="138"/>
      <c r="P389" s="138"/>
      <c r="Q389" s="138"/>
      <c r="R389" s="138"/>
      <c r="S389" s="138"/>
      <c r="T389" s="139"/>
      <c r="AT389" s="134" t="s">
        <v>226</v>
      </c>
      <c r="AU389" s="134" t="s">
        <v>81</v>
      </c>
      <c r="AV389" s="132" t="s">
        <v>81</v>
      </c>
      <c r="AW389" s="132" t="s">
        <v>2</v>
      </c>
      <c r="AX389" s="132" t="s">
        <v>79</v>
      </c>
      <c r="AY389" s="134" t="s">
        <v>217</v>
      </c>
    </row>
    <row r="390" spans="1:65" s="17" customFormat="1" ht="16.5" customHeight="1">
      <c r="A390" s="161"/>
      <c r="B390" s="15"/>
      <c r="C390" s="94" t="s">
        <v>536</v>
      </c>
      <c r="D390" s="94" t="s">
        <v>219</v>
      </c>
      <c r="E390" s="95" t="s">
        <v>606</v>
      </c>
      <c r="F390" s="96" t="s">
        <v>607</v>
      </c>
      <c r="G390" s="97" t="s">
        <v>286</v>
      </c>
      <c r="H390" s="98">
        <v>896.88</v>
      </c>
      <c r="I390" s="1"/>
      <c r="J390" s="99">
        <f>ROUND(I390*H390,2)</f>
        <v>0</v>
      </c>
      <c r="K390" s="96" t="s">
        <v>223</v>
      </c>
      <c r="L390" s="15"/>
      <c r="M390" s="100" t="s">
        <v>0</v>
      </c>
      <c r="N390" s="101" t="s">
        <v>37</v>
      </c>
      <c r="O390" s="102"/>
      <c r="P390" s="103">
        <f>O390*H390</f>
        <v>0</v>
      </c>
      <c r="Q390" s="103">
        <v>4.3800000000000002E-3</v>
      </c>
      <c r="R390" s="103">
        <f>Q390*H390</f>
        <v>3.9283344000000002</v>
      </c>
      <c r="S390" s="103">
        <v>0</v>
      </c>
      <c r="T390" s="104">
        <f>S390*H390</f>
        <v>0</v>
      </c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R390" s="105" t="s">
        <v>224</v>
      </c>
      <c r="AT390" s="105" t="s">
        <v>219</v>
      </c>
      <c r="AU390" s="105" t="s">
        <v>81</v>
      </c>
      <c r="AY390" s="6" t="s">
        <v>217</v>
      </c>
      <c r="BE390" s="106">
        <f>IF(N390="základní",J390,0)</f>
        <v>0</v>
      </c>
      <c r="BF390" s="106">
        <f>IF(N390="snížená",J390,0)</f>
        <v>0</v>
      </c>
      <c r="BG390" s="106">
        <f>IF(N390="zákl. přenesená",J390,0)</f>
        <v>0</v>
      </c>
      <c r="BH390" s="106">
        <f>IF(N390="sníž. přenesená",J390,0)</f>
        <v>0</v>
      </c>
      <c r="BI390" s="106">
        <f>IF(N390="nulová",J390,0)</f>
        <v>0</v>
      </c>
      <c r="BJ390" s="6" t="s">
        <v>79</v>
      </c>
      <c r="BK390" s="106">
        <f>ROUND(I390*H390,2)</f>
        <v>0</v>
      </c>
      <c r="BL390" s="6" t="s">
        <v>224</v>
      </c>
      <c r="BM390" s="105" t="s">
        <v>608</v>
      </c>
    </row>
    <row r="391" spans="1:65" s="132" customFormat="1" ht="22.5">
      <c r="B391" s="133"/>
      <c r="D391" s="113" t="s">
        <v>226</v>
      </c>
      <c r="E391" s="134" t="s">
        <v>0</v>
      </c>
      <c r="F391" s="135" t="s">
        <v>591</v>
      </c>
      <c r="H391" s="136">
        <v>462.10899999999998</v>
      </c>
      <c r="L391" s="133"/>
      <c r="M391" s="137"/>
      <c r="N391" s="138"/>
      <c r="O391" s="138"/>
      <c r="P391" s="138"/>
      <c r="Q391" s="138"/>
      <c r="R391" s="138"/>
      <c r="S391" s="138"/>
      <c r="T391" s="139"/>
      <c r="AT391" s="134" t="s">
        <v>226</v>
      </c>
      <c r="AU391" s="134" t="s">
        <v>81</v>
      </c>
      <c r="AV391" s="132" t="s">
        <v>81</v>
      </c>
      <c r="AW391" s="132" t="s">
        <v>28</v>
      </c>
      <c r="AX391" s="132" t="s">
        <v>72</v>
      </c>
      <c r="AY391" s="134" t="s">
        <v>217</v>
      </c>
    </row>
    <row r="392" spans="1:65" s="132" customFormat="1">
      <c r="B392" s="133"/>
      <c r="D392" s="113" t="s">
        <v>226</v>
      </c>
      <c r="E392" s="134" t="s">
        <v>0</v>
      </c>
      <c r="F392" s="135" t="s">
        <v>592</v>
      </c>
      <c r="H392" s="136">
        <v>214.578</v>
      </c>
      <c r="L392" s="133"/>
      <c r="M392" s="137"/>
      <c r="N392" s="138"/>
      <c r="O392" s="138"/>
      <c r="P392" s="138"/>
      <c r="Q392" s="138"/>
      <c r="R392" s="138"/>
      <c r="S392" s="138"/>
      <c r="T392" s="139"/>
      <c r="AT392" s="134" t="s">
        <v>226</v>
      </c>
      <c r="AU392" s="134" t="s">
        <v>81</v>
      </c>
      <c r="AV392" s="132" t="s">
        <v>81</v>
      </c>
      <c r="AW392" s="132" t="s">
        <v>28</v>
      </c>
      <c r="AX392" s="132" t="s">
        <v>72</v>
      </c>
      <c r="AY392" s="134" t="s">
        <v>217</v>
      </c>
    </row>
    <row r="393" spans="1:65" s="132" customFormat="1">
      <c r="B393" s="133"/>
      <c r="D393" s="113" t="s">
        <v>226</v>
      </c>
      <c r="E393" s="134" t="s">
        <v>0</v>
      </c>
      <c r="F393" s="135" t="s">
        <v>593</v>
      </c>
      <c r="H393" s="136">
        <v>-60.387999999999998</v>
      </c>
      <c r="L393" s="133"/>
      <c r="M393" s="137"/>
      <c r="N393" s="138"/>
      <c r="O393" s="138"/>
      <c r="P393" s="138"/>
      <c r="Q393" s="138"/>
      <c r="R393" s="138"/>
      <c r="S393" s="138"/>
      <c r="T393" s="139"/>
      <c r="AT393" s="134" t="s">
        <v>226</v>
      </c>
      <c r="AU393" s="134" t="s">
        <v>81</v>
      </c>
      <c r="AV393" s="132" t="s">
        <v>81</v>
      </c>
      <c r="AW393" s="132" t="s">
        <v>28</v>
      </c>
      <c r="AX393" s="132" t="s">
        <v>72</v>
      </c>
      <c r="AY393" s="134" t="s">
        <v>217</v>
      </c>
    </row>
    <row r="394" spans="1:65" s="132" customFormat="1">
      <c r="B394" s="133"/>
      <c r="D394" s="113" t="s">
        <v>226</v>
      </c>
      <c r="E394" s="134" t="s">
        <v>0</v>
      </c>
      <c r="F394" s="135" t="s">
        <v>594</v>
      </c>
      <c r="H394" s="136">
        <v>-14.215</v>
      </c>
      <c r="L394" s="133"/>
      <c r="M394" s="137"/>
      <c r="N394" s="138"/>
      <c r="O394" s="138"/>
      <c r="P394" s="138"/>
      <c r="Q394" s="138"/>
      <c r="R394" s="138"/>
      <c r="S394" s="138"/>
      <c r="T394" s="139"/>
      <c r="AT394" s="134" t="s">
        <v>226</v>
      </c>
      <c r="AU394" s="134" t="s">
        <v>81</v>
      </c>
      <c r="AV394" s="132" t="s">
        <v>81</v>
      </c>
      <c r="AW394" s="132" t="s">
        <v>28</v>
      </c>
      <c r="AX394" s="132" t="s">
        <v>72</v>
      </c>
      <c r="AY394" s="134" t="s">
        <v>217</v>
      </c>
    </row>
    <row r="395" spans="1:65" s="132" customFormat="1" ht="22.5">
      <c r="B395" s="133"/>
      <c r="D395" s="113" t="s">
        <v>226</v>
      </c>
      <c r="E395" s="134" t="s">
        <v>0</v>
      </c>
      <c r="F395" s="135" t="s">
        <v>595</v>
      </c>
      <c r="H395" s="136">
        <v>471.661</v>
      </c>
      <c r="L395" s="133"/>
      <c r="M395" s="137"/>
      <c r="N395" s="138"/>
      <c r="O395" s="138"/>
      <c r="P395" s="138"/>
      <c r="Q395" s="138"/>
      <c r="R395" s="138"/>
      <c r="S395" s="138"/>
      <c r="T395" s="139"/>
      <c r="AT395" s="134" t="s">
        <v>226</v>
      </c>
      <c r="AU395" s="134" t="s">
        <v>81</v>
      </c>
      <c r="AV395" s="132" t="s">
        <v>81</v>
      </c>
      <c r="AW395" s="132" t="s">
        <v>28</v>
      </c>
      <c r="AX395" s="132" t="s">
        <v>72</v>
      </c>
      <c r="AY395" s="134" t="s">
        <v>217</v>
      </c>
    </row>
    <row r="396" spans="1:65" s="132" customFormat="1">
      <c r="B396" s="133"/>
      <c r="D396" s="113" t="s">
        <v>226</v>
      </c>
      <c r="E396" s="134" t="s">
        <v>0</v>
      </c>
      <c r="F396" s="135" t="s">
        <v>596</v>
      </c>
      <c r="H396" s="136">
        <v>-22.337</v>
      </c>
      <c r="L396" s="133"/>
      <c r="M396" s="137"/>
      <c r="N396" s="138"/>
      <c r="O396" s="138"/>
      <c r="P396" s="138"/>
      <c r="Q396" s="138"/>
      <c r="R396" s="138"/>
      <c r="S396" s="138"/>
      <c r="T396" s="139"/>
      <c r="AT396" s="134" t="s">
        <v>226</v>
      </c>
      <c r="AU396" s="134" t="s">
        <v>81</v>
      </c>
      <c r="AV396" s="132" t="s">
        <v>81</v>
      </c>
      <c r="AW396" s="132" t="s">
        <v>28</v>
      </c>
      <c r="AX396" s="132" t="s">
        <v>72</v>
      </c>
      <c r="AY396" s="134" t="s">
        <v>217</v>
      </c>
    </row>
    <row r="397" spans="1:65" s="132" customFormat="1" ht="22.5">
      <c r="B397" s="133"/>
      <c r="D397" s="113" t="s">
        <v>226</v>
      </c>
      <c r="E397" s="134" t="s">
        <v>0</v>
      </c>
      <c r="F397" s="135" t="s">
        <v>597</v>
      </c>
      <c r="H397" s="136">
        <v>-40.557000000000002</v>
      </c>
      <c r="L397" s="133"/>
      <c r="M397" s="137"/>
      <c r="N397" s="138"/>
      <c r="O397" s="138"/>
      <c r="P397" s="138"/>
      <c r="Q397" s="138"/>
      <c r="R397" s="138"/>
      <c r="S397" s="138"/>
      <c r="T397" s="139"/>
      <c r="AT397" s="134" t="s">
        <v>226</v>
      </c>
      <c r="AU397" s="134" t="s">
        <v>81</v>
      </c>
      <c r="AV397" s="132" t="s">
        <v>81</v>
      </c>
      <c r="AW397" s="132" t="s">
        <v>28</v>
      </c>
      <c r="AX397" s="132" t="s">
        <v>72</v>
      </c>
      <c r="AY397" s="134" t="s">
        <v>217</v>
      </c>
    </row>
    <row r="398" spans="1:65" s="132" customFormat="1" ht="22.5">
      <c r="B398" s="133"/>
      <c r="D398" s="113" t="s">
        <v>226</v>
      </c>
      <c r="E398" s="134" t="s">
        <v>0</v>
      </c>
      <c r="F398" s="135" t="s">
        <v>598</v>
      </c>
      <c r="H398" s="136">
        <v>480.28500000000003</v>
      </c>
      <c r="L398" s="133"/>
      <c r="M398" s="137"/>
      <c r="N398" s="138"/>
      <c r="O398" s="138"/>
      <c r="P398" s="138"/>
      <c r="Q398" s="138"/>
      <c r="R398" s="138"/>
      <c r="S398" s="138"/>
      <c r="T398" s="139"/>
      <c r="AT398" s="134" t="s">
        <v>226</v>
      </c>
      <c r="AU398" s="134" t="s">
        <v>81</v>
      </c>
      <c r="AV398" s="132" t="s">
        <v>81</v>
      </c>
      <c r="AW398" s="132" t="s">
        <v>28</v>
      </c>
      <c r="AX398" s="132" t="s">
        <v>72</v>
      </c>
      <c r="AY398" s="134" t="s">
        <v>217</v>
      </c>
    </row>
    <row r="399" spans="1:65" s="132" customFormat="1">
      <c r="B399" s="133"/>
      <c r="D399" s="113" t="s">
        <v>226</v>
      </c>
      <c r="E399" s="134" t="s">
        <v>0</v>
      </c>
      <c r="F399" s="135" t="s">
        <v>599</v>
      </c>
      <c r="H399" s="136">
        <v>-26.928999999999998</v>
      </c>
      <c r="L399" s="133"/>
      <c r="M399" s="137"/>
      <c r="N399" s="138"/>
      <c r="O399" s="138"/>
      <c r="P399" s="138"/>
      <c r="Q399" s="138"/>
      <c r="R399" s="138"/>
      <c r="S399" s="138"/>
      <c r="T399" s="139"/>
      <c r="AT399" s="134" t="s">
        <v>226</v>
      </c>
      <c r="AU399" s="134" t="s">
        <v>81</v>
      </c>
      <c r="AV399" s="132" t="s">
        <v>81</v>
      </c>
      <c r="AW399" s="132" t="s">
        <v>28</v>
      </c>
      <c r="AX399" s="132" t="s">
        <v>72</v>
      </c>
      <c r="AY399" s="134" t="s">
        <v>217</v>
      </c>
    </row>
    <row r="400" spans="1:65" s="132" customFormat="1">
      <c r="B400" s="133"/>
      <c r="D400" s="113" t="s">
        <v>226</v>
      </c>
      <c r="E400" s="134" t="s">
        <v>0</v>
      </c>
      <c r="F400" s="135" t="s">
        <v>600</v>
      </c>
      <c r="H400" s="136">
        <v>-43.005000000000003</v>
      </c>
      <c r="L400" s="133"/>
      <c r="M400" s="137"/>
      <c r="N400" s="138"/>
      <c r="O400" s="138"/>
      <c r="P400" s="138"/>
      <c r="Q400" s="138"/>
      <c r="R400" s="138"/>
      <c r="S400" s="138"/>
      <c r="T400" s="139"/>
      <c r="AT400" s="134" t="s">
        <v>226</v>
      </c>
      <c r="AU400" s="134" t="s">
        <v>81</v>
      </c>
      <c r="AV400" s="132" t="s">
        <v>81</v>
      </c>
      <c r="AW400" s="132" t="s">
        <v>28</v>
      </c>
      <c r="AX400" s="132" t="s">
        <v>72</v>
      </c>
      <c r="AY400" s="134" t="s">
        <v>217</v>
      </c>
    </row>
    <row r="401" spans="1:65" s="132" customFormat="1" ht="22.5">
      <c r="B401" s="133"/>
      <c r="D401" s="113" t="s">
        <v>226</v>
      </c>
      <c r="E401" s="134" t="s">
        <v>0</v>
      </c>
      <c r="F401" s="135" t="s">
        <v>601</v>
      </c>
      <c r="H401" s="136">
        <v>415.166</v>
      </c>
      <c r="L401" s="133"/>
      <c r="M401" s="137"/>
      <c r="N401" s="138"/>
      <c r="O401" s="138"/>
      <c r="P401" s="138"/>
      <c r="Q401" s="138"/>
      <c r="R401" s="138"/>
      <c r="S401" s="138"/>
      <c r="T401" s="139"/>
      <c r="AT401" s="134" t="s">
        <v>226</v>
      </c>
      <c r="AU401" s="134" t="s">
        <v>81</v>
      </c>
      <c r="AV401" s="132" t="s">
        <v>81</v>
      </c>
      <c r="AW401" s="132" t="s">
        <v>28</v>
      </c>
      <c r="AX401" s="132" t="s">
        <v>72</v>
      </c>
      <c r="AY401" s="134" t="s">
        <v>217</v>
      </c>
    </row>
    <row r="402" spans="1:65" s="132" customFormat="1">
      <c r="B402" s="133"/>
      <c r="D402" s="113" t="s">
        <v>226</v>
      </c>
      <c r="E402" s="134" t="s">
        <v>0</v>
      </c>
      <c r="F402" s="135" t="s">
        <v>602</v>
      </c>
      <c r="H402" s="136">
        <v>-20.527999999999999</v>
      </c>
      <c r="L402" s="133"/>
      <c r="M402" s="137"/>
      <c r="N402" s="138"/>
      <c r="O402" s="138"/>
      <c r="P402" s="138"/>
      <c r="Q402" s="138"/>
      <c r="R402" s="138"/>
      <c r="S402" s="138"/>
      <c r="T402" s="139"/>
      <c r="AT402" s="134" t="s">
        <v>226</v>
      </c>
      <c r="AU402" s="134" t="s">
        <v>81</v>
      </c>
      <c r="AV402" s="132" t="s">
        <v>81</v>
      </c>
      <c r="AW402" s="132" t="s">
        <v>28</v>
      </c>
      <c r="AX402" s="132" t="s">
        <v>72</v>
      </c>
      <c r="AY402" s="134" t="s">
        <v>217</v>
      </c>
    </row>
    <row r="403" spans="1:65" s="132" customFormat="1">
      <c r="B403" s="133"/>
      <c r="D403" s="113" t="s">
        <v>226</v>
      </c>
      <c r="E403" s="134" t="s">
        <v>0</v>
      </c>
      <c r="F403" s="135" t="s">
        <v>603</v>
      </c>
      <c r="H403" s="136">
        <v>-22.08</v>
      </c>
      <c r="L403" s="133"/>
      <c r="M403" s="137"/>
      <c r="N403" s="138"/>
      <c r="O403" s="138"/>
      <c r="P403" s="138"/>
      <c r="Q403" s="138"/>
      <c r="R403" s="138"/>
      <c r="S403" s="138"/>
      <c r="T403" s="139"/>
      <c r="AT403" s="134" t="s">
        <v>226</v>
      </c>
      <c r="AU403" s="134" t="s">
        <v>81</v>
      </c>
      <c r="AV403" s="132" t="s">
        <v>81</v>
      </c>
      <c r="AW403" s="132" t="s">
        <v>28</v>
      </c>
      <c r="AX403" s="132" t="s">
        <v>72</v>
      </c>
      <c r="AY403" s="134" t="s">
        <v>217</v>
      </c>
    </row>
    <row r="404" spans="1:65" s="140" customFormat="1">
      <c r="B404" s="141"/>
      <c r="D404" s="113" t="s">
        <v>226</v>
      </c>
      <c r="E404" s="142" t="s">
        <v>0</v>
      </c>
      <c r="F404" s="143" t="s">
        <v>227</v>
      </c>
      <c r="H404" s="144">
        <v>1793.7599999999998</v>
      </c>
      <c r="L404" s="141"/>
      <c r="M404" s="145"/>
      <c r="N404" s="146"/>
      <c r="O404" s="146"/>
      <c r="P404" s="146"/>
      <c r="Q404" s="146"/>
      <c r="R404" s="146"/>
      <c r="S404" s="146"/>
      <c r="T404" s="147"/>
      <c r="AT404" s="142" t="s">
        <v>226</v>
      </c>
      <c r="AU404" s="142" t="s">
        <v>81</v>
      </c>
      <c r="AV404" s="140" t="s">
        <v>224</v>
      </c>
      <c r="AW404" s="140" t="s">
        <v>28</v>
      </c>
      <c r="AX404" s="140" t="s">
        <v>79</v>
      </c>
      <c r="AY404" s="142" t="s">
        <v>217</v>
      </c>
    </row>
    <row r="405" spans="1:65" s="132" customFormat="1">
      <c r="B405" s="133"/>
      <c r="D405" s="113" t="s">
        <v>226</v>
      </c>
      <c r="F405" s="135" t="s">
        <v>604</v>
      </c>
      <c r="H405" s="136">
        <v>896.88</v>
      </c>
      <c r="L405" s="133"/>
      <c r="M405" s="137"/>
      <c r="N405" s="138"/>
      <c r="O405" s="138"/>
      <c r="P405" s="138"/>
      <c r="Q405" s="138"/>
      <c r="R405" s="138"/>
      <c r="S405" s="138"/>
      <c r="T405" s="139"/>
      <c r="AT405" s="134" t="s">
        <v>226</v>
      </c>
      <c r="AU405" s="134" t="s">
        <v>81</v>
      </c>
      <c r="AV405" s="132" t="s">
        <v>81</v>
      </c>
      <c r="AW405" s="132" t="s">
        <v>2</v>
      </c>
      <c r="AX405" s="132" t="s">
        <v>79</v>
      </c>
      <c r="AY405" s="134" t="s">
        <v>217</v>
      </c>
    </row>
    <row r="406" spans="1:65" s="17" customFormat="1" ht="16.5" customHeight="1">
      <c r="A406" s="161"/>
      <c r="B406" s="15"/>
      <c r="C406" s="94" t="s">
        <v>541</v>
      </c>
      <c r="D406" s="94" t="s">
        <v>219</v>
      </c>
      <c r="E406" s="95" t="s">
        <v>610</v>
      </c>
      <c r="F406" s="96" t="s">
        <v>611</v>
      </c>
      <c r="G406" s="97" t="s">
        <v>286</v>
      </c>
      <c r="H406" s="98">
        <v>271.43599999999998</v>
      </c>
      <c r="I406" s="1"/>
      <c r="J406" s="99">
        <f>ROUND(I406*H406,2)</f>
        <v>0</v>
      </c>
      <c r="K406" s="96" t="s">
        <v>223</v>
      </c>
      <c r="L406" s="15"/>
      <c r="M406" s="100" t="s">
        <v>0</v>
      </c>
      <c r="N406" s="101" t="s">
        <v>37</v>
      </c>
      <c r="O406" s="102"/>
      <c r="P406" s="103">
        <f>O406*H406</f>
        <v>0</v>
      </c>
      <c r="Q406" s="103">
        <v>1.575E-2</v>
      </c>
      <c r="R406" s="103">
        <f>Q406*H406</f>
        <v>4.2751169999999998</v>
      </c>
      <c r="S406" s="103">
        <v>0</v>
      </c>
      <c r="T406" s="104">
        <f>S406*H406</f>
        <v>0</v>
      </c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R406" s="105" t="s">
        <v>224</v>
      </c>
      <c r="AT406" s="105" t="s">
        <v>219</v>
      </c>
      <c r="AU406" s="105" t="s">
        <v>81</v>
      </c>
      <c r="AY406" s="6" t="s">
        <v>217</v>
      </c>
      <c r="BE406" s="106">
        <f>IF(N406="základní",J406,0)</f>
        <v>0</v>
      </c>
      <c r="BF406" s="106">
        <f>IF(N406="snížená",J406,0)</f>
        <v>0</v>
      </c>
      <c r="BG406" s="106">
        <f>IF(N406="zákl. přenesená",J406,0)</f>
        <v>0</v>
      </c>
      <c r="BH406" s="106">
        <f>IF(N406="sníž. přenesená",J406,0)</f>
        <v>0</v>
      </c>
      <c r="BI406" s="106">
        <f>IF(N406="nulová",J406,0)</f>
        <v>0</v>
      </c>
      <c r="BJ406" s="6" t="s">
        <v>79</v>
      </c>
      <c r="BK406" s="106">
        <f>ROUND(I406*H406,2)</f>
        <v>0</v>
      </c>
      <c r="BL406" s="6" t="s">
        <v>224</v>
      </c>
      <c r="BM406" s="105" t="s">
        <v>612</v>
      </c>
    </row>
    <row r="407" spans="1:65" s="132" customFormat="1" ht="22.5">
      <c r="B407" s="133"/>
      <c r="D407" s="113" t="s">
        <v>226</v>
      </c>
      <c r="E407" s="134" t="s">
        <v>0</v>
      </c>
      <c r="F407" s="135" t="s">
        <v>613</v>
      </c>
      <c r="H407" s="136">
        <v>113.435</v>
      </c>
      <c r="L407" s="133"/>
      <c r="M407" s="137"/>
      <c r="N407" s="138"/>
      <c r="O407" s="138"/>
      <c r="P407" s="138"/>
      <c r="Q407" s="138"/>
      <c r="R407" s="138"/>
      <c r="S407" s="138"/>
      <c r="T407" s="139"/>
      <c r="AT407" s="134" t="s">
        <v>226</v>
      </c>
      <c r="AU407" s="134" t="s">
        <v>81</v>
      </c>
      <c r="AV407" s="132" t="s">
        <v>81</v>
      </c>
      <c r="AW407" s="132" t="s">
        <v>28</v>
      </c>
      <c r="AX407" s="132" t="s">
        <v>72</v>
      </c>
      <c r="AY407" s="134" t="s">
        <v>217</v>
      </c>
    </row>
    <row r="408" spans="1:65" s="132" customFormat="1" ht="22.5">
      <c r="B408" s="133"/>
      <c r="D408" s="113" t="s">
        <v>226</v>
      </c>
      <c r="E408" s="134" t="s">
        <v>0</v>
      </c>
      <c r="F408" s="135" t="s">
        <v>614</v>
      </c>
      <c r="H408" s="136">
        <v>60.551000000000002</v>
      </c>
      <c r="L408" s="133"/>
      <c r="M408" s="137"/>
      <c r="N408" s="138"/>
      <c r="O408" s="138"/>
      <c r="P408" s="138"/>
      <c r="Q408" s="138"/>
      <c r="R408" s="138"/>
      <c r="S408" s="138"/>
      <c r="T408" s="139"/>
      <c r="AT408" s="134" t="s">
        <v>226</v>
      </c>
      <c r="AU408" s="134" t="s">
        <v>81</v>
      </c>
      <c r="AV408" s="132" t="s">
        <v>81</v>
      </c>
      <c r="AW408" s="132" t="s">
        <v>28</v>
      </c>
      <c r="AX408" s="132" t="s">
        <v>72</v>
      </c>
      <c r="AY408" s="134" t="s">
        <v>217</v>
      </c>
    </row>
    <row r="409" spans="1:65" s="132" customFormat="1">
      <c r="B409" s="133"/>
      <c r="D409" s="113" t="s">
        <v>226</v>
      </c>
      <c r="E409" s="134" t="s">
        <v>0</v>
      </c>
      <c r="F409" s="135" t="s">
        <v>615</v>
      </c>
      <c r="H409" s="136">
        <v>12.576000000000001</v>
      </c>
      <c r="L409" s="133"/>
      <c r="M409" s="137"/>
      <c r="N409" s="138"/>
      <c r="O409" s="138"/>
      <c r="P409" s="138"/>
      <c r="Q409" s="138"/>
      <c r="R409" s="138"/>
      <c r="S409" s="138"/>
      <c r="T409" s="139"/>
      <c r="AT409" s="134" t="s">
        <v>226</v>
      </c>
      <c r="AU409" s="134" t="s">
        <v>81</v>
      </c>
      <c r="AV409" s="132" t="s">
        <v>81</v>
      </c>
      <c r="AW409" s="132" t="s">
        <v>28</v>
      </c>
      <c r="AX409" s="132" t="s">
        <v>72</v>
      </c>
      <c r="AY409" s="134" t="s">
        <v>217</v>
      </c>
    </row>
    <row r="410" spans="1:65" s="132" customFormat="1">
      <c r="B410" s="133"/>
      <c r="D410" s="113" t="s">
        <v>226</v>
      </c>
      <c r="E410" s="134" t="s">
        <v>0</v>
      </c>
      <c r="F410" s="135" t="s">
        <v>616</v>
      </c>
      <c r="H410" s="136">
        <v>69.424999999999997</v>
      </c>
      <c r="L410" s="133"/>
      <c r="M410" s="137"/>
      <c r="N410" s="138"/>
      <c r="O410" s="138"/>
      <c r="P410" s="138"/>
      <c r="Q410" s="138"/>
      <c r="R410" s="138"/>
      <c r="S410" s="138"/>
      <c r="T410" s="139"/>
      <c r="AT410" s="134" t="s">
        <v>226</v>
      </c>
      <c r="AU410" s="134" t="s">
        <v>81</v>
      </c>
      <c r="AV410" s="132" t="s">
        <v>81</v>
      </c>
      <c r="AW410" s="132" t="s">
        <v>28</v>
      </c>
      <c r="AX410" s="132" t="s">
        <v>72</v>
      </c>
      <c r="AY410" s="134" t="s">
        <v>217</v>
      </c>
    </row>
    <row r="411" spans="1:65" s="132" customFormat="1">
      <c r="B411" s="133"/>
      <c r="D411" s="113" t="s">
        <v>226</v>
      </c>
      <c r="E411" s="134" t="s">
        <v>0</v>
      </c>
      <c r="F411" s="135" t="s">
        <v>617</v>
      </c>
      <c r="H411" s="136">
        <v>15.449</v>
      </c>
      <c r="L411" s="133"/>
      <c r="M411" s="137"/>
      <c r="N411" s="138"/>
      <c r="O411" s="138"/>
      <c r="P411" s="138"/>
      <c r="Q411" s="138"/>
      <c r="R411" s="138"/>
      <c r="S411" s="138"/>
      <c r="T411" s="139"/>
      <c r="AT411" s="134" t="s">
        <v>226</v>
      </c>
      <c r="AU411" s="134" t="s">
        <v>81</v>
      </c>
      <c r="AV411" s="132" t="s">
        <v>81</v>
      </c>
      <c r="AW411" s="132" t="s">
        <v>28</v>
      </c>
      <c r="AX411" s="132" t="s">
        <v>72</v>
      </c>
      <c r="AY411" s="134" t="s">
        <v>217</v>
      </c>
    </row>
    <row r="412" spans="1:65" s="140" customFormat="1">
      <c r="B412" s="141"/>
      <c r="D412" s="113" t="s">
        <v>226</v>
      </c>
      <c r="E412" s="142" t="s">
        <v>0</v>
      </c>
      <c r="F412" s="143" t="s">
        <v>227</v>
      </c>
      <c r="H412" s="144">
        <v>271.43599999999998</v>
      </c>
      <c r="L412" s="141"/>
      <c r="M412" s="145"/>
      <c r="N412" s="146"/>
      <c r="O412" s="146"/>
      <c r="P412" s="146"/>
      <c r="Q412" s="146"/>
      <c r="R412" s="146"/>
      <c r="S412" s="146"/>
      <c r="T412" s="147"/>
      <c r="AT412" s="142" t="s">
        <v>226</v>
      </c>
      <c r="AU412" s="142" t="s">
        <v>81</v>
      </c>
      <c r="AV412" s="140" t="s">
        <v>224</v>
      </c>
      <c r="AW412" s="140" t="s">
        <v>28</v>
      </c>
      <c r="AX412" s="140" t="s">
        <v>79</v>
      </c>
      <c r="AY412" s="142" t="s">
        <v>217</v>
      </c>
    </row>
    <row r="413" spans="1:65" s="17" customFormat="1" ht="16.5" customHeight="1">
      <c r="A413" s="161"/>
      <c r="B413" s="15"/>
      <c r="C413" s="94" t="s">
        <v>2478</v>
      </c>
      <c r="D413" s="94" t="s">
        <v>219</v>
      </c>
      <c r="E413" s="95" t="s">
        <v>619</v>
      </c>
      <c r="F413" s="96" t="s">
        <v>620</v>
      </c>
      <c r="G413" s="97" t="s">
        <v>286</v>
      </c>
      <c r="H413" s="98">
        <v>1501.395</v>
      </c>
      <c r="I413" s="1"/>
      <c r="J413" s="99">
        <f>ROUND(I413*H413,2)</f>
        <v>0</v>
      </c>
      <c r="K413" s="96" t="s">
        <v>223</v>
      </c>
      <c r="L413" s="15"/>
      <c r="M413" s="100" t="s">
        <v>0</v>
      </c>
      <c r="N413" s="101" t="s">
        <v>37</v>
      </c>
      <c r="O413" s="102"/>
      <c r="P413" s="103">
        <f>O413*H413</f>
        <v>0</v>
      </c>
      <c r="Q413" s="103">
        <v>1.8380000000000001E-2</v>
      </c>
      <c r="R413" s="103">
        <f>Q413*H413</f>
        <v>27.595640100000001</v>
      </c>
      <c r="S413" s="103">
        <v>0</v>
      </c>
      <c r="T413" s="104">
        <f>S413*H413</f>
        <v>0</v>
      </c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R413" s="105" t="s">
        <v>224</v>
      </c>
      <c r="AT413" s="105" t="s">
        <v>219</v>
      </c>
      <c r="AU413" s="105" t="s">
        <v>81</v>
      </c>
      <c r="AY413" s="6" t="s">
        <v>217</v>
      </c>
      <c r="BE413" s="106">
        <f>IF(N413="základní",J413,0)</f>
        <v>0</v>
      </c>
      <c r="BF413" s="106">
        <f>IF(N413="snížená",J413,0)</f>
        <v>0</v>
      </c>
      <c r="BG413" s="106">
        <f>IF(N413="zákl. přenesená",J413,0)</f>
        <v>0</v>
      </c>
      <c r="BH413" s="106">
        <f>IF(N413="sníž. přenesená",J413,0)</f>
        <v>0</v>
      </c>
      <c r="BI413" s="106">
        <f>IF(N413="nulová",J413,0)</f>
        <v>0</v>
      </c>
      <c r="BJ413" s="6" t="s">
        <v>79</v>
      </c>
      <c r="BK413" s="106">
        <f>ROUND(I413*H413,2)</f>
        <v>0</v>
      </c>
      <c r="BL413" s="6" t="s">
        <v>224</v>
      </c>
      <c r="BM413" s="105" t="s">
        <v>621</v>
      </c>
    </row>
    <row r="414" spans="1:65" s="132" customFormat="1" ht="22.5">
      <c r="B414" s="133"/>
      <c r="D414" s="113" t="s">
        <v>226</v>
      </c>
      <c r="E414" s="134" t="s">
        <v>0</v>
      </c>
      <c r="F414" s="135" t="s">
        <v>591</v>
      </c>
      <c r="H414" s="136">
        <v>462.10899999999998</v>
      </c>
      <c r="L414" s="133"/>
      <c r="M414" s="137"/>
      <c r="N414" s="138"/>
      <c r="O414" s="138"/>
      <c r="P414" s="138"/>
      <c r="Q414" s="138"/>
      <c r="R414" s="138"/>
      <c r="S414" s="138"/>
      <c r="T414" s="139"/>
      <c r="AT414" s="134" t="s">
        <v>226</v>
      </c>
      <c r="AU414" s="134" t="s">
        <v>81</v>
      </c>
      <c r="AV414" s="132" t="s">
        <v>81</v>
      </c>
      <c r="AW414" s="132" t="s">
        <v>28</v>
      </c>
      <c r="AX414" s="132" t="s">
        <v>72</v>
      </c>
      <c r="AY414" s="134" t="s">
        <v>217</v>
      </c>
    </row>
    <row r="415" spans="1:65" s="132" customFormat="1">
      <c r="B415" s="133"/>
      <c r="D415" s="113" t="s">
        <v>226</v>
      </c>
      <c r="E415" s="134" t="s">
        <v>0</v>
      </c>
      <c r="F415" s="135" t="s">
        <v>592</v>
      </c>
      <c r="H415" s="136">
        <v>214.578</v>
      </c>
      <c r="L415" s="133"/>
      <c r="M415" s="137"/>
      <c r="N415" s="138"/>
      <c r="O415" s="138"/>
      <c r="P415" s="138"/>
      <c r="Q415" s="138"/>
      <c r="R415" s="138"/>
      <c r="S415" s="138"/>
      <c r="T415" s="139"/>
      <c r="AT415" s="134" t="s">
        <v>226</v>
      </c>
      <c r="AU415" s="134" t="s">
        <v>81</v>
      </c>
      <c r="AV415" s="132" t="s">
        <v>81</v>
      </c>
      <c r="AW415" s="132" t="s">
        <v>28</v>
      </c>
      <c r="AX415" s="132" t="s">
        <v>72</v>
      </c>
      <c r="AY415" s="134" t="s">
        <v>217</v>
      </c>
    </row>
    <row r="416" spans="1:65" s="132" customFormat="1">
      <c r="B416" s="133"/>
      <c r="D416" s="113" t="s">
        <v>226</v>
      </c>
      <c r="E416" s="134" t="s">
        <v>0</v>
      </c>
      <c r="F416" s="135" t="s">
        <v>593</v>
      </c>
      <c r="H416" s="136">
        <v>-60.387999999999998</v>
      </c>
      <c r="L416" s="133"/>
      <c r="M416" s="137"/>
      <c r="N416" s="138"/>
      <c r="O416" s="138"/>
      <c r="P416" s="138"/>
      <c r="Q416" s="138"/>
      <c r="R416" s="138"/>
      <c r="S416" s="138"/>
      <c r="T416" s="139"/>
      <c r="AT416" s="134" t="s">
        <v>226</v>
      </c>
      <c r="AU416" s="134" t="s">
        <v>81</v>
      </c>
      <c r="AV416" s="132" t="s">
        <v>81</v>
      </c>
      <c r="AW416" s="132" t="s">
        <v>28</v>
      </c>
      <c r="AX416" s="132" t="s">
        <v>72</v>
      </c>
      <c r="AY416" s="134" t="s">
        <v>217</v>
      </c>
    </row>
    <row r="417" spans="1:65" s="132" customFormat="1">
      <c r="B417" s="133"/>
      <c r="D417" s="113" t="s">
        <v>226</v>
      </c>
      <c r="E417" s="134" t="s">
        <v>0</v>
      </c>
      <c r="F417" s="135" t="s">
        <v>594</v>
      </c>
      <c r="H417" s="136">
        <v>-14.215</v>
      </c>
      <c r="L417" s="133"/>
      <c r="M417" s="137"/>
      <c r="N417" s="138"/>
      <c r="O417" s="138"/>
      <c r="P417" s="138"/>
      <c r="Q417" s="138"/>
      <c r="R417" s="138"/>
      <c r="S417" s="138"/>
      <c r="T417" s="139"/>
      <c r="AT417" s="134" t="s">
        <v>226</v>
      </c>
      <c r="AU417" s="134" t="s">
        <v>81</v>
      </c>
      <c r="AV417" s="132" t="s">
        <v>81</v>
      </c>
      <c r="AW417" s="132" t="s">
        <v>28</v>
      </c>
      <c r="AX417" s="132" t="s">
        <v>72</v>
      </c>
      <c r="AY417" s="134" t="s">
        <v>217</v>
      </c>
    </row>
    <row r="418" spans="1:65" s="132" customFormat="1" ht="22.5">
      <c r="B418" s="133"/>
      <c r="D418" s="113" t="s">
        <v>226</v>
      </c>
      <c r="E418" s="134" t="s">
        <v>0</v>
      </c>
      <c r="F418" s="135" t="s">
        <v>595</v>
      </c>
      <c r="H418" s="136">
        <v>471.661</v>
      </c>
      <c r="L418" s="133"/>
      <c r="M418" s="137"/>
      <c r="N418" s="138"/>
      <c r="O418" s="138"/>
      <c r="P418" s="138"/>
      <c r="Q418" s="138"/>
      <c r="R418" s="138"/>
      <c r="S418" s="138"/>
      <c r="T418" s="139"/>
      <c r="AT418" s="134" t="s">
        <v>226</v>
      </c>
      <c r="AU418" s="134" t="s">
        <v>81</v>
      </c>
      <c r="AV418" s="132" t="s">
        <v>81</v>
      </c>
      <c r="AW418" s="132" t="s">
        <v>28</v>
      </c>
      <c r="AX418" s="132" t="s">
        <v>72</v>
      </c>
      <c r="AY418" s="134" t="s">
        <v>217</v>
      </c>
    </row>
    <row r="419" spans="1:65" s="132" customFormat="1">
      <c r="B419" s="133"/>
      <c r="D419" s="113" t="s">
        <v>226</v>
      </c>
      <c r="E419" s="134" t="s">
        <v>0</v>
      </c>
      <c r="F419" s="135" t="s">
        <v>596</v>
      </c>
      <c r="H419" s="136">
        <v>-22.337</v>
      </c>
      <c r="L419" s="133"/>
      <c r="M419" s="137"/>
      <c r="N419" s="138"/>
      <c r="O419" s="138"/>
      <c r="P419" s="138"/>
      <c r="Q419" s="138"/>
      <c r="R419" s="138"/>
      <c r="S419" s="138"/>
      <c r="T419" s="139"/>
      <c r="AT419" s="134" t="s">
        <v>226</v>
      </c>
      <c r="AU419" s="134" t="s">
        <v>81</v>
      </c>
      <c r="AV419" s="132" t="s">
        <v>81</v>
      </c>
      <c r="AW419" s="132" t="s">
        <v>28</v>
      </c>
      <c r="AX419" s="132" t="s">
        <v>72</v>
      </c>
      <c r="AY419" s="134" t="s">
        <v>217</v>
      </c>
    </row>
    <row r="420" spans="1:65" s="132" customFormat="1" ht="22.5">
      <c r="B420" s="133"/>
      <c r="D420" s="113" t="s">
        <v>226</v>
      </c>
      <c r="E420" s="134" t="s">
        <v>0</v>
      </c>
      <c r="F420" s="135" t="s">
        <v>597</v>
      </c>
      <c r="H420" s="136">
        <v>-40.557000000000002</v>
      </c>
      <c r="L420" s="133"/>
      <c r="M420" s="137"/>
      <c r="N420" s="138"/>
      <c r="O420" s="138"/>
      <c r="P420" s="138"/>
      <c r="Q420" s="138"/>
      <c r="R420" s="138"/>
      <c r="S420" s="138"/>
      <c r="T420" s="139"/>
      <c r="AT420" s="134" t="s">
        <v>226</v>
      </c>
      <c r="AU420" s="134" t="s">
        <v>81</v>
      </c>
      <c r="AV420" s="132" t="s">
        <v>81</v>
      </c>
      <c r="AW420" s="132" t="s">
        <v>28</v>
      </c>
      <c r="AX420" s="132" t="s">
        <v>72</v>
      </c>
      <c r="AY420" s="134" t="s">
        <v>217</v>
      </c>
    </row>
    <row r="421" spans="1:65" s="132" customFormat="1" ht="22.5">
      <c r="B421" s="133"/>
      <c r="D421" s="113" t="s">
        <v>226</v>
      </c>
      <c r="E421" s="134" t="s">
        <v>0</v>
      </c>
      <c r="F421" s="135" t="s">
        <v>598</v>
      </c>
      <c r="H421" s="136">
        <v>480.28500000000003</v>
      </c>
      <c r="L421" s="133"/>
      <c r="M421" s="137"/>
      <c r="N421" s="138"/>
      <c r="O421" s="138"/>
      <c r="P421" s="138"/>
      <c r="Q421" s="138"/>
      <c r="R421" s="138"/>
      <c r="S421" s="138"/>
      <c r="T421" s="139"/>
      <c r="AT421" s="134" t="s">
        <v>226</v>
      </c>
      <c r="AU421" s="134" t="s">
        <v>81</v>
      </c>
      <c r="AV421" s="132" t="s">
        <v>81</v>
      </c>
      <c r="AW421" s="132" t="s">
        <v>28</v>
      </c>
      <c r="AX421" s="132" t="s">
        <v>72</v>
      </c>
      <c r="AY421" s="134" t="s">
        <v>217</v>
      </c>
    </row>
    <row r="422" spans="1:65" s="132" customFormat="1">
      <c r="B422" s="133"/>
      <c r="D422" s="113" t="s">
        <v>226</v>
      </c>
      <c r="E422" s="134" t="s">
        <v>0</v>
      </c>
      <c r="F422" s="135" t="s">
        <v>599</v>
      </c>
      <c r="H422" s="136">
        <v>-26.928999999999998</v>
      </c>
      <c r="L422" s="133"/>
      <c r="M422" s="137"/>
      <c r="N422" s="138"/>
      <c r="O422" s="138"/>
      <c r="P422" s="138"/>
      <c r="Q422" s="138"/>
      <c r="R422" s="138"/>
      <c r="S422" s="138"/>
      <c r="T422" s="139"/>
      <c r="AT422" s="134" t="s">
        <v>226</v>
      </c>
      <c r="AU422" s="134" t="s">
        <v>81</v>
      </c>
      <c r="AV422" s="132" t="s">
        <v>81</v>
      </c>
      <c r="AW422" s="132" t="s">
        <v>28</v>
      </c>
      <c r="AX422" s="132" t="s">
        <v>72</v>
      </c>
      <c r="AY422" s="134" t="s">
        <v>217</v>
      </c>
    </row>
    <row r="423" spans="1:65" s="132" customFormat="1">
      <c r="B423" s="133"/>
      <c r="D423" s="113" t="s">
        <v>226</v>
      </c>
      <c r="E423" s="134" t="s">
        <v>0</v>
      </c>
      <c r="F423" s="135" t="s">
        <v>600</v>
      </c>
      <c r="H423" s="136">
        <v>-43.005000000000003</v>
      </c>
      <c r="L423" s="133"/>
      <c r="M423" s="137"/>
      <c r="N423" s="138"/>
      <c r="O423" s="138"/>
      <c r="P423" s="138"/>
      <c r="Q423" s="138"/>
      <c r="R423" s="138"/>
      <c r="S423" s="138"/>
      <c r="T423" s="139"/>
      <c r="AT423" s="134" t="s">
        <v>226</v>
      </c>
      <c r="AU423" s="134" t="s">
        <v>81</v>
      </c>
      <c r="AV423" s="132" t="s">
        <v>81</v>
      </c>
      <c r="AW423" s="132" t="s">
        <v>28</v>
      </c>
      <c r="AX423" s="132" t="s">
        <v>72</v>
      </c>
      <c r="AY423" s="134" t="s">
        <v>217</v>
      </c>
    </row>
    <row r="424" spans="1:65" s="132" customFormat="1" ht="22.5">
      <c r="B424" s="133"/>
      <c r="D424" s="113" t="s">
        <v>226</v>
      </c>
      <c r="E424" s="134" t="s">
        <v>0</v>
      </c>
      <c r="F424" s="135" t="s">
        <v>601</v>
      </c>
      <c r="H424" s="136">
        <v>415.166</v>
      </c>
      <c r="L424" s="133"/>
      <c r="M424" s="137"/>
      <c r="N424" s="138"/>
      <c r="O424" s="138"/>
      <c r="P424" s="138"/>
      <c r="Q424" s="138"/>
      <c r="R424" s="138"/>
      <c r="S424" s="138"/>
      <c r="T424" s="139"/>
      <c r="AT424" s="134" t="s">
        <v>226</v>
      </c>
      <c r="AU424" s="134" t="s">
        <v>81</v>
      </c>
      <c r="AV424" s="132" t="s">
        <v>81</v>
      </c>
      <c r="AW424" s="132" t="s">
        <v>28</v>
      </c>
      <c r="AX424" s="132" t="s">
        <v>72</v>
      </c>
      <c r="AY424" s="134" t="s">
        <v>217</v>
      </c>
    </row>
    <row r="425" spans="1:65" s="132" customFormat="1">
      <c r="B425" s="133"/>
      <c r="D425" s="113" t="s">
        <v>226</v>
      </c>
      <c r="E425" s="134" t="s">
        <v>0</v>
      </c>
      <c r="F425" s="135" t="s">
        <v>602</v>
      </c>
      <c r="H425" s="136">
        <v>-20.527999999999999</v>
      </c>
      <c r="L425" s="133"/>
      <c r="M425" s="137"/>
      <c r="N425" s="138"/>
      <c r="O425" s="138"/>
      <c r="P425" s="138"/>
      <c r="Q425" s="138"/>
      <c r="R425" s="138"/>
      <c r="S425" s="138"/>
      <c r="T425" s="139"/>
      <c r="AT425" s="134" t="s">
        <v>226</v>
      </c>
      <c r="AU425" s="134" t="s">
        <v>81</v>
      </c>
      <c r="AV425" s="132" t="s">
        <v>81</v>
      </c>
      <c r="AW425" s="132" t="s">
        <v>28</v>
      </c>
      <c r="AX425" s="132" t="s">
        <v>72</v>
      </c>
      <c r="AY425" s="134" t="s">
        <v>217</v>
      </c>
    </row>
    <row r="426" spans="1:65" s="132" customFormat="1">
      <c r="B426" s="133"/>
      <c r="D426" s="113" t="s">
        <v>226</v>
      </c>
      <c r="E426" s="134" t="s">
        <v>0</v>
      </c>
      <c r="F426" s="135" t="s">
        <v>603</v>
      </c>
      <c r="H426" s="136">
        <v>-22.08</v>
      </c>
      <c r="L426" s="133"/>
      <c r="M426" s="137"/>
      <c r="N426" s="138"/>
      <c r="O426" s="138"/>
      <c r="P426" s="138"/>
      <c r="Q426" s="138"/>
      <c r="R426" s="138"/>
      <c r="S426" s="138"/>
      <c r="T426" s="139"/>
      <c r="AT426" s="134" t="s">
        <v>226</v>
      </c>
      <c r="AU426" s="134" t="s">
        <v>81</v>
      </c>
      <c r="AV426" s="132" t="s">
        <v>81</v>
      </c>
      <c r="AW426" s="132" t="s">
        <v>28</v>
      </c>
      <c r="AX426" s="132" t="s">
        <v>72</v>
      </c>
      <c r="AY426" s="134" t="s">
        <v>217</v>
      </c>
    </row>
    <row r="427" spans="1:65" s="132" customFormat="1">
      <c r="B427" s="133"/>
      <c r="D427" s="113" t="s">
        <v>226</v>
      </c>
      <c r="E427" s="134" t="s">
        <v>0</v>
      </c>
      <c r="F427" s="135" t="s">
        <v>622</v>
      </c>
      <c r="H427" s="136">
        <v>-292.36500000000001</v>
      </c>
      <c r="L427" s="133"/>
      <c r="M427" s="137"/>
      <c r="N427" s="138"/>
      <c r="O427" s="138"/>
      <c r="P427" s="138"/>
      <c r="Q427" s="138"/>
      <c r="R427" s="138"/>
      <c r="S427" s="138"/>
      <c r="T427" s="139"/>
      <c r="AT427" s="134" t="s">
        <v>226</v>
      </c>
      <c r="AU427" s="134" t="s">
        <v>81</v>
      </c>
      <c r="AV427" s="132" t="s">
        <v>81</v>
      </c>
      <c r="AW427" s="132" t="s">
        <v>28</v>
      </c>
      <c r="AX427" s="132" t="s">
        <v>72</v>
      </c>
      <c r="AY427" s="134" t="s">
        <v>217</v>
      </c>
    </row>
    <row r="428" spans="1:65" s="140" customFormat="1">
      <c r="B428" s="141"/>
      <c r="D428" s="113" t="s">
        <v>226</v>
      </c>
      <c r="E428" s="142" t="s">
        <v>0</v>
      </c>
      <c r="F428" s="143" t="s">
        <v>227</v>
      </c>
      <c r="H428" s="144">
        <v>1501.3949999999998</v>
      </c>
      <c r="L428" s="141"/>
      <c r="M428" s="145"/>
      <c r="N428" s="146"/>
      <c r="O428" s="146"/>
      <c r="P428" s="146"/>
      <c r="Q428" s="146"/>
      <c r="R428" s="146"/>
      <c r="S428" s="146"/>
      <c r="T428" s="147"/>
      <c r="AT428" s="142" t="s">
        <v>226</v>
      </c>
      <c r="AU428" s="142" t="s">
        <v>81</v>
      </c>
      <c r="AV428" s="140" t="s">
        <v>224</v>
      </c>
      <c r="AW428" s="140" t="s">
        <v>28</v>
      </c>
      <c r="AX428" s="140" t="s">
        <v>79</v>
      </c>
      <c r="AY428" s="142" t="s">
        <v>217</v>
      </c>
    </row>
    <row r="429" spans="1:65" s="17" customFormat="1" ht="16.5" customHeight="1">
      <c r="A429" s="161"/>
      <c r="B429" s="15"/>
      <c r="C429" s="94" t="s">
        <v>2856</v>
      </c>
      <c r="D429" s="94" t="s">
        <v>219</v>
      </c>
      <c r="E429" s="95" t="s">
        <v>624</v>
      </c>
      <c r="F429" s="96" t="s">
        <v>625</v>
      </c>
      <c r="G429" s="97" t="s">
        <v>286</v>
      </c>
      <c r="H429" s="98">
        <v>233.94800000000001</v>
      </c>
      <c r="I429" s="1"/>
      <c r="J429" s="99">
        <f>ROUND(I429*H429,2)</f>
        <v>0</v>
      </c>
      <c r="K429" s="96" t="s">
        <v>223</v>
      </c>
      <c r="L429" s="15"/>
      <c r="M429" s="100" t="s">
        <v>0</v>
      </c>
      <c r="N429" s="101" t="s">
        <v>37</v>
      </c>
      <c r="O429" s="102"/>
      <c r="P429" s="103">
        <f>O429*H429</f>
        <v>0</v>
      </c>
      <c r="Q429" s="103">
        <v>3.3579999999999999E-2</v>
      </c>
      <c r="R429" s="103">
        <f>Q429*H429</f>
        <v>7.8559738399999999</v>
      </c>
      <c r="S429" s="103">
        <v>0</v>
      </c>
      <c r="T429" s="104">
        <f>S429*H429</f>
        <v>0</v>
      </c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R429" s="105" t="s">
        <v>224</v>
      </c>
      <c r="AT429" s="105" t="s">
        <v>219</v>
      </c>
      <c r="AU429" s="105" t="s">
        <v>81</v>
      </c>
      <c r="AY429" s="6" t="s">
        <v>217</v>
      </c>
      <c r="BE429" s="106">
        <f>IF(N429="základní",J429,0)</f>
        <v>0</v>
      </c>
      <c r="BF429" s="106">
        <f>IF(N429="snížená",J429,0)</f>
        <v>0</v>
      </c>
      <c r="BG429" s="106">
        <f>IF(N429="zákl. přenesená",J429,0)</f>
        <v>0</v>
      </c>
      <c r="BH429" s="106">
        <f>IF(N429="sníž. přenesená",J429,0)</f>
        <v>0</v>
      </c>
      <c r="BI429" s="106">
        <f>IF(N429="nulová",J429,0)</f>
        <v>0</v>
      </c>
      <c r="BJ429" s="6" t="s">
        <v>79</v>
      </c>
      <c r="BK429" s="106">
        <f>ROUND(I429*H429,2)</f>
        <v>0</v>
      </c>
      <c r="BL429" s="6" t="s">
        <v>224</v>
      </c>
      <c r="BM429" s="105" t="s">
        <v>626</v>
      </c>
    </row>
    <row r="430" spans="1:65" s="132" customFormat="1">
      <c r="B430" s="133"/>
      <c r="D430" s="113" t="s">
        <v>226</v>
      </c>
      <c r="E430" s="134" t="s">
        <v>0</v>
      </c>
      <c r="F430" s="135" t="s">
        <v>627</v>
      </c>
      <c r="H430" s="136">
        <v>42.38</v>
      </c>
      <c r="L430" s="133"/>
      <c r="M430" s="137"/>
      <c r="N430" s="138"/>
      <c r="O430" s="138"/>
      <c r="P430" s="138"/>
      <c r="Q430" s="138"/>
      <c r="R430" s="138"/>
      <c r="S430" s="138"/>
      <c r="T430" s="139"/>
      <c r="AT430" s="134" t="s">
        <v>226</v>
      </c>
      <c r="AU430" s="134" t="s">
        <v>81</v>
      </c>
      <c r="AV430" s="132" t="s">
        <v>81</v>
      </c>
      <c r="AW430" s="132" t="s">
        <v>28</v>
      </c>
      <c r="AX430" s="132" t="s">
        <v>72</v>
      </c>
      <c r="AY430" s="134" t="s">
        <v>217</v>
      </c>
    </row>
    <row r="431" spans="1:65" s="132" customFormat="1" ht="22.5">
      <c r="B431" s="133"/>
      <c r="D431" s="113" t="s">
        <v>226</v>
      </c>
      <c r="E431" s="134" t="s">
        <v>0</v>
      </c>
      <c r="F431" s="135" t="s">
        <v>628</v>
      </c>
      <c r="H431" s="136">
        <v>89.067999999999998</v>
      </c>
      <c r="L431" s="133"/>
      <c r="M431" s="137"/>
      <c r="N431" s="138"/>
      <c r="O431" s="138"/>
      <c r="P431" s="138"/>
      <c r="Q431" s="138"/>
      <c r="R431" s="138"/>
      <c r="S431" s="138"/>
      <c r="T431" s="139"/>
      <c r="AT431" s="134" t="s">
        <v>226</v>
      </c>
      <c r="AU431" s="134" t="s">
        <v>81</v>
      </c>
      <c r="AV431" s="132" t="s">
        <v>81</v>
      </c>
      <c r="AW431" s="132" t="s">
        <v>28</v>
      </c>
      <c r="AX431" s="132" t="s">
        <v>72</v>
      </c>
      <c r="AY431" s="134" t="s">
        <v>217</v>
      </c>
    </row>
    <row r="432" spans="1:65" s="132" customFormat="1" ht="22.5">
      <c r="B432" s="133"/>
      <c r="D432" s="113" t="s">
        <v>226</v>
      </c>
      <c r="E432" s="134" t="s">
        <v>0</v>
      </c>
      <c r="F432" s="135" t="s">
        <v>629</v>
      </c>
      <c r="H432" s="136">
        <v>95</v>
      </c>
      <c r="L432" s="133"/>
      <c r="M432" s="137"/>
      <c r="N432" s="138"/>
      <c r="O432" s="138"/>
      <c r="P432" s="138"/>
      <c r="Q432" s="138"/>
      <c r="R432" s="138"/>
      <c r="S432" s="138"/>
      <c r="T432" s="139"/>
      <c r="AT432" s="134" t="s">
        <v>226</v>
      </c>
      <c r="AU432" s="134" t="s">
        <v>81</v>
      </c>
      <c r="AV432" s="132" t="s">
        <v>81</v>
      </c>
      <c r="AW432" s="132" t="s">
        <v>28</v>
      </c>
      <c r="AX432" s="132" t="s">
        <v>72</v>
      </c>
      <c r="AY432" s="134" t="s">
        <v>217</v>
      </c>
    </row>
    <row r="433" spans="1:65" s="132" customFormat="1">
      <c r="B433" s="133"/>
      <c r="D433" s="113" t="s">
        <v>226</v>
      </c>
      <c r="E433" s="134" t="s">
        <v>0</v>
      </c>
      <c r="F433" s="135" t="s">
        <v>630</v>
      </c>
      <c r="H433" s="136">
        <v>7.5</v>
      </c>
      <c r="L433" s="133"/>
      <c r="M433" s="137"/>
      <c r="N433" s="138"/>
      <c r="O433" s="138"/>
      <c r="P433" s="138"/>
      <c r="Q433" s="138"/>
      <c r="R433" s="138"/>
      <c r="S433" s="138"/>
      <c r="T433" s="139"/>
      <c r="AT433" s="134" t="s">
        <v>226</v>
      </c>
      <c r="AU433" s="134" t="s">
        <v>81</v>
      </c>
      <c r="AV433" s="132" t="s">
        <v>81</v>
      </c>
      <c r="AW433" s="132" t="s">
        <v>28</v>
      </c>
      <c r="AX433" s="132" t="s">
        <v>72</v>
      </c>
      <c r="AY433" s="134" t="s">
        <v>217</v>
      </c>
    </row>
    <row r="434" spans="1:65" s="140" customFormat="1">
      <c r="B434" s="141"/>
      <c r="D434" s="113" t="s">
        <v>226</v>
      </c>
      <c r="E434" s="142" t="s">
        <v>0</v>
      </c>
      <c r="F434" s="143" t="s">
        <v>227</v>
      </c>
      <c r="H434" s="144">
        <v>233.94800000000001</v>
      </c>
      <c r="L434" s="141"/>
      <c r="M434" s="145"/>
      <c r="N434" s="146"/>
      <c r="O434" s="146"/>
      <c r="P434" s="146"/>
      <c r="Q434" s="146"/>
      <c r="R434" s="146"/>
      <c r="S434" s="146"/>
      <c r="T434" s="147"/>
      <c r="AT434" s="142" t="s">
        <v>226</v>
      </c>
      <c r="AU434" s="142" t="s">
        <v>81</v>
      </c>
      <c r="AV434" s="140" t="s">
        <v>224</v>
      </c>
      <c r="AW434" s="140" t="s">
        <v>28</v>
      </c>
      <c r="AX434" s="140" t="s">
        <v>79</v>
      </c>
      <c r="AY434" s="142" t="s">
        <v>217</v>
      </c>
    </row>
    <row r="435" spans="1:65" s="17" customFormat="1" ht="16.5" customHeight="1">
      <c r="A435" s="161"/>
      <c r="B435" s="15"/>
      <c r="C435" s="94" t="s">
        <v>2480</v>
      </c>
      <c r="D435" s="94" t="s">
        <v>219</v>
      </c>
      <c r="E435" s="95" t="s">
        <v>632</v>
      </c>
      <c r="F435" s="96" t="s">
        <v>633</v>
      </c>
      <c r="G435" s="97" t="s">
        <v>286</v>
      </c>
      <c r="H435" s="98">
        <v>115.20099999999999</v>
      </c>
      <c r="I435" s="1"/>
      <c r="J435" s="99">
        <f>ROUND(I435*H435,2)</f>
        <v>0</v>
      </c>
      <c r="K435" s="96" t="s">
        <v>223</v>
      </c>
      <c r="L435" s="15"/>
      <c r="M435" s="100" t="s">
        <v>0</v>
      </c>
      <c r="N435" s="101" t="s">
        <v>37</v>
      </c>
      <c r="O435" s="102"/>
      <c r="P435" s="103">
        <f>O435*H435</f>
        <v>0</v>
      </c>
      <c r="Q435" s="103">
        <v>4.2500000000000003E-2</v>
      </c>
      <c r="R435" s="103">
        <f>Q435*H435</f>
        <v>4.8960425000000001</v>
      </c>
      <c r="S435" s="103">
        <v>0</v>
      </c>
      <c r="T435" s="104">
        <f>S435*H435</f>
        <v>0</v>
      </c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R435" s="105" t="s">
        <v>224</v>
      </c>
      <c r="AT435" s="105" t="s">
        <v>219</v>
      </c>
      <c r="AU435" s="105" t="s">
        <v>81</v>
      </c>
      <c r="AY435" s="6" t="s">
        <v>217</v>
      </c>
      <c r="BE435" s="106">
        <f>IF(N435="základní",J435,0)</f>
        <v>0</v>
      </c>
      <c r="BF435" s="106">
        <f>IF(N435="snížená",J435,0)</f>
        <v>0</v>
      </c>
      <c r="BG435" s="106">
        <f>IF(N435="zákl. přenesená",J435,0)</f>
        <v>0</v>
      </c>
      <c r="BH435" s="106">
        <f>IF(N435="sníž. přenesená",J435,0)</f>
        <v>0</v>
      </c>
      <c r="BI435" s="106">
        <f>IF(N435="nulová",J435,0)</f>
        <v>0</v>
      </c>
      <c r="BJ435" s="6" t="s">
        <v>79</v>
      </c>
      <c r="BK435" s="106">
        <f>ROUND(I435*H435,2)</f>
        <v>0</v>
      </c>
      <c r="BL435" s="6" t="s">
        <v>224</v>
      </c>
      <c r="BM435" s="105" t="s">
        <v>634</v>
      </c>
    </row>
    <row r="436" spans="1:65" s="132" customFormat="1" ht="22.5">
      <c r="B436" s="133"/>
      <c r="D436" s="113" t="s">
        <v>226</v>
      </c>
      <c r="E436" s="134" t="s">
        <v>0</v>
      </c>
      <c r="F436" s="135" t="s">
        <v>635</v>
      </c>
      <c r="H436" s="136">
        <v>75.744</v>
      </c>
      <c r="L436" s="133"/>
      <c r="M436" s="137"/>
      <c r="N436" s="138"/>
      <c r="O436" s="138"/>
      <c r="P436" s="138"/>
      <c r="Q436" s="138"/>
      <c r="R436" s="138"/>
      <c r="S436" s="138"/>
      <c r="T436" s="139"/>
      <c r="AT436" s="134" t="s">
        <v>226</v>
      </c>
      <c r="AU436" s="134" t="s">
        <v>81</v>
      </c>
      <c r="AV436" s="132" t="s">
        <v>81</v>
      </c>
      <c r="AW436" s="132" t="s">
        <v>28</v>
      </c>
      <c r="AX436" s="132" t="s">
        <v>72</v>
      </c>
      <c r="AY436" s="134" t="s">
        <v>217</v>
      </c>
    </row>
    <row r="437" spans="1:65" s="132" customFormat="1">
      <c r="B437" s="133"/>
      <c r="D437" s="113" t="s">
        <v>226</v>
      </c>
      <c r="E437" s="134" t="s">
        <v>0</v>
      </c>
      <c r="F437" s="135" t="s">
        <v>636</v>
      </c>
      <c r="H437" s="136">
        <v>39.457000000000001</v>
      </c>
      <c r="L437" s="133"/>
      <c r="M437" s="137"/>
      <c r="N437" s="138"/>
      <c r="O437" s="138"/>
      <c r="P437" s="138"/>
      <c r="Q437" s="138"/>
      <c r="R437" s="138"/>
      <c r="S437" s="138"/>
      <c r="T437" s="139"/>
      <c r="AT437" s="134" t="s">
        <v>226</v>
      </c>
      <c r="AU437" s="134" t="s">
        <v>81</v>
      </c>
      <c r="AV437" s="132" t="s">
        <v>81</v>
      </c>
      <c r="AW437" s="132" t="s">
        <v>28</v>
      </c>
      <c r="AX437" s="132" t="s">
        <v>72</v>
      </c>
      <c r="AY437" s="134" t="s">
        <v>217</v>
      </c>
    </row>
    <row r="438" spans="1:65" s="140" customFormat="1">
      <c r="B438" s="141"/>
      <c r="D438" s="113" t="s">
        <v>226</v>
      </c>
      <c r="E438" s="142" t="s">
        <v>0</v>
      </c>
      <c r="F438" s="143" t="s">
        <v>227</v>
      </c>
      <c r="H438" s="144">
        <v>115.20099999999999</v>
      </c>
      <c r="L438" s="141"/>
      <c r="M438" s="145"/>
      <c r="N438" s="146"/>
      <c r="O438" s="146"/>
      <c r="P438" s="146"/>
      <c r="Q438" s="146"/>
      <c r="R438" s="146"/>
      <c r="S438" s="146"/>
      <c r="T438" s="147"/>
      <c r="AT438" s="142" t="s">
        <v>226</v>
      </c>
      <c r="AU438" s="142" t="s">
        <v>81</v>
      </c>
      <c r="AV438" s="140" t="s">
        <v>224</v>
      </c>
      <c r="AW438" s="140" t="s">
        <v>28</v>
      </c>
      <c r="AX438" s="140" t="s">
        <v>79</v>
      </c>
      <c r="AY438" s="142" t="s">
        <v>217</v>
      </c>
    </row>
    <row r="439" spans="1:65" s="17" customFormat="1" ht="16.5" customHeight="1">
      <c r="A439" s="161"/>
      <c r="B439" s="15"/>
      <c r="C439" s="94" t="s">
        <v>2860</v>
      </c>
      <c r="D439" s="94" t="s">
        <v>219</v>
      </c>
      <c r="E439" s="95" t="s">
        <v>638</v>
      </c>
      <c r="F439" s="96" t="s">
        <v>639</v>
      </c>
      <c r="G439" s="97" t="s">
        <v>286</v>
      </c>
      <c r="H439" s="98">
        <v>608.98400000000004</v>
      </c>
      <c r="I439" s="1"/>
      <c r="J439" s="99">
        <f>ROUND(I439*H439,2)</f>
        <v>0</v>
      </c>
      <c r="K439" s="96" t="s">
        <v>0</v>
      </c>
      <c r="L439" s="15"/>
      <c r="M439" s="100" t="s">
        <v>0</v>
      </c>
      <c r="N439" s="101" t="s">
        <v>37</v>
      </c>
      <c r="O439" s="102"/>
      <c r="P439" s="103">
        <f>O439*H439</f>
        <v>0</v>
      </c>
      <c r="Q439" s="103">
        <v>1.9199999999999998E-2</v>
      </c>
      <c r="R439" s="103">
        <f>Q439*H439</f>
        <v>11.6924928</v>
      </c>
      <c r="S439" s="103">
        <v>0</v>
      </c>
      <c r="T439" s="104">
        <f>S439*H439</f>
        <v>0</v>
      </c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R439" s="105" t="s">
        <v>224</v>
      </c>
      <c r="AT439" s="105" t="s">
        <v>219</v>
      </c>
      <c r="AU439" s="105" t="s">
        <v>81</v>
      </c>
      <c r="AY439" s="6" t="s">
        <v>217</v>
      </c>
      <c r="BE439" s="106">
        <f>IF(N439="základní",J439,0)</f>
        <v>0</v>
      </c>
      <c r="BF439" s="106">
        <f>IF(N439="snížená",J439,0)</f>
        <v>0</v>
      </c>
      <c r="BG439" s="106">
        <f>IF(N439="zákl. přenesená",J439,0)</f>
        <v>0</v>
      </c>
      <c r="BH439" s="106">
        <f>IF(N439="sníž. přenesená",J439,0)</f>
        <v>0</v>
      </c>
      <c r="BI439" s="106">
        <f>IF(N439="nulová",J439,0)</f>
        <v>0</v>
      </c>
      <c r="BJ439" s="6" t="s">
        <v>79</v>
      </c>
      <c r="BK439" s="106">
        <f>ROUND(I439*H439,2)</f>
        <v>0</v>
      </c>
      <c r="BL439" s="6" t="s">
        <v>224</v>
      </c>
      <c r="BM439" s="105" t="s">
        <v>640</v>
      </c>
    </row>
    <row r="440" spans="1:65" s="132" customFormat="1">
      <c r="B440" s="133"/>
      <c r="D440" s="113" t="s">
        <v>226</v>
      </c>
      <c r="E440" s="134" t="s">
        <v>0</v>
      </c>
      <c r="F440" s="135" t="s">
        <v>641</v>
      </c>
      <c r="H440" s="136">
        <v>832.02800000000002</v>
      </c>
      <c r="L440" s="133"/>
      <c r="M440" s="137"/>
      <c r="N440" s="138"/>
      <c r="O440" s="138"/>
      <c r="P440" s="138"/>
      <c r="Q440" s="138"/>
      <c r="R440" s="138"/>
      <c r="S440" s="138"/>
      <c r="T440" s="139"/>
      <c r="AT440" s="134" t="s">
        <v>226</v>
      </c>
      <c r="AU440" s="134" t="s">
        <v>81</v>
      </c>
      <c r="AV440" s="132" t="s">
        <v>81</v>
      </c>
      <c r="AW440" s="132" t="s">
        <v>28</v>
      </c>
      <c r="AX440" s="132" t="s">
        <v>72</v>
      </c>
      <c r="AY440" s="134" t="s">
        <v>217</v>
      </c>
    </row>
    <row r="441" spans="1:65" s="132" customFormat="1">
      <c r="B441" s="133"/>
      <c r="D441" s="113" t="s">
        <v>226</v>
      </c>
      <c r="E441" s="134" t="s">
        <v>0</v>
      </c>
      <c r="F441" s="135" t="s">
        <v>594</v>
      </c>
      <c r="H441" s="136">
        <v>-14.215</v>
      </c>
      <c r="L441" s="133"/>
      <c r="M441" s="137"/>
      <c r="N441" s="138"/>
      <c r="O441" s="138"/>
      <c r="P441" s="138"/>
      <c r="Q441" s="138"/>
      <c r="R441" s="138"/>
      <c r="S441" s="138"/>
      <c r="T441" s="139"/>
      <c r="AT441" s="134" t="s">
        <v>226</v>
      </c>
      <c r="AU441" s="134" t="s">
        <v>81</v>
      </c>
      <c r="AV441" s="132" t="s">
        <v>81</v>
      </c>
      <c r="AW441" s="132" t="s">
        <v>28</v>
      </c>
      <c r="AX441" s="132" t="s">
        <v>72</v>
      </c>
      <c r="AY441" s="134" t="s">
        <v>217</v>
      </c>
    </row>
    <row r="442" spans="1:65" s="132" customFormat="1" ht="22.5">
      <c r="B442" s="133"/>
      <c r="D442" s="113" t="s">
        <v>226</v>
      </c>
      <c r="E442" s="134" t="s">
        <v>0</v>
      </c>
      <c r="F442" s="135" t="s">
        <v>642</v>
      </c>
      <c r="H442" s="136">
        <v>-47.46</v>
      </c>
      <c r="L442" s="133"/>
      <c r="M442" s="137"/>
      <c r="N442" s="138"/>
      <c r="O442" s="138"/>
      <c r="P442" s="138"/>
      <c r="Q442" s="138"/>
      <c r="R442" s="138"/>
      <c r="S442" s="138"/>
      <c r="T442" s="139"/>
      <c r="AT442" s="134" t="s">
        <v>226</v>
      </c>
      <c r="AU442" s="134" t="s">
        <v>81</v>
      </c>
      <c r="AV442" s="132" t="s">
        <v>81</v>
      </c>
      <c r="AW442" s="132" t="s">
        <v>28</v>
      </c>
      <c r="AX442" s="132" t="s">
        <v>72</v>
      </c>
      <c r="AY442" s="134" t="s">
        <v>217</v>
      </c>
    </row>
    <row r="443" spans="1:65" s="132" customFormat="1" ht="22.5">
      <c r="B443" s="133"/>
      <c r="D443" s="113" t="s">
        <v>226</v>
      </c>
      <c r="E443" s="134" t="s">
        <v>0</v>
      </c>
      <c r="F443" s="135" t="s">
        <v>643</v>
      </c>
      <c r="H443" s="136">
        <v>-42.213999999999999</v>
      </c>
      <c r="L443" s="133"/>
      <c r="M443" s="137"/>
      <c r="N443" s="138"/>
      <c r="O443" s="138"/>
      <c r="P443" s="138"/>
      <c r="Q443" s="138"/>
      <c r="R443" s="138"/>
      <c r="S443" s="138"/>
      <c r="T443" s="139"/>
      <c r="AT443" s="134" t="s">
        <v>226</v>
      </c>
      <c r="AU443" s="134" t="s">
        <v>81</v>
      </c>
      <c r="AV443" s="132" t="s">
        <v>81</v>
      </c>
      <c r="AW443" s="132" t="s">
        <v>28</v>
      </c>
      <c r="AX443" s="132" t="s">
        <v>72</v>
      </c>
      <c r="AY443" s="134" t="s">
        <v>217</v>
      </c>
    </row>
    <row r="444" spans="1:65" s="132" customFormat="1">
      <c r="B444" s="133"/>
      <c r="D444" s="113" t="s">
        <v>226</v>
      </c>
      <c r="E444" s="134" t="s">
        <v>0</v>
      </c>
      <c r="F444" s="135" t="s">
        <v>644</v>
      </c>
      <c r="H444" s="136">
        <v>-21.794</v>
      </c>
      <c r="L444" s="133"/>
      <c r="M444" s="137"/>
      <c r="N444" s="138"/>
      <c r="O444" s="138"/>
      <c r="P444" s="138"/>
      <c r="Q444" s="138"/>
      <c r="R444" s="138"/>
      <c r="S444" s="138"/>
      <c r="T444" s="139"/>
      <c r="AT444" s="134" t="s">
        <v>226</v>
      </c>
      <c r="AU444" s="134" t="s">
        <v>81</v>
      </c>
      <c r="AV444" s="132" t="s">
        <v>81</v>
      </c>
      <c r="AW444" s="132" t="s">
        <v>28</v>
      </c>
      <c r="AX444" s="132" t="s">
        <v>72</v>
      </c>
      <c r="AY444" s="134" t="s">
        <v>217</v>
      </c>
    </row>
    <row r="445" spans="1:65" s="165" customFormat="1">
      <c r="B445" s="166"/>
      <c r="D445" s="113" t="s">
        <v>226</v>
      </c>
      <c r="E445" s="167" t="s">
        <v>0</v>
      </c>
      <c r="F445" s="168" t="s">
        <v>645</v>
      </c>
      <c r="H445" s="167" t="s">
        <v>0</v>
      </c>
      <c r="L445" s="166"/>
      <c r="M445" s="169"/>
      <c r="N445" s="170"/>
      <c r="O445" s="170"/>
      <c r="P445" s="170"/>
      <c r="Q445" s="170"/>
      <c r="R445" s="170"/>
      <c r="S445" s="170"/>
      <c r="T445" s="171"/>
      <c r="AT445" s="167" t="s">
        <v>226</v>
      </c>
      <c r="AU445" s="167" t="s">
        <v>81</v>
      </c>
      <c r="AV445" s="165" t="s">
        <v>79</v>
      </c>
      <c r="AW445" s="165" t="s">
        <v>28</v>
      </c>
      <c r="AX445" s="165" t="s">
        <v>72</v>
      </c>
      <c r="AY445" s="167" t="s">
        <v>217</v>
      </c>
    </row>
    <row r="446" spans="1:65" s="132" customFormat="1">
      <c r="B446" s="133"/>
      <c r="D446" s="113" t="s">
        <v>226</v>
      </c>
      <c r="E446" s="134" t="s">
        <v>0</v>
      </c>
      <c r="F446" s="135" t="s">
        <v>646</v>
      </c>
      <c r="H446" s="136">
        <v>-97.361000000000004</v>
      </c>
      <c r="L446" s="133"/>
      <c r="M446" s="137"/>
      <c r="N446" s="138"/>
      <c r="O446" s="138"/>
      <c r="P446" s="138"/>
      <c r="Q446" s="138"/>
      <c r="R446" s="138"/>
      <c r="S446" s="138"/>
      <c r="T446" s="139"/>
      <c r="AT446" s="134" t="s">
        <v>226</v>
      </c>
      <c r="AU446" s="134" t="s">
        <v>81</v>
      </c>
      <c r="AV446" s="132" t="s">
        <v>81</v>
      </c>
      <c r="AW446" s="132" t="s">
        <v>28</v>
      </c>
      <c r="AX446" s="132" t="s">
        <v>72</v>
      </c>
      <c r="AY446" s="134" t="s">
        <v>217</v>
      </c>
    </row>
    <row r="447" spans="1:65" s="140" customFormat="1">
      <c r="B447" s="141"/>
      <c r="D447" s="113" t="s">
        <v>226</v>
      </c>
      <c r="E447" s="142" t="s">
        <v>0</v>
      </c>
      <c r="F447" s="143" t="s">
        <v>227</v>
      </c>
      <c r="H447" s="144">
        <v>608.98399999999992</v>
      </c>
      <c r="L447" s="141"/>
      <c r="M447" s="145"/>
      <c r="N447" s="146"/>
      <c r="O447" s="146"/>
      <c r="P447" s="146"/>
      <c r="Q447" s="146"/>
      <c r="R447" s="146"/>
      <c r="S447" s="146"/>
      <c r="T447" s="147"/>
      <c r="AT447" s="142" t="s">
        <v>226</v>
      </c>
      <c r="AU447" s="142" t="s">
        <v>81</v>
      </c>
      <c r="AV447" s="140" t="s">
        <v>224</v>
      </c>
      <c r="AW447" s="140" t="s">
        <v>28</v>
      </c>
      <c r="AX447" s="140" t="s">
        <v>79</v>
      </c>
      <c r="AY447" s="142" t="s">
        <v>217</v>
      </c>
    </row>
    <row r="448" spans="1:65" s="17" customFormat="1" ht="16.5" customHeight="1">
      <c r="A448" s="161"/>
      <c r="B448" s="15"/>
      <c r="C448" s="94" t="s">
        <v>2482</v>
      </c>
      <c r="D448" s="94" t="s">
        <v>219</v>
      </c>
      <c r="E448" s="95" t="s">
        <v>648</v>
      </c>
      <c r="F448" s="96" t="s">
        <v>649</v>
      </c>
      <c r="G448" s="97" t="s">
        <v>286</v>
      </c>
      <c r="H448" s="98">
        <v>109.61799999999999</v>
      </c>
      <c r="I448" s="1"/>
      <c r="J448" s="99">
        <f>ROUND(I448*H448,2)</f>
        <v>0</v>
      </c>
      <c r="K448" s="96" t="s">
        <v>223</v>
      </c>
      <c r="L448" s="15"/>
      <c r="M448" s="100" t="s">
        <v>0</v>
      </c>
      <c r="N448" s="101" t="s">
        <v>37</v>
      </c>
      <c r="O448" s="102"/>
      <c r="P448" s="103">
        <f>O448*H448</f>
        <v>0</v>
      </c>
      <c r="Q448" s="103">
        <v>2.4279999999999999E-2</v>
      </c>
      <c r="R448" s="103">
        <f>Q448*H448</f>
        <v>2.6615250399999999</v>
      </c>
      <c r="S448" s="103">
        <v>0</v>
      </c>
      <c r="T448" s="104">
        <f>S448*H448</f>
        <v>0</v>
      </c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R448" s="105" t="s">
        <v>224</v>
      </c>
      <c r="AT448" s="105" t="s">
        <v>219</v>
      </c>
      <c r="AU448" s="105" t="s">
        <v>81</v>
      </c>
      <c r="AY448" s="6" t="s">
        <v>217</v>
      </c>
      <c r="BE448" s="106">
        <f>IF(N448="základní",J448,0)</f>
        <v>0</v>
      </c>
      <c r="BF448" s="106">
        <f>IF(N448="snížená",J448,0)</f>
        <v>0</v>
      </c>
      <c r="BG448" s="106">
        <f>IF(N448="zákl. přenesená",J448,0)</f>
        <v>0</v>
      </c>
      <c r="BH448" s="106">
        <f>IF(N448="sníž. přenesená",J448,0)</f>
        <v>0</v>
      </c>
      <c r="BI448" s="106">
        <f>IF(N448="nulová",J448,0)</f>
        <v>0</v>
      </c>
      <c r="BJ448" s="6" t="s">
        <v>79</v>
      </c>
      <c r="BK448" s="106">
        <f>ROUND(I448*H448,2)</f>
        <v>0</v>
      </c>
      <c r="BL448" s="6" t="s">
        <v>224</v>
      </c>
      <c r="BM448" s="105" t="s">
        <v>650</v>
      </c>
    </row>
    <row r="449" spans="1:65" s="132" customFormat="1">
      <c r="B449" s="133"/>
      <c r="D449" s="113" t="s">
        <v>226</v>
      </c>
      <c r="E449" s="134" t="s">
        <v>0</v>
      </c>
      <c r="F449" s="135" t="s">
        <v>651</v>
      </c>
      <c r="H449" s="136">
        <v>109.61799999999999</v>
      </c>
      <c r="L449" s="133"/>
      <c r="M449" s="137"/>
      <c r="N449" s="138"/>
      <c r="O449" s="138"/>
      <c r="P449" s="138"/>
      <c r="Q449" s="138"/>
      <c r="R449" s="138"/>
      <c r="S449" s="138"/>
      <c r="T449" s="139"/>
      <c r="AT449" s="134" t="s">
        <v>226</v>
      </c>
      <c r="AU449" s="134" t="s">
        <v>81</v>
      </c>
      <c r="AV449" s="132" t="s">
        <v>81</v>
      </c>
      <c r="AW449" s="132" t="s">
        <v>28</v>
      </c>
      <c r="AX449" s="132" t="s">
        <v>79</v>
      </c>
      <c r="AY449" s="134" t="s">
        <v>217</v>
      </c>
    </row>
    <row r="450" spans="1:65" s="17" customFormat="1" ht="16.5" customHeight="1">
      <c r="A450" s="161"/>
      <c r="B450" s="15"/>
      <c r="C450" s="94" t="s">
        <v>545</v>
      </c>
      <c r="D450" s="94" t="s">
        <v>219</v>
      </c>
      <c r="E450" s="95" t="s">
        <v>653</v>
      </c>
      <c r="F450" s="96" t="s">
        <v>654</v>
      </c>
      <c r="G450" s="97" t="s">
        <v>286</v>
      </c>
      <c r="H450" s="98">
        <v>129.477</v>
      </c>
      <c r="I450" s="1"/>
      <c r="J450" s="99">
        <f>ROUND(I450*H450,2)</f>
        <v>0</v>
      </c>
      <c r="K450" s="96" t="s">
        <v>223</v>
      </c>
      <c r="L450" s="15"/>
      <c r="M450" s="100" t="s">
        <v>0</v>
      </c>
      <c r="N450" s="101" t="s">
        <v>37</v>
      </c>
      <c r="O450" s="102"/>
      <c r="P450" s="103">
        <f>O450*H450</f>
        <v>0</v>
      </c>
      <c r="Q450" s="103">
        <v>0</v>
      </c>
      <c r="R450" s="103">
        <f>Q450*H450</f>
        <v>0</v>
      </c>
      <c r="S450" s="103">
        <v>0</v>
      </c>
      <c r="T450" s="104">
        <f>S450*H450</f>
        <v>0</v>
      </c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R450" s="105" t="s">
        <v>224</v>
      </c>
      <c r="AT450" s="105" t="s">
        <v>219</v>
      </c>
      <c r="AU450" s="105" t="s">
        <v>81</v>
      </c>
      <c r="AY450" s="6" t="s">
        <v>217</v>
      </c>
      <c r="BE450" s="106">
        <f>IF(N450="základní",J450,0)</f>
        <v>0</v>
      </c>
      <c r="BF450" s="106">
        <f>IF(N450="snížená",J450,0)</f>
        <v>0</v>
      </c>
      <c r="BG450" s="106">
        <f>IF(N450="zákl. přenesená",J450,0)</f>
        <v>0</v>
      </c>
      <c r="BH450" s="106">
        <f>IF(N450="sníž. přenesená",J450,0)</f>
        <v>0</v>
      </c>
      <c r="BI450" s="106">
        <f>IF(N450="nulová",J450,0)</f>
        <v>0</v>
      </c>
      <c r="BJ450" s="6" t="s">
        <v>79</v>
      </c>
      <c r="BK450" s="106">
        <f>ROUND(I450*H450,2)</f>
        <v>0</v>
      </c>
      <c r="BL450" s="6" t="s">
        <v>224</v>
      </c>
      <c r="BM450" s="105" t="s">
        <v>655</v>
      </c>
    </row>
    <row r="451" spans="1:65" s="132" customFormat="1">
      <c r="B451" s="133"/>
      <c r="D451" s="113" t="s">
        <v>226</v>
      </c>
      <c r="E451" s="134" t="s">
        <v>0</v>
      </c>
      <c r="F451" s="135" t="s">
        <v>656</v>
      </c>
      <c r="H451" s="136">
        <v>42.963000000000001</v>
      </c>
      <c r="L451" s="133"/>
      <c r="M451" s="137"/>
      <c r="N451" s="138"/>
      <c r="O451" s="138"/>
      <c r="P451" s="138"/>
      <c r="Q451" s="138"/>
      <c r="R451" s="138"/>
      <c r="S451" s="138"/>
      <c r="T451" s="139"/>
      <c r="AT451" s="134" t="s">
        <v>226</v>
      </c>
      <c r="AU451" s="134" t="s">
        <v>81</v>
      </c>
      <c r="AV451" s="132" t="s">
        <v>81</v>
      </c>
      <c r="AW451" s="132" t="s">
        <v>28</v>
      </c>
      <c r="AX451" s="132" t="s">
        <v>72</v>
      </c>
      <c r="AY451" s="134" t="s">
        <v>217</v>
      </c>
    </row>
    <row r="452" spans="1:65" s="132" customFormat="1">
      <c r="B452" s="133"/>
      <c r="D452" s="113" t="s">
        <v>226</v>
      </c>
      <c r="E452" s="134" t="s">
        <v>0</v>
      </c>
      <c r="F452" s="135" t="s">
        <v>657</v>
      </c>
      <c r="H452" s="136">
        <v>37.253</v>
      </c>
      <c r="L452" s="133"/>
      <c r="M452" s="137"/>
      <c r="N452" s="138"/>
      <c r="O452" s="138"/>
      <c r="P452" s="138"/>
      <c r="Q452" s="138"/>
      <c r="R452" s="138"/>
      <c r="S452" s="138"/>
      <c r="T452" s="139"/>
      <c r="AT452" s="134" t="s">
        <v>226</v>
      </c>
      <c r="AU452" s="134" t="s">
        <v>81</v>
      </c>
      <c r="AV452" s="132" t="s">
        <v>81</v>
      </c>
      <c r="AW452" s="132" t="s">
        <v>28</v>
      </c>
      <c r="AX452" s="132" t="s">
        <v>72</v>
      </c>
      <c r="AY452" s="134" t="s">
        <v>217</v>
      </c>
    </row>
    <row r="453" spans="1:65" s="132" customFormat="1">
      <c r="B453" s="133"/>
      <c r="D453" s="113" t="s">
        <v>226</v>
      </c>
      <c r="E453" s="134" t="s">
        <v>0</v>
      </c>
      <c r="F453" s="135" t="s">
        <v>658</v>
      </c>
      <c r="H453" s="136">
        <v>4.351</v>
      </c>
      <c r="L453" s="133"/>
      <c r="M453" s="137"/>
      <c r="N453" s="138"/>
      <c r="O453" s="138"/>
      <c r="P453" s="138"/>
      <c r="Q453" s="138"/>
      <c r="R453" s="138"/>
      <c r="S453" s="138"/>
      <c r="T453" s="139"/>
      <c r="AT453" s="134" t="s">
        <v>226</v>
      </c>
      <c r="AU453" s="134" t="s">
        <v>81</v>
      </c>
      <c r="AV453" s="132" t="s">
        <v>81</v>
      </c>
      <c r="AW453" s="132" t="s">
        <v>28</v>
      </c>
      <c r="AX453" s="132" t="s">
        <v>72</v>
      </c>
      <c r="AY453" s="134" t="s">
        <v>217</v>
      </c>
    </row>
    <row r="454" spans="1:65" s="132" customFormat="1" ht="22.5">
      <c r="B454" s="133"/>
      <c r="D454" s="113" t="s">
        <v>226</v>
      </c>
      <c r="E454" s="134" t="s">
        <v>0</v>
      </c>
      <c r="F454" s="135" t="s">
        <v>659</v>
      </c>
      <c r="H454" s="136">
        <v>44.91</v>
      </c>
      <c r="L454" s="133"/>
      <c r="M454" s="137"/>
      <c r="N454" s="138"/>
      <c r="O454" s="138"/>
      <c r="P454" s="138"/>
      <c r="Q454" s="138"/>
      <c r="R454" s="138"/>
      <c r="S454" s="138"/>
      <c r="T454" s="139"/>
      <c r="AT454" s="134" t="s">
        <v>226</v>
      </c>
      <c r="AU454" s="134" t="s">
        <v>81</v>
      </c>
      <c r="AV454" s="132" t="s">
        <v>81</v>
      </c>
      <c r="AW454" s="132" t="s">
        <v>28</v>
      </c>
      <c r="AX454" s="132" t="s">
        <v>72</v>
      </c>
      <c r="AY454" s="134" t="s">
        <v>217</v>
      </c>
    </row>
    <row r="455" spans="1:65" s="140" customFormat="1">
      <c r="B455" s="141"/>
      <c r="D455" s="113" t="s">
        <v>226</v>
      </c>
      <c r="E455" s="142" t="s">
        <v>0</v>
      </c>
      <c r="F455" s="143" t="s">
        <v>227</v>
      </c>
      <c r="H455" s="144">
        <v>129.477</v>
      </c>
      <c r="L455" s="141"/>
      <c r="M455" s="145"/>
      <c r="N455" s="146"/>
      <c r="O455" s="146"/>
      <c r="P455" s="146"/>
      <c r="Q455" s="146"/>
      <c r="R455" s="146"/>
      <c r="S455" s="146"/>
      <c r="T455" s="147"/>
      <c r="AT455" s="142" t="s">
        <v>226</v>
      </c>
      <c r="AU455" s="142" t="s">
        <v>81</v>
      </c>
      <c r="AV455" s="140" t="s">
        <v>224</v>
      </c>
      <c r="AW455" s="140" t="s">
        <v>28</v>
      </c>
      <c r="AX455" s="140" t="s">
        <v>79</v>
      </c>
      <c r="AY455" s="142" t="s">
        <v>217</v>
      </c>
    </row>
    <row r="456" spans="1:65" s="17" customFormat="1" ht="16.5" customHeight="1">
      <c r="A456" s="161"/>
      <c r="B456" s="15"/>
      <c r="C456" s="94" t="s">
        <v>570</v>
      </c>
      <c r="D456" s="94" t="s">
        <v>219</v>
      </c>
      <c r="E456" s="95" t="s">
        <v>661</v>
      </c>
      <c r="F456" s="96" t="s">
        <v>662</v>
      </c>
      <c r="G456" s="97" t="s">
        <v>286</v>
      </c>
      <c r="H456" s="98">
        <v>27.28</v>
      </c>
      <c r="I456" s="1"/>
      <c r="J456" s="99">
        <f>ROUND(I456*H456,2)</f>
        <v>0</v>
      </c>
      <c r="K456" s="96" t="s">
        <v>223</v>
      </c>
      <c r="L456" s="15"/>
      <c r="M456" s="100" t="s">
        <v>0</v>
      </c>
      <c r="N456" s="101" t="s">
        <v>37</v>
      </c>
      <c r="O456" s="102"/>
      <c r="P456" s="103">
        <f>O456*H456</f>
        <v>0</v>
      </c>
      <c r="Q456" s="103">
        <v>4.4099999999999999E-3</v>
      </c>
      <c r="R456" s="103">
        <f>Q456*H456</f>
        <v>0.1203048</v>
      </c>
      <c r="S456" s="103">
        <v>0</v>
      </c>
      <c r="T456" s="104">
        <f>S456*H456</f>
        <v>0</v>
      </c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R456" s="105" t="s">
        <v>224</v>
      </c>
      <c r="AT456" s="105" t="s">
        <v>219</v>
      </c>
      <c r="AU456" s="105" t="s">
        <v>81</v>
      </c>
      <c r="AY456" s="6" t="s">
        <v>217</v>
      </c>
      <c r="BE456" s="106">
        <f>IF(N456="základní",J456,0)</f>
        <v>0</v>
      </c>
      <c r="BF456" s="106">
        <f>IF(N456="snížená",J456,0)</f>
        <v>0</v>
      </c>
      <c r="BG456" s="106">
        <f>IF(N456="zákl. přenesená",J456,0)</f>
        <v>0</v>
      </c>
      <c r="BH456" s="106">
        <f>IF(N456="sníž. přenesená",J456,0)</f>
        <v>0</v>
      </c>
      <c r="BI456" s="106">
        <f>IF(N456="nulová",J456,0)</f>
        <v>0</v>
      </c>
      <c r="BJ456" s="6" t="s">
        <v>79</v>
      </c>
      <c r="BK456" s="106">
        <f>ROUND(I456*H456,2)</f>
        <v>0</v>
      </c>
      <c r="BL456" s="6" t="s">
        <v>224</v>
      </c>
      <c r="BM456" s="105" t="s">
        <v>663</v>
      </c>
    </row>
    <row r="457" spans="1:65" s="132" customFormat="1">
      <c r="B457" s="133"/>
      <c r="D457" s="113" t="s">
        <v>226</v>
      </c>
      <c r="E457" s="134" t="s">
        <v>0</v>
      </c>
      <c r="F457" s="135" t="s">
        <v>664</v>
      </c>
      <c r="H457" s="136">
        <v>27.28</v>
      </c>
      <c r="L457" s="133"/>
      <c r="M457" s="137"/>
      <c r="N457" s="138"/>
      <c r="O457" s="138"/>
      <c r="P457" s="138"/>
      <c r="Q457" s="138"/>
      <c r="R457" s="138"/>
      <c r="S457" s="138"/>
      <c r="T457" s="139"/>
      <c r="AT457" s="134" t="s">
        <v>226</v>
      </c>
      <c r="AU457" s="134" t="s">
        <v>81</v>
      </c>
      <c r="AV457" s="132" t="s">
        <v>81</v>
      </c>
      <c r="AW457" s="132" t="s">
        <v>28</v>
      </c>
      <c r="AX457" s="132" t="s">
        <v>79</v>
      </c>
      <c r="AY457" s="134" t="s">
        <v>217</v>
      </c>
    </row>
    <row r="458" spans="1:65" s="17" customFormat="1" ht="16.5" customHeight="1">
      <c r="A458" s="161"/>
      <c r="B458" s="15"/>
      <c r="C458" s="94" t="s">
        <v>579</v>
      </c>
      <c r="D458" s="94" t="s">
        <v>219</v>
      </c>
      <c r="E458" s="95" t="s">
        <v>666</v>
      </c>
      <c r="F458" s="96" t="s">
        <v>667</v>
      </c>
      <c r="G458" s="97" t="s">
        <v>286</v>
      </c>
      <c r="H458" s="98">
        <v>27.28</v>
      </c>
      <c r="I458" s="1"/>
      <c r="J458" s="99">
        <f>ROUND(I458*H458,2)</f>
        <v>0</v>
      </c>
      <c r="K458" s="96" t="s">
        <v>223</v>
      </c>
      <c r="L458" s="15"/>
      <c r="M458" s="100" t="s">
        <v>0</v>
      </c>
      <c r="N458" s="101" t="s">
        <v>37</v>
      </c>
      <c r="O458" s="102"/>
      <c r="P458" s="103">
        <f>O458*H458</f>
        <v>0</v>
      </c>
      <c r="Q458" s="103">
        <v>2.6360000000000001E-2</v>
      </c>
      <c r="R458" s="103">
        <f>Q458*H458</f>
        <v>0.7191008000000001</v>
      </c>
      <c r="S458" s="103">
        <v>0</v>
      </c>
      <c r="T458" s="104">
        <f>S458*H458</f>
        <v>0</v>
      </c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R458" s="105" t="s">
        <v>224</v>
      </c>
      <c r="AT458" s="105" t="s">
        <v>219</v>
      </c>
      <c r="AU458" s="105" t="s">
        <v>81</v>
      </c>
      <c r="AY458" s="6" t="s">
        <v>217</v>
      </c>
      <c r="BE458" s="106">
        <f>IF(N458="základní",J458,0)</f>
        <v>0</v>
      </c>
      <c r="BF458" s="106">
        <f>IF(N458="snížená",J458,0)</f>
        <v>0</v>
      </c>
      <c r="BG458" s="106">
        <f>IF(N458="zákl. přenesená",J458,0)</f>
        <v>0</v>
      </c>
      <c r="BH458" s="106">
        <f>IF(N458="sníž. přenesená",J458,0)</f>
        <v>0</v>
      </c>
      <c r="BI458" s="106">
        <f>IF(N458="nulová",J458,0)</f>
        <v>0</v>
      </c>
      <c r="BJ458" s="6" t="s">
        <v>79</v>
      </c>
      <c r="BK458" s="106">
        <f>ROUND(I458*H458,2)</f>
        <v>0</v>
      </c>
      <c r="BL458" s="6" t="s">
        <v>224</v>
      </c>
      <c r="BM458" s="105" t="s">
        <v>668</v>
      </c>
    </row>
    <row r="459" spans="1:65" s="132" customFormat="1">
      <c r="B459" s="133"/>
      <c r="D459" s="113" t="s">
        <v>226</v>
      </c>
      <c r="E459" s="134" t="s">
        <v>0</v>
      </c>
      <c r="F459" s="135" t="s">
        <v>664</v>
      </c>
      <c r="H459" s="136">
        <v>27.28</v>
      </c>
      <c r="L459" s="133"/>
      <c r="M459" s="137"/>
      <c r="N459" s="138"/>
      <c r="O459" s="138"/>
      <c r="P459" s="138"/>
      <c r="Q459" s="138"/>
      <c r="R459" s="138"/>
      <c r="S459" s="138"/>
      <c r="T459" s="139"/>
      <c r="AT459" s="134" t="s">
        <v>226</v>
      </c>
      <c r="AU459" s="134" t="s">
        <v>81</v>
      </c>
      <c r="AV459" s="132" t="s">
        <v>81</v>
      </c>
      <c r="AW459" s="132" t="s">
        <v>28</v>
      </c>
      <c r="AX459" s="132" t="s">
        <v>79</v>
      </c>
      <c r="AY459" s="134" t="s">
        <v>217</v>
      </c>
    </row>
    <row r="460" spans="1:65" s="17" customFormat="1" ht="16.5" customHeight="1">
      <c r="A460" s="161"/>
      <c r="B460" s="15"/>
      <c r="C460" s="94" t="s">
        <v>583</v>
      </c>
      <c r="D460" s="94" t="s">
        <v>219</v>
      </c>
      <c r="E460" s="95" t="s">
        <v>670</v>
      </c>
      <c r="F460" s="96" t="s">
        <v>671</v>
      </c>
      <c r="G460" s="97" t="s">
        <v>286</v>
      </c>
      <c r="H460" s="98">
        <v>109.61799999999999</v>
      </c>
      <c r="I460" s="1"/>
      <c r="J460" s="99">
        <f>ROUND(I460*H460,2)</f>
        <v>0</v>
      </c>
      <c r="K460" s="96" t="s">
        <v>223</v>
      </c>
      <c r="L460" s="15"/>
      <c r="M460" s="100" t="s">
        <v>0</v>
      </c>
      <c r="N460" s="101" t="s">
        <v>37</v>
      </c>
      <c r="O460" s="102"/>
      <c r="P460" s="103">
        <f>O460*H460</f>
        <v>0</v>
      </c>
      <c r="Q460" s="103">
        <v>0</v>
      </c>
      <c r="R460" s="103">
        <f>Q460*H460</f>
        <v>0</v>
      </c>
      <c r="S460" s="103">
        <v>0</v>
      </c>
      <c r="T460" s="104">
        <f>S460*H460</f>
        <v>0</v>
      </c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R460" s="105" t="s">
        <v>224</v>
      </c>
      <c r="AT460" s="105" t="s">
        <v>219</v>
      </c>
      <c r="AU460" s="105" t="s">
        <v>81</v>
      </c>
      <c r="AY460" s="6" t="s">
        <v>217</v>
      </c>
      <c r="BE460" s="106">
        <f>IF(N460="základní",J460,0)</f>
        <v>0</v>
      </c>
      <c r="BF460" s="106">
        <f>IF(N460="snížená",J460,0)</f>
        <v>0</v>
      </c>
      <c r="BG460" s="106">
        <f>IF(N460="zákl. přenesená",J460,0)</f>
        <v>0</v>
      </c>
      <c r="BH460" s="106">
        <f>IF(N460="sníž. přenesená",J460,0)</f>
        <v>0</v>
      </c>
      <c r="BI460" s="106">
        <f>IF(N460="nulová",J460,0)</f>
        <v>0</v>
      </c>
      <c r="BJ460" s="6" t="s">
        <v>79</v>
      </c>
      <c r="BK460" s="106">
        <f>ROUND(I460*H460,2)</f>
        <v>0</v>
      </c>
      <c r="BL460" s="6" t="s">
        <v>224</v>
      </c>
      <c r="BM460" s="105" t="s">
        <v>672</v>
      </c>
    </row>
    <row r="461" spans="1:65" s="132" customFormat="1">
      <c r="B461" s="133"/>
      <c r="D461" s="113" t="s">
        <v>226</v>
      </c>
      <c r="E461" s="134" t="s">
        <v>0</v>
      </c>
      <c r="F461" s="135" t="s">
        <v>673</v>
      </c>
      <c r="H461" s="136">
        <v>109.61799999999999</v>
      </c>
      <c r="L461" s="133"/>
      <c r="M461" s="137"/>
      <c r="N461" s="138"/>
      <c r="O461" s="138"/>
      <c r="P461" s="138"/>
      <c r="Q461" s="138"/>
      <c r="R461" s="138"/>
      <c r="S461" s="138"/>
      <c r="T461" s="139"/>
      <c r="AT461" s="134" t="s">
        <v>226</v>
      </c>
      <c r="AU461" s="134" t="s">
        <v>81</v>
      </c>
      <c r="AV461" s="132" t="s">
        <v>81</v>
      </c>
      <c r="AW461" s="132" t="s">
        <v>28</v>
      </c>
      <c r="AX461" s="132" t="s">
        <v>79</v>
      </c>
      <c r="AY461" s="134" t="s">
        <v>217</v>
      </c>
    </row>
    <row r="462" spans="1:65" s="17" customFormat="1" ht="16.5" customHeight="1">
      <c r="A462" s="161"/>
      <c r="B462" s="15"/>
      <c r="C462" s="94" t="s">
        <v>587</v>
      </c>
      <c r="D462" s="94" t="s">
        <v>219</v>
      </c>
      <c r="E462" s="95" t="s">
        <v>675</v>
      </c>
      <c r="F462" s="96" t="s">
        <v>676</v>
      </c>
      <c r="G462" s="97" t="s">
        <v>222</v>
      </c>
      <c r="H462" s="98">
        <v>7.2809999999999997</v>
      </c>
      <c r="I462" s="1"/>
      <c r="J462" s="99">
        <f>ROUND(I462*H462,2)</f>
        <v>0</v>
      </c>
      <c r="K462" s="96" t="s">
        <v>223</v>
      </c>
      <c r="L462" s="15"/>
      <c r="M462" s="100" t="s">
        <v>0</v>
      </c>
      <c r="N462" s="101" t="s">
        <v>37</v>
      </c>
      <c r="O462" s="102"/>
      <c r="P462" s="103">
        <f>O462*H462</f>
        <v>0</v>
      </c>
      <c r="Q462" s="103">
        <v>2.45329</v>
      </c>
      <c r="R462" s="103">
        <f>Q462*H462</f>
        <v>17.862404489999999</v>
      </c>
      <c r="S462" s="103">
        <v>0</v>
      </c>
      <c r="T462" s="104">
        <f>S462*H462</f>
        <v>0</v>
      </c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R462" s="105" t="s">
        <v>224</v>
      </c>
      <c r="AT462" s="105" t="s">
        <v>219</v>
      </c>
      <c r="AU462" s="105" t="s">
        <v>81</v>
      </c>
      <c r="AY462" s="6" t="s">
        <v>217</v>
      </c>
      <c r="BE462" s="106">
        <f>IF(N462="základní",J462,0)</f>
        <v>0</v>
      </c>
      <c r="BF462" s="106">
        <f>IF(N462="snížená",J462,0)</f>
        <v>0</v>
      </c>
      <c r="BG462" s="106">
        <f>IF(N462="zákl. přenesená",J462,0)</f>
        <v>0</v>
      </c>
      <c r="BH462" s="106">
        <f>IF(N462="sníž. přenesená",J462,0)</f>
        <v>0</v>
      </c>
      <c r="BI462" s="106">
        <f>IF(N462="nulová",J462,0)</f>
        <v>0</v>
      </c>
      <c r="BJ462" s="6" t="s">
        <v>79</v>
      </c>
      <c r="BK462" s="106">
        <f>ROUND(I462*H462,2)</f>
        <v>0</v>
      </c>
      <c r="BL462" s="6" t="s">
        <v>224</v>
      </c>
      <c r="BM462" s="105" t="s">
        <v>677</v>
      </c>
    </row>
    <row r="463" spans="1:65" s="132" customFormat="1">
      <c r="B463" s="133"/>
      <c r="D463" s="113" t="s">
        <v>226</v>
      </c>
      <c r="E463" s="134" t="s">
        <v>0</v>
      </c>
      <c r="F463" s="135" t="s">
        <v>678</v>
      </c>
      <c r="H463" s="136">
        <v>7.2809999999999997</v>
      </c>
      <c r="L463" s="133"/>
      <c r="M463" s="137"/>
      <c r="N463" s="138"/>
      <c r="O463" s="138"/>
      <c r="P463" s="138"/>
      <c r="Q463" s="138"/>
      <c r="R463" s="138"/>
      <c r="S463" s="138"/>
      <c r="T463" s="139"/>
      <c r="AT463" s="134" t="s">
        <v>226</v>
      </c>
      <c r="AU463" s="134" t="s">
        <v>81</v>
      </c>
      <c r="AV463" s="132" t="s">
        <v>81</v>
      </c>
      <c r="AW463" s="132" t="s">
        <v>28</v>
      </c>
      <c r="AX463" s="132" t="s">
        <v>79</v>
      </c>
      <c r="AY463" s="134" t="s">
        <v>217</v>
      </c>
    </row>
    <row r="464" spans="1:65" s="17" customFormat="1" ht="16.5" customHeight="1">
      <c r="A464" s="161"/>
      <c r="B464" s="15"/>
      <c r="C464" s="94" t="s">
        <v>605</v>
      </c>
      <c r="D464" s="94" t="s">
        <v>219</v>
      </c>
      <c r="E464" s="95" t="s">
        <v>680</v>
      </c>
      <c r="F464" s="96" t="s">
        <v>681</v>
      </c>
      <c r="G464" s="97" t="s">
        <v>222</v>
      </c>
      <c r="H464" s="98">
        <v>1.9510000000000001</v>
      </c>
      <c r="I464" s="1"/>
      <c r="J464" s="99">
        <f>ROUND(I464*H464,2)</f>
        <v>0</v>
      </c>
      <c r="K464" s="96" t="s">
        <v>223</v>
      </c>
      <c r="L464" s="15"/>
      <c r="M464" s="100" t="s">
        <v>0</v>
      </c>
      <c r="N464" s="101" t="s">
        <v>37</v>
      </c>
      <c r="O464" s="102"/>
      <c r="P464" s="103">
        <f>O464*H464</f>
        <v>0</v>
      </c>
      <c r="Q464" s="103">
        <v>2.45329</v>
      </c>
      <c r="R464" s="103">
        <f>Q464*H464</f>
        <v>4.78636879</v>
      </c>
      <c r="S464" s="103">
        <v>0</v>
      </c>
      <c r="T464" s="104">
        <f>S464*H464</f>
        <v>0</v>
      </c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R464" s="105" t="s">
        <v>224</v>
      </c>
      <c r="AT464" s="105" t="s">
        <v>219</v>
      </c>
      <c r="AU464" s="105" t="s">
        <v>81</v>
      </c>
      <c r="AY464" s="6" t="s">
        <v>217</v>
      </c>
      <c r="BE464" s="106">
        <f>IF(N464="základní",J464,0)</f>
        <v>0</v>
      </c>
      <c r="BF464" s="106">
        <f>IF(N464="snížená",J464,0)</f>
        <v>0</v>
      </c>
      <c r="BG464" s="106">
        <f>IF(N464="zákl. přenesená",J464,0)</f>
        <v>0</v>
      </c>
      <c r="BH464" s="106">
        <f>IF(N464="sníž. přenesená",J464,0)</f>
        <v>0</v>
      </c>
      <c r="BI464" s="106">
        <f>IF(N464="nulová",J464,0)</f>
        <v>0</v>
      </c>
      <c r="BJ464" s="6" t="s">
        <v>79</v>
      </c>
      <c r="BK464" s="106">
        <f>ROUND(I464*H464,2)</f>
        <v>0</v>
      </c>
      <c r="BL464" s="6" t="s">
        <v>224</v>
      </c>
      <c r="BM464" s="105" t="s">
        <v>682</v>
      </c>
    </row>
    <row r="465" spans="1:65" s="132" customFormat="1">
      <c r="B465" s="133"/>
      <c r="D465" s="113" t="s">
        <v>226</v>
      </c>
      <c r="E465" s="134" t="s">
        <v>0</v>
      </c>
      <c r="F465" s="135" t="s">
        <v>683</v>
      </c>
      <c r="H465" s="136">
        <v>1.9510000000000001</v>
      </c>
      <c r="L465" s="133"/>
      <c r="M465" s="137"/>
      <c r="N465" s="138"/>
      <c r="O465" s="138"/>
      <c r="P465" s="138"/>
      <c r="Q465" s="138"/>
      <c r="R465" s="138"/>
      <c r="S465" s="138"/>
      <c r="T465" s="139"/>
      <c r="AT465" s="134" t="s">
        <v>226</v>
      </c>
      <c r="AU465" s="134" t="s">
        <v>81</v>
      </c>
      <c r="AV465" s="132" t="s">
        <v>81</v>
      </c>
      <c r="AW465" s="132" t="s">
        <v>28</v>
      </c>
      <c r="AX465" s="132" t="s">
        <v>79</v>
      </c>
      <c r="AY465" s="134" t="s">
        <v>217</v>
      </c>
    </row>
    <row r="466" spans="1:65" s="17" customFormat="1" ht="16.5" customHeight="1">
      <c r="A466" s="161"/>
      <c r="B466" s="15"/>
      <c r="C466" s="94" t="s">
        <v>609</v>
      </c>
      <c r="D466" s="94" t="s">
        <v>219</v>
      </c>
      <c r="E466" s="95" t="s">
        <v>684</v>
      </c>
      <c r="F466" s="96" t="s">
        <v>685</v>
      </c>
      <c r="G466" s="97" t="s">
        <v>222</v>
      </c>
      <c r="H466" s="98">
        <v>0.217</v>
      </c>
      <c r="I466" s="1"/>
      <c r="J466" s="99">
        <f>ROUND(I466*H466,2)</f>
        <v>0</v>
      </c>
      <c r="K466" s="96" t="s">
        <v>223</v>
      </c>
      <c r="L466" s="15"/>
      <c r="M466" s="100" t="s">
        <v>0</v>
      </c>
      <c r="N466" s="101" t="s">
        <v>37</v>
      </c>
      <c r="O466" s="102"/>
      <c r="P466" s="103">
        <f>O466*H466</f>
        <v>0</v>
      </c>
      <c r="Q466" s="103">
        <v>2.45329</v>
      </c>
      <c r="R466" s="103">
        <f>Q466*H466</f>
        <v>0.53236393000000004</v>
      </c>
      <c r="S466" s="103">
        <v>0</v>
      </c>
      <c r="T466" s="104">
        <f>S466*H466</f>
        <v>0</v>
      </c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R466" s="105" t="s">
        <v>224</v>
      </c>
      <c r="AT466" s="105" t="s">
        <v>219</v>
      </c>
      <c r="AU466" s="105" t="s">
        <v>81</v>
      </c>
      <c r="AY466" s="6" t="s">
        <v>217</v>
      </c>
      <c r="BE466" s="106">
        <f>IF(N466="základní",J466,0)</f>
        <v>0</v>
      </c>
      <c r="BF466" s="106">
        <f>IF(N466="snížená",J466,0)</f>
        <v>0</v>
      </c>
      <c r="BG466" s="106">
        <f>IF(N466="zákl. přenesená",J466,0)</f>
        <v>0</v>
      </c>
      <c r="BH466" s="106">
        <f>IF(N466="sníž. přenesená",J466,0)</f>
        <v>0</v>
      </c>
      <c r="BI466" s="106">
        <f>IF(N466="nulová",J466,0)</f>
        <v>0</v>
      </c>
      <c r="BJ466" s="6" t="s">
        <v>79</v>
      </c>
      <c r="BK466" s="106">
        <f>ROUND(I466*H466,2)</f>
        <v>0</v>
      </c>
      <c r="BL466" s="6" t="s">
        <v>224</v>
      </c>
      <c r="BM466" s="105" t="s">
        <v>686</v>
      </c>
    </row>
    <row r="467" spans="1:65" s="132" customFormat="1">
      <c r="B467" s="133"/>
      <c r="D467" s="113" t="s">
        <v>226</v>
      </c>
      <c r="E467" s="134" t="s">
        <v>0</v>
      </c>
      <c r="F467" s="135" t="s">
        <v>687</v>
      </c>
      <c r="H467" s="136">
        <v>0.217</v>
      </c>
      <c r="L467" s="133"/>
      <c r="M467" s="137"/>
      <c r="N467" s="138"/>
      <c r="O467" s="138"/>
      <c r="P467" s="138"/>
      <c r="Q467" s="138"/>
      <c r="R467" s="138"/>
      <c r="S467" s="138"/>
      <c r="T467" s="139"/>
      <c r="AT467" s="134" t="s">
        <v>226</v>
      </c>
      <c r="AU467" s="134" t="s">
        <v>81</v>
      </c>
      <c r="AV467" s="132" t="s">
        <v>81</v>
      </c>
      <c r="AW467" s="132" t="s">
        <v>28</v>
      </c>
      <c r="AX467" s="132" t="s">
        <v>79</v>
      </c>
      <c r="AY467" s="134" t="s">
        <v>217</v>
      </c>
    </row>
    <row r="468" spans="1:65" s="17" customFormat="1" ht="16.5" customHeight="1">
      <c r="A468" s="161"/>
      <c r="B468" s="15"/>
      <c r="C468" s="94" t="s">
        <v>618</v>
      </c>
      <c r="D468" s="94" t="s">
        <v>219</v>
      </c>
      <c r="E468" s="95" t="s">
        <v>689</v>
      </c>
      <c r="F468" s="96" t="s">
        <v>690</v>
      </c>
      <c r="G468" s="97" t="s">
        <v>222</v>
      </c>
      <c r="H468" s="98">
        <v>0.32600000000000001</v>
      </c>
      <c r="I468" s="1"/>
      <c r="J468" s="99">
        <f>ROUND(I468*H468,2)</f>
        <v>0</v>
      </c>
      <c r="K468" s="96" t="s">
        <v>223</v>
      </c>
      <c r="L468" s="15"/>
      <c r="M468" s="100" t="s">
        <v>0</v>
      </c>
      <c r="N468" s="101" t="s">
        <v>37</v>
      </c>
      <c r="O468" s="102"/>
      <c r="P468" s="103">
        <f>O468*H468</f>
        <v>0</v>
      </c>
      <c r="Q468" s="103">
        <v>2.2563399999999998</v>
      </c>
      <c r="R468" s="103">
        <f>Q468*H468</f>
        <v>0.73556683999999994</v>
      </c>
      <c r="S468" s="103">
        <v>0</v>
      </c>
      <c r="T468" s="104">
        <f>S468*H468</f>
        <v>0</v>
      </c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R468" s="105" t="s">
        <v>224</v>
      </c>
      <c r="AT468" s="105" t="s">
        <v>219</v>
      </c>
      <c r="AU468" s="105" t="s">
        <v>81</v>
      </c>
      <c r="AY468" s="6" t="s">
        <v>217</v>
      </c>
      <c r="BE468" s="106">
        <f>IF(N468="základní",J468,0)</f>
        <v>0</v>
      </c>
      <c r="BF468" s="106">
        <f>IF(N468="snížená",J468,0)</f>
        <v>0</v>
      </c>
      <c r="BG468" s="106">
        <f>IF(N468="zákl. přenesená",J468,0)</f>
        <v>0</v>
      </c>
      <c r="BH468" s="106">
        <f>IF(N468="sníž. přenesená",J468,0)</f>
        <v>0</v>
      </c>
      <c r="BI468" s="106">
        <f>IF(N468="nulová",J468,0)</f>
        <v>0</v>
      </c>
      <c r="BJ468" s="6" t="s">
        <v>79</v>
      </c>
      <c r="BK468" s="106">
        <f>ROUND(I468*H468,2)</f>
        <v>0</v>
      </c>
      <c r="BL468" s="6" t="s">
        <v>224</v>
      </c>
      <c r="BM468" s="105" t="s">
        <v>691</v>
      </c>
    </row>
    <row r="469" spans="1:65" s="132" customFormat="1">
      <c r="B469" s="133"/>
      <c r="D469" s="113" t="s">
        <v>226</v>
      </c>
      <c r="E469" s="134" t="s">
        <v>0</v>
      </c>
      <c r="F469" s="135" t="s">
        <v>692</v>
      </c>
      <c r="H469" s="136">
        <v>0.32600000000000001</v>
      </c>
      <c r="L469" s="133"/>
      <c r="M469" s="137"/>
      <c r="N469" s="138"/>
      <c r="O469" s="138"/>
      <c r="P469" s="138"/>
      <c r="Q469" s="138"/>
      <c r="R469" s="138"/>
      <c r="S469" s="138"/>
      <c r="T469" s="139"/>
      <c r="AT469" s="134" t="s">
        <v>226</v>
      </c>
      <c r="AU469" s="134" t="s">
        <v>81</v>
      </c>
      <c r="AV469" s="132" t="s">
        <v>81</v>
      </c>
      <c r="AW469" s="132" t="s">
        <v>28</v>
      </c>
      <c r="AX469" s="132" t="s">
        <v>79</v>
      </c>
      <c r="AY469" s="134" t="s">
        <v>217</v>
      </c>
    </row>
    <row r="470" spans="1:65" s="17" customFormat="1" ht="16.5" customHeight="1">
      <c r="A470" s="161"/>
      <c r="B470" s="15"/>
      <c r="C470" s="94" t="s">
        <v>623</v>
      </c>
      <c r="D470" s="94" t="s">
        <v>219</v>
      </c>
      <c r="E470" s="95" t="s">
        <v>694</v>
      </c>
      <c r="F470" s="96" t="s">
        <v>695</v>
      </c>
      <c r="G470" s="97" t="s">
        <v>222</v>
      </c>
      <c r="H470" s="98">
        <v>0.66100000000000003</v>
      </c>
      <c r="I470" s="1"/>
      <c r="J470" s="99">
        <f>ROUND(I470*H470,2)</f>
        <v>0</v>
      </c>
      <c r="K470" s="96" t="s">
        <v>223</v>
      </c>
      <c r="L470" s="15"/>
      <c r="M470" s="100" t="s">
        <v>0</v>
      </c>
      <c r="N470" s="101" t="s">
        <v>37</v>
      </c>
      <c r="O470" s="102"/>
      <c r="P470" s="103">
        <f>O470*H470</f>
        <v>0</v>
      </c>
      <c r="Q470" s="103">
        <v>1.6160000000000001</v>
      </c>
      <c r="R470" s="103">
        <f>Q470*H470</f>
        <v>1.068176</v>
      </c>
      <c r="S470" s="103">
        <v>0</v>
      </c>
      <c r="T470" s="104">
        <f>S470*H470</f>
        <v>0</v>
      </c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R470" s="105" t="s">
        <v>224</v>
      </c>
      <c r="AT470" s="105" t="s">
        <v>219</v>
      </c>
      <c r="AU470" s="105" t="s">
        <v>81</v>
      </c>
      <c r="AY470" s="6" t="s">
        <v>217</v>
      </c>
      <c r="BE470" s="106">
        <f>IF(N470="základní",J470,0)</f>
        <v>0</v>
      </c>
      <c r="BF470" s="106">
        <f>IF(N470="snížená",J470,0)</f>
        <v>0</v>
      </c>
      <c r="BG470" s="106">
        <f>IF(N470="zákl. přenesená",J470,0)</f>
        <v>0</v>
      </c>
      <c r="BH470" s="106">
        <f>IF(N470="sníž. přenesená",J470,0)</f>
        <v>0</v>
      </c>
      <c r="BI470" s="106">
        <f>IF(N470="nulová",J470,0)</f>
        <v>0</v>
      </c>
      <c r="BJ470" s="6" t="s">
        <v>79</v>
      </c>
      <c r="BK470" s="106">
        <f>ROUND(I470*H470,2)</f>
        <v>0</v>
      </c>
      <c r="BL470" s="6" t="s">
        <v>224</v>
      </c>
      <c r="BM470" s="105" t="s">
        <v>696</v>
      </c>
    </row>
    <row r="471" spans="1:65" s="132" customFormat="1">
      <c r="B471" s="133"/>
      <c r="D471" s="113" t="s">
        <v>226</v>
      </c>
      <c r="E471" s="134" t="s">
        <v>0</v>
      </c>
      <c r="F471" s="135" t="s">
        <v>697</v>
      </c>
      <c r="H471" s="136">
        <v>0.66100000000000003</v>
      </c>
      <c r="L471" s="133"/>
      <c r="M471" s="137"/>
      <c r="N471" s="138"/>
      <c r="O471" s="138"/>
      <c r="P471" s="138"/>
      <c r="Q471" s="138"/>
      <c r="R471" s="138"/>
      <c r="S471" s="138"/>
      <c r="T471" s="139"/>
      <c r="AT471" s="134" t="s">
        <v>226</v>
      </c>
      <c r="AU471" s="134" t="s">
        <v>81</v>
      </c>
      <c r="AV471" s="132" t="s">
        <v>81</v>
      </c>
      <c r="AW471" s="132" t="s">
        <v>28</v>
      </c>
      <c r="AX471" s="132" t="s">
        <v>79</v>
      </c>
      <c r="AY471" s="134" t="s">
        <v>217</v>
      </c>
    </row>
    <row r="472" spans="1:65" s="17" customFormat="1" ht="16.5" customHeight="1">
      <c r="A472" s="161"/>
      <c r="B472" s="15"/>
      <c r="C472" s="94" t="s">
        <v>631</v>
      </c>
      <c r="D472" s="94" t="s">
        <v>219</v>
      </c>
      <c r="E472" s="95" t="s">
        <v>699</v>
      </c>
      <c r="F472" s="96" t="s">
        <v>700</v>
      </c>
      <c r="G472" s="97" t="s">
        <v>222</v>
      </c>
      <c r="H472" s="98">
        <v>14.098000000000001</v>
      </c>
      <c r="I472" s="1"/>
      <c r="J472" s="99">
        <f>ROUND(I472*H472,2)</f>
        <v>0</v>
      </c>
      <c r="K472" s="96" t="s">
        <v>223</v>
      </c>
      <c r="L472" s="15"/>
      <c r="M472" s="100" t="s">
        <v>0</v>
      </c>
      <c r="N472" s="101" t="s">
        <v>37</v>
      </c>
      <c r="O472" s="102"/>
      <c r="P472" s="103">
        <f>O472*H472</f>
        <v>0</v>
      </c>
      <c r="Q472" s="103">
        <v>2.02</v>
      </c>
      <c r="R472" s="103">
        <f>Q472*H472</f>
        <v>28.477960000000003</v>
      </c>
      <c r="S472" s="103">
        <v>0</v>
      </c>
      <c r="T472" s="104">
        <f>S472*H472</f>
        <v>0</v>
      </c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R472" s="105" t="s">
        <v>224</v>
      </c>
      <c r="AT472" s="105" t="s">
        <v>219</v>
      </c>
      <c r="AU472" s="105" t="s">
        <v>81</v>
      </c>
      <c r="AY472" s="6" t="s">
        <v>217</v>
      </c>
      <c r="BE472" s="106">
        <f>IF(N472="základní",J472,0)</f>
        <v>0</v>
      </c>
      <c r="BF472" s="106">
        <f>IF(N472="snížená",J472,0)</f>
        <v>0</v>
      </c>
      <c r="BG472" s="106">
        <f>IF(N472="zákl. přenesená",J472,0)</f>
        <v>0</v>
      </c>
      <c r="BH472" s="106">
        <f>IF(N472="sníž. přenesená",J472,0)</f>
        <v>0</v>
      </c>
      <c r="BI472" s="106">
        <f>IF(N472="nulová",J472,0)</f>
        <v>0</v>
      </c>
      <c r="BJ472" s="6" t="s">
        <v>79</v>
      </c>
      <c r="BK472" s="106">
        <f>ROUND(I472*H472,2)</f>
        <v>0</v>
      </c>
      <c r="BL472" s="6" t="s">
        <v>224</v>
      </c>
      <c r="BM472" s="105" t="s">
        <v>701</v>
      </c>
    </row>
    <row r="473" spans="1:65" s="132" customFormat="1">
      <c r="B473" s="133"/>
      <c r="D473" s="113" t="s">
        <v>226</v>
      </c>
      <c r="E473" s="134" t="s">
        <v>0</v>
      </c>
      <c r="F473" s="135" t="s">
        <v>702</v>
      </c>
      <c r="H473" s="136">
        <v>6.3049999999999997</v>
      </c>
      <c r="L473" s="133"/>
      <c r="M473" s="137"/>
      <c r="N473" s="138"/>
      <c r="O473" s="138"/>
      <c r="P473" s="138"/>
      <c r="Q473" s="138"/>
      <c r="R473" s="138"/>
      <c r="S473" s="138"/>
      <c r="T473" s="139"/>
      <c r="AT473" s="134" t="s">
        <v>226</v>
      </c>
      <c r="AU473" s="134" t="s">
        <v>81</v>
      </c>
      <c r="AV473" s="132" t="s">
        <v>81</v>
      </c>
      <c r="AW473" s="132" t="s">
        <v>28</v>
      </c>
      <c r="AX473" s="132" t="s">
        <v>72</v>
      </c>
      <c r="AY473" s="134" t="s">
        <v>217</v>
      </c>
    </row>
    <row r="474" spans="1:65" s="132" customFormat="1">
      <c r="B474" s="133"/>
      <c r="D474" s="113" t="s">
        <v>226</v>
      </c>
      <c r="E474" s="134" t="s">
        <v>0</v>
      </c>
      <c r="F474" s="135" t="s">
        <v>703</v>
      </c>
      <c r="H474" s="136">
        <v>7.7930000000000001</v>
      </c>
      <c r="L474" s="133"/>
      <c r="M474" s="137"/>
      <c r="N474" s="138"/>
      <c r="O474" s="138"/>
      <c r="P474" s="138"/>
      <c r="Q474" s="138"/>
      <c r="R474" s="138"/>
      <c r="S474" s="138"/>
      <c r="T474" s="139"/>
      <c r="AT474" s="134" t="s">
        <v>226</v>
      </c>
      <c r="AU474" s="134" t="s">
        <v>81</v>
      </c>
      <c r="AV474" s="132" t="s">
        <v>81</v>
      </c>
      <c r="AW474" s="132" t="s">
        <v>28</v>
      </c>
      <c r="AX474" s="132" t="s">
        <v>72</v>
      </c>
      <c r="AY474" s="134" t="s">
        <v>217</v>
      </c>
    </row>
    <row r="475" spans="1:65" s="140" customFormat="1">
      <c r="B475" s="141"/>
      <c r="D475" s="113" t="s">
        <v>226</v>
      </c>
      <c r="E475" s="142" t="s">
        <v>0</v>
      </c>
      <c r="F475" s="143" t="s">
        <v>227</v>
      </c>
      <c r="H475" s="144">
        <v>14.098000000000001</v>
      </c>
      <c r="L475" s="141"/>
      <c r="M475" s="145"/>
      <c r="N475" s="146"/>
      <c r="O475" s="146"/>
      <c r="P475" s="146"/>
      <c r="Q475" s="146"/>
      <c r="R475" s="146"/>
      <c r="S475" s="146"/>
      <c r="T475" s="147"/>
      <c r="AT475" s="142" t="s">
        <v>226</v>
      </c>
      <c r="AU475" s="142" t="s">
        <v>81</v>
      </c>
      <c r="AV475" s="140" t="s">
        <v>224</v>
      </c>
      <c r="AW475" s="140" t="s">
        <v>28</v>
      </c>
      <c r="AX475" s="140" t="s">
        <v>79</v>
      </c>
      <c r="AY475" s="142" t="s">
        <v>217</v>
      </c>
    </row>
    <row r="476" spans="1:65" s="17" customFormat="1" ht="16.5" customHeight="1">
      <c r="A476" s="161"/>
      <c r="B476" s="15"/>
      <c r="C476" s="94" t="s">
        <v>637</v>
      </c>
      <c r="D476" s="94" t="s">
        <v>219</v>
      </c>
      <c r="E476" s="95" t="s">
        <v>705</v>
      </c>
      <c r="F476" s="96" t="s">
        <v>706</v>
      </c>
      <c r="G476" s="97" t="s">
        <v>263</v>
      </c>
      <c r="H476" s="98">
        <v>0.76100000000000001</v>
      </c>
      <c r="I476" s="1"/>
      <c r="J476" s="99">
        <f>ROUND(I476*H476,2)</f>
        <v>0</v>
      </c>
      <c r="K476" s="96" t="s">
        <v>223</v>
      </c>
      <c r="L476" s="15"/>
      <c r="M476" s="100" t="s">
        <v>0</v>
      </c>
      <c r="N476" s="101" t="s">
        <v>37</v>
      </c>
      <c r="O476" s="102"/>
      <c r="P476" s="103">
        <f>O476*H476</f>
        <v>0</v>
      </c>
      <c r="Q476" s="103">
        <v>1.06277</v>
      </c>
      <c r="R476" s="103">
        <f>Q476*H476</f>
        <v>0.80876797</v>
      </c>
      <c r="S476" s="103">
        <v>0</v>
      </c>
      <c r="T476" s="104">
        <f>S476*H476</f>
        <v>0</v>
      </c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R476" s="105" t="s">
        <v>224</v>
      </c>
      <c r="AT476" s="105" t="s">
        <v>219</v>
      </c>
      <c r="AU476" s="105" t="s">
        <v>81</v>
      </c>
      <c r="AY476" s="6" t="s">
        <v>217</v>
      </c>
      <c r="BE476" s="106">
        <f>IF(N476="základní",J476,0)</f>
        <v>0</v>
      </c>
      <c r="BF476" s="106">
        <f>IF(N476="snížená",J476,0)</f>
        <v>0</v>
      </c>
      <c r="BG476" s="106">
        <f>IF(N476="zákl. přenesená",J476,0)</f>
        <v>0</v>
      </c>
      <c r="BH476" s="106">
        <f>IF(N476="sníž. přenesená",J476,0)</f>
        <v>0</v>
      </c>
      <c r="BI476" s="106">
        <f>IF(N476="nulová",J476,0)</f>
        <v>0</v>
      </c>
      <c r="BJ476" s="6" t="s">
        <v>79</v>
      </c>
      <c r="BK476" s="106">
        <f>ROUND(I476*H476,2)</f>
        <v>0</v>
      </c>
      <c r="BL476" s="6" t="s">
        <v>224</v>
      </c>
      <c r="BM476" s="105" t="s">
        <v>707</v>
      </c>
    </row>
    <row r="477" spans="1:65" s="132" customFormat="1">
      <c r="B477" s="133"/>
      <c r="D477" s="113" t="s">
        <v>226</v>
      </c>
      <c r="E477" s="134" t="s">
        <v>0</v>
      </c>
      <c r="F477" s="135" t="s">
        <v>708</v>
      </c>
      <c r="H477" s="136">
        <v>0.746</v>
      </c>
      <c r="L477" s="133"/>
      <c r="M477" s="137"/>
      <c r="N477" s="138"/>
      <c r="O477" s="138"/>
      <c r="P477" s="138"/>
      <c r="Q477" s="138"/>
      <c r="R477" s="138"/>
      <c r="S477" s="138"/>
      <c r="T477" s="139"/>
      <c r="AT477" s="134" t="s">
        <v>226</v>
      </c>
      <c r="AU477" s="134" t="s">
        <v>81</v>
      </c>
      <c r="AV477" s="132" t="s">
        <v>81</v>
      </c>
      <c r="AW477" s="132" t="s">
        <v>28</v>
      </c>
      <c r="AX477" s="132" t="s">
        <v>79</v>
      </c>
      <c r="AY477" s="134" t="s">
        <v>217</v>
      </c>
    </row>
    <row r="478" spans="1:65" s="132" customFormat="1">
      <c r="B478" s="133"/>
      <c r="D478" s="113" t="s">
        <v>226</v>
      </c>
      <c r="F478" s="135" t="s">
        <v>709</v>
      </c>
      <c r="H478" s="136">
        <v>0.76100000000000001</v>
      </c>
      <c r="L478" s="133"/>
      <c r="M478" s="137"/>
      <c r="N478" s="138"/>
      <c r="O478" s="138"/>
      <c r="P478" s="138"/>
      <c r="Q478" s="138"/>
      <c r="R478" s="138"/>
      <c r="S478" s="138"/>
      <c r="T478" s="139"/>
      <c r="AT478" s="134" t="s">
        <v>226</v>
      </c>
      <c r="AU478" s="134" t="s">
        <v>81</v>
      </c>
      <c r="AV478" s="132" t="s">
        <v>81</v>
      </c>
      <c r="AW478" s="132" t="s">
        <v>2</v>
      </c>
      <c r="AX478" s="132" t="s">
        <v>79</v>
      </c>
      <c r="AY478" s="134" t="s">
        <v>217</v>
      </c>
    </row>
    <row r="479" spans="1:65" s="17" customFormat="1" ht="16.5" customHeight="1">
      <c r="A479" s="161"/>
      <c r="B479" s="15"/>
      <c r="C479" s="94" t="s">
        <v>647</v>
      </c>
      <c r="D479" s="94" t="s">
        <v>219</v>
      </c>
      <c r="E479" s="95" t="s">
        <v>711</v>
      </c>
      <c r="F479" s="96" t="s">
        <v>712</v>
      </c>
      <c r="G479" s="97" t="s">
        <v>257</v>
      </c>
      <c r="H479" s="98">
        <v>1.86</v>
      </c>
      <c r="I479" s="1"/>
      <c r="J479" s="99">
        <f>ROUND(I479*H479,2)</f>
        <v>0</v>
      </c>
      <c r="K479" s="96" t="s">
        <v>223</v>
      </c>
      <c r="L479" s="15"/>
      <c r="M479" s="100" t="s">
        <v>0</v>
      </c>
      <c r="N479" s="101" t="s">
        <v>37</v>
      </c>
      <c r="O479" s="102"/>
      <c r="P479" s="103">
        <f>O479*H479</f>
        <v>0</v>
      </c>
      <c r="Q479" s="103">
        <v>7.9100000000000004E-3</v>
      </c>
      <c r="R479" s="103">
        <f>Q479*H479</f>
        <v>1.4712600000000001E-2</v>
      </c>
      <c r="S479" s="103">
        <v>0</v>
      </c>
      <c r="T479" s="104">
        <f>S479*H479</f>
        <v>0</v>
      </c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R479" s="105" t="s">
        <v>224</v>
      </c>
      <c r="AT479" s="105" t="s">
        <v>219</v>
      </c>
      <c r="AU479" s="105" t="s">
        <v>81</v>
      </c>
      <c r="AY479" s="6" t="s">
        <v>217</v>
      </c>
      <c r="BE479" s="106">
        <f>IF(N479="základní",J479,0)</f>
        <v>0</v>
      </c>
      <c r="BF479" s="106">
        <f>IF(N479="snížená",J479,0)</f>
        <v>0</v>
      </c>
      <c r="BG479" s="106">
        <f>IF(N479="zákl. přenesená",J479,0)</f>
        <v>0</v>
      </c>
      <c r="BH479" s="106">
        <f>IF(N479="sníž. přenesená",J479,0)</f>
        <v>0</v>
      </c>
      <c r="BI479" s="106">
        <f>IF(N479="nulová",J479,0)</f>
        <v>0</v>
      </c>
      <c r="BJ479" s="6" t="s">
        <v>79</v>
      </c>
      <c r="BK479" s="106">
        <f>ROUND(I479*H479,2)</f>
        <v>0</v>
      </c>
      <c r="BL479" s="6" t="s">
        <v>224</v>
      </c>
      <c r="BM479" s="105" t="s">
        <v>713</v>
      </c>
    </row>
    <row r="480" spans="1:65" s="132" customFormat="1">
      <c r="B480" s="133"/>
      <c r="D480" s="113" t="s">
        <v>226</v>
      </c>
      <c r="E480" s="134" t="s">
        <v>0</v>
      </c>
      <c r="F480" s="135" t="s">
        <v>714</v>
      </c>
      <c r="H480" s="136">
        <v>1.86</v>
      </c>
      <c r="L480" s="133"/>
      <c r="M480" s="137"/>
      <c r="N480" s="138"/>
      <c r="O480" s="138"/>
      <c r="P480" s="138"/>
      <c r="Q480" s="138"/>
      <c r="R480" s="138"/>
      <c r="S480" s="138"/>
      <c r="T480" s="139"/>
      <c r="AT480" s="134" t="s">
        <v>226</v>
      </c>
      <c r="AU480" s="134" t="s">
        <v>81</v>
      </c>
      <c r="AV480" s="132" t="s">
        <v>81</v>
      </c>
      <c r="AW480" s="132" t="s">
        <v>28</v>
      </c>
      <c r="AX480" s="132" t="s">
        <v>79</v>
      </c>
      <c r="AY480" s="134" t="s">
        <v>217</v>
      </c>
    </row>
    <row r="481" spans="1:65" s="17" customFormat="1" ht="16.5" customHeight="1">
      <c r="A481" s="161"/>
      <c r="B481" s="15"/>
      <c r="C481" s="94" t="s">
        <v>652</v>
      </c>
      <c r="D481" s="94" t="s">
        <v>219</v>
      </c>
      <c r="E481" s="95" t="s">
        <v>716</v>
      </c>
      <c r="F481" s="96" t="s">
        <v>717</v>
      </c>
      <c r="G481" s="97" t="s">
        <v>286</v>
      </c>
      <c r="H481" s="98">
        <v>12.337</v>
      </c>
      <c r="I481" s="1"/>
      <c r="J481" s="99">
        <f>ROUND(I481*H481,2)</f>
        <v>0</v>
      </c>
      <c r="K481" s="96" t="s">
        <v>223</v>
      </c>
      <c r="L481" s="15"/>
      <c r="M481" s="100" t="s">
        <v>0</v>
      </c>
      <c r="N481" s="101" t="s">
        <v>37</v>
      </c>
      <c r="O481" s="102"/>
      <c r="P481" s="103">
        <f>O481*H481</f>
        <v>0</v>
      </c>
      <c r="Q481" s="103">
        <v>0.11</v>
      </c>
      <c r="R481" s="103">
        <f>Q481*H481</f>
        <v>1.35707</v>
      </c>
      <c r="S481" s="103">
        <v>0</v>
      </c>
      <c r="T481" s="104">
        <f>S481*H481</f>
        <v>0</v>
      </c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R481" s="105" t="s">
        <v>224</v>
      </c>
      <c r="AT481" s="105" t="s">
        <v>219</v>
      </c>
      <c r="AU481" s="105" t="s">
        <v>81</v>
      </c>
      <c r="AY481" s="6" t="s">
        <v>217</v>
      </c>
      <c r="BE481" s="106">
        <f>IF(N481="základní",J481,0)</f>
        <v>0</v>
      </c>
      <c r="BF481" s="106">
        <f>IF(N481="snížená",J481,0)</f>
        <v>0</v>
      </c>
      <c r="BG481" s="106">
        <f>IF(N481="zákl. přenesená",J481,0)</f>
        <v>0</v>
      </c>
      <c r="BH481" s="106">
        <f>IF(N481="sníž. přenesená",J481,0)</f>
        <v>0</v>
      </c>
      <c r="BI481" s="106">
        <f>IF(N481="nulová",J481,0)</f>
        <v>0</v>
      </c>
      <c r="BJ481" s="6" t="s">
        <v>79</v>
      </c>
      <c r="BK481" s="106">
        <f>ROUND(I481*H481,2)</f>
        <v>0</v>
      </c>
      <c r="BL481" s="6" t="s">
        <v>224</v>
      </c>
      <c r="BM481" s="105" t="s">
        <v>718</v>
      </c>
    </row>
    <row r="482" spans="1:65" s="132" customFormat="1">
      <c r="B482" s="133"/>
      <c r="D482" s="113" t="s">
        <v>226</v>
      </c>
      <c r="E482" s="134" t="s">
        <v>0</v>
      </c>
      <c r="F482" s="135" t="s">
        <v>719</v>
      </c>
      <c r="H482" s="136">
        <v>9.83</v>
      </c>
      <c r="L482" s="133"/>
      <c r="M482" s="137"/>
      <c r="N482" s="138"/>
      <c r="O482" s="138"/>
      <c r="P482" s="138"/>
      <c r="Q482" s="138"/>
      <c r="R482" s="138"/>
      <c r="S482" s="138"/>
      <c r="T482" s="139"/>
      <c r="AT482" s="134" t="s">
        <v>226</v>
      </c>
      <c r="AU482" s="134" t="s">
        <v>81</v>
      </c>
      <c r="AV482" s="132" t="s">
        <v>81</v>
      </c>
      <c r="AW482" s="132" t="s">
        <v>28</v>
      </c>
      <c r="AX482" s="132" t="s">
        <v>72</v>
      </c>
      <c r="AY482" s="134" t="s">
        <v>217</v>
      </c>
    </row>
    <row r="483" spans="1:65" s="132" customFormat="1">
      <c r="B483" s="133"/>
      <c r="D483" s="113" t="s">
        <v>226</v>
      </c>
      <c r="E483" s="134" t="s">
        <v>0</v>
      </c>
      <c r="F483" s="135" t="s">
        <v>720</v>
      </c>
      <c r="H483" s="136">
        <v>2.5070000000000001</v>
      </c>
      <c r="L483" s="133"/>
      <c r="M483" s="137"/>
      <c r="N483" s="138"/>
      <c r="O483" s="138"/>
      <c r="P483" s="138"/>
      <c r="Q483" s="138"/>
      <c r="R483" s="138"/>
      <c r="S483" s="138"/>
      <c r="T483" s="139"/>
      <c r="AT483" s="134" t="s">
        <v>226</v>
      </c>
      <c r="AU483" s="134" t="s">
        <v>81</v>
      </c>
      <c r="AV483" s="132" t="s">
        <v>81</v>
      </c>
      <c r="AW483" s="132" t="s">
        <v>28</v>
      </c>
      <c r="AX483" s="132" t="s">
        <v>72</v>
      </c>
      <c r="AY483" s="134" t="s">
        <v>217</v>
      </c>
    </row>
    <row r="484" spans="1:65" s="140" customFormat="1">
      <c r="B484" s="141"/>
      <c r="D484" s="113" t="s">
        <v>226</v>
      </c>
      <c r="E484" s="142" t="s">
        <v>0</v>
      </c>
      <c r="F484" s="143" t="s">
        <v>227</v>
      </c>
      <c r="H484" s="144">
        <v>12.337</v>
      </c>
      <c r="L484" s="141"/>
      <c r="M484" s="145"/>
      <c r="N484" s="146"/>
      <c r="O484" s="146"/>
      <c r="P484" s="146"/>
      <c r="Q484" s="146"/>
      <c r="R484" s="146"/>
      <c r="S484" s="146"/>
      <c r="T484" s="147"/>
      <c r="AT484" s="142" t="s">
        <v>226</v>
      </c>
      <c r="AU484" s="142" t="s">
        <v>81</v>
      </c>
      <c r="AV484" s="140" t="s">
        <v>224</v>
      </c>
      <c r="AW484" s="140" t="s">
        <v>28</v>
      </c>
      <c r="AX484" s="140" t="s">
        <v>79</v>
      </c>
      <c r="AY484" s="142" t="s">
        <v>217</v>
      </c>
    </row>
    <row r="485" spans="1:65" s="17" customFormat="1" ht="16.5" customHeight="1">
      <c r="A485" s="161"/>
      <c r="B485" s="15"/>
      <c r="C485" s="94" t="s">
        <v>2491</v>
      </c>
      <c r="D485" s="94" t="s">
        <v>219</v>
      </c>
      <c r="E485" s="95" t="s">
        <v>722</v>
      </c>
      <c r="F485" s="96" t="s">
        <v>723</v>
      </c>
      <c r="G485" s="97" t="s">
        <v>286</v>
      </c>
      <c r="H485" s="98">
        <v>301.41899999999998</v>
      </c>
      <c r="I485" s="1"/>
      <c r="J485" s="99">
        <f>ROUND(I485*H485,2)</f>
        <v>0</v>
      </c>
      <c r="K485" s="96" t="s">
        <v>223</v>
      </c>
      <c r="L485" s="15"/>
      <c r="M485" s="100" t="s">
        <v>0</v>
      </c>
      <c r="N485" s="101" t="s">
        <v>37</v>
      </c>
      <c r="O485" s="102"/>
      <c r="P485" s="103">
        <f>O485*H485</f>
        <v>0</v>
      </c>
      <c r="Q485" s="103">
        <v>0.11</v>
      </c>
      <c r="R485" s="103">
        <f>Q485*H485</f>
        <v>33.156089999999999</v>
      </c>
      <c r="S485" s="103">
        <v>0</v>
      </c>
      <c r="T485" s="104">
        <f>S485*H485</f>
        <v>0</v>
      </c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R485" s="105" t="s">
        <v>224</v>
      </c>
      <c r="AT485" s="105" t="s">
        <v>219</v>
      </c>
      <c r="AU485" s="105" t="s">
        <v>81</v>
      </c>
      <c r="AY485" s="6" t="s">
        <v>217</v>
      </c>
      <c r="BE485" s="106">
        <f>IF(N485="základní",J485,0)</f>
        <v>0</v>
      </c>
      <c r="BF485" s="106">
        <f>IF(N485="snížená",J485,0)</f>
        <v>0</v>
      </c>
      <c r="BG485" s="106">
        <f>IF(N485="zákl. přenesená",J485,0)</f>
        <v>0</v>
      </c>
      <c r="BH485" s="106">
        <f>IF(N485="sníž. přenesená",J485,0)</f>
        <v>0</v>
      </c>
      <c r="BI485" s="106">
        <f>IF(N485="nulová",J485,0)</f>
        <v>0</v>
      </c>
      <c r="BJ485" s="6" t="s">
        <v>79</v>
      </c>
      <c r="BK485" s="106">
        <f>ROUND(I485*H485,2)</f>
        <v>0</v>
      </c>
      <c r="BL485" s="6" t="s">
        <v>224</v>
      </c>
      <c r="BM485" s="105" t="s">
        <v>724</v>
      </c>
    </row>
    <row r="486" spans="1:65" s="132" customFormat="1">
      <c r="B486" s="133"/>
      <c r="D486" s="113" t="s">
        <v>226</v>
      </c>
      <c r="E486" s="134" t="s">
        <v>0</v>
      </c>
      <c r="F486" s="135" t="s">
        <v>725</v>
      </c>
      <c r="H486" s="136">
        <v>153.35</v>
      </c>
      <c r="L486" s="133"/>
      <c r="M486" s="137"/>
      <c r="N486" s="138"/>
      <c r="O486" s="138"/>
      <c r="P486" s="138"/>
      <c r="Q486" s="138"/>
      <c r="R486" s="138"/>
      <c r="S486" s="138"/>
      <c r="T486" s="139"/>
      <c r="AT486" s="134" t="s">
        <v>226</v>
      </c>
      <c r="AU486" s="134" t="s">
        <v>81</v>
      </c>
      <c r="AV486" s="132" t="s">
        <v>81</v>
      </c>
      <c r="AW486" s="132" t="s">
        <v>28</v>
      </c>
      <c r="AX486" s="132" t="s">
        <v>72</v>
      </c>
      <c r="AY486" s="134" t="s">
        <v>217</v>
      </c>
    </row>
    <row r="487" spans="1:65" s="132" customFormat="1">
      <c r="B487" s="133"/>
      <c r="D487" s="113" t="s">
        <v>226</v>
      </c>
      <c r="E487" s="134" t="s">
        <v>0</v>
      </c>
      <c r="F487" s="135" t="s">
        <v>726</v>
      </c>
      <c r="H487" s="136">
        <v>141.46299999999999</v>
      </c>
      <c r="L487" s="133"/>
      <c r="M487" s="137"/>
      <c r="N487" s="138"/>
      <c r="O487" s="138"/>
      <c r="P487" s="138"/>
      <c r="Q487" s="138"/>
      <c r="R487" s="138"/>
      <c r="S487" s="138"/>
      <c r="T487" s="139"/>
      <c r="AT487" s="134" t="s">
        <v>226</v>
      </c>
      <c r="AU487" s="134" t="s">
        <v>81</v>
      </c>
      <c r="AV487" s="132" t="s">
        <v>81</v>
      </c>
      <c r="AW487" s="132" t="s">
        <v>28</v>
      </c>
      <c r="AX487" s="132" t="s">
        <v>72</v>
      </c>
      <c r="AY487" s="134" t="s">
        <v>217</v>
      </c>
    </row>
    <row r="488" spans="1:65" s="132" customFormat="1">
      <c r="B488" s="133"/>
      <c r="D488" s="113" t="s">
        <v>226</v>
      </c>
      <c r="E488" s="134" t="s">
        <v>0</v>
      </c>
      <c r="F488" s="135" t="s">
        <v>727</v>
      </c>
      <c r="H488" s="136">
        <v>3.3029999999999999</v>
      </c>
      <c r="L488" s="133"/>
      <c r="M488" s="137"/>
      <c r="N488" s="138"/>
      <c r="O488" s="138"/>
      <c r="P488" s="138"/>
      <c r="Q488" s="138"/>
      <c r="R488" s="138"/>
      <c r="S488" s="138"/>
      <c r="T488" s="139"/>
      <c r="AT488" s="134" t="s">
        <v>226</v>
      </c>
      <c r="AU488" s="134" t="s">
        <v>81</v>
      </c>
      <c r="AV488" s="132" t="s">
        <v>81</v>
      </c>
      <c r="AW488" s="132" t="s">
        <v>28</v>
      </c>
      <c r="AX488" s="132" t="s">
        <v>72</v>
      </c>
      <c r="AY488" s="134" t="s">
        <v>217</v>
      </c>
    </row>
    <row r="489" spans="1:65" s="132" customFormat="1">
      <c r="B489" s="133"/>
      <c r="D489" s="113" t="s">
        <v>226</v>
      </c>
      <c r="E489" s="134" t="s">
        <v>0</v>
      </c>
      <c r="F489" s="135" t="s">
        <v>728</v>
      </c>
      <c r="H489" s="136">
        <v>3.3029999999999999</v>
      </c>
      <c r="L489" s="133"/>
      <c r="M489" s="137"/>
      <c r="N489" s="138"/>
      <c r="O489" s="138"/>
      <c r="P489" s="138"/>
      <c r="Q489" s="138"/>
      <c r="R489" s="138"/>
      <c r="S489" s="138"/>
      <c r="T489" s="139"/>
      <c r="AT489" s="134" t="s">
        <v>226</v>
      </c>
      <c r="AU489" s="134" t="s">
        <v>81</v>
      </c>
      <c r="AV489" s="132" t="s">
        <v>81</v>
      </c>
      <c r="AW489" s="132" t="s">
        <v>28</v>
      </c>
      <c r="AX489" s="132" t="s">
        <v>72</v>
      </c>
      <c r="AY489" s="134" t="s">
        <v>217</v>
      </c>
    </row>
    <row r="490" spans="1:65" s="140" customFormat="1">
      <c r="B490" s="141"/>
      <c r="D490" s="113" t="s">
        <v>226</v>
      </c>
      <c r="E490" s="142" t="s">
        <v>0</v>
      </c>
      <c r="F490" s="143" t="s">
        <v>227</v>
      </c>
      <c r="H490" s="144">
        <v>301.41899999999998</v>
      </c>
      <c r="L490" s="141"/>
      <c r="M490" s="145"/>
      <c r="N490" s="146"/>
      <c r="O490" s="146"/>
      <c r="P490" s="146"/>
      <c r="Q490" s="146"/>
      <c r="R490" s="146"/>
      <c r="S490" s="146"/>
      <c r="T490" s="147"/>
      <c r="AT490" s="142" t="s">
        <v>226</v>
      </c>
      <c r="AU490" s="142" t="s">
        <v>81</v>
      </c>
      <c r="AV490" s="140" t="s">
        <v>224</v>
      </c>
      <c r="AW490" s="140" t="s">
        <v>28</v>
      </c>
      <c r="AX490" s="140" t="s">
        <v>79</v>
      </c>
      <c r="AY490" s="142" t="s">
        <v>217</v>
      </c>
    </row>
    <row r="491" spans="1:65" s="17" customFormat="1" ht="16.5" customHeight="1">
      <c r="A491" s="161"/>
      <c r="B491" s="15"/>
      <c r="C491" s="94" t="s">
        <v>660</v>
      </c>
      <c r="D491" s="94" t="s">
        <v>219</v>
      </c>
      <c r="E491" s="95" t="s">
        <v>730</v>
      </c>
      <c r="F491" s="96" t="s">
        <v>731</v>
      </c>
      <c r="G491" s="97" t="s">
        <v>286</v>
      </c>
      <c r="H491" s="98">
        <v>742.08500000000004</v>
      </c>
      <c r="I491" s="1"/>
      <c r="J491" s="99">
        <f>ROUND(I491*H491,2)</f>
        <v>0</v>
      </c>
      <c r="K491" s="96" t="s">
        <v>223</v>
      </c>
      <c r="L491" s="15"/>
      <c r="M491" s="100" t="s">
        <v>0</v>
      </c>
      <c r="N491" s="101" t="s">
        <v>37</v>
      </c>
      <c r="O491" s="102"/>
      <c r="P491" s="103">
        <f>O491*H491</f>
        <v>0</v>
      </c>
      <c r="Q491" s="103">
        <v>1.0999999999999999E-2</v>
      </c>
      <c r="R491" s="103">
        <f>Q491*H491</f>
        <v>8.1629349999999992</v>
      </c>
      <c r="S491" s="103">
        <v>0</v>
      </c>
      <c r="T491" s="104">
        <f>S491*H491</f>
        <v>0</v>
      </c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R491" s="105" t="s">
        <v>224</v>
      </c>
      <c r="AT491" s="105" t="s">
        <v>219</v>
      </c>
      <c r="AU491" s="105" t="s">
        <v>81</v>
      </c>
      <c r="AY491" s="6" t="s">
        <v>217</v>
      </c>
      <c r="BE491" s="106">
        <f>IF(N491="základní",J491,0)</f>
        <v>0</v>
      </c>
      <c r="BF491" s="106">
        <f>IF(N491="snížená",J491,0)</f>
        <v>0</v>
      </c>
      <c r="BG491" s="106">
        <f>IF(N491="zákl. přenesená",J491,0)</f>
        <v>0</v>
      </c>
      <c r="BH491" s="106">
        <f>IF(N491="sníž. přenesená",J491,0)</f>
        <v>0</v>
      </c>
      <c r="BI491" s="106">
        <f>IF(N491="nulová",J491,0)</f>
        <v>0</v>
      </c>
      <c r="BJ491" s="6" t="s">
        <v>79</v>
      </c>
      <c r="BK491" s="106">
        <f>ROUND(I491*H491,2)</f>
        <v>0</v>
      </c>
      <c r="BL491" s="6" t="s">
        <v>224</v>
      </c>
      <c r="BM491" s="105" t="s">
        <v>732</v>
      </c>
    </row>
    <row r="492" spans="1:65" s="132" customFormat="1" ht="22.5">
      <c r="B492" s="133"/>
      <c r="D492" s="113" t="s">
        <v>226</v>
      </c>
      <c r="E492" s="134" t="s">
        <v>0</v>
      </c>
      <c r="F492" s="135" t="s">
        <v>733</v>
      </c>
      <c r="H492" s="136">
        <v>424.38</v>
      </c>
      <c r="L492" s="133"/>
      <c r="M492" s="137"/>
      <c r="N492" s="138"/>
      <c r="O492" s="138"/>
      <c r="P492" s="138"/>
      <c r="Q492" s="138"/>
      <c r="R492" s="138"/>
      <c r="S492" s="138"/>
      <c r="T492" s="139"/>
      <c r="AT492" s="134" t="s">
        <v>226</v>
      </c>
      <c r="AU492" s="134" t="s">
        <v>81</v>
      </c>
      <c r="AV492" s="132" t="s">
        <v>81</v>
      </c>
      <c r="AW492" s="132" t="s">
        <v>28</v>
      </c>
      <c r="AX492" s="132" t="s">
        <v>72</v>
      </c>
      <c r="AY492" s="134" t="s">
        <v>217</v>
      </c>
    </row>
    <row r="493" spans="1:65" s="132" customFormat="1">
      <c r="B493" s="133"/>
      <c r="D493" s="113" t="s">
        <v>226</v>
      </c>
      <c r="E493" s="134" t="s">
        <v>0</v>
      </c>
      <c r="F493" s="135" t="s">
        <v>734</v>
      </c>
      <c r="H493" s="136">
        <v>304.495</v>
      </c>
      <c r="L493" s="133"/>
      <c r="M493" s="137"/>
      <c r="N493" s="138"/>
      <c r="O493" s="138"/>
      <c r="P493" s="138"/>
      <c r="Q493" s="138"/>
      <c r="R493" s="138"/>
      <c r="S493" s="138"/>
      <c r="T493" s="139"/>
      <c r="AT493" s="134" t="s">
        <v>226</v>
      </c>
      <c r="AU493" s="134" t="s">
        <v>81</v>
      </c>
      <c r="AV493" s="132" t="s">
        <v>81</v>
      </c>
      <c r="AW493" s="132" t="s">
        <v>28</v>
      </c>
      <c r="AX493" s="132" t="s">
        <v>72</v>
      </c>
      <c r="AY493" s="134" t="s">
        <v>217</v>
      </c>
    </row>
    <row r="494" spans="1:65" s="132" customFormat="1">
      <c r="B494" s="133"/>
      <c r="D494" s="113" t="s">
        <v>226</v>
      </c>
      <c r="E494" s="134" t="s">
        <v>0</v>
      </c>
      <c r="F494" s="135" t="s">
        <v>735</v>
      </c>
      <c r="H494" s="136">
        <v>6.6050000000000004</v>
      </c>
      <c r="L494" s="133"/>
      <c r="M494" s="137"/>
      <c r="N494" s="138"/>
      <c r="O494" s="138"/>
      <c r="P494" s="138"/>
      <c r="Q494" s="138"/>
      <c r="R494" s="138"/>
      <c r="S494" s="138"/>
      <c r="T494" s="139"/>
      <c r="AT494" s="134" t="s">
        <v>226</v>
      </c>
      <c r="AU494" s="134" t="s">
        <v>81</v>
      </c>
      <c r="AV494" s="132" t="s">
        <v>81</v>
      </c>
      <c r="AW494" s="132" t="s">
        <v>28</v>
      </c>
      <c r="AX494" s="132" t="s">
        <v>72</v>
      </c>
      <c r="AY494" s="134" t="s">
        <v>217</v>
      </c>
    </row>
    <row r="495" spans="1:65" s="132" customFormat="1">
      <c r="B495" s="133"/>
      <c r="D495" s="113" t="s">
        <v>226</v>
      </c>
      <c r="E495" s="134" t="s">
        <v>0</v>
      </c>
      <c r="F495" s="135" t="s">
        <v>736</v>
      </c>
      <c r="H495" s="136">
        <v>6.6050000000000004</v>
      </c>
      <c r="L495" s="133"/>
      <c r="M495" s="137"/>
      <c r="N495" s="138"/>
      <c r="O495" s="138"/>
      <c r="P495" s="138"/>
      <c r="Q495" s="138"/>
      <c r="R495" s="138"/>
      <c r="S495" s="138"/>
      <c r="T495" s="139"/>
      <c r="AT495" s="134" t="s">
        <v>226</v>
      </c>
      <c r="AU495" s="134" t="s">
        <v>81</v>
      </c>
      <c r="AV495" s="132" t="s">
        <v>81</v>
      </c>
      <c r="AW495" s="132" t="s">
        <v>28</v>
      </c>
      <c r="AX495" s="132" t="s">
        <v>72</v>
      </c>
      <c r="AY495" s="134" t="s">
        <v>217</v>
      </c>
    </row>
    <row r="496" spans="1:65" s="140" customFormat="1">
      <c r="B496" s="141"/>
      <c r="D496" s="113" t="s">
        <v>226</v>
      </c>
      <c r="E496" s="142" t="s">
        <v>0</v>
      </c>
      <c r="F496" s="143" t="s">
        <v>227</v>
      </c>
      <c r="H496" s="144">
        <v>742.08500000000004</v>
      </c>
      <c r="L496" s="141"/>
      <c r="M496" s="145"/>
      <c r="N496" s="146"/>
      <c r="O496" s="146"/>
      <c r="P496" s="146"/>
      <c r="Q496" s="146"/>
      <c r="R496" s="146"/>
      <c r="S496" s="146"/>
      <c r="T496" s="147"/>
      <c r="AT496" s="142" t="s">
        <v>226</v>
      </c>
      <c r="AU496" s="142" t="s">
        <v>81</v>
      </c>
      <c r="AV496" s="140" t="s">
        <v>224</v>
      </c>
      <c r="AW496" s="140" t="s">
        <v>28</v>
      </c>
      <c r="AX496" s="140" t="s">
        <v>79</v>
      </c>
      <c r="AY496" s="142" t="s">
        <v>217</v>
      </c>
    </row>
    <row r="497" spans="1:65" s="17" customFormat="1" ht="16.5" customHeight="1">
      <c r="A497" s="161"/>
      <c r="B497" s="15"/>
      <c r="C497" s="94" t="s">
        <v>665</v>
      </c>
      <c r="D497" s="94" t="s">
        <v>219</v>
      </c>
      <c r="E497" s="95" t="s">
        <v>738</v>
      </c>
      <c r="F497" s="96" t="s">
        <v>739</v>
      </c>
      <c r="G497" s="97" t="s">
        <v>286</v>
      </c>
      <c r="H497" s="98">
        <v>163.28</v>
      </c>
      <c r="I497" s="1"/>
      <c r="J497" s="99">
        <f>ROUND(I497*H497,2)</f>
        <v>0</v>
      </c>
      <c r="K497" s="96" t="s">
        <v>223</v>
      </c>
      <c r="L497" s="15"/>
      <c r="M497" s="100" t="s">
        <v>0</v>
      </c>
      <c r="N497" s="101" t="s">
        <v>37</v>
      </c>
      <c r="O497" s="102"/>
      <c r="P497" s="103">
        <f>O497*H497</f>
        <v>0</v>
      </c>
      <c r="Q497" s="103">
        <v>1.2999999999999999E-4</v>
      </c>
      <c r="R497" s="103">
        <f>Q497*H497</f>
        <v>2.1226399999999999E-2</v>
      </c>
      <c r="S497" s="103">
        <v>0</v>
      </c>
      <c r="T497" s="104">
        <f>S497*H497</f>
        <v>0</v>
      </c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R497" s="105" t="s">
        <v>224</v>
      </c>
      <c r="AT497" s="105" t="s">
        <v>219</v>
      </c>
      <c r="AU497" s="105" t="s">
        <v>81</v>
      </c>
      <c r="AY497" s="6" t="s">
        <v>217</v>
      </c>
      <c r="BE497" s="106">
        <f>IF(N497="základní",J497,0)</f>
        <v>0</v>
      </c>
      <c r="BF497" s="106">
        <f>IF(N497="snížená",J497,0)</f>
        <v>0</v>
      </c>
      <c r="BG497" s="106">
        <f>IF(N497="zákl. přenesená",J497,0)</f>
        <v>0</v>
      </c>
      <c r="BH497" s="106">
        <f>IF(N497="sníž. přenesená",J497,0)</f>
        <v>0</v>
      </c>
      <c r="BI497" s="106">
        <f>IF(N497="nulová",J497,0)</f>
        <v>0</v>
      </c>
      <c r="BJ497" s="6" t="s">
        <v>79</v>
      </c>
      <c r="BK497" s="106">
        <f>ROUND(I497*H497,2)</f>
        <v>0</v>
      </c>
      <c r="BL497" s="6" t="s">
        <v>224</v>
      </c>
      <c r="BM497" s="105" t="s">
        <v>740</v>
      </c>
    </row>
    <row r="498" spans="1:65" s="132" customFormat="1">
      <c r="B498" s="133"/>
      <c r="D498" s="113" t="s">
        <v>226</v>
      </c>
      <c r="E498" s="134" t="s">
        <v>0</v>
      </c>
      <c r="F498" s="135" t="s">
        <v>725</v>
      </c>
      <c r="H498" s="136">
        <v>153.35</v>
      </c>
      <c r="L498" s="133"/>
      <c r="M498" s="137"/>
      <c r="N498" s="138"/>
      <c r="O498" s="138"/>
      <c r="P498" s="138"/>
      <c r="Q498" s="138"/>
      <c r="R498" s="138"/>
      <c r="S498" s="138"/>
      <c r="T498" s="139"/>
      <c r="AT498" s="134" t="s">
        <v>226</v>
      </c>
      <c r="AU498" s="134" t="s">
        <v>81</v>
      </c>
      <c r="AV498" s="132" t="s">
        <v>81</v>
      </c>
      <c r="AW498" s="132" t="s">
        <v>28</v>
      </c>
      <c r="AX498" s="132" t="s">
        <v>72</v>
      </c>
      <c r="AY498" s="134" t="s">
        <v>217</v>
      </c>
    </row>
    <row r="499" spans="1:65" s="132" customFormat="1">
      <c r="B499" s="133"/>
      <c r="D499" s="113" t="s">
        <v>226</v>
      </c>
      <c r="E499" s="134" t="s">
        <v>0</v>
      </c>
      <c r="F499" s="135" t="s">
        <v>741</v>
      </c>
      <c r="H499" s="136">
        <v>9.93</v>
      </c>
      <c r="L499" s="133"/>
      <c r="M499" s="137"/>
      <c r="N499" s="138"/>
      <c r="O499" s="138"/>
      <c r="P499" s="138"/>
      <c r="Q499" s="138"/>
      <c r="R499" s="138"/>
      <c r="S499" s="138"/>
      <c r="T499" s="139"/>
      <c r="AT499" s="134" t="s">
        <v>226</v>
      </c>
      <c r="AU499" s="134" t="s">
        <v>81</v>
      </c>
      <c r="AV499" s="132" t="s">
        <v>81</v>
      </c>
      <c r="AW499" s="132" t="s">
        <v>28</v>
      </c>
      <c r="AX499" s="132" t="s">
        <v>72</v>
      </c>
      <c r="AY499" s="134" t="s">
        <v>217</v>
      </c>
    </row>
    <row r="500" spans="1:65" s="140" customFormat="1">
      <c r="B500" s="141"/>
      <c r="D500" s="113" t="s">
        <v>226</v>
      </c>
      <c r="E500" s="142" t="s">
        <v>0</v>
      </c>
      <c r="F500" s="143" t="s">
        <v>227</v>
      </c>
      <c r="H500" s="144">
        <v>163.28</v>
      </c>
      <c r="L500" s="141"/>
      <c r="M500" s="145"/>
      <c r="N500" s="146"/>
      <c r="O500" s="146"/>
      <c r="P500" s="146"/>
      <c r="Q500" s="146"/>
      <c r="R500" s="146"/>
      <c r="S500" s="146"/>
      <c r="T500" s="147"/>
      <c r="AT500" s="142" t="s">
        <v>226</v>
      </c>
      <c r="AU500" s="142" t="s">
        <v>81</v>
      </c>
      <c r="AV500" s="140" t="s">
        <v>224</v>
      </c>
      <c r="AW500" s="140" t="s">
        <v>28</v>
      </c>
      <c r="AX500" s="140" t="s">
        <v>79</v>
      </c>
      <c r="AY500" s="142" t="s">
        <v>217</v>
      </c>
    </row>
    <row r="501" spans="1:65" s="17" customFormat="1" ht="16.5" customHeight="1">
      <c r="A501" s="161"/>
      <c r="B501" s="15"/>
      <c r="C501" s="94" t="s">
        <v>669</v>
      </c>
      <c r="D501" s="94" t="s">
        <v>219</v>
      </c>
      <c r="E501" s="95" t="s">
        <v>742</v>
      </c>
      <c r="F501" s="96" t="s">
        <v>743</v>
      </c>
      <c r="G501" s="97" t="s">
        <v>286</v>
      </c>
      <c r="H501" s="98">
        <v>421.25900000000001</v>
      </c>
      <c r="I501" s="1"/>
      <c r="J501" s="99">
        <f>ROUND(I501*H501,2)</f>
        <v>0</v>
      </c>
      <c r="K501" s="96" t="s">
        <v>223</v>
      </c>
      <c r="L501" s="15"/>
      <c r="M501" s="100" t="s">
        <v>0</v>
      </c>
      <c r="N501" s="101" t="s">
        <v>37</v>
      </c>
      <c r="O501" s="102"/>
      <c r="P501" s="103">
        <f>O501*H501</f>
        <v>0</v>
      </c>
      <c r="Q501" s="103">
        <v>3.3E-4</v>
      </c>
      <c r="R501" s="103">
        <f>Q501*H501</f>
        <v>0.13901547</v>
      </c>
      <c r="S501" s="103">
        <v>0</v>
      </c>
      <c r="T501" s="104">
        <f>S501*H501</f>
        <v>0</v>
      </c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R501" s="105" t="s">
        <v>224</v>
      </c>
      <c r="AT501" s="105" t="s">
        <v>219</v>
      </c>
      <c r="AU501" s="105" t="s">
        <v>81</v>
      </c>
      <c r="AY501" s="6" t="s">
        <v>217</v>
      </c>
      <c r="BE501" s="106">
        <f>IF(N501="základní",J501,0)</f>
        <v>0</v>
      </c>
      <c r="BF501" s="106">
        <f>IF(N501="snížená",J501,0)</f>
        <v>0</v>
      </c>
      <c r="BG501" s="106">
        <f>IF(N501="zákl. přenesená",J501,0)</f>
        <v>0</v>
      </c>
      <c r="BH501" s="106">
        <f>IF(N501="sníž. přenesená",J501,0)</f>
        <v>0</v>
      </c>
      <c r="BI501" s="106">
        <f>IF(N501="nulová",J501,0)</f>
        <v>0</v>
      </c>
      <c r="BJ501" s="6" t="s">
        <v>79</v>
      </c>
      <c r="BK501" s="106">
        <f>ROUND(I501*H501,2)</f>
        <v>0</v>
      </c>
      <c r="BL501" s="6" t="s">
        <v>224</v>
      </c>
      <c r="BM501" s="105" t="s">
        <v>744</v>
      </c>
    </row>
    <row r="502" spans="1:65" s="17" customFormat="1" ht="19.5">
      <c r="A502" s="161"/>
      <c r="B502" s="15"/>
      <c r="C502" s="161"/>
      <c r="D502" s="113" t="s">
        <v>745</v>
      </c>
      <c r="E502" s="161"/>
      <c r="F502" s="114" t="s">
        <v>746</v>
      </c>
      <c r="G502" s="161"/>
      <c r="H502" s="161"/>
      <c r="I502" s="161"/>
      <c r="J502" s="161"/>
      <c r="K502" s="161"/>
      <c r="L502" s="15"/>
      <c r="M502" s="115"/>
      <c r="N502" s="116"/>
      <c r="O502" s="102"/>
      <c r="P502" s="102"/>
      <c r="Q502" s="102"/>
      <c r="R502" s="102"/>
      <c r="S502" s="102"/>
      <c r="T502" s="117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T502" s="6" t="s">
        <v>745</v>
      </c>
      <c r="AU502" s="6" t="s">
        <v>81</v>
      </c>
    </row>
    <row r="503" spans="1:65" s="132" customFormat="1">
      <c r="B503" s="133"/>
      <c r="D503" s="113" t="s">
        <v>226</v>
      </c>
      <c r="E503" s="134" t="s">
        <v>0</v>
      </c>
      <c r="F503" s="135" t="s">
        <v>726</v>
      </c>
      <c r="H503" s="136">
        <v>141.46299999999999</v>
      </c>
      <c r="L503" s="133"/>
      <c r="M503" s="137"/>
      <c r="N503" s="138"/>
      <c r="O503" s="138"/>
      <c r="P503" s="138"/>
      <c r="Q503" s="138"/>
      <c r="R503" s="138"/>
      <c r="S503" s="138"/>
      <c r="T503" s="139"/>
      <c r="AT503" s="134" t="s">
        <v>226</v>
      </c>
      <c r="AU503" s="134" t="s">
        <v>81</v>
      </c>
      <c r="AV503" s="132" t="s">
        <v>81</v>
      </c>
      <c r="AW503" s="132" t="s">
        <v>28</v>
      </c>
      <c r="AX503" s="132" t="s">
        <v>72</v>
      </c>
      <c r="AY503" s="134" t="s">
        <v>217</v>
      </c>
    </row>
    <row r="504" spans="1:65" s="132" customFormat="1">
      <c r="B504" s="133"/>
      <c r="D504" s="113" t="s">
        <v>226</v>
      </c>
      <c r="E504" s="134" t="s">
        <v>0</v>
      </c>
      <c r="F504" s="135" t="s">
        <v>747</v>
      </c>
      <c r="H504" s="136">
        <v>148.79300000000001</v>
      </c>
      <c r="L504" s="133"/>
      <c r="M504" s="137"/>
      <c r="N504" s="138"/>
      <c r="O504" s="138"/>
      <c r="P504" s="138"/>
      <c r="Q504" s="138"/>
      <c r="R504" s="138"/>
      <c r="S504" s="138"/>
      <c r="T504" s="139"/>
      <c r="AT504" s="134" t="s">
        <v>226</v>
      </c>
      <c r="AU504" s="134" t="s">
        <v>81</v>
      </c>
      <c r="AV504" s="132" t="s">
        <v>81</v>
      </c>
      <c r="AW504" s="132" t="s">
        <v>28</v>
      </c>
      <c r="AX504" s="132" t="s">
        <v>72</v>
      </c>
      <c r="AY504" s="134" t="s">
        <v>217</v>
      </c>
    </row>
    <row r="505" spans="1:65" s="132" customFormat="1">
      <c r="B505" s="133"/>
      <c r="D505" s="113" t="s">
        <v>226</v>
      </c>
      <c r="E505" s="134" t="s">
        <v>0</v>
      </c>
      <c r="F505" s="135" t="s">
        <v>748</v>
      </c>
      <c r="H505" s="136">
        <v>131.00299999999999</v>
      </c>
      <c r="L505" s="133"/>
      <c r="M505" s="137"/>
      <c r="N505" s="138"/>
      <c r="O505" s="138"/>
      <c r="P505" s="138"/>
      <c r="Q505" s="138"/>
      <c r="R505" s="138"/>
      <c r="S505" s="138"/>
      <c r="T505" s="139"/>
      <c r="AT505" s="134" t="s">
        <v>226</v>
      </c>
      <c r="AU505" s="134" t="s">
        <v>81</v>
      </c>
      <c r="AV505" s="132" t="s">
        <v>81</v>
      </c>
      <c r="AW505" s="132" t="s">
        <v>28</v>
      </c>
      <c r="AX505" s="132" t="s">
        <v>72</v>
      </c>
      <c r="AY505" s="134" t="s">
        <v>217</v>
      </c>
    </row>
    <row r="506" spans="1:65" s="140" customFormat="1">
      <c r="B506" s="141"/>
      <c r="D506" s="113" t="s">
        <v>226</v>
      </c>
      <c r="E506" s="142" t="s">
        <v>0</v>
      </c>
      <c r="F506" s="143" t="s">
        <v>227</v>
      </c>
      <c r="H506" s="144">
        <v>421.25899999999996</v>
      </c>
      <c r="L506" s="141"/>
      <c r="M506" s="145"/>
      <c r="N506" s="146"/>
      <c r="O506" s="146"/>
      <c r="P506" s="146"/>
      <c r="Q506" s="146"/>
      <c r="R506" s="146"/>
      <c r="S506" s="146"/>
      <c r="T506" s="147"/>
      <c r="AT506" s="142" t="s">
        <v>226</v>
      </c>
      <c r="AU506" s="142" t="s">
        <v>81</v>
      </c>
      <c r="AV506" s="140" t="s">
        <v>224</v>
      </c>
      <c r="AW506" s="140" t="s">
        <v>28</v>
      </c>
      <c r="AX506" s="140" t="s">
        <v>79</v>
      </c>
      <c r="AY506" s="142" t="s">
        <v>217</v>
      </c>
    </row>
    <row r="507" spans="1:65" s="17" customFormat="1" ht="16.5" customHeight="1">
      <c r="A507" s="161"/>
      <c r="B507" s="15"/>
      <c r="C507" s="94" t="s">
        <v>674</v>
      </c>
      <c r="D507" s="94" t="s">
        <v>219</v>
      </c>
      <c r="E507" s="95" t="s">
        <v>750</v>
      </c>
      <c r="F507" s="96" t="s">
        <v>751</v>
      </c>
      <c r="G507" s="97" t="s">
        <v>222</v>
      </c>
      <c r="H507" s="98">
        <v>0.19800000000000001</v>
      </c>
      <c r="I507" s="1"/>
      <c r="J507" s="99">
        <f>ROUND(I507*H507,2)</f>
        <v>0</v>
      </c>
      <c r="K507" s="96" t="s">
        <v>223</v>
      </c>
      <c r="L507" s="15"/>
      <c r="M507" s="100" t="s">
        <v>0</v>
      </c>
      <c r="N507" s="101" t="s">
        <v>37</v>
      </c>
      <c r="O507" s="102"/>
      <c r="P507" s="103">
        <f>O507*H507</f>
        <v>0</v>
      </c>
      <c r="Q507" s="103">
        <v>1.837</v>
      </c>
      <c r="R507" s="103">
        <f>Q507*H507</f>
        <v>0.36372599999999999</v>
      </c>
      <c r="S507" s="103">
        <v>0</v>
      </c>
      <c r="T507" s="104">
        <f>S507*H507</f>
        <v>0</v>
      </c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R507" s="105" t="s">
        <v>224</v>
      </c>
      <c r="AT507" s="105" t="s">
        <v>219</v>
      </c>
      <c r="AU507" s="105" t="s">
        <v>81</v>
      </c>
      <c r="AY507" s="6" t="s">
        <v>217</v>
      </c>
      <c r="BE507" s="106">
        <f>IF(N507="základní",J507,0)</f>
        <v>0</v>
      </c>
      <c r="BF507" s="106">
        <f>IF(N507="snížená",J507,0)</f>
        <v>0</v>
      </c>
      <c r="BG507" s="106">
        <f>IF(N507="zákl. přenesená",J507,0)</f>
        <v>0</v>
      </c>
      <c r="BH507" s="106">
        <f>IF(N507="sníž. přenesená",J507,0)</f>
        <v>0</v>
      </c>
      <c r="BI507" s="106">
        <f>IF(N507="nulová",J507,0)</f>
        <v>0</v>
      </c>
      <c r="BJ507" s="6" t="s">
        <v>79</v>
      </c>
      <c r="BK507" s="106">
        <f>ROUND(I507*H507,2)</f>
        <v>0</v>
      </c>
      <c r="BL507" s="6" t="s">
        <v>224</v>
      </c>
      <c r="BM507" s="105" t="s">
        <v>752</v>
      </c>
    </row>
    <row r="508" spans="1:65" s="132" customFormat="1">
      <c r="B508" s="133"/>
      <c r="D508" s="113" t="s">
        <v>226</v>
      </c>
      <c r="E508" s="134" t="s">
        <v>0</v>
      </c>
      <c r="F508" s="135" t="s">
        <v>753</v>
      </c>
      <c r="H508" s="136">
        <v>0.19800000000000001</v>
      </c>
      <c r="L508" s="133"/>
      <c r="M508" s="137"/>
      <c r="N508" s="138"/>
      <c r="O508" s="138"/>
      <c r="P508" s="138"/>
      <c r="Q508" s="138"/>
      <c r="R508" s="138"/>
      <c r="S508" s="138"/>
      <c r="T508" s="139"/>
      <c r="AT508" s="134" t="s">
        <v>226</v>
      </c>
      <c r="AU508" s="134" t="s">
        <v>81</v>
      </c>
      <c r="AV508" s="132" t="s">
        <v>81</v>
      </c>
      <c r="AW508" s="132" t="s">
        <v>28</v>
      </c>
      <c r="AX508" s="132" t="s">
        <v>79</v>
      </c>
      <c r="AY508" s="134" t="s">
        <v>217</v>
      </c>
    </row>
    <row r="509" spans="1:65" s="17" customFormat="1" ht="16.5" customHeight="1">
      <c r="A509" s="161"/>
      <c r="B509" s="15"/>
      <c r="C509" s="94" t="s">
        <v>679</v>
      </c>
      <c r="D509" s="94" t="s">
        <v>219</v>
      </c>
      <c r="E509" s="95" t="s">
        <v>754</v>
      </c>
      <c r="F509" s="96" t="s">
        <v>755</v>
      </c>
      <c r="G509" s="97" t="s">
        <v>222</v>
      </c>
      <c r="H509" s="98">
        <v>22.620999999999999</v>
      </c>
      <c r="I509" s="1"/>
      <c r="J509" s="99">
        <f>ROUND(I509*H509,2)</f>
        <v>0</v>
      </c>
      <c r="K509" s="96" t="s">
        <v>0</v>
      </c>
      <c r="L509" s="15"/>
      <c r="M509" s="100" t="s">
        <v>0</v>
      </c>
      <c r="N509" s="101" t="s">
        <v>37</v>
      </c>
      <c r="O509" s="102"/>
      <c r="P509" s="103">
        <f>O509*H509</f>
        <v>0</v>
      </c>
      <c r="Q509" s="103">
        <v>0.20250000000000001</v>
      </c>
      <c r="R509" s="103">
        <f>Q509*H509</f>
        <v>4.5807525</v>
      </c>
      <c r="S509" s="103">
        <v>0</v>
      </c>
      <c r="T509" s="104">
        <f>S509*H509</f>
        <v>0</v>
      </c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R509" s="105" t="s">
        <v>224</v>
      </c>
      <c r="AT509" s="105" t="s">
        <v>219</v>
      </c>
      <c r="AU509" s="105" t="s">
        <v>81</v>
      </c>
      <c r="AY509" s="6" t="s">
        <v>217</v>
      </c>
      <c r="BE509" s="106">
        <f>IF(N509="základní",J509,0)</f>
        <v>0</v>
      </c>
      <c r="BF509" s="106">
        <f>IF(N509="snížená",J509,0)</f>
        <v>0</v>
      </c>
      <c r="BG509" s="106">
        <f>IF(N509="zákl. přenesená",J509,0)</f>
        <v>0</v>
      </c>
      <c r="BH509" s="106">
        <f>IF(N509="sníž. přenesená",J509,0)</f>
        <v>0</v>
      </c>
      <c r="BI509" s="106">
        <f>IF(N509="nulová",J509,0)</f>
        <v>0</v>
      </c>
      <c r="BJ509" s="6" t="s">
        <v>79</v>
      </c>
      <c r="BK509" s="106">
        <f>ROUND(I509*H509,2)</f>
        <v>0</v>
      </c>
      <c r="BL509" s="6" t="s">
        <v>224</v>
      </c>
      <c r="BM509" s="105" t="s">
        <v>756</v>
      </c>
    </row>
    <row r="510" spans="1:65" s="132" customFormat="1">
      <c r="B510" s="133"/>
      <c r="D510" s="113" t="s">
        <v>226</v>
      </c>
      <c r="E510" s="134" t="s">
        <v>0</v>
      </c>
      <c r="F510" s="135" t="s">
        <v>757</v>
      </c>
      <c r="H510" s="136">
        <v>22.620999999999999</v>
      </c>
      <c r="L510" s="133"/>
      <c r="M510" s="137"/>
      <c r="N510" s="138"/>
      <c r="O510" s="138"/>
      <c r="P510" s="138"/>
      <c r="Q510" s="138"/>
      <c r="R510" s="138"/>
      <c r="S510" s="138"/>
      <c r="T510" s="139"/>
      <c r="AT510" s="134" t="s">
        <v>226</v>
      </c>
      <c r="AU510" s="134" t="s">
        <v>81</v>
      </c>
      <c r="AV510" s="132" t="s">
        <v>81</v>
      </c>
      <c r="AW510" s="132" t="s">
        <v>28</v>
      </c>
      <c r="AX510" s="132" t="s">
        <v>79</v>
      </c>
      <c r="AY510" s="134" t="s">
        <v>217</v>
      </c>
    </row>
    <row r="511" spans="1:65" s="17" customFormat="1" ht="16.5" customHeight="1">
      <c r="A511" s="161"/>
      <c r="B511" s="15"/>
      <c r="C511" s="94" t="s">
        <v>688</v>
      </c>
      <c r="D511" s="94" t="s">
        <v>219</v>
      </c>
      <c r="E511" s="95" t="s">
        <v>759</v>
      </c>
      <c r="F511" s="96" t="s">
        <v>760</v>
      </c>
      <c r="G511" s="97" t="s">
        <v>458</v>
      </c>
      <c r="H511" s="98">
        <v>23</v>
      </c>
      <c r="I511" s="1"/>
      <c r="J511" s="99">
        <f>ROUND(I511*H511,2)</f>
        <v>0</v>
      </c>
      <c r="K511" s="96" t="s">
        <v>223</v>
      </c>
      <c r="L511" s="15"/>
      <c r="M511" s="100" t="s">
        <v>0</v>
      </c>
      <c r="N511" s="101" t="s">
        <v>37</v>
      </c>
      <c r="O511" s="102"/>
      <c r="P511" s="103">
        <f>O511*H511</f>
        <v>0</v>
      </c>
      <c r="Q511" s="103">
        <v>1.7770000000000001E-2</v>
      </c>
      <c r="R511" s="103">
        <f>Q511*H511</f>
        <v>0.40871000000000002</v>
      </c>
      <c r="S511" s="103">
        <v>0</v>
      </c>
      <c r="T511" s="104">
        <f>S511*H511</f>
        <v>0</v>
      </c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R511" s="105" t="s">
        <v>224</v>
      </c>
      <c r="AT511" s="105" t="s">
        <v>219</v>
      </c>
      <c r="AU511" s="105" t="s">
        <v>81</v>
      </c>
      <c r="AY511" s="6" t="s">
        <v>217</v>
      </c>
      <c r="BE511" s="106">
        <f>IF(N511="základní",J511,0)</f>
        <v>0</v>
      </c>
      <c r="BF511" s="106">
        <f>IF(N511="snížená",J511,0)</f>
        <v>0</v>
      </c>
      <c r="BG511" s="106">
        <f>IF(N511="zákl. přenesená",J511,0)</f>
        <v>0</v>
      </c>
      <c r="BH511" s="106">
        <f>IF(N511="sníž. přenesená",J511,0)</f>
        <v>0</v>
      </c>
      <c r="BI511" s="106">
        <f>IF(N511="nulová",J511,0)</f>
        <v>0</v>
      </c>
      <c r="BJ511" s="6" t="s">
        <v>79</v>
      </c>
      <c r="BK511" s="106">
        <f>ROUND(I511*H511,2)</f>
        <v>0</v>
      </c>
      <c r="BL511" s="6" t="s">
        <v>224</v>
      </c>
      <c r="BM511" s="105" t="s">
        <v>761</v>
      </c>
    </row>
    <row r="512" spans="1:65" s="17" customFormat="1" ht="16.5" customHeight="1">
      <c r="A512" s="161"/>
      <c r="B512" s="15"/>
      <c r="C512" s="148" t="s">
        <v>693</v>
      </c>
      <c r="D512" s="148" t="s">
        <v>245</v>
      </c>
      <c r="E512" s="149" t="s">
        <v>763</v>
      </c>
      <c r="F512" s="150" t="s">
        <v>764</v>
      </c>
      <c r="G512" s="151" t="s">
        <v>458</v>
      </c>
      <c r="H512" s="152">
        <v>2</v>
      </c>
      <c r="I512" s="2"/>
      <c r="J512" s="153">
        <f>ROUND(I512*H512,2)</f>
        <v>0</v>
      </c>
      <c r="K512" s="150" t="s">
        <v>223</v>
      </c>
      <c r="L512" s="154"/>
      <c r="M512" s="155" t="s">
        <v>0</v>
      </c>
      <c r="N512" s="156" t="s">
        <v>37</v>
      </c>
      <c r="O512" s="102"/>
      <c r="P512" s="103">
        <f>O512*H512</f>
        <v>0</v>
      </c>
      <c r="Q512" s="103">
        <v>1.201E-2</v>
      </c>
      <c r="R512" s="103">
        <f>Q512*H512</f>
        <v>2.402E-2</v>
      </c>
      <c r="S512" s="103">
        <v>0</v>
      </c>
      <c r="T512" s="104">
        <f>S512*H512</f>
        <v>0</v>
      </c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R512" s="105" t="s">
        <v>248</v>
      </c>
      <c r="AT512" s="105" t="s">
        <v>245</v>
      </c>
      <c r="AU512" s="105" t="s">
        <v>81</v>
      </c>
      <c r="AY512" s="6" t="s">
        <v>217</v>
      </c>
      <c r="BE512" s="106">
        <f>IF(N512="základní",J512,0)</f>
        <v>0</v>
      </c>
      <c r="BF512" s="106">
        <f>IF(N512="snížená",J512,0)</f>
        <v>0</v>
      </c>
      <c r="BG512" s="106">
        <f>IF(N512="zákl. přenesená",J512,0)</f>
        <v>0</v>
      </c>
      <c r="BH512" s="106">
        <f>IF(N512="sníž. přenesená",J512,0)</f>
        <v>0</v>
      </c>
      <c r="BI512" s="106">
        <f>IF(N512="nulová",J512,0)</f>
        <v>0</v>
      </c>
      <c r="BJ512" s="6" t="s">
        <v>79</v>
      </c>
      <c r="BK512" s="106">
        <f>ROUND(I512*H512,2)</f>
        <v>0</v>
      </c>
      <c r="BL512" s="6" t="s">
        <v>224</v>
      </c>
      <c r="BM512" s="105" t="s">
        <v>765</v>
      </c>
    </row>
    <row r="513" spans="1:65" s="17" customFormat="1" ht="16.5" customHeight="1">
      <c r="A513" s="161"/>
      <c r="B513" s="15"/>
      <c r="C513" s="148" t="s">
        <v>698</v>
      </c>
      <c r="D513" s="148" t="s">
        <v>245</v>
      </c>
      <c r="E513" s="149" t="s">
        <v>767</v>
      </c>
      <c r="F513" s="150" t="s">
        <v>768</v>
      </c>
      <c r="G513" s="151" t="s">
        <v>458</v>
      </c>
      <c r="H513" s="152">
        <v>7</v>
      </c>
      <c r="I513" s="2"/>
      <c r="J513" s="153">
        <f>ROUND(I513*H513,2)</f>
        <v>0</v>
      </c>
      <c r="K513" s="150" t="s">
        <v>223</v>
      </c>
      <c r="L513" s="154"/>
      <c r="M513" s="155" t="s">
        <v>0</v>
      </c>
      <c r="N513" s="156" t="s">
        <v>37</v>
      </c>
      <c r="O513" s="102"/>
      <c r="P513" s="103">
        <f>O513*H513</f>
        <v>0</v>
      </c>
      <c r="Q513" s="103">
        <v>1.225E-2</v>
      </c>
      <c r="R513" s="103">
        <f>Q513*H513</f>
        <v>8.5750000000000007E-2</v>
      </c>
      <c r="S513" s="103">
        <v>0</v>
      </c>
      <c r="T513" s="104">
        <f>S513*H513</f>
        <v>0</v>
      </c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R513" s="105" t="s">
        <v>248</v>
      </c>
      <c r="AT513" s="105" t="s">
        <v>245</v>
      </c>
      <c r="AU513" s="105" t="s">
        <v>81</v>
      </c>
      <c r="AY513" s="6" t="s">
        <v>217</v>
      </c>
      <c r="BE513" s="106">
        <f>IF(N513="základní",J513,0)</f>
        <v>0</v>
      </c>
      <c r="BF513" s="106">
        <f>IF(N513="snížená",J513,0)</f>
        <v>0</v>
      </c>
      <c r="BG513" s="106">
        <f>IF(N513="zákl. přenesená",J513,0)</f>
        <v>0</v>
      </c>
      <c r="BH513" s="106">
        <f>IF(N513="sníž. přenesená",J513,0)</f>
        <v>0</v>
      </c>
      <c r="BI513" s="106">
        <f>IF(N513="nulová",J513,0)</f>
        <v>0</v>
      </c>
      <c r="BJ513" s="6" t="s">
        <v>79</v>
      </c>
      <c r="BK513" s="106">
        <f>ROUND(I513*H513,2)</f>
        <v>0</v>
      </c>
      <c r="BL513" s="6" t="s">
        <v>224</v>
      </c>
      <c r="BM513" s="105" t="s">
        <v>769</v>
      </c>
    </row>
    <row r="514" spans="1:65" s="17" customFormat="1" ht="16.5" customHeight="1">
      <c r="A514" s="161"/>
      <c r="B514" s="15"/>
      <c r="C514" s="148" t="s">
        <v>704</v>
      </c>
      <c r="D514" s="148" t="s">
        <v>245</v>
      </c>
      <c r="E514" s="149" t="s">
        <v>771</v>
      </c>
      <c r="F514" s="150" t="s">
        <v>772</v>
      </c>
      <c r="G514" s="151" t="s">
        <v>458</v>
      </c>
      <c r="H514" s="152">
        <v>13</v>
      </c>
      <c r="I514" s="2"/>
      <c r="J514" s="153">
        <f>ROUND(I514*H514,2)</f>
        <v>0</v>
      </c>
      <c r="K514" s="150" t="s">
        <v>223</v>
      </c>
      <c r="L514" s="154"/>
      <c r="M514" s="155" t="s">
        <v>0</v>
      </c>
      <c r="N514" s="156" t="s">
        <v>37</v>
      </c>
      <c r="O514" s="102"/>
      <c r="P514" s="103">
        <f>O514*H514</f>
        <v>0</v>
      </c>
      <c r="Q514" s="103">
        <v>1.2489999999999999E-2</v>
      </c>
      <c r="R514" s="103">
        <f>Q514*H514</f>
        <v>0.16236999999999999</v>
      </c>
      <c r="S514" s="103">
        <v>0</v>
      </c>
      <c r="T514" s="104">
        <f>S514*H514</f>
        <v>0</v>
      </c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R514" s="105" t="s">
        <v>248</v>
      </c>
      <c r="AT514" s="105" t="s">
        <v>245</v>
      </c>
      <c r="AU514" s="105" t="s">
        <v>81</v>
      </c>
      <c r="AY514" s="6" t="s">
        <v>217</v>
      </c>
      <c r="BE514" s="106">
        <f>IF(N514="základní",J514,0)</f>
        <v>0</v>
      </c>
      <c r="BF514" s="106">
        <f>IF(N514="snížená",J514,0)</f>
        <v>0</v>
      </c>
      <c r="BG514" s="106">
        <f>IF(N514="zákl. přenesená",J514,0)</f>
        <v>0</v>
      </c>
      <c r="BH514" s="106">
        <f>IF(N514="sníž. přenesená",J514,0)</f>
        <v>0</v>
      </c>
      <c r="BI514" s="106">
        <f>IF(N514="nulová",J514,0)</f>
        <v>0</v>
      </c>
      <c r="BJ514" s="6" t="s">
        <v>79</v>
      </c>
      <c r="BK514" s="106">
        <f>ROUND(I514*H514,2)</f>
        <v>0</v>
      </c>
      <c r="BL514" s="6" t="s">
        <v>224</v>
      </c>
      <c r="BM514" s="105" t="s">
        <v>773</v>
      </c>
    </row>
    <row r="515" spans="1:65" s="17" customFormat="1" ht="16.5" customHeight="1">
      <c r="A515" s="161"/>
      <c r="B515" s="15"/>
      <c r="C515" s="148" t="s">
        <v>710</v>
      </c>
      <c r="D515" s="148" t="s">
        <v>245</v>
      </c>
      <c r="E515" s="149" t="s">
        <v>775</v>
      </c>
      <c r="F515" s="150" t="s">
        <v>776</v>
      </c>
      <c r="G515" s="151" t="s">
        <v>458</v>
      </c>
      <c r="H515" s="152">
        <v>1</v>
      </c>
      <c r="I515" s="2"/>
      <c r="J515" s="153">
        <f>ROUND(I515*H515,2)</f>
        <v>0</v>
      </c>
      <c r="K515" s="150" t="s">
        <v>223</v>
      </c>
      <c r="L515" s="154"/>
      <c r="M515" s="155" t="s">
        <v>0</v>
      </c>
      <c r="N515" s="156" t="s">
        <v>37</v>
      </c>
      <c r="O515" s="102"/>
      <c r="P515" s="103">
        <f>O515*H515</f>
        <v>0</v>
      </c>
      <c r="Q515" s="103">
        <v>1.272E-2</v>
      </c>
      <c r="R515" s="103">
        <f>Q515*H515</f>
        <v>1.272E-2</v>
      </c>
      <c r="S515" s="103">
        <v>0</v>
      </c>
      <c r="T515" s="104">
        <f>S515*H515</f>
        <v>0</v>
      </c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R515" s="105" t="s">
        <v>248</v>
      </c>
      <c r="AT515" s="105" t="s">
        <v>245</v>
      </c>
      <c r="AU515" s="105" t="s">
        <v>81</v>
      </c>
      <c r="AY515" s="6" t="s">
        <v>217</v>
      </c>
      <c r="BE515" s="106">
        <f>IF(N515="základní",J515,0)</f>
        <v>0</v>
      </c>
      <c r="BF515" s="106">
        <f>IF(N515="snížená",J515,0)</f>
        <v>0</v>
      </c>
      <c r="BG515" s="106">
        <f>IF(N515="zákl. přenesená",J515,0)</f>
        <v>0</v>
      </c>
      <c r="BH515" s="106">
        <f>IF(N515="sníž. přenesená",J515,0)</f>
        <v>0</v>
      </c>
      <c r="BI515" s="106">
        <f>IF(N515="nulová",J515,0)</f>
        <v>0</v>
      </c>
      <c r="BJ515" s="6" t="s">
        <v>79</v>
      </c>
      <c r="BK515" s="106">
        <f>ROUND(I515*H515,2)</f>
        <v>0</v>
      </c>
      <c r="BL515" s="6" t="s">
        <v>224</v>
      </c>
      <c r="BM515" s="105" t="s">
        <v>777</v>
      </c>
    </row>
    <row r="516" spans="1:65" s="81" customFormat="1" ht="22.9" customHeight="1">
      <c r="B516" s="82"/>
      <c r="D516" s="83" t="s">
        <v>71</v>
      </c>
      <c r="E516" s="92" t="s">
        <v>248</v>
      </c>
      <c r="F516" s="92" t="s">
        <v>778</v>
      </c>
      <c r="J516" s="93">
        <f>BK516</f>
        <v>0</v>
      </c>
      <c r="L516" s="82"/>
      <c r="M516" s="86"/>
      <c r="N516" s="87"/>
      <c r="O516" s="87"/>
      <c r="P516" s="88">
        <f>SUM(P517:P532)</f>
        <v>0</v>
      </c>
      <c r="Q516" s="87"/>
      <c r="R516" s="88">
        <f>SUM(R517:R532)</f>
        <v>7.7819000000000011</v>
      </c>
      <c r="S516" s="87"/>
      <c r="T516" s="89">
        <f>SUM(T517:T532)</f>
        <v>0</v>
      </c>
      <c r="AR516" s="83" t="s">
        <v>79</v>
      </c>
      <c r="AT516" s="90" t="s">
        <v>71</v>
      </c>
      <c r="AU516" s="90" t="s">
        <v>79</v>
      </c>
      <c r="AY516" s="83" t="s">
        <v>217</v>
      </c>
      <c r="BK516" s="91">
        <f>SUM(BK517:BK532)</f>
        <v>0</v>
      </c>
    </row>
    <row r="517" spans="1:65" s="17" customFormat="1" ht="16.5" customHeight="1">
      <c r="A517" s="161"/>
      <c r="B517" s="15"/>
      <c r="C517" s="94" t="s">
        <v>715</v>
      </c>
      <c r="D517" s="94" t="s">
        <v>219</v>
      </c>
      <c r="E517" s="95" t="s">
        <v>780</v>
      </c>
      <c r="F517" s="96" t="s">
        <v>781</v>
      </c>
      <c r="G517" s="97" t="s">
        <v>458</v>
      </c>
      <c r="H517" s="98">
        <v>1</v>
      </c>
      <c r="I517" s="1"/>
      <c r="J517" s="99">
        <f>ROUND(I517*H517,2)</f>
        <v>0</v>
      </c>
      <c r="K517" s="96" t="s">
        <v>223</v>
      </c>
      <c r="L517" s="15"/>
      <c r="M517" s="100" t="s">
        <v>0</v>
      </c>
      <c r="N517" s="101" t="s">
        <v>37</v>
      </c>
      <c r="O517" s="102"/>
      <c r="P517" s="103">
        <f>O517*H517</f>
        <v>0</v>
      </c>
      <c r="Q517" s="103">
        <v>2.7654399999999999</v>
      </c>
      <c r="R517" s="103">
        <f>Q517*H517</f>
        <v>2.7654399999999999</v>
      </c>
      <c r="S517" s="103">
        <v>0</v>
      </c>
      <c r="T517" s="104">
        <f>S517*H517</f>
        <v>0</v>
      </c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R517" s="105" t="s">
        <v>224</v>
      </c>
      <c r="AT517" s="105" t="s">
        <v>219</v>
      </c>
      <c r="AU517" s="105" t="s">
        <v>81</v>
      </c>
      <c r="AY517" s="6" t="s">
        <v>217</v>
      </c>
      <c r="BE517" s="106">
        <f>IF(N517="základní",J517,0)</f>
        <v>0</v>
      </c>
      <c r="BF517" s="106">
        <f>IF(N517="snížená",J517,0)</f>
        <v>0</v>
      </c>
      <c r="BG517" s="106">
        <f>IF(N517="zákl. přenesená",J517,0)</f>
        <v>0</v>
      </c>
      <c r="BH517" s="106">
        <f>IF(N517="sníž. přenesená",J517,0)</f>
        <v>0</v>
      </c>
      <c r="BI517" s="106">
        <f>IF(N517="nulová",J517,0)</f>
        <v>0</v>
      </c>
      <c r="BJ517" s="6" t="s">
        <v>79</v>
      </c>
      <c r="BK517" s="106">
        <f>ROUND(I517*H517,2)</f>
        <v>0</v>
      </c>
      <c r="BL517" s="6" t="s">
        <v>224</v>
      </c>
      <c r="BM517" s="105" t="s">
        <v>782</v>
      </c>
    </row>
    <row r="518" spans="1:65" s="17" customFormat="1" ht="16.5" customHeight="1">
      <c r="A518" s="161"/>
      <c r="B518" s="15"/>
      <c r="C518" s="94" t="s">
        <v>721</v>
      </c>
      <c r="D518" s="94" t="s">
        <v>219</v>
      </c>
      <c r="E518" s="95" t="s">
        <v>784</v>
      </c>
      <c r="F518" s="96" t="s">
        <v>785</v>
      </c>
      <c r="G518" s="97" t="s">
        <v>458</v>
      </c>
      <c r="H518" s="98">
        <v>4</v>
      </c>
      <c r="I518" s="1"/>
      <c r="J518" s="99">
        <f>ROUND(I518*H518,2)</f>
        <v>0</v>
      </c>
      <c r="K518" s="96" t="s">
        <v>223</v>
      </c>
      <c r="L518" s="15"/>
      <c r="M518" s="100" t="s">
        <v>0</v>
      </c>
      <c r="N518" s="101" t="s">
        <v>37</v>
      </c>
      <c r="O518" s="102"/>
      <c r="P518" s="103">
        <f>O518*H518</f>
        <v>0</v>
      </c>
      <c r="Q518" s="103">
        <v>0.41132000000000002</v>
      </c>
      <c r="R518" s="103">
        <f>Q518*H518</f>
        <v>1.6452800000000001</v>
      </c>
      <c r="S518" s="103">
        <v>0</v>
      </c>
      <c r="T518" s="104">
        <f>S518*H518</f>
        <v>0</v>
      </c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R518" s="105" t="s">
        <v>224</v>
      </c>
      <c r="AT518" s="105" t="s">
        <v>219</v>
      </c>
      <c r="AU518" s="105" t="s">
        <v>81</v>
      </c>
      <c r="AY518" s="6" t="s">
        <v>217</v>
      </c>
      <c r="BE518" s="106">
        <f>IF(N518="základní",J518,0)</f>
        <v>0</v>
      </c>
      <c r="BF518" s="106">
        <f>IF(N518="snížená",J518,0)</f>
        <v>0</v>
      </c>
      <c r="BG518" s="106">
        <f>IF(N518="zákl. přenesená",J518,0)</f>
        <v>0</v>
      </c>
      <c r="BH518" s="106">
        <f>IF(N518="sníž. přenesená",J518,0)</f>
        <v>0</v>
      </c>
      <c r="BI518" s="106">
        <f>IF(N518="nulová",J518,0)</f>
        <v>0</v>
      </c>
      <c r="BJ518" s="6" t="s">
        <v>79</v>
      </c>
      <c r="BK518" s="106">
        <f>ROUND(I518*H518,2)</f>
        <v>0</v>
      </c>
      <c r="BL518" s="6" t="s">
        <v>224</v>
      </c>
      <c r="BM518" s="105" t="s">
        <v>786</v>
      </c>
    </row>
    <row r="519" spans="1:65" s="17" customFormat="1" ht="24">
      <c r="A519" s="161"/>
      <c r="B519" s="15"/>
      <c r="C519" s="94" t="s">
        <v>729</v>
      </c>
      <c r="D519" s="94" t="s">
        <v>219</v>
      </c>
      <c r="E519" s="95" t="s">
        <v>788</v>
      </c>
      <c r="F519" s="96" t="s">
        <v>789</v>
      </c>
      <c r="G519" s="97" t="s">
        <v>458</v>
      </c>
      <c r="H519" s="98">
        <v>11</v>
      </c>
      <c r="I519" s="1"/>
      <c r="J519" s="99">
        <f>ROUND(I519*H519,2)</f>
        <v>0</v>
      </c>
      <c r="K519" s="96" t="s">
        <v>223</v>
      </c>
      <c r="L519" s="15"/>
      <c r="M519" s="100" t="s">
        <v>0</v>
      </c>
      <c r="N519" s="101" t="s">
        <v>37</v>
      </c>
      <c r="O519" s="102"/>
      <c r="P519" s="103">
        <f>O519*H519</f>
        <v>0</v>
      </c>
      <c r="Q519" s="103">
        <v>1.0000000000000001E-5</v>
      </c>
      <c r="R519" s="103">
        <f>Q519*H519</f>
        <v>1.1E-4</v>
      </c>
      <c r="S519" s="103">
        <v>0</v>
      </c>
      <c r="T519" s="104">
        <f>S519*H519</f>
        <v>0</v>
      </c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R519" s="105" t="s">
        <v>224</v>
      </c>
      <c r="AT519" s="105" t="s">
        <v>219</v>
      </c>
      <c r="AU519" s="105" t="s">
        <v>81</v>
      </c>
      <c r="AY519" s="6" t="s">
        <v>217</v>
      </c>
      <c r="BE519" s="106">
        <f>IF(N519="základní",J519,0)</f>
        <v>0</v>
      </c>
      <c r="BF519" s="106">
        <f>IF(N519="snížená",J519,0)</f>
        <v>0</v>
      </c>
      <c r="BG519" s="106">
        <f>IF(N519="zákl. přenesená",J519,0)</f>
        <v>0</v>
      </c>
      <c r="BH519" s="106">
        <f>IF(N519="sníž. přenesená",J519,0)</f>
        <v>0</v>
      </c>
      <c r="BI519" s="106">
        <f>IF(N519="nulová",J519,0)</f>
        <v>0</v>
      </c>
      <c r="BJ519" s="6" t="s">
        <v>79</v>
      </c>
      <c r="BK519" s="106">
        <f>ROUND(I519*H519,2)</f>
        <v>0</v>
      </c>
      <c r="BL519" s="6" t="s">
        <v>224</v>
      </c>
      <c r="BM519" s="105" t="s">
        <v>790</v>
      </c>
    </row>
    <row r="520" spans="1:65" s="17" customFormat="1" ht="24">
      <c r="A520" s="161"/>
      <c r="B520" s="15"/>
      <c r="C520" s="94" t="s">
        <v>737</v>
      </c>
      <c r="D520" s="94" t="s">
        <v>219</v>
      </c>
      <c r="E520" s="95" t="s">
        <v>792</v>
      </c>
      <c r="F520" s="96" t="s">
        <v>793</v>
      </c>
      <c r="G520" s="97" t="s">
        <v>458</v>
      </c>
      <c r="H520" s="98">
        <v>44</v>
      </c>
      <c r="I520" s="1"/>
      <c r="J520" s="99">
        <f>ROUND(I520*H520,2)</f>
        <v>0</v>
      </c>
      <c r="K520" s="96" t="s">
        <v>223</v>
      </c>
      <c r="L520" s="15"/>
      <c r="M520" s="100" t="s">
        <v>0</v>
      </c>
      <c r="N520" s="101" t="s">
        <v>37</v>
      </c>
      <c r="O520" s="102"/>
      <c r="P520" s="103">
        <f>O520*H520</f>
        <v>0</v>
      </c>
      <c r="Q520" s="103">
        <v>1.0000000000000001E-5</v>
      </c>
      <c r="R520" s="103">
        <f>Q520*H520</f>
        <v>4.4000000000000002E-4</v>
      </c>
      <c r="S520" s="103">
        <v>0</v>
      </c>
      <c r="T520" s="104">
        <f>S520*H520</f>
        <v>0</v>
      </c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R520" s="105" t="s">
        <v>224</v>
      </c>
      <c r="AT520" s="105" t="s">
        <v>219</v>
      </c>
      <c r="AU520" s="105" t="s">
        <v>81</v>
      </c>
      <c r="AY520" s="6" t="s">
        <v>217</v>
      </c>
      <c r="BE520" s="106">
        <f>IF(N520="základní",J520,0)</f>
        <v>0</v>
      </c>
      <c r="BF520" s="106">
        <f>IF(N520="snížená",J520,0)</f>
        <v>0</v>
      </c>
      <c r="BG520" s="106">
        <f>IF(N520="zákl. přenesená",J520,0)</f>
        <v>0</v>
      </c>
      <c r="BH520" s="106">
        <f>IF(N520="sníž. přenesená",J520,0)</f>
        <v>0</v>
      </c>
      <c r="BI520" s="106">
        <f>IF(N520="nulová",J520,0)</f>
        <v>0</v>
      </c>
      <c r="BJ520" s="6" t="s">
        <v>79</v>
      </c>
      <c r="BK520" s="106">
        <f>ROUND(I520*H520,2)</f>
        <v>0</v>
      </c>
      <c r="BL520" s="6" t="s">
        <v>224</v>
      </c>
      <c r="BM520" s="105" t="s">
        <v>794</v>
      </c>
    </row>
    <row r="521" spans="1:65" s="132" customFormat="1">
      <c r="B521" s="133"/>
      <c r="D521" s="113" t="s">
        <v>226</v>
      </c>
      <c r="E521" s="134" t="s">
        <v>0</v>
      </c>
      <c r="F521" s="135" t="s">
        <v>795</v>
      </c>
      <c r="H521" s="136">
        <v>44</v>
      </c>
      <c r="L521" s="133"/>
      <c r="M521" s="137"/>
      <c r="N521" s="138"/>
      <c r="O521" s="138"/>
      <c r="P521" s="138"/>
      <c r="Q521" s="138"/>
      <c r="R521" s="138"/>
      <c r="S521" s="138"/>
      <c r="T521" s="139"/>
      <c r="AT521" s="134" t="s">
        <v>226</v>
      </c>
      <c r="AU521" s="134" t="s">
        <v>81</v>
      </c>
      <c r="AV521" s="132" t="s">
        <v>81</v>
      </c>
      <c r="AW521" s="132" t="s">
        <v>28</v>
      </c>
      <c r="AX521" s="132" t="s">
        <v>79</v>
      </c>
      <c r="AY521" s="134" t="s">
        <v>217</v>
      </c>
    </row>
    <row r="522" spans="1:65" s="17" customFormat="1" ht="21.75" customHeight="1">
      <c r="A522" s="161"/>
      <c r="B522" s="15"/>
      <c r="C522" s="94" t="s">
        <v>749</v>
      </c>
      <c r="D522" s="94" t="s">
        <v>219</v>
      </c>
      <c r="E522" s="95" t="s">
        <v>797</v>
      </c>
      <c r="F522" s="96" t="s">
        <v>798</v>
      </c>
      <c r="G522" s="97" t="s">
        <v>458</v>
      </c>
      <c r="H522" s="98">
        <v>11</v>
      </c>
      <c r="I522" s="1"/>
      <c r="J522" s="99">
        <f>ROUND(I522*H522,2)</f>
        <v>0</v>
      </c>
      <c r="K522" s="96" t="s">
        <v>223</v>
      </c>
      <c r="L522" s="15"/>
      <c r="M522" s="100" t="s">
        <v>0</v>
      </c>
      <c r="N522" s="101" t="s">
        <v>37</v>
      </c>
      <c r="O522" s="102"/>
      <c r="P522" s="103">
        <f>O522*H522</f>
        <v>0</v>
      </c>
      <c r="Q522" s="103">
        <v>6.9999999999999994E-5</v>
      </c>
      <c r="R522" s="103">
        <f>Q522*H522</f>
        <v>7.6999999999999996E-4</v>
      </c>
      <c r="S522" s="103">
        <v>0</v>
      </c>
      <c r="T522" s="104">
        <f>S522*H522</f>
        <v>0</v>
      </c>
      <c r="U522" s="161"/>
      <c r="V522" s="161"/>
      <c r="W522" s="161"/>
      <c r="X522" s="161"/>
      <c r="Y522" s="161"/>
      <c r="Z522" s="161"/>
      <c r="AA522" s="161"/>
      <c r="AB522" s="161"/>
      <c r="AC522" s="161"/>
      <c r="AD522" s="161"/>
      <c r="AE522" s="161"/>
      <c r="AR522" s="105" t="s">
        <v>224</v>
      </c>
      <c r="AT522" s="105" t="s">
        <v>219</v>
      </c>
      <c r="AU522" s="105" t="s">
        <v>81</v>
      </c>
      <c r="AY522" s="6" t="s">
        <v>217</v>
      </c>
      <c r="BE522" s="106">
        <f>IF(N522="základní",J522,0)</f>
        <v>0</v>
      </c>
      <c r="BF522" s="106">
        <f>IF(N522="snížená",J522,0)</f>
        <v>0</v>
      </c>
      <c r="BG522" s="106">
        <f>IF(N522="zákl. přenesená",J522,0)</f>
        <v>0</v>
      </c>
      <c r="BH522" s="106">
        <f>IF(N522="sníž. přenesená",J522,0)</f>
        <v>0</v>
      </c>
      <c r="BI522" s="106">
        <f>IF(N522="nulová",J522,0)</f>
        <v>0</v>
      </c>
      <c r="BJ522" s="6" t="s">
        <v>79</v>
      </c>
      <c r="BK522" s="106">
        <f>ROUND(I522*H522,2)</f>
        <v>0</v>
      </c>
      <c r="BL522" s="6" t="s">
        <v>224</v>
      </c>
      <c r="BM522" s="105" t="s">
        <v>799</v>
      </c>
    </row>
    <row r="523" spans="1:65" s="17" customFormat="1" ht="24">
      <c r="A523" s="161"/>
      <c r="B523" s="15"/>
      <c r="C523" s="94" t="s">
        <v>2500</v>
      </c>
      <c r="D523" s="94" t="s">
        <v>219</v>
      </c>
      <c r="E523" s="95" t="s">
        <v>801</v>
      </c>
      <c r="F523" s="96" t="s">
        <v>802</v>
      </c>
      <c r="G523" s="97" t="s">
        <v>458</v>
      </c>
      <c r="H523" s="98">
        <v>11</v>
      </c>
      <c r="I523" s="1"/>
      <c r="J523" s="99">
        <f>ROUND(I523*H523,2)</f>
        <v>0</v>
      </c>
      <c r="K523" s="96" t="s">
        <v>223</v>
      </c>
      <c r="L523" s="15"/>
      <c r="M523" s="100" t="s">
        <v>0</v>
      </c>
      <c r="N523" s="101" t="s">
        <v>37</v>
      </c>
      <c r="O523" s="102"/>
      <c r="P523" s="103">
        <f>O523*H523</f>
        <v>0</v>
      </c>
      <c r="Q523" s="103">
        <v>0.24034</v>
      </c>
      <c r="R523" s="103">
        <f>Q523*H523</f>
        <v>2.6437400000000002</v>
      </c>
      <c r="S523" s="103">
        <v>0</v>
      </c>
      <c r="T523" s="104">
        <f>S523*H523</f>
        <v>0</v>
      </c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R523" s="105" t="s">
        <v>224</v>
      </c>
      <c r="AT523" s="105" t="s">
        <v>219</v>
      </c>
      <c r="AU523" s="105" t="s">
        <v>81</v>
      </c>
      <c r="AY523" s="6" t="s">
        <v>217</v>
      </c>
      <c r="BE523" s="106">
        <f>IF(N523="základní",J523,0)</f>
        <v>0</v>
      </c>
      <c r="BF523" s="106">
        <f>IF(N523="snížená",J523,0)</f>
        <v>0</v>
      </c>
      <c r="BG523" s="106">
        <f>IF(N523="zákl. přenesená",J523,0)</f>
        <v>0</v>
      </c>
      <c r="BH523" s="106">
        <f>IF(N523="sníž. přenesená",J523,0)</f>
        <v>0</v>
      </c>
      <c r="BI523" s="106">
        <f>IF(N523="nulová",J523,0)</f>
        <v>0</v>
      </c>
      <c r="BJ523" s="6" t="s">
        <v>79</v>
      </c>
      <c r="BK523" s="106">
        <f>ROUND(I523*H523,2)</f>
        <v>0</v>
      </c>
      <c r="BL523" s="6" t="s">
        <v>224</v>
      </c>
      <c r="BM523" s="105" t="s">
        <v>803</v>
      </c>
    </row>
    <row r="524" spans="1:65" s="17" customFormat="1" ht="24">
      <c r="A524" s="161"/>
      <c r="B524" s="15"/>
      <c r="C524" s="94" t="s">
        <v>758</v>
      </c>
      <c r="D524" s="94" t="s">
        <v>219</v>
      </c>
      <c r="E524" s="95" t="s">
        <v>805</v>
      </c>
      <c r="F524" s="96" t="s">
        <v>806</v>
      </c>
      <c r="G524" s="97" t="s">
        <v>458</v>
      </c>
      <c r="H524" s="98">
        <v>11</v>
      </c>
      <c r="I524" s="1"/>
      <c r="J524" s="99">
        <f>ROUND(I524*H524,2)</f>
        <v>0</v>
      </c>
      <c r="K524" s="96" t="s">
        <v>223</v>
      </c>
      <c r="L524" s="15"/>
      <c r="M524" s="100" t="s">
        <v>0</v>
      </c>
      <c r="N524" s="101" t="s">
        <v>37</v>
      </c>
      <c r="O524" s="102"/>
      <c r="P524" s="103">
        <f>O524*H524</f>
        <v>0</v>
      </c>
      <c r="Q524" s="103">
        <v>0</v>
      </c>
      <c r="R524" s="103">
        <f>Q524*H524</f>
        <v>0</v>
      </c>
      <c r="S524" s="103">
        <v>0</v>
      </c>
      <c r="T524" s="104">
        <f>S524*H524</f>
        <v>0</v>
      </c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R524" s="105" t="s">
        <v>224</v>
      </c>
      <c r="AT524" s="105" t="s">
        <v>219</v>
      </c>
      <c r="AU524" s="105" t="s">
        <v>81</v>
      </c>
      <c r="AY524" s="6" t="s">
        <v>217</v>
      </c>
      <c r="BE524" s="106">
        <f>IF(N524="základní",J524,0)</f>
        <v>0</v>
      </c>
      <c r="BF524" s="106">
        <f>IF(N524="snížená",J524,0)</f>
        <v>0</v>
      </c>
      <c r="BG524" s="106">
        <f>IF(N524="zákl. přenesená",J524,0)</f>
        <v>0</v>
      </c>
      <c r="BH524" s="106">
        <f>IF(N524="sníž. přenesená",J524,0)</f>
        <v>0</v>
      </c>
      <c r="BI524" s="106">
        <f>IF(N524="nulová",J524,0)</f>
        <v>0</v>
      </c>
      <c r="BJ524" s="6" t="s">
        <v>79</v>
      </c>
      <c r="BK524" s="106">
        <f>ROUND(I524*H524,2)</f>
        <v>0</v>
      </c>
      <c r="BL524" s="6" t="s">
        <v>224</v>
      </c>
      <c r="BM524" s="105" t="s">
        <v>807</v>
      </c>
    </row>
    <row r="525" spans="1:65" s="17" customFormat="1" ht="21.75" customHeight="1">
      <c r="A525" s="234"/>
      <c r="B525" s="15"/>
      <c r="C525" s="94" t="s">
        <v>762</v>
      </c>
      <c r="D525" s="94" t="s">
        <v>219</v>
      </c>
      <c r="E525" s="258" t="s">
        <v>5971</v>
      </c>
      <c r="F525" s="259" t="s">
        <v>5972</v>
      </c>
      <c r="G525" s="262" t="s">
        <v>458</v>
      </c>
      <c r="H525" s="242">
        <v>4</v>
      </c>
      <c r="I525" s="1"/>
      <c r="J525" s="99">
        <f>ROUND(I525*H525,2)</f>
        <v>0</v>
      </c>
      <c r="K525" s="96" t="s">
        <v>223</v>
      </c>
      <c r="L525" s="15"/>
      <c r="M525" s="100" t="s">
        <v>0</v>
      </c>
      <c r="N525" s="101" t="s">
        <v>37</v>
      </c>
      <c r="O525" s="102"/>
      <c r="P525" s="103">
        <f>O525*H525</f>
        <v>0</v>
      </c>
      <c r="Q525" s="103">
        <v>5.0889999999999998E-2</v>
      </c>
      <c r="R525" s="103">
        <f>Q525*H525</f>
        <v>0.20355999999999999</v>
      </c>
      <c r="S525" s="103">
        <v>0</v>
      </c>
      <c r="T525" s="104">
        <f>S525*H525</f>
        <v>0</v>
      </c>
      <c r="U525" s="234"/>
      <c r="V525" s="234"/>
      <c r="W525" s="234"/>
      <c r="X525" s="234"/>
      <c r="Y525" s="234"/>
      <c r="Z525" s="234"/>
      <c r="AA525" s="234"/>
      <c r="AB525" s="234"/>
      <c r="AC525" s="234"/>
      <c r="AD525" s="234"/>
      <c r="AE525" s="234"/>
      <c r="AR525" s="105" t="s">
        <v>224</v>
      </c>
      <c r="AT525" s="105" t="s">
        <v>219</v>
      </c>
      <c r="AU525" s="105" t="s">
        <v>81</v>
      </c>
      <c r="AY525" s="6" t="s">
        <v>217</v>
      </c>
      <c r="BE525" s="106">
        <f>IF(N525="základní",J525,0)</f>
        <v>0</v>
      </c>
      <c r="BF525" s="106">
        <f>IF(N525="snížená",J525,0)</f>
        <v>0</v>
      </c>
      <c r="BG525" s="106">
        <f>IF(N525="zákl. přenesená",J525,0)</f>
        <v>0</v>
      </c>
      <c r="BH525" s="106">
        <f>IF(N525="sníž. přenesená",J525,0)</f>
        <v>0</v>
      </c>
      <c r="BI525" s="106">
        <f>IF(N525="nulová",J525,0)</f>
        <v>0</v>
      </c>
      <c r="BJ525" s="6" t="s">
        <v>79</v>
      </c>
      <c r="BK525" s="106">
        <f>ROUND(I525*H525,2)</f>
        <v>0</v>
      </c>
      <c r="BL525" s="6" t="s">
        <v>224</v>
      </c>
      <c r="BM525" s="105" t="s">
        <v>809</v>
      </c>
    </row>
    <row r="526" spans="1:65" s="132" customFormat="1" ht="19.5">
      <c r="B526" s="133"/>
      <c r="D526" s="256" t="s">
        <v>745</v>
      </c>
      <c r="E526" s="234"/>
      <c r="F526" s="257" t="s">
        <v>5975</v>
      </c>
      <c r="H526" s="136"/>
      <c r="L526" s="133"/>
      <c r="M526" s="137"/>
      <c r="N526" s="138"/>
      <c r="O526" s="138"/>
      <c r="P526" s="138"/>
      <c r="Q526" s="138"/>
      <c r="R526" s="138"/>
      <c r="S526" s="138"/>
      <c r="T526" s="139"/>
      <c r="AT526" s="134" t="s">
        <v>226</v>
      </c>
      <c r="AU526" s="134" t="s">
        <v>81</v>
      </c>
      <c r="AV526" s="132" t="s">
        <v>81</v>
      </c>
      <c r="AW526" s="132" t="s">
        <v>28</v>
      </c>
      <c r="AX526" s="132" t="s">
        <v>79</v>
      </c>
      <c r="AY526" s="134" t="s">
        <v>217</v>
      </c>
    </row>
    <row r="527" spans="1:65" s="17" customFormat="1" ht="21.75" customHeight="1">
      <c r="A527" s="161"/>
      <c r="B527" s="15"/>
      <c r="C527" s="263" t="s">
        <v>5970</v>
      </c>
      <c r="D527" s="263" t="s">
        <v>219</v>
      </c>
      <c r="E527" s="258" t="s">
        <v>5973</v>
      </c>
      <c r="F527" s="259" t="s">
        <v>5974</v>
      </c>
      <c r="G527" s="262" t="s">
        <v>458</v>
      </c>
      <c r="H527" s="242">
        <v>4</v>
      </c>
      <c r="I527" s="254"/>
      <c r="J527" s="255">
        <f>ROUND(I527*H527,2)</f>
        <v>0</v>
      </c>
      <c r="K527" s="96" t="s">
        <v>223</v>
      </c>
      <c r="L527" s="15"/>
      <c r="M527" s="100" t="s">
        <v>0</v>
      </c>
      <c r="N527" s="101" t="s">
        <v>37</v>
      </c>
      <c r="O527" s="102"/>
      <c r="P527" s="103">
        <f>O527*H527</f>
        <v>0</v>
      </c>
      <c r="Q527" s="103">
        <v>5.0889999999999998E-2</v>
      </c>
      <c r="R527" s="103">
        <f>Q527*H527</f>
        <v>0.20355999999999999</v>
      </c>
      <c r="S527" s="103">
        <v>0</v>
      </c>
      <c r="T527" s="104">
        <f>S527*H527</f>
        <v>0</v>
      </c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R527" s="105" t="s">
        <v>224</v>
      </c>
      <c r="AT527" s="105" t="s">
        <v>219</v>
      </c>
      <c r="AU527" s="105" t="s">
        <v>81</v>
      </c>
      <c r="AY527" s="6" t="s">
        <v>217</v>
      </c>
      <c r="BE527" s="106">
        <f>IF(N527="základní",J527,0)</f>
        <v>0</v>
      </c>
      <c r="BF527" s="106">
        <f>IF(N527="snížená",J527,0)</f>
        <v>0</v>
      </c>
      <c r="BG527" s="106">
        <f>IF(N527="zákl. přenesená",J527,0)</f>
        <v>0</v>
      </c>
      <c r="BH527" s="106">
        <f>IF(N527="sníž. přenesená",J527,0)</f>
        <v>0</v>
      </c>
      <c r="BI527" s="106">
        <f>IF(N527="nulová",J527,0)</f>
        <v>0</v>
      </c>
      <c r="BJ527" s="6" t="s">
        <v>79</v>
      </c>
      <c r="BK527" s="106">
        <f>ROUND(I527*H527,2)</f>
        <v>0</v>
      </c>
      <c r="BL527" s="6" t="s">
        <v>224</v>
      </c>
      <c r="BM527" s="105" t="s">
        <v>809</v>
      </c>
    </row>
    <row r="528" spans="1:65" s="132" customFormat="1" ht="19.5">
      <c r="B528" s="133"/>
      <c r="D528" s="256" t="s">
        <v>745</v>
      </c>
      <c r="E528" s="234"/>
      <c r="F528" s="257" t="s">
        <v>5975</v>
      </c>
      <c r="H528" s="136"/>
      <c r="L528" s="133"/>
      <c r="M528" s="137"/>
      <c r="N528" s="138"/>
      <c r="O528" s="138"/>
      <c r="P528" s="138"/>
      <c r="Q528" s="138"/>
      <c r="R528" s="138"/>
      <c r="S528" s="138"/>
      <c r="T528" s="139"/>
      <c r="AT528" s="134" t="s">
        <v>226</v>
      </c>
      <c r="AU528" s="134" t="s">
        <v>81</v>
      </c>
      <c r="AV528" s="132" t="s">
        <v>81</v>
      </c>
      <c r="AW528" s="132" t="s">
        <v>28</v>
      </c>
      <c r="AX528" s="132" t="s">
        <v>79</v>
      </c>
      <c r="AY528" s="134" t="s">
        <v>217</v>
      </c>
    </row>
    <row r="529" spans="1:65" s="17" customFormat="1" ht="21.75" customHeight="1">
      <c r="A529" s="161"/>
      <c r="B529" s="15"/>
      <c r="C529" s="94" t="s">
        <v>766</v>
      </c>
      <c r="D529" s="94" t="s">
        <v>219</v>
      </c>
      <c r="E529" s="95" t="s">
        <v>811</v>
      </c>
      <c r="F529" s="96" t="s">
        <v>812</v>
      </c>
      <c r="G529" s="97" t="s">
        <v>458</v>
      </c>
      <c r="H529" s="98">
        <v>1</v>
      </c>
      <c r="I529" s="1"/>
      <c r="J529" s="99">
        <f>ROUND(I529*H529,2)</f>
        <v>0</v>
      </c>
      <c r="K529" s="96" t="s">
        <v>223</v>
      </c>
      <c r="L529" s="15"/>
      <c r="M529" s="100" t="s">
        <v>0</v>
      </c>
      <c r="N529" s="101" t="s">
        <v>37</v>
      </c>
      <c r="O529" s="102"/>
      <c r="P529" s="103">
        <f>O529*H529</f>
        <v>0</v>
      </c>
      <c r="Q529" s="103">
        <v>9.35E-2</v>
      </c>
      <c r="R529" s="103">
        <f>Q529*H529</f>
        <v>9.35E-2</v>
      </c>
      <c r="S529" s="103">
        <v>0</v>
      </c>
      <c r="T529" s="104">
        <f>S529*H529</f>
        <v>0</v>
      </c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R529" s="105" t="s">
        <v>224</v>
      </c>
      <c r="AT529" s="105" t="s">
        <v>219</v>
      </c>
      <c r="AU529" s="105" t="s">
        <v>81</v>
      </c>
      <c r="AY529" s="6" t="s">
        <v>217</v>
      </c>
      <c r="BE529" s="106">
        <f>IF(N529="základní",J529,0)</f>
        <v>0</v>
      </c>
      <c r="BF529" s="106">
        <f>IF(N529="snížená",J529,0)</f>
        <v>0</v>
      </c>
      <c r="BG529" s="106">
        <f>IF(N529="zákl. přenesená",J529,0)</f>
        <v>0</v>
      </c>
      <c r="BH529" s="106">
        <f>IF(N529="sníž. přenesená",J529,0)</f>
        <v>0</v>
      </c>
      <c r="BI529" s="106">
        <f>IF(N529="nulová",J529,0)</f>
        <v>0</v>
      </c>
      <c r="BJ529" s="6" t="s">
        <v>79</v>
      </c>
      <c r="BK529" s="106">
        <f>ROUND(I529*H529,2)</f>
        <v>0</v>
      </c>
      <c r="BL529" s="6" t="s">
        <v>224</v>
      </c>
      <c r="BM529" s="105" t="s">
        <v>813</v>
      </c>
    </row>
    <row r="530" spans="1:65" s="17" customFormat="1" ht="16.5" customHeight="1">
      <c r="A530" s="161"/>
      <c r="B530" s="15"/>
      <c r="C530" s="94" t="s">
        <v>770</v>
      </c>
      <c r="D530" s="94" t="s">
        <v>219</v>
      </c>
      <c r="E530" s="95" t="s">
        <v>815</v>
      </c>
      <c r="F530" s="96" t="s">
        <v>816</v>
      </c>
      <c r="G530" s="97" t="s">
        <v>458</v>
      </c>
      <c r="H530" s="98">
        <v>1</v>
      </c>
      <c r="I530" s="1"/>
      <c r="J530" s="99">
        <f>ROUND(I530*H530,2)</f>
        <v>0</v>
      </c>
      <c r="K530" s="96" t="s">
        <v>223</v>
      </c>
      <c r="L530" s="15"/>
      <c r="M530" s="100" t="s">
        <v>0</v>
      </c>
      <c r="N530" s="101" t="s">
        <v>37</v>
      </c>
      <c r="O530" s="102"/>
      <c r="P530" s="103">
        <f>O530*H530</f>
        <v>0</v>
      </c>
      <c r="Q530" s="103">
        <v>0.21734000000000001</v>
      </c>
      <c r="R530" s="103">
        <f>Q530*H530</f>
        <v>0.21734000000000001</v>
      </c>
      <c r="S530" s="103">
        <v>0</v>
      </c>
      <c r="T530" s="104">
        <f>S530*H530</f>
        <v>0</v>
      </c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R530" s="105" t="s">
        <v>224</v>
      </c>
      <c r="AT530" s="105" t="s">
        <v>219</v>
      </c>
      <c r="AU530" s="105" t="s">
        <v>81</v>
      </c>
      <c r="AY530" s="6" t="s">
        <v>217</v>
      </c>
      <c r="BE530" s="106">
        <f>IF(N530="základní",J530,0)</f>
        <v>0</v>
      </c>
      <c r="BF530" s="106">
        <f>IF(N530="snížená",J530,0)</f>
        <v>0</v>
      </c>
      <c r="BG530" s="106">
        <f>IF(N530="zákl. přenesená",J530,0)</f>
        <v>0</v>
      </c>
      <c r="BH530" s="106">
        <f>IF(N530="sníž. přenesená",J530,0)</f>
        <v>0</v>
      </c>
      <c r="BI530" s="106">
        <f>IF(N530="nulová",J530,0)</f>
        <v>0</v>
      </c>
      <c r="BJ530" s="6" t="s">
        <v>79</v>
      </c>
      <c r="BK530" s="106">
        <f>ROUND(I530*H530,2)</f>
        <v>0</v>
      </c>
      <c r="BL530" s="6" t="s">
        <v>224</v>
      </c>
      <c r="BM530" s="105" t="s">
        <v>817</v>
      </c>
    </row>
    <row r="531" spans="1:65" s="17" customFormat="1" ht="16.5" customHeight="1">
      <c r="A531" s="161"/>
      <c r="B531" s="15"/>
      <c r="C531" s="148" t="s">
        <v>774</v>
      </c>
      <c r="D531" s="148" t="s">
        <v>245</v>
      </c>
      <c r="E531" s="149" t="s">
        <v>819</v>
      </c>
      <c r="F531" s="150" t="s">
        <v>820</v>
      </c>
      <c r="G531" s="151" t="s">
        <v>458</v>
      </c>
      <c r="H531" s="152">
        <v>1</v>
      </c>
      <c r="I531" s="2"/>
      <c r="J531" s="153">
        <f>ROUND(I531*H531,2)</f>
        <v>0</v>
      </c>
      <c r="K531" s="150" t="s">
        <v>223</v>
      </c>
      <c r="L531" s="154"/>
      <c r="M531" s="155" t="s">
        <v>0</v>
      </c>
      <c r="N531" s="156" t="s">
        <v>37</v>
      </c>
      <c r="O531" s="102"/>
      <c r="P531" s="103">
        <f>O531*H531</f>
        <v>0</v>
      </c>
      <c r="Q531" s="103">
        <v>0</v>
      </c>
      <c r="R531" s="103">
        <f>Q531*H531</f>
        <v>0</v>
      </c>
      <c r="S531" s="103">
        <v>0</v>
      </c>
      <c r="T531" s="104">
        <f>S531*H531</f>
        <v>0</v>
      </c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R531" s="105" t="s">
        <v>248</v>
      </c>
      <c r="AT531" s="105" t="s">
        <v>245</v>
      </c>
      <c r="AU531" s="105" t="s">
        <v>81</v>
      </c>
      <c r="AY531" s="6" t="s">
        <v>217</v>
      </c>
      <c r="BE531" s="106">
        <f>IF(N531="základní",J531,0)</f>
        <v>0</v>
      </c>
      <c r="BF531" s="106">
        <f>IF(N531="snížená",J531,0)</f>
        <v>0</v>
      </c>
      <c r="BG531" s="106">
        <f>IF(N531="zákl. přenesená",J531,0)</f>
        <v>0</v>
      </c>
      <c r="BH531" s="106">
        <f>IF(N531="sníž. přenesená",J531,0)</f>
        <v>0</v>
      </c>
      <c r="BI531" s="106">
        <f>IF(N531="nulová",J531,0)</f>
        <v>0</v>
      </c>
      <c r="BJ531" s="6" t="s">
        <v>79</v>
      </c>
      <c r="BK531" s="106">
        <f>ROUND(I531*H531,2)</f>
        <v>0</v>
      </c>
      <c r="BL531" s="6" t="s">
        <v>224</v>
      </c>
      <c r="BM531" s="105" t="s">
        <v>821</v>
      </c>
    </row>
    <row r="532" spans="1:65" s="17" customFormat="1" ht="16.5" customHeight="1">
      <c r="A532" s="161"/>
      <c r="B532" s="15"/>
      <c r="C532" s="94" t="s">
        <v>779</v>
      </c>
      <c r="D532" s="94" t="s">
        <v>219</v>
      </c>
      <c r="E532" s="95" t="s">
        <v>823</v>
      </c>
      <c r="F532" s="96" t="s">
        <v>824</v>
      </c>
      <c r="G532" s="97" t="s">
        <v>458</v>
      </c>
      <c r="H532" s="98">
        <v>6</v>
      </c>
      <c r="I532" s="1"/>
      <c r="J532" s="99">
        <f>ROUND(I532*H532,2)</f>
        <v>0</v>
      </c>
      <c r="K532" s="96" t="s">
        <v>223</v>
      </c>
      <c r="L532" s="15"/>
      <c r="M532" s="100" t="s">
        <v>0</v>
      </c>
      <c r="N532" s="101" t="s">
        <v>37</v>
      </c>
      <c r="O532" s="102"/>
      <c r="P532" s="103">
        <f>O532*H532</f>
        <v>0</v>
      </c>
      <c r="Q532" s="103">
        <v>1.3600000000000001E-3</v>
      </c>
      <c r="R532" s="103">
        <f>Q532*H532</f>
        <v>8.1600000000000006E-3</v>
      </c>
      <c r="S532" s="103">
        <v>0</v>
      </c>
      <c r="T532" s="104">
        <f>S532*H532</f>
        <v>0</v>
      </c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R532" s="105" t="s">
        <v>224</v>
      </c>
      <c r="AT532" s="105" t="s">
        <v>219</v>
      </c>
      <c r="AU532" s="105" t="s">
        <v>81</v>
      </c>
      <c r="AY532" s="6" t="s">
        <v>217</v>
      </c>
      <c r="BE532" s="106">
        <f>IF(N532="základní",J532,0)</f>
        <v>0</v>
      </c>
      <c r="BF532" s="106">
        <f>IF(N532="snížená",J532,0)</f>
        <v>0</v>
      </c>
      <c r="BG532" s="106">
        <f>IF(N532="zákl. přenesená",J532,0)</f>
        <v>0</v>
      </c>
      <c r="BH532" s="106">
        <f>IF(N532="sníž. přenesená",J532,0)</f>
        <v>0</v>
      </c>
      <c r="BI532" s="106">
        <f>IF(N532="nulová",J532,0)</f>
        <v>0</v>
      </c>
      <c r="BJ532" s="6" t="s">
        <v>79</v>
      </c>
      <c r="BK532" s="106">
        <f>ROUND(I532*H532,2)</f>
        <v>0</v>
      </c>
      <c r="BL532" s="6" t="s">
        <v>224</v>
      </c>
      <c r="BM532" s="105" t="s">
        <v>825</v>
      </c>
    </row>
    <row r="533" spans="1:65" s="81" customFormat="1" ht="22.9" customHeight="1">
      <c r="B533" s="82"/>
      <c r="D533" s="83" t="s">
        <v>71</v>
      </c>
      <c r="E533" s="92" t="s">
        <v>260</v>
      </c>
      <c r="F533" s="92" t="s">
        <v>826</v>
      </c>
      <c r="J533" s="93">
        <f>BK533</f>
        <v>0</v>
      </c>
      <c r="L533" s="82"/>
      <c r="M533" s="86"/>
      <c r="N533" s="87"/>
      <c r="O533" s="87"/>
      <c r="P533" s="88">
        <f>SUM(P534:P687)</f>
        <v>0</v>
      </c>
      <c r="Q533" s="87"/>
      <c r="R533" s="88">
        <f>SUM(R534:R687)</f>
        <v>0.40244794000000006</v>
      </c>
      <c r="S533" s="87"/>
      <c r="T533" s="89">
        <f>SUM(T534:T687)</f>
        <v>438.95820259999988</v>
      </c>
      <c r="AR533" s="83" t="s">
        <v>79</v>
      </c>
      <c r="AT533" s="90" t="s">
        <v>71</v>
      </c>
      <c r="AU533" s="90" t="s">
        <v>79</v>
      </c>
      <c r="AY533" s="83" t="s">
        <v>217</v>
      </c>
      <c r="BK533" s="91">
        <f>SUM(BK534:BK687)</f>
        <v>0</v>
      </c>
    </row>
    <row r="534" spans="1:65" s="17" customFormat="1" ht="21.75" customHeight="1">
      <c r="A534" s="161"/>
      <c r="B534" s="15"/>
      <c r="C534" s="94" t="s">
        <v>783</v>
      </c>
      <c r="D534" s="94" t="s">
        <v>219</v>
      </c>
      <c r="E534" s="95" t="s">
        <v>828</v>
      </c>
      <c r="F534" s="96" t="s">
        <v>829</v>
      </c>
      <c r="G534" s="97" t="s">
        <v>286</v>
      </c>
      <c r="H534" s="98">
        <v>456</v>
      </c>
      <c r="I534" s="1"/>
      <c r="J534" s="99">
        <f>ROUND(I534*H534,2)</f>
        <v>0</v>
      </c>
      <c r="K534" s="96" t="s">
        <v>223</v>
      </c>
      <c r="L534" s="15"/>
      <c r="M534" s="100" t="s">
        <v>0</v>
      </c>
      <c r="N534" s="101" t="s">
        <v>37</v>
      </c>
      <c r="O534" s="102"/>
      <c r="P534" s="103">
        <f>O534*H534</f>
        <v>0</v>
      </c>
      <c r="Q534" s="103">
        <v>0</v>
      </c>
      <c r="R534" s="103">
        <f>Q534*H534</f>
        <v>0</v>
      </c>
      <c r="S534" s="103">
        <v>0</v>
      </c>
      <c r="T534" s="104">
        <f>S534*H534</f>
        <v>0</v>
      </c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R534" s="105" t="s">
        <v>224</v>
      </c>
      <c r="AT534" s="105" t="s">
        <v>219</v>
      </c>
      <c r="AU534" s="105" t="s">
        <v>81</v>
      </c>
      <c r="AY534" s="6" t="s">
        <v>217</v>
      </c>
      <c r="BE534" s="106">
        <f>IF(N534="základní",J534,0)</f>
        <v>0</v>
      </c>
      <c r="BF534" s="106">
        <f>IF(N534="snížená",J534,0)</f>
        <v>0</v>
      </c>
      <c r="BG534" s="106">
        <f>IF(N534="zákl. přenesená",J534,0)</f>
        <v>0</v>
      </c>
      <c r="BH534" s="106">
        <f>IF(N534="sníž. přenesená",J534,0)</f>
        <v>0</v>
      </c>
      <c r="BI534" s="106">
        <f>IF(N534="nulová",J534,0)</f>
        <v>0</v>
      </c>
      <c r="BJ534" s="6" t="s">
        <v>79</v>
      </c>
      <c r="BK534" s="106">
        <f>ROUND(I534*H534,2)</f>
        <v>0</v>
      </c>
      <c r="BL534" s="6" t="s">
        <v>224</v>
      </c>
      <c r="BM534" s="105" t="s">
        <v>830</v>
      </c>
    </row>
    <row r="535" spans="1:65" s="17" customFormat="1" ht="21.75" customHeight="1">
      <c r="A535" s="161"/>
      <c r="B535" s="15"/>
      <c r="C535" s="94" t="s">
        <v>787</v>
      </c>
      <c r="D535" s="94" t="s">
        <v>219</v>
      </c>
      <c r="E535" s="95" t="s">
        <v>832</v>
      </c>
      <c r="F535" s="96" t="s">
        <v>833</v>
      </c>
      <c r="G535" s="97" t="s">
        <v>286</v>
      </c>
      <c r="H535" s="98">
        <v>41040</v>
      </c>
      <c r="I535" s="1"/>
      <c r="J535" s="99">
        <f>ROUND(I535*H535,2)</f>
        <v>0</v>
      </c>
      <c r="K535" s="96" t="s">
        <v>223</v>
      </c>
      <c r="L535" s="15"/>
      <c r="M535" s="100" t="s">
        <v>0</v>
      </c>
      <c r="N535" s="101" t="s">
        <v>37</v>
      </c>
      <c r="O535" s="102"/>
      <c r="P535" s="103">
        <f>O535*H535</f>
        <v>0</v>
      </c>
      <c r="Q535" s="103">
        <v>0</v>
      </c>
      <c r="R535" s="103">
        <f>Q535*H535</f>
        <v>0</v>
      </c>
      <c r="S535" s="103">
        <v>0</v>
      </c>
      <c r="T535" s="104">
        <f>S535*H535</f>
        <v>0</v>
      </c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R535" s="105" t="s">
        <v>224</v>
      </c>
      <c r="AT535" s="105" t="s">
        <v>219</v>
      </c>
      <c r="AU535" s="105" t="s">
        <v>81</v>
      </c>
      <c r="AY535" s="6" t="s">
        <v>217</v>
      </c>
      <c r="BE535" s="106">
        <f>IF(N535="základní",J535,0)</f>
        <v>0</v>
      </c>
      <c r="BF535" s="106">
        <f>IF(N535="snížená",J535,0)</f>
        <v>0</v>
      </c>
      <c r="BG535" s="106">
        <f>IF(N535="zákl. přenesená",J535,0)</f>
        <v>0</v>
      </c>
      <c r="BH535" s="106">
        <f>IF(N535="sníž. přenesená",J535,0)</f>
        <v>0</v>
      </c>
      <c r="BI535" s="106">
        <f>IF(N535="nulová",J535,0)</f>
        <v>0</v>
      </c>
      <c r="BJ535" s="6" t="s">
        <v>79</v>
      </c>
      <c r="BK535" s="106">
        <f>ROUND(I535*H535,2)</f>
        <v>0</v>
      </c>
      <c r="BL535" s="6" t="s">
        <v>224</v>
      </c>
      <c r="BM535" s="105" t="s">
        <v>834</v>
      </c>
    </row>
    <row r="536" spans="1:65" s="132" customFormat="1">
      <c r="B536" s="133"/>
      <c r="D536" s="113" t="s">
        <v>226</v>
      </c>
      <c r="F536" s="135" t="s">
        <v>835</v>
      </c>
      <c r="H536" s="136">
        <v>41040</v>
      </c>
      <c r="L536" s="133"/>
      <c r="M536" s="137"/>
      <c r="N536" s="138"/>
      <c r="O536" s="138"/>
      <c r="P536" s="138"/>
      <c r="Q536" s="138"/>
      <c r="R536" s="138"/>
      <c r="S536" s="138"/>
      <c r="T536" s="139"/>
      <c r="AT536" s="134" t="s">
        <v>226</v>
      </c>
      <c r="AU536" s="134" t="s">
        <v>81</v>
      </c>
      <c r="AV536" s="132" t="s">
        <v>81</v>
      </c>
      <c r="AW536" s="132" t="s">
        <v>2</v>
      </c>
      <c r="AX536" s="132" t="s">
        <v>79</v>
      </c>
      <c r="AY536" s="134" t="s">
        <v>217</v>
      </c>
    </row>
    <row r="537" spans="1:65" s="17" customFormat="1" ht="21.75" customHeight="1">
      <c r="A537" s="161"/>
      <c r="B537" s="15"/>
      <c r="C537" s="94" t="s">
        <v>791</v>
      </c>
      <c r="D537" s="94" t="s">
        <v>219</v>
      </c>
      <c r="E537" s="95" t="s">
        <v>837</v>
      </c>
      <c r="F537" s="96" t="s">
        <v>838</v>
      </c>
      <c r="G537" s="97" t="s">
        <v>286</v>
      </c>
      <c r="H537" s="98">
        <v>456</v>
      </c>
      <c r="I537" s="1"/>
      <c r="J537" s="99">
        <f>ROUND(I537*H537,2)</f>
        <v>0</v>
      </c>
      <c r="K537" s="96" t="s">
        <v>223</v>
      </c>
      <c r="L537" s="15"/>
      <c r="M537" s="100" t="s">
        <v>0</v>
      </c>
      <c r="N537" s="101" t="s">
        <v>37</v>
      </c>
      <c r="O537" s="102"/>
      <c r="P537" s="103">
        <f>O537*H537</f>
        <v>0</v>
      </c>
      <c r="Q537" s="103">
        <v>0</v>
      </c>
      <c r="R537" s="103">
        <f>Q537*H537</f>
        <v>0</v>
      </c>
      <c r="S537" s="103">
        <v>0</v>
      </c>
      <c r="T537" s="104">
        <f>S537*H537</f>
        <v>0</v>
      </c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R537" s="105" t="s">
        <v>224</v>
      </c>
      <c r="AT537" s="105" t="s">
        <v>219</v>
      </c>
      <c r="AU537" s="105" t="s">
        <v>81</v>
      </c>
      <c r="AY537" s="6" t="s">
        <v>217</v>
      </c>
      <c r="BE537" s="106">
        <f>IF(N537="základní",J537,0)</f>
        <v>0</v>
      </c>
      <c r="BF537" s="106">
        <f>IF(N537="snížená",J537,0)</f>
        <v>0</v>
      </c>
      <c r="BG537" s="106">
        <f>IF(N537="zákl. přenesená",J537,0)</f>
        <v>0</v>
      </c>
      <c r="BH537" s="106">
        <f>IF(N537="sníž. přenesená",J537,0)</f>
        <v>0</v>
      </c>
      <c r="BI537" s="106">
        <f>IF(N537="nulová",J537,0)</f>
        <v>0</v>
      </c>
      <c r="BJ537" s="6" t="s">
        <v>79</v>
      </c>
      <c r="BK537" s="106">
        <f>ROUND(I537*H537,2)</f>
        <v>0</v>
      </c>
      <c r="BL537" s="6" t="s">
        <v>224</v>
      </c>
      <c r="BM537" s="105" t="s">
        <v>839</v>
      </c>
    </row>
    <row r="538" spans="1:65" s="17" customFormat="1" ht="16.5" customHeight="1">
      <c r="A538" s="161"/>
      <c r="B538" s="15"/>
      <c r="C538" s="94" t="s">
        <v>796</v>
      </c>
      <c r="D538" s="94" t="s">
        <v>219</v>
      </c>
      <c r="E538" s="95" t="s">
        <v>841</v>
      </c>
      <c r="F538" s="96" t="s">
        <v>842</v>
      </c>
      <c r="G538" s="97" t="s">
        <v>286</v>
      </c>
      <c r="H538" s="98">
        <v>741</v>
      </c>
      <c r="I538" s="1"/>
      <c r="J538" s="99">
        <f>ROUND(I538*H538,2)</f>
        <v>0</v>
      </c>
      <c r="K538" s="96" t="s">
        <v>223</v>
      </c>
      <c r="L538" s="15"/>
      <c r="M538" s="100" t="s">
        <v>0</v>
      </c>
      <c r="N538" s="101" t="s">
        <v>37</v>
      </c>
      <c r="O538" s="102"/>
      <c r="P538" s="103">
        <f>O538*H538</f>
        <v>0</v>
      </c>
      <c r="Q538" s="103">
        <v>0</v>
      </c>
      <c r="R538" s="103">
        <f>Q538*H538</f>
        <v>0</v>
      </c>
      <c r="S538" s="103">
        <v>0</v>
      </c>
      <c r="T538" s="104">
        <f>S538*H538</f>
        <v>0</v>
      </c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R538" s="105" t="s">
        <v>224</v>
      </c>
      <c r="AT538" s="105" t="s">
        <v>219</v>
      </c>
      <c r="AU538" s="105" t="s">
        <v>81</v>
      </c>
      <c r="AY538" s="6" t="s">
        <v>217</v>
      </c>
      <c r="BE538" s="106">
        <f>IF(N538="základní",J538,0)</f>
        <v>0</v>
      </c>
      <c r="BF538" s="106">
        <f>IF(N538="snížená",J538,0)</f>
        <v>0</v>
      </c>
      <c r="BG538" s="106">
        <f>IF(N538="zákl. přenesená",J538,0)</f>
        <v>0</v>
      </c>
      <c r="BH538" s="106">
        <f>IF(N538="sníž. přenesená",J538,0)</f>
        <v>0</v>
      </c>
      <c r="BI538" s="106">
        <f>IF(N538="nulová",J538,0)</f>
        <v>0</v>
      </c>
      <c r="BJ538" s="6" t="s">
        <v>79</v>
      </c>
      <c r="BK538" s="106">
        <f>ROUND(I538*H538,2)</f>
        <v>0</v>
      </c>
      <c r="BL538" s="6" t="s">
        <v>224</v>
      </c>
      <c r="BM538" s="105" t="s">
        <v>843</v>
      </c>
    </row>
    <row r="539" spans="1:65" s="17" customFormat="1" ht="16.5" customHeight="1">
      <c r="A539" s="161"/>
      <c r="B539" s="15"/>
      <c r="C539" s="94" t="s">
        <v>800</v>
      </c>
      <c r="D539" s="94" t="s">
        <v>219</v>
      </c>
      <c r="E539" s="95" t="s">
        <v>845</v>
      </c>
      <c r="F539" s="96" t="s">
        <v>846</v>
      </c>
      <c r="G539" s="97" t="s">
        <v>286</v>
      </c>
      <c r="H539" s="98">
        <v>66690</v>
      </c>
      <c r="I539" s="1"/>
      <c r="J539" s="99">
        <f>ROUND(I539*H539,2)</f>
        <v>0</v>
      </c>
      <c r="K539" s="96" t="s">
        <v>223</v>
      </c>
      <c r="L539" s="15"/>
      <c r="M539" s="100" t="s">
        <v>0</v>
      </c>
      <c r="N539" s="101" t="s">
        <v>37</v>
      </c>
      <c r="O539" s="102"/>
      <c r="P539" s="103">
        <f>O539*H539</f>
        <v>0</v>
      </c>
      <c r="Q539" s="103">
        <v>0</v>
      </c>
      <c r="R539" s="103">
        <f>Q539*H539</f>
        <v>0</v>
      </c>
      <c r="S539" s="103">
        <v>0</v>
      </c>
      <c r="T539" s="104">
        <f>S539*H539</f>
        <v>0</v>
      </c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R539" s="105" t="s">
        <v>224</v>
      </c>
      <c r="AT539" s="105" t="s">
        <v>219</v>
      </c>
      <c r="AU539" s="105" t="s">
        <v>81</v>
      </c>
      <c r="AY539" s="6" t="s">
        <v>217</v>
      </c>
      <c r="BE539" s="106">
        <f>IF(N539="základní",J539,0)</f>
        <v>0</v>
      </c>
      <c r="BF539" s="106">
        <f>IF(N539="snížená",J539,0)</f>
        <v>0</v>
      </c>
      <c r="BG539" s="106">
        <f>IF(N539="zákl. přenesená",J539,0)</f>
        <v>0</v>
      </c>
      <c r="BH539" s="106">
        <f>IF(N539="sníž. přenesená",J539,0)</f>
        <v>0</v>
      </c>
      <c r="BI539" s="106">
        <f>IF(N539="nulová",J539,0)</f>
        <v>0</v>
      </c>
      <c r="BJ539" s="6" t="s">
        <v>79</v>
      </c>
      <c r="BK539" s="106">
        <f>ROUND(I539*H539,2)</f>
        <v>0</v>
      </c>
      <c r="BL539" s="6" t="s">
        <v>224</v>
      </c>
      <c r="BM539" s="105" t="s">
        <v>847</v>
      </c>
    </row>
    <row r="540" spans="1:65" s="132" customFormat="1">
      <c r="B540" s="133"/>
      <c r="D540" s="113" t="s">
        <v>226</v>
      </c>
      <c r="F540" s="135" t="s">
        <v>848</v>
      </c>
      <c r="H540" s="136">
        <v>66690</v>
      </c>
      <c r="L540" s="133"/>
      <c r="M540" s="137"/>
      <c r="N540" s="138"/>
      <c r="O540" s="138"/>
      <c r="P540" s="138"/>
      <c r="Q540" s="138"/>
      <c r="R540" s="138"/>
      <c r="S540" s="138"/>
      <c r="T540" s="139"/>
      <c r="AT540" s="134" t="s">
        <v>226</v>
      </c>
      <c r="AU540" s="134" t="s">
        <v>81</v>
      </c>
      <c r="AV540" s="132" t="s">
        <v>81</v>
      </c>
      <c r="AW540" s="132" t="s">
        <v>2</v>
      </c>
      <c r="AX540" s="132" t="s">
        <v>79</v>
      </c>
      <c r="AY540" s="134" t="s">
        <v>217</v>
      </c>
    </row>
    <row r="541" spans="1:65" s="17" customFormat="1" ht="16.5" customHeight="1">
      <c r="A541" s="161"/>
      <c r="B541" s="15"/>
      <c r="C541" s="94" t="s">
        <v>804</v>
      </c>
      <c r="D541" s="94" t="s">
        <v>219</v>
      </c>
      <c r="E541" s="95" t="s">
        <v>850</v>
      </c>
      <c r="F541" s="96" t="s">
        <v>851</v>
      </c>
      <c r="G541" s="97" t="s">
        <v>286</v>
      </c>
      <c r="H541" s="98">
        <v>741</v>
      </c>
      <c r="I541" s="1"/>
      <c r="J541" s="99">
        <f t="shared" ref="J541:J546" si="0">ROUND(I541*H541,2)</f>
        <v>0</v>
      </c>
      <c r="K541" s="96" t="s">
        <v>223</v>
      </c>
      <c r="L541" s="15"/>
      <c r="M541" s="100" t="s">
        <v>0</v>
      </c>
      <c r="N541" s="101" t="s">
        <v>37</v>
      </c>
      <c r="O541" s="102"/>
      <c r="P541" s="103">
        <f t="shared" ref="P541:P546" si="1">O541*H541</f>
        <v>0</v>
      </c>
      <c r="Q541" s="103">
        <v>0</v>
      </c>
      <c r="R541" s="103">
        <f t="shared" ref="R541:R546" si="2">Q541*H541</f>
        <v>0</v>
      </c>
      <c r="S541" s="103">
        <v>0</v>
      </c>
      <c r="T541" s="104">
        <f t="shared" ref="T541:T546" si="3">S541*H541</f>
        <v>0</v>
      </c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R541" s="105" t="s">
        <v>224</v>
      </c>
      <c r="AT541" s="105" t="s">
        <v>219</v>
      </c>
      <c r="AU541" s="105" t="s">
        <v>81</v>
      </c>
      <c r="AY541" s="6" t="s">
        <v>217</v>
      </c>
      <c r="BE541" s="106">
        <f t="shared" ref="BE541:BE546" si="4">IF(N541="základní",J541,0)</f>
        <v>0</v>
      </c>
      <c r="BF541" s="106">
        <f t="shared" ref="BF541:BF546" si="5">IF(N541="snížená",J541,0)</f>
        <v>0</v>
      </c>
      <c r="BG541" s="106">
        <f t="shared" ref="BG541:BG546" si="6">IF(N541="zákl. přenesená",J541,0)</f>
        <v>0</v>
      </c>
      <c r="BH541" s="106">
        <f t="shared" ref="BH541:BH546" si="7">IF(N541="sníž. přenesená",J541,0)</f>
        <v>0</v>
      </c>
      <c r="BI541" s="106">
        <f t="shared" ref="BI541:BI546" si="8">IF(N541="nulová",J541,0)</f>
        <v>0</v>
      </c>
      <c r="BJ541" s="6" t="s">
        <v>79</v>
      </c>
      <c r="BK541" s="106">
        <f t="shared" ref="BK541:BK546" si="9">ROUND(I541*H541,2)</f>
        <v>0</v>
      </c>
      <c r="BL541" s="6" t="s">
        <v>224</v>
      </c>
      <c r="BM541" s="105" t="s">
        <v>852</v>
      </c>
    </row>
    <row r="542" spans="1:65" s="17" customFormat="1" ht="21.75" customHeight="1">
      <c r="A542" s="161"/>
      <c r="B542" s="15"/>
      <c r="C542" s="94" t="s">
        <v>808</v>
      </c>
      <c r="D542" s="94" t="s">
        <v>219</v>
      </c>
      <c r="E542" s="95" t="s">
        <v>854</v>
      </c>
      <c r="F542" s="96" t="s">
        <v>855</v>
      </c>
      <c r="G542" s="97" t="s">
        <v>286</v>
      </c>
      <c r="H542" s="98">
        <v>750</v>
      </c>
      <c r="I542" s="1"/>
      <c r="J542" s="99">
        <f t="shared" si="0"/>
        <v>0</v>
      </c>
      <c r="K542" s="96" t="s">
        <v>223</v>
      </c>
      <c r="L542" s="15"/>
      <c r="M542" s="100" t="s">
        <v>0</v>
      </c>
      <c r="N542" s="101" t="s">
        <v>37</v>
      </c>
      <c r="O542" s="102"/>
      <c r="P542" s="103">
        <f t="shared" si="1"/>
        <v>0</v>
      </c>
      <c r="Q542" s="103">
        <v>1.2999999999999999E-4</v>
      </c>
      <c r="R542" s="103">
        <f t="shared" si="2"/>
        <v>9.7499999999999989E-2</v>
      </c>
      <c r="S542" s="103">
        <v>0</v>
      </c>
      <c r="T542" s="104">
        <f t="shared" si="3"/>
        <v>0</v>
      </c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R542" s="105" t="s">
        <v>224</v>
      </c>
      <c r="AT542" s="105" t="s">
        <v>219</v>
      </c>
      <c r="AU542" s="105" t="s">
        <v>81</v>
      </c>
      <c r="AY542" s="6" t="s">
        <v>217</v>
      </c>
      <c r="BE542" s="106">
        <f t="shared" si="4"/>
        <v>0</v>
      </c>
      <c r="BF542" s="106">
        <f t="shared" si="5"/>
        <v>0</v>
      </c>
      <c r="BG542" s="106">
        <f t="shared" si="6"/>
        <v>0</v>
      </c>
      <c r="BH542" s="106">
        <f t="shared" si="7"/>
        <v>0</v>
      </c>
      <c r="BI542" s="106">
        <f t="shared" si="8"/>
        <v>0</v>
      </c>
      <c r="BJ542" s="6" t="s">
        <v>79</v>
      </c>
      <c r="BK542" s="106">
        <f t="shared" si="9"/>
        <v>0</v>
      </c>
      <c r="BL542" s="6" t="s">
        <v>224</v>
      </c>
      <c r="BM542" s="105" t="s">
        <v>856</v>
      </c>
    </row>
    <row r="543" spans="1:65" s="17" customFormat="1" ht="16.5" customHeight="1">
      <c r="A543" s="161"/>
      <c r="B543" s="15"/>
      <c r="C543" s="94" t="s">
        <v>810</v>
      </c>
      <c r="D543" s="94" t="s">
        <v>219</v>
      </c>
      <c r="E543" s="95" t="s">
        <v>857</v>
      </c>
      <c r="F543" s="96" t="s">
        <v>858</v>
      </c>
      <c r="G543" s="97" t="s">
        <v>286</v>
      </c>
      <c r="H543" s="98">
        <v>750</v>
      </c>
      <c r="I543" s="1"/>
      <c r="J543" s="99">
        <f t="shared" si="0"/>
        <v>0</v>
      </c>
      <c r="K543" s="96" t="s">
        <v>223</v>
      </c>
      <c r="L543" s="15"/>
      <c r="M543" s="100" t="s">
        <v>0</v>
      </c>
      <c r="N543" s="101" t="s">
        <v>37</v>
      </c>
      <c r="O543" s="102"/>
      <c r="P543" s="103">
        <f t="shared" si="1"/>
        <v>0</v>
      </c>
      <c r="Q543" s="103">
        <v>4.0000000000000003E-5</v>
      </c>
      <c r="R543" s="103">
        <f t="shared" si="2"/>
        <v>3.0000000000000002E-2</v>
      </c>
      <c r="S543" s="103">
        <v>0</v>
      </c>
      <c r="T543" s="104">
        <f t="shared" si="3"/>
        <v>0</v>
      </c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R543" s="105" t="s">
        <v>224</v>
      </c>
      <c r="AT543" s="105" t="s">
        <v>219</v>
      </c>
      <c r="AU543" s="105" t="s">
        <v>81</v>
      </c>
      <c r="AY543" s="6" t="s">
        <v>217</v>
      </c>
      <c r="BE543" s="106">
        <f t="shared" si="4"/>
        <v>0</v>
      </c>
      <c r="BF543" s="106">
        <f t="shared" si="5"/>
        <v>0</v>
      </c>
      <c r="BG543" s="106">
        <f t="shared" si="6"/>
        <v>0</v>
      </c>
      <c r="BH543" s="106">
        <f t="shared" si="7"/>
        <v>0</v>
      </c>
      <c r="BI543" s="106">
        <f t="shared" si="8"/>
        <v>0</v>
      </c>
      <c r="BJ543" s="6" t="s">
        <v>79</v>
      </c>
      <c r="BK543" s="106">
        <f t="shared" si="9"/>
        <v>0</v>
      </c>
      <c r="BL543" s="6" t="s">
        <v>224</v>
      </c>
      <c r="BM543" s="105" t="s">
        <v>859</v>
      </c>
    </row>
    <row r="544" spans="1:65" s="17" customFormat="1" ht="16.5" customHeight="1">
      <c r="A544" s="161"/>
      <c r="B544" s="15"/>
      <c r="C544" s="94" t="s">
        <v>814</v>
      </c>
      <c r="D544" s="94" t="s">
        <v>219</v>
      </c>
      <c r="E544" s="95" t="s">
        <v>860</v>
      </c>
      <c r="F544" s="96" t="s">
        <v>861</v>
      </c>
      <c r="G544" s="97" t="s">
        <v>862</v>
      </c>
      <c r="H544" s="98">
        <v>1</v>
      </c>
      <c r="I544" s="1"/>
      <c r="J544" s="99">
        <f t="shared" si="0"/>
        <v>0</v>
      </c>
      <c r="K544" s="96" t="s">
        <v>223</v>
      </c>
      <c r="L544" s="15"/>
      <c r="M544" s="100" t="s">
        <v>0</v>
      </c>
      <c r="N544" s="101" t="s">
        <v>37</v>
      </c>
      <c r="O544" s="102"/>
      <c r="P544" s="103">
        <f t="shared" si="1"/>
        <v>0</v>
      </c>
      <c r="Q544" s="103">
        <v>0.11558</v>
      </c>
      <c r="R544" s="103">
        <f t="shared" si="2"/>
        <v>0.11558</v>
      </c>
      <c r="S544" s="103">
        <v>8.6999999999999994E-2</v>
      </c>
      <c r="T544" s="104">
        <f t="shared" si="3"/>
        <v>8.6999999999999994E-2</v>
      </c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R544" s="105" t="s">
        <v>224</v>
      </c>
      <c r="AT544" s="105" t="s">
        <v>219</v>
      </c>
      <c r="AU544" s="105" t="s">
        <v>81</v>
      </c>
      <c r="AY544" s="6" t="s">
        <v>217</v>
      </c>
      <c r="BE544" s="106">
        <f t="shared" si="4"/>
        <v>0</v>
      </c>
      <c r="BF544" s="106">
        <f t="shared" si="5"/>
        <v>0</v>
      </c>
      <c r="BG544" s="106">
        <f t="shared" si="6"/>
        <v>0</v>
      </c>
      <c r="BH544" s="106">
        <f t="shared" si="7"/>
        <v>0</v>
      </c>
      <c r="BI544" s="106">
        <f t="shared" si="8"/>
        <v>0</v>
      </c>
      <c r="BJ544" s="6" t="s">
        <v>79</v>
      </c>
      <c r="BK544" s="106">
        <f t="shared" si="9"/>
        <v>0</v>
      </c>
      <c r="BL544" s="6" t="s">
        <v>224</v>
      </c>
      <c r="BM544" s="105" t="s">
        <v>863</v>
      </c>
    </row>
    <row r="545" spans="1:65" s="17" customFormat="1" ht="21.75" customHeight="1">
      <c r="A545" s="161"/>
      <c r="B545" s="15"/>
      <c r="C545" s="94" t="s">
        <v>818</v>
      </c>
      <c r="D545" s="94" t="s">
        <v>219</v>
      </c>
      <c r="E545" s="95" t="s">
        <v>864</v>
      </c>
      <c r="F545" s="96" t="s">
        <v>865</v>
      </c>
      <c r="G545" s="97" t="s">
        <v>257</v>
      </c>
      <c r="H545" s="98">
        <v>13</v>
      </c>
      <c r="I545" s="1"/>
      <c r="J545" s="99">
        <f t="shared" si="0"/>
        <v>0</v>
      </c>
      <c r="K545" s="96" t="s">
        <v>223</v>
      </c>
      <c r="L545" s="15"/>
      <c r="M545" s="100" t="s">
        <v>0</v>
      </c>
      <c r="N545" s="101" t="s">
        <v>37</v>
      </c>
      <c r="O545" s="102"/>
      <c r="P545" s="103">
        <f t="shared" si="1"/>
        <v>0</v>
      </c>
      <c r="Q545" s="103">
        <v>1.67E-3</v>
      </c>
      <c r="R545" s="103">
        <f t="shared" si="2"/>
        <v>2.171E-2</v>
      </c>
      <c r="S545" s="103">
        <v>0</v>
      </c>
      <c r="T545" s="104">
        <f t="shared" si="3"/>
        <v>0</v>
      </c>
      <c r="U545" s="161"/>
      <c r="V545" s="161"/>
      <c r="W545" s="161"/>
      <c r="X545" s="161"/>
      <c r="Y545" s="161"/>
      <c r="Z545" s="161"/>
      <c r="AA545" s="161"/>
      <c r="AB545" s="161"/>
      <c r="AC545" s="161"/>
      <c r="AD545" s="161"/>
      <c r="AE545" s="161"/>
      <c r="AR545" s="105" t="s">
        <v>224</v>
      </c>
      <c r="AT545" s="105" t="s">
        <v>219</v>
      </c>
      <c r="AU545" s="105" t="s">
        <v>81</v>
      </c>
      <c r="AY545" s="6" t="s">
        <v>217</v>
      </c>
      <c r="BE545" s="106">
        <f t="shared" si="4"/>
        <v>0</v>
      </c>
      <c r="BF545" s="106">
        <f t="shared" si="5"/>
        <v>0</v>
      </c>
      <c r="BG545" s="106">
        <f t="shared" si="6"/>
        <v>0</v>
      </c>
      <c r="BH545" s="106">
        <f t="shared" si="7"/>
        <v>0</v>
      </c>
      <c r="BI545" s="106">
        <f t="shared" si="8"/>
        <v>0</v>
      </c>
      <c r="BJ545" s="6" t="s">
        <v>79</v>
      </c>
      <c r="BK545" s="106">
        <f t="shared" si="9"/>
        <v>0</v>
      </c>
      <c r="BL545" s="6" t="s">
        <v>224</v>
      </c>
      <c r="BM545" s="105" t="s">
        <v>866</v>
      </c>
    </row>
    <row r="546" spans="1:65" s="17" customFormat="1" ht="16.5" customHeight="1">
      <c r="A546" s="161"/>
      <c r="B546" s="15"/>
      <c r="C546" s="94" t="s">
        <v>822</v>
      </c>
      <c r="D546" s="94" t="s">
        <v>219</v>
      </c>
      <c r="E546" s="95" t="s">
        <v>867</v>
      </c>
      <c r="F546" s="96" t="s">
        <v>868</v>
      </c>
      <c r="G546" s="97" t="s">
        <v>458</v>
      </c>
      <c r="H546" s="98">
        <v>6</v>
      </c>
      <c r="I546" s="1"/>
      <c r="J546" s="99">
        <f t="shared" si="0"/>
        <v>0</v>
      </c>
      <c r="K546" s="96" t="s">
        <v>223</v>
      </c>
      <c r="L546" s="15"/>
      <c r="M546" s="100" t="s">
        <v>0</v>
      </c>
      <c r="N546" s="101" t="s">
        <v>37</v>
      </c>
      <c r="O546" s="102"/>
      <c r="P546" s="103">
        <f t="shared" si="1"/>
        <v>0</v>
      </c>
      <c r="Q546" s="103">
        <v>1.8000000000000001E-4</v>
      </c>
      <c r="R546" s="103">
        <f t="shared" si="2"/>
        <v>1.08E-3</v>
      </c>
      <c r="S546" s="103">
        <v>0</v>
      </c>
      <c r="T546" s="104">
        <f t="shared" si="3"/>
        <v>0</v>
      </c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R546" s="105" t="s">
        <v>224</v>
      </c>
      <c r="AT546" s="105" t="s">
        <v>219</v>
      </c>
      <c r="AU546" s="105" t="s">
        <v>81</v>
      </c>
      <c r="AY546" s="6" t="s">
        <v>217</v>
      </c>
      <c r="BE546" s="106">
        <f t="shared" si="4"/>
        <v>0</v>
      </c>
      <c r="BF546" s="106">
        <f t="shared" si="5"/>
        <v>0</v>
      </c>
      <c r="BG546" s="106">
        <f t="shared" si="6"/>
        <v>0</v>
      </c>
      <c r="BH546" s="106">
        <f t="shared" si="7"/>
        <v>0</v>
      </c>
      <c r="BI546" s="106">
        <f t="shared" si="8"/>
        <v>0</v>
      </c>
      <c r="BJ546" s="6" t="s">
        <v>79</v>
      </c>
      <c r="BK546" s="106">
        <f t="shared" si="9"/>
        <v>0</v>
      </c>
      <c r="BL546" s="6" t="s">
        <v>224</v>
      </c>
      <c r="BM546" s="105" t="s">
        <v>869</v>
      </c>
    </row>
    <row r="547" spans="1:65" s="132" customFormat="1">
      <c r="B547" s="133"/>
      <c r="D547" s="113" t="s">
        <v>226</v>
      </c>
      <c r="E547" s="134" t="s">
        <v>0</v>
      </c>
      <c r="F547" s="135" t="s">
        <v>870</v>
      </c>
      <c r="H547" s="136">
        <v>6</v>
      </c>
      <c r="L547" s="133"/>
      <c r="M547" s="137"/>
      <c r="N547" s="138"/>
      <c r="O547" s="138"/>
      <c r="P547" s="138"/>
      <c r="Q547" s="138"/>
      <c r="R547" s="138"/>
      <c r="S547" s="138"/>
      <c r="T547" s="139"/>
      <c r="AT547" s="134" t="s">
        <v>226</v>
      </c>
      <c r="AU547" s="134" t="s">
        <v>81</v>
      </c>
      <c r="AV547" s="132" t="s">
        <v>81</v>
      </c>
      <c r="AW547" s="132" t="s">
        <v>28</v>
      </c>
      <c r="AX547" s="132" t="s">
        <v>79</v>
      </c>
      <c r="AY547" s="134" t="s">
        <v>217</v>
      </c>
    </row>
    <row r="548" spans="1:65" s="17" customFormat="1" ht="16.5" customHeight="1">
      <c r="A548" s="161"/>
      <c r="B548" s="15"/>
      <c r="C548" s="148" t="s">
        <v>827</v>
      </c>
      <c r="D548" s="148" t="s">
        <v>245</v>
      </c>
      <c r="E548" s="149" t="s">
        <v>871</v>
      </c>
      <c r="F548" s="150" t="s">
        <v>872</v>
      </c>
      <c r="G548" s="151" t="s">
        <v>458</v>
      </c>
      <c r="H548" s="152">
        <v>5</v>
      </c>
      <c r="I548" s="2"/>
      <c r="J548" s="153">
        <f>ROUND(I548*H548,2)</f>
        <v>0</v>
      </c>
      <c r="K548" s="150" t="s">
        <v>223</v>
      </c>
      <c r="L548" s="154"/>
      <c r="M548" s="155" t="s">
        <v>0</v>
      </c>
      <c r="N548" s="156" t="s">
        <v>37</v>
      </c>
      <c r="O548" s="102"/>
      <c r="P548" s="103">
        <f>O548*H548</f>
        <v>0</v>
      </c>
      <c r="Q548" s="103">
        <v>1.2E-2</v>
      </c>
      <c r="R548" s="103">
        <f>Q548*H548</f>
        <v>0.06</v>
      </c>
      <c r="S548" s="103">
        <v>0</v>
      </c>
      <c r="T548" s="104">
        <f>S548*H548</f>
        <v>0</v>
      </c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R548" s="105" t="s">
        <v>248</v>
      </c>
      <c r="AT548" s="105" t="s">
        <v>245</v>
      </c>
      <c r="AU548" s="105" t="s">
        <v>81</v>
      </c>
      <c r="AY548" s="6" t="s">
        <v>217</v>
      </c>
      <c r="BE548" s="106">
        <f>IF(N548="základní",J548,0)</f>
        <v>0</v>
      </c>
      <c r="BF548" s="106">
        <f>IF(N548="snížená",J548,0)</f>
        <v>0</v>
      </c>
      <c r="BG548" s="106">
        <f>IF(N548="zákl. přenesená",J548,0)</f>
        <v>0</v>
      </c>
      <c r="BH548" s="106">
        <f>IF(N548="sníž. přenesená",J548,0)</f>
        <v>0</v>
      </c>
      <c r="BI548" s="106">
        <f>IF(N548="nulová",J548,0)</f>
        <v>0</v>
      </c>
      <c r="BJ548" s="6" t="s">
        <v>79</v>
      </c>
      <c r="BK548" s="106">
        <f>ROUND(I548*H548,2)</f>
        <v>0</v>
      </c>
      <c r="BL548" s="6" t="s">
        <v>224</v>
      </c>
      <c r="BM548" s="105" t="s">
        <v>873</v>
      </c>
    </row>
    <row r="549" spans="1:65" s="17" customFormat="1" ht="16.5" customHeight="1">
      <c r="A549" s="161"/>
      <c r="B549" s="15"/>
      <c r="C549" s="148" t="s">
        <v>831</v>
      </c>
      <c r="D549" s="148" t="s">
        <v>245</v>
      </c>
      <c r="E549" s="149" t="s">
        <v>874</v>
      </c>
      <c r="F549" s="150" t="s">
        <v>875</v>
      </c>
      <c r="G549" s="151" t="s">
        <v>458</v>
      </c>
      <c r="H549" s="152">
        <v>5</v>
      </c>
      <c r="I549" s="2"/>
      <c r="J549" s="153">
        <f>ROUND(I549*H549,2)</f>
        <v>0</v>
      </c>
      <c r="K549" s="150" t="s">
        <v>223</v>
      </c>
      <c r="L549" s="154"/>
      <c r="M549" s="155" t="s">
        <v>0</v>
      </c>
      <c r="N549" s="156" t="s">
        <v>37</v>
      </c>
      <c r="O549" s="102"/>
      <c r="P549" s="103">
        <f>O549*H549</f>
        <v>0</v>
      </c>
      <c r="Q549" s="103">
        <v>8.9999999999999993E-3</v>
      </c>
      <c r="R549" s="103">
        <f>Q549*H549</f>
        <v>4.4999999999999998E-2</v>
      </c>
      <c r="S549" s="103">
        <v>0</v>
      </c>
      <c r="T549" s="104">
        <f>S549*H549</f>
        <v>0</v>
      </c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R549" s="105" t="s">
        <v>248</v>
      </c>
      <c r="AT549" s="105" t="s">
        <v>245</v>
      </c>
      <c r="AU549" s="105" t="s">
        <v>81</v>
      </c>
      <c r="AY549" s="6" t="s">
        <v>217</v>
      </c>
      <c r="BE549" s="106">
        <f>IF(N549="základní",J549,0)</f>
        <v>0</v>
      </c>
      <c r="BF549" s="106">
        <f>IF(N549="snížená",J549,0)</f>
        <v>0</v>
      </c>
      <c r="BG549" s="106">
        <f>IF(N549="zákl. přenesená",J549,0)</f>
        <v>0</v>
      </c>
      <c r="BH549" s="106">
        <f>IF(N549="sníž. přenesená",J549,0)</f>
        <v>0</v>
      </c>
      <c r="BI549" s="106">
        <f>IF(N549="nulová",J549,0)</f>
        <v>0</v>
      </c>
      <c r="BJ549" s="6" t="s">
        <v>79</v>
      </c>
      <c r="BK549" s="106">
        <f>ROUND(I549*H549,2)</f>
        <v>0</v>
      </c>
      <c r="BL549" s="6" t="s">
        <v>224</v>
      </c>
      <c r="BM549" s="105" t="s">
        <v>876</v>
      </c>
    </row>
    <row r="550" spans="1:65" s="17" customFormat="1" ht="16.5" customHeight="1">
      <c r="A550" s="161"/>
      <c r="B550" s="15"/>
      <c r="C550" s="94" t="s">
        <v>836</v>
      </c>
      <c r="D550" s="94" t="s">
        <v>219</v>
      </c>
      <c r="E550" s="95" t="s">
        <v>878</v>
      </c>
      <c r="F550" s="96" t="s">
        <v>879</v>
      </c>
      <c r="G550" s="97" t="s">
        <v>222</v>
      </c>
      <c r="H550" s="98">
        <v>2.8250000000000002</v>
      </c>
      <c r="I550" s="1"/>
      <c r="J550" s="99">
        <f>ROUND(I550*H550,2)</f>
        <v>0</v>
      </c>
      <c r="K550" s="96" t="s">
        <v>223</v>
      </c>
      <c r="L550" s="15"/>
      <c r="M550" s="100" t="s">
        <v>0</v>
      </c>
      <c r="N550" s="101" t="s">
        <v>37</v>
      </c>
      <c r="O550" s="102"/>
      <c r="P550" s="103">
        <f>O550*H550</f>
        <v>0</v>
      </c>
      <c r="Q550" s="103">
        <v>0</v>
      </c>
      <c r="R550" s="103">
        <f>Q550*H550</f>
        <v>0</v>
      </c>
      <c r="S550" s="103">
        <v>2</v>
      </c>
      <c r="T550" s="104">
        <f>S550*H550</f>
        <v>5.65</v>
      </c>
      <c r="U550" s="161"/>
      <c r="V550" s="161"/>
      <c r="W550" s="161"/>
      <c r="X550" s="161"/>
      <c r="Y550" s="161"/>
      <c r="Z550" s="161"/>
      <c r="AA550" s="161"/>
      <c r="AB550" s="161"/>
      <c r="AC550" s="161"/>
      <c r="AD550" s="161"/>
      <c r="AE550" s="161"/>
      <c r="AR550" s="105" t="s">
        <v>224</v>
      </c>
      <c r="AT550" s="105" t="s">
        <v>219</v>
      </c>
      <c r="AU550" s="105" t="s">
        <v>81</v>
      </c>
      <c r="AY550" s="6" t="s">
        <v>217</v>
      </c>
      <c r="BE550" s="106">
        <f>IF(N550="základní",J550,0)</f>
        <v>0</v>
      </c>
      <c r="BF550" s="106">
        <f>IF(N550="snížená",J550,0)</f>
        <v>0</v>
      </c>
      <c r="BG550" s="106">
        <f>IF(N550="zákl. přenesená",J550,0)</f>
        <v>0</v>
      </c>
      <c r="BH550" s="106">
        <f>IF(N550="sníž. přenesená",J550,0)</f>
        <v>0</v>
      </c>
      <c r="BI550" s="106">
        <f>IF(N550="nulová",J550,0)</f>
        <v>0</v>
      </c>
      <c r="BJ550" s="6" t="s">
        <v>79</v>
      </c>
      <c r="BK550" s="106">
        <f>ROUND(I550*H550,2)</f>
        <v>0</v>
      </c>
      <c r="BL550" s="6" t="s">
        <v>224</v>
      </c>
      <c r="BM550" s="105" t="s">
        <v>880</v>
      </c>
    </row>
    <row r="551" spans="1:65" s="132" customFormat="1" ht="22.5">
      <c r="B551" s="133"/>
      <c r="D551" s="113" t="s">
        <v>226</v>
      </c>
      <c r="E551" s="134" t="s">
        <v>0</v>
      </c>
      <c r="F551" s="135" t="s">
        <v>881</v>
      </c>
      <c r="H551" s="136">
        <v>2.8250000000000002</v>
      </c>
      <c r="L551" s="133"/>
      <c r="M551" s="137"/>
      <c r="N551" s="138"/>
      <c r="O551" s="138"/>
      <c r="P551" s="138"/>
      <c r="Q551" s="138"/>
      <c r="R551" s="138"/>
      <c r="S551" s="138"/>
      <c r="T551" s="139"/>
      <c r="AT551" s="134" t="s">
        <v>226</v>
      </c>
      <c r="AU551" s="134" t="s">
        <v>81</v>
      </c>
      <c r="AV551" s="132" t="s">
        <v>81</v>
      </c>
      <c r="AW551" s="132" t="s">
        <v>28</v>
      </c>
      <c r="AX551" s="132" t="s">
        <v>79</v>
      </c>
      <c r="AY551" s="134" t="s">
        <v>217</v>
      </c>
    </row>
    <row r="552" spans="1:65" s="17" customFormat="1" ht="16.5" customHeight="1">
      <c r="A552" s="161"/>
      <c r="B552" s="15"/>
      <c r="C552" s="94" t="s">
        <v>840</v>
      </c>
      <c r="D552" s="94" t="s">
        <v>219</v>
      </c>
      <c r="E552" s="95" t="s">
        <v>883</v>
      </c>
      <c r="F552" s="96" t="s">
        <v>884</v>
      </c>
      <c r="G552" s="97" t="s">
        <v>222</v>
      </c>
      <c r="H552" s="98">
        <v>23.623999999999999</v>
      </c>
      <c r="I552" s="1"/>
      <c r="J552" s="99">
        <f>ROUND(I552*H552,2)</f>
        <v>0</v>
      </c>
      <c r="K552" s="96" t="s">
        <v>223</v>
      </c>
      <c r="L552" s="15"/>
      <c r="M552" s="100" t="s">
        <v>0</v>
      </c>
      <c r="N552" s="101" t="s">
        <v>37</v>
      </c>
      <c r="O552" s="102"/>
      <c r="P552" s="103">
        <f>O552*H552</f>
        <v>0</v>
      </c>
      <c r="Q552" s="103">
        <v>0</v>
      </c>
      <c r="R552" s="103">
        <f>Q552*H552</f>
        <v>0</v>
      </c>
      <c r="S552" s="103">
        <v>2.4</v>
      </c>
      <c r="T552" s="104">
        <f>S552*H552</f>
        <v>56.697599999999994</v>
      </c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R552" s="105" t="s">
        <v>224</v>
      </c>
      <c r="AT552" s="105" t="s">
        <v>219</v>
      </c>
      <c r="AU552" s="105" t="s">
        <v>81</v>
      </c>
      <c r="AY552" s="6" t="s">
        <v>217</v>
      </c>
      <c r="BE552" s="106">
        <f>IF(N552="základní",J552,0)</f>
        <v>0</v>
      </c>
      <c r="BF552" s="106">
        <f>IF(N552="snížená",J552,0)</f>
        <v>0</v>
      </c>
      <c r="BG552" s="106">
        <f>IF(N552="zákl. přenesená",J552,0)</f>
        <v>0</v>
      </c>
      <c r="BH552" s="106">
        <f>IF(N552="sníž. přenesená",J552,0)</f>
        <v>0</v>
      </c>
      <c r="BI552" s="106">
        <f>IF(N552="nulová",J552,0)</f>
        <v>0</v>
      </c>
      <c r="BJ552" s="6" t="s">
        <v>79</v>
      </c>
      <c r="BK552" s="106">
        <f>ROUND(I552*H552,2)</f>
        <v>0</v>
      </c>
      <c r="BL552" s="6" t="s">
        <v>224</v>
      </c>
      <c r="BM552" s="105" t="s">
        <v>885</v>
      </c>
    </row>
    <row r="553" spans="1:65" s="132" customFormat="1">
      <c r="B553" s="133"/>
      <c r="D553" s="113" t="s">
        <v>226</v>
      </c>
      <c r="E553" s="134" t="s">
        <v>0</v>
      </c>
      <c r="F553" s="135" t="s">
        <v>886</v>
      </c>
      <c r="H553" s="136">
        <v>23.623999999999999</v>
      </c>
      <c r="L553" s="133"/>
      <c r="M553" s="137"/>
      <c r="N553" s="138"/>
      <c r="O553" s="138"/>
      <c r="P553" s="138"/>
      <c r="Q553" s="138"/>
      <c r="R553" s="138"/>
      <c r="S553" s="138"/>
      <c r="T553" s="139"/>
      <c r="AT553" s="134" t="s">
        <v>226</v>
      </c>
      <c r="AU553" s="134" t="s">
        <v>81</v>
      </c>
      <c r="AV553" s="132" t="s">
        <v>81</v>
      </c>
      <c r="AW553" s="132" t="s">
        <v>28</v>
      </c>
      <c r="AX553" s="132" t="s">
        <v>79</v>
      </c>
      <c r="AY553" s="134" t="s">
        <v>217</v>
      </c>
    </row>
    <row r="554" spans="1:65" s="17" customFormat="1" ht="16.5" customHeight="1">
      <c r="A554" s="161"/>
      <c r="B554" s="15"/>
      <c r="C554" s="94" t="s">
        <v>844</v>
      </c>
      <c r="D554" s="94" t="s">
        <v>219</v>
      </c>
      <c r="E554" s="95" t="s">
        <v>888</v>
      </c>
      <c r="F554" s="96" t="s">
        <v>889</v>
      </c>
      <c r="G554" s="97" t="s">
        <v>286</v>
      </c>
      <c r="H554" s="98">
        <v>185.559</v>
      </c>
      <c r="I554" s="1"/>
      <c r="J554" s="99">
        <f>ROUND(I554*H554,2)</f>
        <v>0</v>
      </c>
      <c r="K554" s="96" t="s">
        <v>223</v>
      </c>
      <c r="L554" s="15"/>
      <c r="M554" s="100" t="s">
        <v>0</v>
      </c>
      <c r="N554" s="101" t="s">
        <v>37</v>
      </c>
      <c r="O554" s="102"/>
      <c r="P554" s="103">
        <f>O554*H554</f>
        <v>0</v>
      </c>
      <c r="Q554" s="103">
        <v>0</v>
      </c>
      <c r="R554" s="103">
        <f>Q554*H554</f>
        <v>0</v>
      </c>
      <c r="S554" s="103">
        <v>0.13100000000000001</v>
      </c>
      <c r="T554" s="104">
        <f>S554*H554</f>
        <v>24.308229000000001</v>
      </c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R554" s="105" t="s">
        <v>224</v>
      </c>
      <c r="AT554" s="105" t="s">
        <v>219</v>
      </c>
      <c r="AU554" s="105" t="s">
        <v>81</v>
      </c>
      <c r="AY554" s="6" t="s">
        <v>217</v>
      </c>
      <c r="BE554" s="106">
        <f>IF(N554="základní",J554,0)</f>
        <v>0</v>
      </c>
      <c r="BF554" s="106">
        <f>IF(N554="snížená",J554,0)</f>
        <v>0</v>
      </c>
      <c r="BG554" s="106">
        <f>IF(N554="zákl. přenesená",J554,0)</f>
        <v>0</v>
      </c>
      <c r="BH554" s="106">
        <f>IF(N554="sníž. přenesená",J554,0)</f>
        <v>0</v>
      </c>
      <c r="BI554" s="106">
        <f>IF(N554="nulová",J554,0)</f>
        <v>0</v>
      </c>
      <c r="BJ554" s="6" t="s">
        <v>79</v>
      </c>
      <c r="BK554" s="106">
        <f>ROUND(I554*H554,2)</f>
        <v>0</v>
      </c>
      <c r="BL554" s="6" t="s">
        <v>224</v>
      </c>
      <c r="BM554" s="105" t="s">
        <v>890</v>
      </c>
    </row>
    <row r="555" spans="1:65" s="132" customFormat="1" ht="22.5">
      <c r="B555" s="133"/>
      <c r="D555" s="113" t="s">
        <v>226</v>
      </c>
      <c r="E555" s="134" t="s">
        <v>0</v>
      </c>
      <c r="F555" s="135" t="s">
        <v>891</v>
      </c>
      <c r="H555" s="136">
        <v>74.545000000000002</v>
      </c>
      <c r="L555" s="133"/>
      <c r="M555" s="137"/>
      <c r="N555" s="138"/>
      <c r="O555" s="138"/>
      <c r="P555" s="138"/>
      <c r="Q555" s="138"/>
      <c r="R555" s="138"/>
      <c r="S555" s="138"/>
      <c r="T555" s="139"/>
      <c r="AT555" s="134" t="s">
        <v>226</v>
      </c>
      <c r="AU555" s="134" t="s">
        <v>81</v>
      </c>
      <c r="AV555" s="132" t="s">
        <v>81</v>
      </c>
      <c r="AW555" s="132" t="s">
        <v>28</v>
      </c>
      <c r="AX555" s="132" t="s">
        <v>72</v>
      </c>
      <c r="AY555" s="134" t="s">
        <v>217</v>
      </c>
    </row>
    <row r="556" spans="1:65" s="132" customFormat="1">
      <c r="B556" s="133"/>
      <c r="D556" s="113" t="s">
        <v>226</v>
      </c>
      <c r="E556" s="134" t="s">
        <v>0</v>
      </c>
      <c r="F556" s="135" t="s">
        <v>892</v>
      </c>
      <c r="H556" s="136">
        <v>32.423999999999999</v>
      </c>
      <c r="L556" s="133"/>
      <c r="M556" s="137"/>
      <c r="N556" s="138"/>
      <c r="O556" s="138"/>
      <c r="P556" s="138"/>
      <c r="Q556" s="138"/>
      <c r="R556" s="138"/>
      <c r="S556" s="138"/>
      <c r="T556" s="139"/>
      <c r="AT556" s="134" t="s">
        <v>226</v>
      </c>
      <c r="AU556" s="134" t="s">
        <v>81</v>
      </c>
      <c r="AV556" s="132" t="s">
        <v>81</v>
      </c>
      <c r="AW556" s="132" t="s">
        <v>28</v>
      </c>
      <c r="AX556" s="132" t="s">
        <v>72</v>
      </c>
      <c r="AY556" s="134" t="s">
        <v>217</v>
      </c>
    </row>
    <row r="557" spans="1:65" s="132" customFormat="1">
      <c r="B557" s="133"/>
      <c r="D557" s="113" t="s">
        <v>226</v>
      </c>
      <c r="E557" s="134" t="s">
        <v>0</v>
      </c>
      <c r="F557" s="135" t="s">
        <v>893</v>
      </c>
      <c r="H557" s="136">
        <v>53.006999999999998</v>
      </c>
      <c r="L557" s="133"/>
      <c r="M557" s="137"/>
      <c r="N557" s="138"/>
      <c r="O557" s="138"/>
      <c r="P557" s="138"/>
      <c r="Q557" s="138"/>
      <c r="R557" s="138"/>
      <c r="S557" s="138"/>
      <c r="T557" s="139"/>
      <c r="AT557" s="134" t="s">
        <v>226</v>
      </c>
      <c r="AU557" s="134" t="s">
        <v>81</v>
      </c>
      <c r="AV557" s="132" t="s">
        <v>81</v>
      </c>
      <c r="AW557" s="132" t="s">
        <v>28</v>
      </c>
      <c r="AX557" s="132" t="s">
        <v>72</v>
      </c>
      <c r="AY557" s="134" t="s">
        <v>217</v>
      </c>
    </row>
    <row r="558" spans="1:65" s="132" customFormat="1">
      <c r="B558" s="133"/>
      <c r="D558" s="113" t="s">
        <v>226</v>
      </c>
      <c r="E558" s="134" t="s">
        <v>0</v>
      </c>
      <c r="F558" s="135" t="s">
        <v>894</v>
      </c>
      <c r="H558" s="136">
        <v>25.582999999999998</v>
      </c>
      <c r="L558" s="133"/>
      <c r="M558" s="137"/>
      <c r="N558" s="138"/>
      <c r="O558" s="138"/>
      <c r="P558" s="138"/>
      <c r="Q558" s="138"/>
      <c r="R558" s="138"/>
      <c r="S558" s="138"/>
      <c r="T558" s="139"/>
      <c r="AT558" s="134" t="s">
        <v>226</v>
      </c>
      <c r="AU558" s="134" t="s">
        <v>81</v>
      </c>
      <c r="AV558" s="132" t="s">
        <v>81</v>
      </c>
      <c r="AW558" s="132" t="s">
        <v>28</v>
      </c>
      <c r="AX558" s="132" t="s">
        <v>72</v>
      </c>
      <c r="AY558" s="134" t="s">
        <v>217</v>
      </c>
    </row>
    <row r="559" spans="1:65" s="140" customFormat="1">
      <c r="B559" s="141"/>
      <c r="D559" s="113" t="s">
        <v>226</v>
      </c>
      <c r="E559" s="142" t="s">
        <v>0</v>
      </c>
      <c r="F559" s="143" t="s">
        <v>227</v>
      </c>
      <c r="H559" s="144">
        <v>185.559</v>
      </c>
      <c r="L559" s="141"/>
      <c r="M559" s="145"/>
      <c r="N559" s="146"/>
      <c r="O559" s="146"/>
      <c r="P559" s="146"/>
      <c r="Q559" s="146"/>
      <c r="R559" s="146"/>
      <c r="S559" s="146"/>
      <c r="T559" s="147"/>
      <c r="AT559" s="142" t="s">
        <v>226</v>
      </c>
      <c r="AU559" s="142" t="s">
        <v>81</v>
      </c>
      <c r="AV559" s="140" t="s">
        <v>224</v>
      </c>
      <c r="AW559" s="140" t="s">
        <v>28</v>
      </c>
      <c r="AX559" s="140" t="s">
        <v>79</v>
      </c>
      <c r="AY559" s="142" t="s">
        <v>217</v>
      </c>
    </row>
    <row r="560" spans="1:65" s="17" customFormat="1" ht="16.5" customHeight="1">
      <c r="A560" s="161"/>
      <c r="B560" s="15"/>
      <c r="C560" s="94" t="s">
        <v>849</v>
      </c>
      <c r="D560" s="94" t="s">
        <v>219</v>
      </c>
      <c r="E560" s="95" t="s">
        <v>896</v>
      </c>
      <c r="F560" s="96" t="s">
        <v>897</v>
      </c>
      <c r="G560" s="97" t="s">
        <v>286</v>
      </c>
      <c r="H560" s="98">
        <v>54.758000000000003</v>
      </c>
      <c r="I560" s="1"/>
      <c r="J560" s="99">
        <f>ROUND(I560*H560,2)</f>
        <v>0</v>
      </c>
      <c r="K560" s="96" t="s">
        <v>223</v>
      </c>
      <c r="L560" s="15"/>
      <c r="M560" s="100" t="s">
        <v>0</v>
      </c>
      <c r="N560" s="101" t="s">
        <v>37</v>
      </c>
      <c r="O560" s="102"/>
      <c r="P560" s="103">
        <f>O560*H560</f>
        <v>0</v>
      </c>
      <c r="Q560" s="103">
        <v>0</v>
      </c>
      <c r="R560" s="103">
        <f>Q560*H560</f>
        <v>0</v>
      </c>
      <c r="S560" s="103">
        <v>0.26100000000000001</v>
      </c>
      <c r="T560" s="104">
        <f>S560*H560</f>
        <v>14.291838000000002</v>
      </c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R560" s="105" t="s">
        <v>224</v>
      </c>
      <c r="AT560" s="105" t="s">
        <v>219</v>
      </c>
      <c r="AU560" s="105" t="s">
        <v>81</v>
      </c>
      <c r="AY560" s="6" t="s">
        <v>217</v>
      </c>
      <c r="BE560" s="106">
        <f>IF(N560="základní",J560,0)</f>
        <v>0</v>
      </c>
      <c r="BF560" s="106">
        <f>IF(N560="snížená",J560,0)</f>
        <v>0</v>
      </c>
      <c r="BG560" s="106">
        <f>IF(N560="zákl. přenesená",J560,0)</f>
        <v>0</v>
      </c>
      <c r="BH560" s="106">
        <f>IF(N560="sníž. přenesená",J560,0)</f>
        <v>0</v>
      </c>
      <c r="BI560" s="106">
        <f>IF(N560="nulová",J560,0)</f>
        <v>0</v>
      </c>
      <c r="BJ560" s="6" t="s">
        <v>79</v>
      </c>
      <c r="BK560" s="106">
        <f>ROUND(I560*H560,2)</f>
        <v>0</v>
      </c>
      <c r="BL560" s="6" t="s">
        <v>224</v>
      </c>
      <c r="BM560" s="105" t="s">
        <v>898</v>
      </c>
    </row>
    <row r="561" spans="1:65" s="132" customFormat="1">
      <c r="B561" s="133"/>
      <c r="D561" s="113" t="s">
        <v>226</v>
      </c>
      <c r="E561" s="134" t="s">
        <v>0</v>
      </c>
      <c r="F561" s="135" t="s">
        <v>899</v>
      </c>
      <c r="H561" s="136">
        <v>24.265999999999998</v>
      </c>
      <c r="L561" s="133"/>
      <c r="M561" s="137"/>
      <c r="N561" s="138"/>
      <c r="O561" s="138"/>
      <c r="P561" s="138"/>
      <c r="Q561" s="138"/>
      <c r="R561" s="138"/>
      <c r="S561" s="138"/>
      <c r="T561" s="139"/>
      <c r="AT561" s="134" t="s">
        <v>226</v>
      </c>
      <c r="AU561" s="134" t="s">
        <v>81</v>
      </c>
      <c r="AV561" s="132" t="s">
        <v>81</v>
      </c>
      <c r="AW561" s="132" t="s">
        <v>28</v>
      </c>
      <c r="AX561" s="132" t="s">
        <v>72</v>
      </c>
      <c r="AY561" s="134" t="s">
        <v>217</v>
      </c>
    </row>
    <row r="562" spans="1:65" s="132" customFormat="1">
      <c r="B562" s="133"/>
      <c r="D562" s="113" t="s">
        <v>226</v>
      </c>
      <c r="E562" s="134" t="s">
        <v>0</v>
      </c>
      <c r="F562" s="135" t="s">
        <v>900</v>
      </c>
      <c r="H562" s="136">
        <v>14.214</v>
      </c>
      <c r="L562" s="133"/>
      <c r="M562" s="137"/>
      <c r="N562" s="138"/>
      <c r="O562" s="138"/>
      <c r="P562" s="138"/>
      <c r="Q562" s="138"/>
      <c r="R562" s="138"/>
      <c r="S562" s="138"/>
      <c r="T562" s="139"/>
      <c r="AT562" s="134" t="s">
        <v>226</v>
      </c>
      <c r="AU562" s="134" t="s">
        <v>81</v>
      </c>
      <c r="AV562" s="132" t="s">
        <v>81</v>
      </c>
      <c r="AW562" s="132" t="s">
        <v>28</v>
      </c>
      <c r="AX562" s="132" t="s">
        <v>72</v>
      </c>
      <c r="AY562" s="134" t="s">
        <v>217</v>
      </c>
    </row>
    <row r="563" spans="1:65" s="132" customFormat="1">
      <c r="B563" s="133"/>
      <c r="D563" s="113" t="s">
        <v>226</v>
      </c>
      <c r="E563" s="134" t="s">
        <v>0</v>
      </c>
      <c r="F563" s="135" t="s">
        <v>901</v>
      </c>
      <c r="H563" s="136">
        <v>16.277999999999999</v>
      </c>
      <c r="L563" s="133"/>
      <c r="M563" s="137"/>
      <c r="N563" s="138"/>
      <c r="O563" s="138"/>
      <c r="P563" s="138"/>
      <c r="Q563" s="138"/>
      <c r="R563" s="138"/>
      <c r="S563" s="138"/>
      <c r="T563" s="139"/>
      <c r="AT563" s="134" t="s">
        <v>226</v>
      </c>
      <c r="AU563" s="134" t="s">
        <v>81</v>
      </c>
      <c r="AV563" s="132" t="s">
        <v>81</v>
      </c>
      <c r="AW563" s="132" t="s">
        <v>28</v>
      </c>
      <c r="AX563" s="132" t="s">
        <v>72</v>
      </c>
      <c r="AY563" s="134" t="s">
        <v>217</v>
      </c>
    </row>
    <row r="564" spans="1:65" s="140" customFormat="1">
      <c r="B564" s="141"/>
      <c r="D564" s="113" t="s">
        <v>226</v>
      </c>
      <c r="E564" s="142" t="s">
        <v>0</v>
      </c>
      <c r="F564" s="143" t="s">
        <v>227</v>
      </c>
      <c r="H564" s="144">
        <v>54.758000000000003</v>
      </c>
      <c r="L564" s="141"/>
      <c r="M564" s="145"/>
      <c r="N564" s="146"/>
      <c r="O564" s="146"/>
      <c r="P564" s="146"/>
      <c r="Q564" s="146"/>
      <c r="R564" s="146"/>
      <c r="S564" s="146"/>
      <c r="T564" s="147"/>
      <c r="AT564" s="142" t="s">
        <v>226</v>
      </c>
      <c r="AU564" s="142" t="s">
        <v>81</v>
      </c>
      <c r="AV564" s="140" t="s">
        <v>224</v>
      </c>
      <c r="AW564" s="140" t="s">
        <v>28</v>
      </c>
      <c r="AX564" s="140" t="s">
        <v>79</v>
      </c>
      <c r="AY564" s="142" t="s">
        <v>217</v>
      </c>
    </row>
    <row r="565" spans="1:65" s="17" customFormat="1" ht="16.5" customHeight="1">
      <c r="A565" s="161"/>
      <c r="B565" s="15"/>
      <c r="C565" s="94" t="s">
        <v>853</v>
      </c>
      <c r="D565" s="94" t="s">
        <v>219</v>
      </c>
      <c r="E565" s="95" t="s">
        <v>903</v>
      </c>
      <c r="F565" s="96" t="s">
        <v>904</v>
      </c>
      <c r="G565" s="97" t="s">
        <v>222</v>
      </c>
      <c r="H565" s="98">
        <v>13.516999999999999</v>
      </c>
      <c r="I565" s="1"/>
      <c r="J565" s="99">
        <f>ROUND(I565*H565,2)</f>
        <v>0</v>
      </c>
      <c r="K565" s="96" t="s">
        <v>223</v>
      </c>
      <c r="L565" s="15"/>
      <c r="M565" s="100" t="s">
        <v>0</v>
      </c>
      <c r="N565" s="101" t="s">
        <v>37</v>
      </c>
      <c r="O565" s="102"/>
      <c r="P565" s="103">
        <f>O565*H565</f>
        <v>0</v>
      </c>
      <c r="Q565" s="103">
        <v>0</v>
      </c>
      <c r="R565" s="103">
        <f>Q565*H565</f>
        <v>0</v>
      </c>
      <c r="S565" s="103">
        <v>1.8</v>
      </c>
      <c r="T565" s="104">
        <f>S565*H565</f>
        <v>24.3306</v>
      </c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R565" s="105" t="s">
        <v>224</v>
      </c>
      <c r="AT565" s="105" t="s">
        <v>219</v>
      </c>
      <c r="AU565" s="105" t="s">
        <v>81</v>
      </c>
      <c r="AY565" s="6" t="s">
        <v>217</v>
      </c>
      <c r="BE565" s="106">
        <f>IF(N565="základní",J565,0)</f>
        <v>0</v>
      </c>
      <c r="BF565" s="106">
        <f>IF(N565="snížená",J565,0)</f>
        <v>0</v>
      </c>
      <c r="BG565" s="106">
        <f>IF(N565="zákl. přenesená",J565,0)</f>
        <v>0</v>
      </c>
      <c r="BH565" s="106">
        <f>IF(N565="sníž. přenesená",J565,0)</f>
        <v>0</v>
      </c>
      <c r="BI565" s="106">
        <f>IF(N565="nulová",J565,0)</f>
        <v>0</v>
      </c>
      <c r="BJ565" s="6" t="s">
        <v>79</v>
      </c>
      <c r="BK565" s="106">
        <f>ROUND(I565*H565,2)</f>
        <v>0</v>
      </c>
      <c r="BL565" s="6" t="s">
        <v>224</v>
      </c>
      <c r="BM565" s="105" t="s">
        <v>905</v>
      </c>
    </row>
    <row r="566" spans="1:65" s="132" customFormat="1" ht="22.5">
      <c r="B566" s="133"/>
      <c r="D566" s="113" t="s">
        <v>226</v>
      </c>
      <c r="E566" s="134" t="s">
        <v>0</v>
      </c>
      <c r="F566" s="135" t="s">
        <v>906</v>
      </c>
      <c r="H566" s="136">
        <v>3.3069999999999999</v>
      </c>
      <c r="L566" s="133"/>
      <c r="M566" s="137"/>
      <c r="N566" s="138"/>
      <c r="O566" s="138"/>
      <c r="P566" s="138"/>
      <c r="Q566" s="138"/>
      <c r="R566" s="138"/>
      <c r="S566" s="138"/>
      <c r="T566" s="139"/>
      <c r="AT566" s="134" t="s">
        <v>226</v>
      </c>
      <c r="AU566" s="134" t="s">
        <v>81</v>
      </c>
      <c r="AV566" s="132" t="s">
        <v>81</v>
      </c>
      <c r="AW566" s="132" t="s">
        <v>28</v>
      </c>
      <c r="AX566" s="132" t="s">
        <v>72</v>
      </c>
      <c r="AY566" s="134" t="s">
        <v>217</v>
      </c>
    </row>
    <row r="567" spans="1:65" s="132" customFormat="1">
      <c r="B567" s="133"/>
      <c r="D567" s="113" t="s">
        <v>226</v>
      </c>
      <c r="E567" s="134" t="s">
        <v>0</v>
      </c>
      <c r="F567" s="135" t="s">
        <v>907</v>
      </c>
      <c r="H567" s="136">
        <v>3.7730000000000001</v>
      </c>
      <c r="L567" s="133"/>
      <c r="M567" s="137"/>
      <c r="N567" s="138"/>
      <c r="O567" s="138"/>
      <c r="P567" s="138"/>
      <c r="Q567" s="138"/>
      <c r="R567" s="138"/>
      <c r="S567" s="138"/>
      <c r="T567" s="139"/>
      <c r="AT567" s="134" t="s">
        <v>226</v>
      </c>
      <c r="AU567" s="134" t="s">
        <v>81</v>
      </c>
      <c r="AV567" s="132" t="s">
        <v>81</v>
      </c>
      <c r="AW567" s="132" t="s">
        <v>28</v>
      </c>
      <c r="AX567" s="132" t="s">
        <v>72</v>
      </c>
      <c r="AY567" s="134" t="s">
        <v>217</v>
      </c>
    </row>
    <row r="568" spans="1:65" s="132" customFormat="1">
      <c r="B568" s="133"/>
      <c r="D568" s="113" t="s">
        <v>226</v>
      </c>
      <c r="E568" s="134" t="s">
        <v>0</v>
      </c>
      <c r="F568" s="135" t="s">
        <v>908</v>
      </c>
      <c r="H568" s="136">
        <v>0.218</v>
      </c>
      <c r="L568" s="133"/>
      <c r="M568" s="137"/>
      <c r="N568" s="138"/>
      <c r="O568" s="138"/>
      <c r="P568" s="138"/>
      <c r="Q568" s="138"/>
      <c r="R568" s="138"/>
      <c r="S568" s="138"/>
      <c r="T568" s="139"/>
      <c r="AT568" s="134" t="s">
        <v>226</v>
      </c>
      <c r="AU568" s="134" t="s">
        <v>81</v>
      </c>
      <c r="AV568" s="132" t="s">
        <v>81</v>
      </c>
      <c r="AW568" s="132" t="s">
        <v>28</v>
      </c>
      <c r="AX568" s="132" t="s">
        <v>72</v>
      </c>
      <c r="AY568" s="134" t="s">
        <v>217</v>
      </c>
    </row>
    <row r="569" spans="1:65" s="132" customFormat="1">
      <c r="B569" s="133"/>
      <c r="D569" s="113" t="s">
        <v>226</v>
      </c>
      <c r="E569" s="134" t="s">
        <v>0</v>
      </c>
      <c r="F569" s="135" t="s">
        <v>909</v>
      </c>
      <c r="H569" s="136">
        <v>6.2190000000000003</v>
      </c>
      <c r="L569" s="133"/>
      <c r="M569" s="137"/>
      <c r="N569" s="138"/>
      <c r="O569" s="138"/>
      <c r="P569" s="138"/>
      <c r="Q569" s="138"/>
      <c r="R569" s="138"/>
      <c r="S569" s="138"/>
      <c r="T569" s="139"/>
      <c r="AT569" s="134" t="s">
        <v>226</v>
      </c>
      <c r="AU569" s="134" t="s">
        <v>81</v>
      </c>
      <c r="AV569" s="132" t="s">
        <v>81</v>
      </c>
      <c r="AW569" s="132" t="s">
        <v>28</v>
      </c>
      <c r="AX569" s="132" t="s">
        <v>72</v>
      </c>
      <c r="AY569" s="134" t="s">
        <v>217</v>
      </c>
    </row>
    <row r="570" spans="1:65" s="140" customFormat="1">
      <c r="B570" s="141"/>
      <c r="D570" s="113" t="s">
        <v>226</v>
      </c>
      <c r="E570" s="142" t="s">
        <v>0</v>
      </c>
      <c r="F570" s="143" t="s">
        <v>227</v>
      </c>
      <c r="H570" s="144">
        <v>13.516999999999999</v>
      </c>
      <c r="L570" s="141"/>
      <c r="M570" s="145"/>
      <c r="N570" s="146"/>
      <c r="O570" s="146"/>
      <c r="P570" s="146"/>
      <c r="Q570" s="146"/>
      <c r="R570" s="146"/>
      <c r="S570" s="146"/>
      <c r="T570" s="147"/>
      <c r="AT570" s="142" t="s">
        <v>226</v>
      </c>
      <c r="AU570" s="142" t="s">
        <v>81</v>
      </c>
      <c r="AV570" s="140" t="s">
        <v>224</v>
      </c>
      <c r="AW570" s="140" t="s">
        <v>28</v>
      </c>
      <c r="AX570" s="140" t="s">
        <v>79</v>
      </c>
      <c r="AY570" s="142" t="s">
        <v>217</v>
      </c>
    </row>
    <row r="571" spans="1:65" s="17" customFormat="1" ht="16.5" customHeight="1">
      <c r="A571" s="161"/>
      <c r="B571" s="15"/>
      <c r="C571" s="94" t="s">
        <v>5874</v>
      </c>
      <c r="D571" s="94" t="s">
        <v>219</v>
      </c>
      <c r="E571" s="95" t="s">
        <v>911</v>
      </c>
      <c r="F571" s="96" t="s">
        <v>912</v>
      </c>
      <c r="G571" s="97" t="s">
        <v>222</v>
      </c>
      <c r="H571" s="98">
        <v>16.555</v>
      </c>
      <c r="I571" s="1"/>
      <c r="J571" s="99">
        <f>ROUND(I571*H571,2)</f>
        <v>0</v>
      </c>
      <c r="K571" s="96" t="s">
        <v>223</v>
      </c>
      <c r="L571" s="15"/>
      <c r="M571" s="100" t="s">
        <v>0</v>
      </c>
      <c r="N571" s="101" t="s">
        <v>37</v>
      </c>
      <c r="O571" s="102"/>
      <c r="P571" s="103">
        <f>O571*H571</f>
        <v>0</v>
      </c>
      <c r="Q571" s="103">
        <v>0</v>
      </c>
      <c r="R571" s="103">
        <f>Q571*H571</f>
        <v>0</v>
      </c>
      <c r="S571" s="103">
        <v>1.8</v>
      </c>
      <c r="T571" s="104">
        <f>S571*H571</f>
        <v>29.798999999999999</v>
      </c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R571" s="105" t="s">
        <v>224</v>
      </c>
      <c r="AT571" s="105" t="s">
        <v>219</v>
      </c>
      <c r="AU571" s="105" t="s">
        <v>81</v>
      </c>
      <c r="AY571" s="6" t="s">
        <v>217</v>
      </c>
      <c r="BE571" s="106">
        <f>IF(N571="základní",J571,0)</f>
        <v>0</v>
      </c>
      <c r="BF571" s="106">
        <f>IF(N571="snížená",J571,0)</f>
        <v>0</v>
      </c>
      <c r="BG571" s="106">
        <f>IF(N571="zákl. přenesená",J571,0)</f>
        <v>0</v>
      </c>
      <c r="BH571" s="106">
        <f>IF(N571="sníž. přenesená",J571,0)</f>
        <v>0</v>
      </c>
      <c r="BI571" s="106">
        <f>IF(N571="nulová",J571,0)</f>
        <v>0</v>
      </c>
      <c r="BJ571" s="6" t="s">
        <v>79</v>
      </c>
      <c r="BK571" s="106">
        <f>ROUND(I571*H571,2)</f>
        <v>0</v>
      </c>
      <c r="BL571" s="6" t="s">
        <v>224</v>
      </c>
      <c r="BM571" s="105" t="s">
        <v>913</v>
      </c>
    </row>
    <row r="572" spans="1:65" s="132" customFormat="1">
      <c r="B572" s="133"/>
      <c r="D572" s="113" t="s">
        <v>226</v>
      </c>
      <c r="E572" s="134" t="s">
        <v>0</v>
      </c>
      <c r="F572" s="135" t="s">
        <v>914</v>
      </c>
      <c r="H572" s="136">
        <v>16.555</v>
      </c>
      <c r="L572" s="133"/>
      <c r="M572" s="137"/>
      <c r="N572" s="138"/>
      <c r="O572" s="138"/>
      <c r="P572" s="138"/>
      <c r="Q572" s="138"/>
      <c r="R572" s="138"/>
      <c r="S572" s="138"/>
      <c r="T572" s="139"/>
      <c r="AT572" s="134" t="s">
        <v>226</v>
      </c>
      <c r="AU572" s="134" t="s">
        <v>81</v>
      </c>
      <c r="AV572" s="132" t="s">
        <v>81</v>
      </c>
      <c r="AW572" s="132" t="s">
        <v>28</v>
      </c>
      <c r="AX572" s="132" t="s">
        <v>79</v>
      </c>
      <c r="AY572" s="134" t="s">
        <v>217</v>
      </c>
    </row>
    <row r="573" spans="1:65" s="17" customFormat="1" ht="16.5" customHeight="1">
      <c r="A573" s="161"/>
      <c r="B573" s="15"/>
      <c r="C573" s="94" t="s">
        <v>2514</v>
      </c>
      <c r="D573" s="94" t="s">
        <v>219</v>
      </c>
      <c r="E573" s="95" t="s">
        <v>916</v>
      </c>
      <c r="F573" s="96" t="s">
        <v>917</v>
      </c>
      <c r="G573" s="97" t="s">
        <v>222</v>
      </c>
      <c r="H573" s="98">
        <v>4.282</v>
      </c>
      <c r="I573" s="1"/>
      <c r="J573" s="99">
        <f>ROUND(I573*H573,2)</f>
        <v>0</v>
      </c>
      <c r="K573" s="96" t="s">
        <v>223</v>
      </c>
      <c r="L573" s="15"/>
      <c r="M573" s="100" t="s">
        <v>0</v>
      </c>
      <c r="N573" s="101" t="s">
        <v>37</v>
      </c>
      <c r="O573" s="102"/>
      <c r="P573" s="103">
        <f>O573*H573</f>
        <v>0</v>
      </c>
      <c r="Q573" s="103">
        <v>0</v>
      </c>
      <c r="R573" s="103">
        <f>Q573*H573</f>
        <v>0</v>
      </c>
      <c r="S573" s="103">
        <v>1.5940000000000001</v>
      </c>
      <c r="T573" s="104">
        <f>S573*H573</f>
        <v>6.8255080000000001</v>
      </c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R573" s="105" t="s">
        <v>224</v>
      </c>
      <c r="AT573" s="105" t="s">
        <v>219</v>
      </c>
      <c r="AU573" s="105" t="s">
        <v>81</v>
      </c>
      <c r="AY573" s="6" t="s">
        <v>217</v>
      </c>
      <c r="BE573" s="106">
        <f>IF(N573="základní",J573,0)</f>
        <v>0</v>
      </c>
      <c r="BF573" s="106">
        <f>IF(N573="snížená",J573,0)</f>
        <v>0</v>
      </c>
      <c r="BG573" s="106">
        <f>IF(N573="zákl. přenesená",J573,0)</f>
        <v>0</v>
      </c>
      <c r="BH573" s="106">
        <f>IF(N573="sníž. přenesená",J573,0)</f>
        <v>0</v>
      </c>
      <c r="BI573" s="106">
        <f>IF(N573="nulová",J573,0)</f>
        <v>0</v>
      </c>
      <c r="BJ573" s="6" t="s">
        <v>79</v>
      </c>
      <c r="BK573" s="106">
        <f>ROUND(I573*H573,2)</f>
        <v>0</v>
      </c>
      <c r="BL573" s="6" t="s">
        <v>224</v>
      </c>
      <c r="BM573" s="105" t="s">
        <v>918</v>
      </c>
    </row>
    <row r="574" spans="1:65" s="132" customFormat="1">
      <c r="B574" s="133"/>
      <c r="D574" s="113" t="s">
        <v>226</v>
      </c>
      <c r="E574" s="134" t="s">
        <v>0</v>
      </c>
      <c r="F574" s="135" t="s">
        <v>454</v>
      </c>
      <c r="H574" s="136">
        <v>4.282</v>
      </c>
      <c r="L574" s="133"/>
      <c r="M574" s="137"/>
      <c r="N574" s="138"/>
      <c r="O574" s="138"/>
      <c r="P574" s="138"/>
      <c r="Q574" s="138"/>
      <c r="R574" s="138"/>
      <c r="S574" s="138"/>
      <c r="T574" s="139"/>
      <c r="AT574" s="134" t="s">
        <v>226</v>
      </c>
      <c r="AU574" s="134" t="s">
        <v>81</v>
      </c>
      <c r="AV574" s="132" t="s">
        <v>81</v>
      </c>
      <c r="AW574" s="132" t="s">
        <v>28</v>
      </c>
      <c r="AX574" s="132" t="s">
        <v>79</v>
      </c>
      <c r="AY574" s="134" t="s">
        <v>217</v>
      </c>
    </row>
    <row r="575" spans="1:65" s="17" customFormat="1" ht="16.5" customHeight="1">
      <c r="A575" s="161"/>
      <c r="B575" s="15"/>
      <c r="C575" s="94" t="s">
        <v>5875</v>
      </c>
      <c r="D575" s="94" t="s">
        <v>219</v>
      </c>
      <c r="E575" s="95" t="s">
        <v>920</v>
      </c>
      <c r="F575" s="96" t="s">
        <v>921</v>
      </c>
      <c r="G575" s="97" t="s">
        <v>222</v>
      </c>
      <c r="H575" s="98">
        <v>11.497</v>
      </c>
      <c r="I575" s="1"/>
      <c r="J575" s="99">
        <f>ROUND(I575*H575,2)</f>
        <v>0</v>
      </c>
      <c r="K575" s="96" t="s">
        <v>223</v>
      </c>
      <c r="L575" s="15"/>
      <c r="M575" s="100" t="s">
        <v>0</v>
      </c>
      <c r="N575" s="101" t="s">
        <v>37</v>
      </c>
      <c r="O575" s="102"/>
      <c r="P575" s="103">
        <f>O575*H575</f>
        <v>0</v>
      </c>
      <c r="Q575" s="103">
        <v>0</v>
      </c>
      <c r="R575" s="103">
        <f>Q575*H575</f>
        <v>0</v>
      </c>
      <c r="S575" s="103">
        <v>2.1</v>
      </c>
      <c r="T575" s="104">
        <f>S575*H575</f>
        <v>24.143699999999999</v>
      </c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R575" s="105" t="s">
        <v>224</v>
      </c>
      <c r="AT575" s="105" t="s">
        <v>219</v>
      </c>
      <c r="AU575" s="105" t="s">
        <v>81</v>
      </c>
      <c r="AY575" s="6" t="s">
        <v>217</v>
      </c>
      <c r="BE575" s="106">
        <f>IF(N575="základní",J575,0)</f>
        <v>0</v>
      </c>
      <c r="BF575" s="106">
        <f>IF(N575="snížená",J575,0)</f>
        <v>0</v>
      </c>
      <c r="BG575" s="106">
        <f>IF(N575="zákl. přenesená",J575,0)</f>
        <v>0</v>
      </c>
      <c r="BH575" s="106">
        <f>IF(N575="sníž. přenesená",J575,0)</f>
        <v>0</v>
      </c>
      <c r="BI575" s="106">
        <f>IF(N575="nulová",J575,0)</f>
        <v>0</v>
      </c>
      <c r="BJ575" s="6" t="s">
        <v>79</v>
      </c>
      <c r="BK575" s="106">
        <f>ROUND(I575*H575,2)</f>
        <v>0</v>
      </c>
      <c r="BL575" s="6" t="s">
        <v>224</v>
      </c>
      <c r="BM575" s="105" t="s">
        <v>922</v>
      </c>
    </row>
    <row r="576" spans="1:65" s="132" customFormat="1">
      <c r="B576" s="133"/>
      <c r="D576" s="113" t="s">
        <v>226</v>
      </c>
      <c r="E576" s="134" t="s">
        <v>0</v>
      </c>
      <c r="F576" s="135" t="s">
        <v>923</v>
      </c>
      <c r="H576" s="136">
        <v>11.497</v>
      </c>
      <c r="L576" s="133"/>
      <c r="M576" s="137"/>
      <c r="N576" s="138"/>
      <c r="O576" s="138"/>
      <c r="P576" s="138"/>
      <c r="Q576" s="138"/>
      <c r="R576" s="138"/>
      <c r="S576" s="138"/>
      <c r="T576" s="139"/>
      <c r="AT576" s="134" t="s">
        <v>226</v>
      </c>
      <c r="AU576" s="134" t="s">
        <v>81</v>
      </c>
      <c r="AV576" s="132" t="s">
        <v>81</v>
      </c>
      <c r="AW576" s="132" t="s">
        <v>28</v>
      </c>
      <c r="AX576" s="132" t="s">
        <v>79</v>
      </c>
      <c r="AY576" s="134" t="s">
        <v>217</v>
      </c>
    </row>
    <row r="577" spans="1:65" s="17" customFormat="1" ht="16.5" customHeight="1">
      <c r="A577" s="161"/>
      <c r="B577" s="15"/>
      <c r="C577" s="94" t="s">
        <v>2516</v>
      </c>
      <c r="D577" s="94" t="s">
        <v>219</v>
      </c>
      <c r="E577" s="95" t="s">
        <v>925</v>
      </c>
      <c r="F577" s="96" t="s">
        <v>926</v>
      </c>
      <c r="G577" s="97" t="s">
        <v>286</v>
      </c>
      <c r="H577" s="98">
        <v>0.40400000000000003</v>
      </c>
      <c r="I577" s="1"/>
      <c r="J577" s="99">
        <f>ROUND(I577*H577,2)</f>
        <v>0</v>
      </c>
      <c r="K577" s="96" t="s">
        <v>223</v>
      </c>
      <c r="L577" s="15"/>
      <c r="M577" s="100" t="s">
        <v>0</v>
      </c>
      <c r="N577" s="101" t="s">
        <v>37</v>
      </c>
      <c r="O577" s="102"/>
      <c r="P577" s="103">
        <f>O577*H577</f>
        <v>0</v>
      </c>
      <c r="Q577" s="103">
        <v>0</v>
      </c>
      <c r="R577" s="103">
        <f>Q577*H577</f>
        <v>0</v>
      </c>
      <c r="S577" s="103">
        <v>5.5E-2</v>
      </c>
      <c r="T577" s="104">
        <f>S577*H577</f>
        <v>2.222E-2</v>
      </c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R577" s="105" t="s">
        <v>224</v>
      </c>
      <c r="AT577" s="105" t="s">
        <v>219</v>
      </c>
      <c r="AU577" s="105" t="s">
        <v>81</v>
      </c>
      <c r="AY577" s="6" t="s">
        <v>217</v>
      </c>
      <c r="BE577" s="106">
        <f>IF(N577="základní",J577,0)</f>
        <v>0</v>
      </c>
      <c r="BF577" s="106">
        <f>IF(N577="snížená",J577,0)</f>
        <v>0</v>
      </c>
      <c r="BG577" s="106">
        <f>IF(N577="zákl. přenesená",J577,0)</f>
        <v>0</v>
      </c>
      <c r="BH577" s="106">
        <f>IF(N577="sníž. přenesená",J577,0)</f>
        <v>0</v>
      </c>
      <c r="BI577" s="106">
        <f>IF(N577="nulová",J577,0)</f>
        <v>0</v>
      </c>
      <c r="BJ577" s="6" t="s">
        <v>79</v>
      </c>
      <c r="BK577" s="106">
        <f>ROUND(I577*H577,2)</f>
        <v>0</v>
      </c>
      <c r="BL577" s="6" t="s">
        <v>224</v>
      </c>
      <c r="BM577" s="105" t="s">
        <v>927</v>
      </c>
    </row>
    <row r="578" spans="1:65" s="132" customFormat="1">
      <c r="B578" s="133"/>
      <c r="D578" s="113" t="s">
        <v>226</v>
      </c>
      <c r="E578" s="134" t="s">
        <v>0</v>
      </c>
      <c r="F578" s="135" t="s">
        <v>928</v>
      </c>
      <c r="H578" s="136">
        <v>0.40400000000000003</v>
      </c>
      <c r="L578" s="133"/>
      <c r="M578" s="137"/>
      <c r="N578" s="138"/>
      <c r="O578" s="138"/>
      <c r="P578" s="138"/>
      <c r="Q578" s="138"/>
      <c r="R578" s="138"/>
      <c r="S578" s="138"/>
      <c r="T578" s="139"/>
      <c r="AT578" s="134" t="s">
        <v>226</v>
      </c>
      <c r="AU578" s="134" t="s">
        <v>81</v>
      </c>
      <c r="AV578" s="132" t="s">
        <v>81</v>
      </c>
      <c r="AW578" s="132" t="s">
        <v>28</v>
      </c>
      <c r="AX578" s="132" t="s">
        <v>79</v>
      </c>
      <c r="AY578" s="134" t="s">
        <v>217</v>
      </c>
    </row>
    <row r="579" spans="1:65" s="17" customFormat="1" ht="16.5" customHeight="1">
      <c r="A579" s="161"/>
      <c r="B579" s="15"/>
      <c r="C579" s="94" t="s">
        <v>5876</v>
      </c>
      <c r="D579" s="94" t="s">
        <v>219</v>
      </c>
      <c r="E579" s="95" t="s">
        <v>930</v>
      </c>
      <c r="F579" s="96" t="s">
        <v>931</v>
      </c>
      <c r="G579" s="97" t="s">
        <v>458</v>
      </c>
      <c r="H579" s="98">
        <v>40</v>
      </c>
      <c r="I579" s="1"/>
      <c r="J579" s="99">
        <f>ROUND(I579*H579,2)</f>
        <v>0</v>
      </c>
      <c r="K579" s="96" t="s">
        <v>223</v>
      </c>
      <c r="L579" s="15"/>
      <c r="M579" s="100" t="s">
        <v>0</v>
      </c>
      <c r="N579" s="101" t="s">
        <v>37</v>
      </c>
      <c r="O579" s="102"/>
      <c r="P579" s="103">
        <f>O579*H579</f>
        <v>0</v>
      </c>
      <c r="Q579" s="103">
        <v>0</v>
      </c>
      <c r="R579" s="103">
        <f>Q579*H579</f>
        <v>0</v>
      </c>
      <c r="S579" s="103">
        <v>4.8000000000000001E-2</v>
      </c>
      <c r="T579" s="104">
        <f>S579*H579</f>
        <v>1.92</v>
      </c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R579" s="105" t="s">
        <v>224</v>
      </c>
      <c r="AT579" s="105" t="s">
        <v>219</v>
      </c>
      <c r="AU579" s="105" t="s">
        <v>81</v>
      </c>
      <c r="AY579" s="6" t="s">
        <v>217</v>
      </c>
      <c r="BE579" s="106">
        <f>IF(N579="základní",J579,0)</f>
        <v>0</v>
      </c>
      <c r="BF579" s="106">
        <f>IF(N579="snížená",J579,0)</f>
        <v>0</v>
      </c>
      <c r="BG579" s="106">
        <f>IF(N579="zákl. přenesená",J579,0)</f>
        <v>0</v>
      </c>
      <c r="BH579" s="106">
        <f>IF(N579="sníž. přenesená",J579,0)</f>
        <v>0</v>
      </c>
      <c r="BI579" s="106">
        <f>IF(N579="nulová",J579,0)</f>
        <v>0</v>
      </c>
      <c r="BJ579" s="6" t="s">
        <v>79</v>
      </c>
      <c r="BK579" s="106">
        <f>ROUND(I579*H579,2)</f>
        <v>0</v>
      </c>
      <c r="BL579" s="6" t="s">
        <v>224</v>
      </c>
      <c r="BM579" s="105" t="s">
        <v>932</v>
      </c>
    </row>
    <row r="580" spans="1:65" s="17" customFormat="1" ht="16.5" customHeight="1">
      <c r="A580" s="161"/>
      <c r="B580" s="15"/>
      <c r="C580" s="94" t="s">
        <v>2518</v>
      </c>
      <c r="D580" s="94" t="s">
        <v>219</v>
      </c>
      <c r="E580" s="95" t="s">
        <v>934</v>
      </c>
      <c r="F580" s="96" t="s">
        <v>935</v>
      </c>
      <c r="G580" s="97" t="s">
        <v>286</v>
      </c>
      <c r="H580" s="98">
        <v>303.10399999999998</v>
      </c>
      <c r="I580" s="1"/>
      <c r="J580" s="99">
        <f>ROUND(I580*H580,2)</f>
        <v>0</v>
      </c>
      <c r="K580" s="96" t="s">
        <v>223</v>
      </c>
      <c r="L580" s="15"/>
      <c r="M580" s="100" t="s">
        <v>0</v>
      </c>
      <c r="N580" s="101" t="s">
        <v>37</v>
      </c>
      <c r="O580" s="102"/>
      <c r="P580" s="103">
        <f>O580*H580</f>
        <v>0</v>
      </c>
      <c r="Q580" s="103">
        <v>0</v>
      </c>
      <c r="R580" s="103">
        <f>Q580*H580</f>
        <v>0</v>
      </c>
      <c r="S580" s="103">
        <v>0.122</v>
      </c>
      <c r="T580" s="104">
        <f>S580*H580</f>
        <v>36.978687999999998</v>
      </c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R580" s="105" t="s">
        <v>224</v>
      </c>
      <c r="AT580" s="105" t="s">
        <v>219</v>
      </c>
      <c r="AU580" s="105" t="s">
        <v>81</v>
      </c>
      <c r="AY580" s="6" t="s">
        <v>217</v>
      </c>
      <c r="BE580" s="106">
        <f>IF(N580="základní",J580,0)</f>
        <v>0</v>
      </c>
      <c r="BF580" s="106">
        <f>IF(N580="snížená",J580,0)</f>
        <v>0</v>
      </c>
      <c r="BG580" s="106">
        <f>IF(N580="zákl. přenesená",J580,0)</f>
        <v>0</v>
      </c>
      <c r="BH580" s="106">
        <f>IF(N580="sníž. přenesená",J580,0)</f>
        <v>0</v>
      </c>
      <c r="BI580" s="106">
        <f>IF(N580="nulová",J580,0)</f>
        <v>0</v>
      </c>
      <c r="BJ580" s="6" t="s">
        <v>79</v>
      </c>
      <c r="BK580" s="106">
        <f>ROUND(I580*H580,2)</f>
        <v>0</v>
      </c>
      <c r="BL580" s="6" t="s">
        <v>224</v>
      </c>
      <c r="BM580" s="105" t="s">
        <v>936</v>
      </c>
    </row>
    <row r="581" spans="1:65" s="132" customFormat="1">
      <c r="B581" s="133"/>
      <c r="D581" s="113" t="s">
        <v>226</v>
      </c>
      <c r="E581" s="134" t="s">
        <v>0</v>
      </c>
      <c r="F581" s="135" t="s">
        <v>937</v>
      </c>
      <c r="H581" s="136">
        <v>158.49</v>
      </c>
      <c r="L581" s="133"/>
      <c r="M581" s="137"/>
      <c r="N581" s="138"/>
      <c r="O581" s="138"/>
      <c r="P581" s="138"/>
      <c r="Q581" s="138"/>
      <c r="R581" s="138"/>
      <c r="S581" s="138"/>
      <c r="T581" s="139"/>
      <c r="AT581" s="134" t="s">
        <v>226</v>
      </c>
      <c r="AU581" s="134" t="s">
        <v>81</v>
      </c>
      <c r="AV581" s="132" t="s">
        <v>81</v>
      </c>
      <c r="AW581" s="132" t="s">
        <v>28</v>
      </c>
      <c r="AX581" s="132" t="s">
        <v>72</v>
      </c>
      <c r="AY581" s="134" t="s">
        <v>217</v>
      </c>
    </row>
    <row r="582" spans="1:65" s="132" customFormat="1">
      <c r="B582" s="133"/>
      <c r="D582" s="113" t="s">
        <v>226</v>
      </c>
      <c r="E582" s="134" t="s">
        <v>0</v>
      </c>
      <c r="F582" s="135" t="s">
        <v>938</v>
      </c>
      <c r="H582" s="136">
        <v>144.614</v>
      </c>
      <c r="L582" s="133"/>
      <c r="M582" s="137"/>
      <c r="N582" s="138"/>
      <c r="O582" s="138"/>
      <c r="P582" s="138"/>
      <c r="Q582" s="138"/>
      <c r="R582" s="138"/>
      <c r="S582" s="138"/>
      <c r="T582" s="139"/>
      <c r="AT582" s="134" t="s">
        <v>226</v>
      </c>
      <c r="AU582" s="134" t="s">
        <v>81</v>
      </c>
      <c r="AV582" s="132" t="s">
        <v>81</v>
      </c>
      <c r="AW582" s="132" t="s">
        <v>28</v>
      </c>
      <c r="AX582" s="132" t="s">
        <v>72</v>
      </c>
      <c r="AY582" s="134" t="s">
        <v>217</v>
      </c>
    </row>
    <row r="583" spans="1:65" s="140" customFormat="1">
      <c r="B583" s="141"/>
      <c r="D583" s="113" t="s">
        <v>226</v>
      </c>
      <c r="E583" s="142" t="s">
        <v>0</v>
      </c>
      <c r="F583" s="143" t="s">
        <v>227</v>
      </c>
      <c r="H583" s="144">
        <v>303.10399999999998</v>
      </c>
      <c r="L583" s="141"/>
      <c r="M583" s="145"/>
      <c r="N583" s="146"/>
      <c r="O583" s="146"/>
      <c r="P583" s="146"/>
      <c r="Q583" s="146"/>
      <c r="R583" s="146"/>
      <c r="S583" s="146"/>
      <c r="T583" s="147"/>
      <c r="AT583" s="142" t="s">
        <v>226</v>
      </c>
      <c r="AU583" s="142" t="s">
        <v>81</v>
      </c>
      <c r="AV583" s="140" t="s">
        <v>224</v>
      </c>
      <c r="AW583" s="140" t="s">
        <v>28</v>
      </c>
      <c r="AX583" s="140" t="s">
        <v>79</v>
      </c>
      <c r="AY583" s="142" t="s">
        <v>217</v>
      </c>
    </row>
    <row r="584" spans="1:65" s="17" customFormat="1" ht="21.75" customHeight="1">
      <c r="A584" s="161"/>
      <c r="B584" s="15"/>
      <c r="C584" s="94" t="s">
        <v>5877</v>
      </c>
      <c r="D584" s="94" t="s">
        <v>219</v>
      </c>
      <c r="E584" s="95" t="s">
        <v>940</v>
      </c>
      <c r="F584" s="96" t="s">
        <v>941</v>
      </c>
      <c r="G584" s="97" t="s">
        <v>222</v>
      </c>
      <c r="H584" s="98">
        <v>11.597</v>
      </c>
      <c r="I584" s="1"/>
      <c r="J584" s="99">
        <f>ROUND(I584*H584,2)</f>
        <v>0</v>
      </c>
      <c r="K584" s="96" t="s">
        <v>223</v>
      </c>
      <c r="L584" s="15"/>
      <c r="M584" s="100" t="s">
        <v>0</v>
      </c>
      <c r="N584" s="101" t="s">
        <v>37</v>
      </c>
      <c r="O584" s="102"/>
      <c r="P584" s="103">
        <f>O584*H584</f>
        <v>0</v>
      </c>
      <c r="Q584" s="103">
        <v>0</v>
      </c>
      <c r="R584" s="103">
        <f>Q584*H584</f>
        <v>0</v>
      </c>
      <c r="S584" s="103">
        <v>2.2000000000000002</v>
      </c>
      <c r="T584" s="104">
        <f>S584*H584</f>
        <v>25.513400000000001</v>
      </c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R584" s="105" t="s">
        <v>224</v>
      </c>
      <c r="AT584" s="105" t="s">
        <v>219</v>
      </c>
      <c r="AU584" s="105" t="s">
        <v>81</v>
      </c>
      <c r="AY584" s="6" t="s">
        <v>217</v>
      </c>
      <c r="BE584" s="106">
        <f>IF(N584="základní",J584,0)</f>
        <v>0</v>
      </c>
      <c r="BF584" s="106">
        <f>IF(N584="snížená",J584,0)</f>
        <v>0</v>
      </c>
      <c r="BG584" s="106">
        <f>IF(N584="zákl. přenesená",J584,0)</f>
        <v>0</v>
      </c>
      <c r="BH584" s="106">
        <f>IF(N584="sníž. přenesená",J584,0)</f>
        <v>0</v>
      </c>
      <c r="BI584" s="106">
        <f>IF(N584="nulová",J584,0)</f>
        <v>0</v>
      </c>
      <c r="BJ584" s="6" t="s">
        <v>79</v>
      </c>
      <c r="BK584" s="106">
        <f>ROUND(I584*H584,2)</f>
        <v>0</v>
      </c>
      <c r="BL584" s="6" t="s">
        <v>224</v>
      </c>
      <c r="BM584" s="105" t="s">
        <v>942</v>
      </c>
    </row>
    <row r="585" spans="1:65" s="132" customFormat="1">
      <c r="B585" s="133"/>
      <c r="D585" s="113" t="s">
        <v>226</v>
      </c>
      <c r="E585" s="134" t="s">
        <v>0</v>
      </c>
      <c r="F585" s="135" t="s">
        <v>943</v>
      </c>
      <c r="H585" s="136">
        <v>7.9249999999999998</v>
      </c>
      <c r="L585" s="133"/>
      <c r="M585" s="137"/>
      <c r="N585" s="138"/>
      <c r="O585" s="138"/>
      <c r="P585" s="138"/>
      <c r="Q585" s="138"/>
      <c r="R585" s="138"/>
      <c r="S585" s="138"/>
      <c r="T585" s="139"/>
      <c r="AT585" s="134" t="s">
        <v>226</v>
      </c>
      <c r="AU585" s="134" t="s">
        <v>81</v>
      </c>
      <c r="AV585" s="132" t="s">
        <v>81</v>
      </c>
      <c r="AW585" s="132" t="s">
        <v>28</v>
      </c>
      <c r="AX585" s="132" t="s">
        <v>72</v>
      </c>
      <c r="AY585" s="134" t="s">
        <v>217</v>
      </c>
    </row>
    <row r="586" spans="1:65" s="132" customFormat="1">
      <c r="B586" s="133"/>
      <c r="D586" s="113" t="s">
        <v>226</v>
      </c>
      <c r="E586" s="134" t="s">
        <v>0</v>
      </c>
      <c r="F586" s="135" t="s">
        <v>944</v>
      </c>
      <c r="H586" s="136">
        <v>1.264</v>
      </c>
      <c r="L586" s="133"/>
      <c r="M586" s="137"/>
      <c r="N586" s="138"/>
      <c r="O586" s="138"/>
      <c r="P586" s="138"/>
      <c r="Q586" s="138"/>
      <c r="R586" s="138"/>
      <c r="S586" s="138"/>
      <c r="T586" s="139"/>
      <c r="AT586" s="134" t="s">
        <v>226</v>
      </c>
      <c r="AU586" s="134" t="s">
        <v>81</v>
      </c>
      <c r="AV586" s="132" t="s">
        <v>81</v>
      </c>
      <c r="AW586" s="132" t="s">
        <v>28</v>
      </c>
      <c r="AX586" s="132" t="s">
        <v>72</v>
      </c>
      <c r="AY586" s="134" t="s">
        <v>217</v>
      </c>
    </row>
    <row r="587" spans="1:65" s="132" customFormat="1">
      <c r="B587" s="133"/>
      <c r="D587" s="113" t="s">
        <v>226</v>
      </c>
      <c r="E587" s="134" t="s">
        <v>0</v>
      </c>
      <c r="F587" s="135" t="s">
        <v>945</v>
      </c>
      <c r="H587" s="136">
        <v>0.373</v>
      </c>
      <c r="L587" s="133"/>
      <c r="M587" s="137"/>
      <c r="N587" s="138"/>
      <c r="O587" s="138"/>
      <c r="P587" s="138"/>
      <c r="Q587" s="138"/>
      <c r="R587" s="138"/>
      <c r="S587" s="138"/>
      <c r="T587" s="139"/>
      <c r="AT587" s="134" t="s">
        <v>226</v>
      </c>
      <c r="AU587" s="134" t="s">
        <v>81</v>
      </c>
      <c r="AV587" s="132" t="s">
        <v>81</v>
      </c>
      <c r="AW587" s="132" t="s">
        <v>28</v>
      </c>
      <c r="AX587" s="132" t="s">
        <v>72</v>
      </c>
      <c r="AY587" s="134" t="s">
        <v>217</v>
      </c>
    </row>
    <row r="588" spans="1:65" s="132" customFormat="1">
      <c r="B588" s="133"/>
      <c r="D588" s="113" t="s">
        <v>226</v>
      </c>
      <c r="E588" s="134" t="s">
        <v>0</v>
      </c>
      <c r="F588" s="135" t="s">
        <v>946</v>
      </c>
      <c r="H588" s="136">
        <v>2.0350000000000001</v>
      </c>
      <c r="L588" s="133"/>
      <c r="M588" s="137"/>
      <c r="N588" s="138"/>
      <c r="O588" s="138"/>
      <c r="P588" s="138"/>
      <c r="Q588" s="138"/>
      <c r="R588" s="138"/>
      <c r="S588" s="138"/>
      <c r="T588" s="139"/>
      <c r="AT588" s="134" t="s">
        <v>226</v>
      </c>
      <c r="AU588" s="134" t="s">
        <v>81</v>
      </c>
      <c r="AV588" s="132" t="s">
        <v>81</v>
      </c>
      <c r="AW588" s="132" t="s">
        <v>28</v>
      </c>
      <c r="AX588" s="132" t="s">
        <v>72</v>
      </c>
      <c r="AY588" s="134" t="s">
        <v>217</v>
      </c>
    </row>
    <row r="589" spans="1:65" s="140" customFormat="1">
      <c r="B589" s="141"/>
      <c r="D589" s="113" t="s">
        <v>226</v>
      </c>
      <c r="E589" s="142" t="s">
        <v>0</v>
      </c>
      <c r="F589" s="143" t="s">
        <v>227</v>
      </c>
      <c r="H589" s="144">
        <v>11.597</v>
      </c>
      <c r="L589" s="141"/>
      <c r="M589" s="145"/>
      <c r="N589" s="146"/>
      <c r="O589" s="146"/>
      <c r="P589" s="146"/>
      <c r="Q589" s="146"/>
      <c r="R589" s="146"/>
      <c r="S589" s="146"/>
      <c r="T589" s="147"/>
      <c r="AT589" s="142" t="s">
        <v>226</v>
      </c>
      <c r="AU589" s="142" t="s">
        <v>81</v>
      </c>
      <c r="AV589" s="140" t="s">
        <v>224</v>
      </c>
      <c r="AW589" s="140" t="s">
        <v>28</v>
      </c>
      <c r="AX589" s="140" t="s">
        <v>79</v>
      </c>
      <c r="AY589" s="142" t="s">
        <v>217</v>
      </c>
    </row>
    <row r="590" spans="1:65" s="17" customFormat="1" ht="21.75" customHeight="1">
      <c r="A590" s="161"/>
      <c r="B590" s="15"/>
      <c r="C590" s="94" t="s">
        <v>2520</v>
      </c>
      <c r="D590" s="94" t="s">
        <v>219</v>
      </c>
      <c r="E590" s="95" t="s">
        <v>947</v>
      </c>
      <c r="F590" s="96" t="s">
        <v>948</v>
      </c>
      <c r="G590" s="97" t="s">
        <v>222</v>
      </c>
      <c r="H590" s="98">
        <v>0.217</v>
      </c>
      <c r="I590" s="1"/>
      <c r="J590" s="99">
        <f>ROUND(I590*H590,2)</f>
        <v>0</v>
      </c>
      <c r="K590" s="96" t="s">
        <v>223</v>
      </c>
      <c r="L590" s="15"/>
      <c r="M590" s="100" t="s">
        <v>0</v>
      </c>
      <c r="N590" s="101" t="s">
        <v>37</v>
      </c>
      <c r="O590" s="102"/>
      <c r="P590" s="103">
        <f>O590*H590</f>
        <v>0</v>
      </c>
      <c r="Q590" s="103">
        <v>0</v>
      </c>
      <c r="R590" s="103">
        <f>Q590*H590</f>
        <v>0</v>
      </c>
      <c r="S590" s="103">
        <v>2.2000000000000002</v>
      </c>
      <c r="T590" s="104">
        <f>S590*H590</f>
        <v>0.47740000000000005</v>
      </c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R590" s="105" t="s">
        <v>224</v>
      </c>
      <c r="AT590" s="105" t="s">
        <v>219</v>
      </c>
      <c r="AU590" s="105" t="s">
        <v>81</v>
      </c>
      <c r="AY590" s="6" t="s">
        <v>217</v>
      </c>
      <c r="BE590" s="106">
        <f>IF(N590="základní",J590,0)</f>
        <v>0</v>
      </c>
      <c r="BF590" s="106">
        <f>IF(N590="snížená",J590,0)</f>
        <v>0</v>
      </c>
      <c r="BG590" s="106">
        <f>IF(N590="zákl. přenesená",J590,0)</f>
        <v>0</v>
      </c>
      <c r="BH590" s="106">
        <f>IF(N590="sníž. přenesená",J590,0)</f>
        <v>0</v>
      </c>
      <c r="BI590" s="106">
        <f>IF(N590="nulová",J590,0)</f>
        <v>0</v>
      </c>
      <c r="BJ590" s="6" t="s">
        <v>79</v>
      </c>
      <c r="BK590" s="106">
        <f>ROUND(I590*H590,2)</f>
        <v>0</v>
      </c>
      <c r="BL590" s="6" t="s">
        <v>224</v>
      </c>
      <c r="BM590" s="105" t="s">
        <v>949</v>
      </c>
    </row>
    <row r="591" spans="1:65" s="132" customFormat="1">
      <c r="B591" s="133"/>
      <c r="D591" s="113" t="s">
        <v>226</v>
      </c>
      <c r="E591" s="134" t="s">
        <v>0</v>
      </c>
      <c r="F591" s="135" t="s">
        <v>687</v>
      </c>
      <c r="H591" s="136">
        <v>0.217</v>
      </c>
      <c r="L591" s="133"/>
      <c r="M591" s="137"/>
      <c r="N591" s="138"/>
      <c r="O591" s="138"/>
      <c r="P591" s="138"/>
      <c r="Q591" s="138"/>
      <c r="R591" s="138"/>
      <c r="S591" s="138"/>
      <c r="T591" s="139"/>
      <c r="AT591" s="134" t="s">
        <v>226</v>
      </c>
      <c r="AU591" s="134" t="s">
        <v>81</v>
      </c>
      <c r="AV591" s="132" t="s">
        <v>81</v>
      </c>
      <c r="AW591" s="132" t="s">
        <v>28</v>
      </c>
      <c r="AX591" s="132" t="s">
        <v>79</v>
      </c>
      <c r="AY591" s="134" t="s">
        <v>217</v>
      </c>
    </row>
    <row r="592" spans="1:65" s="17" customFormat="1" ht="16.5" customHeight="1">
      <c r="A592" s="161"/>
      <c r="B592" s="15"/>
      <c r="C592" s="94" t="s">
        <v>5878</v>
      </c>
      <c r="D592" s="94" t="s">
        <v>219</v>
      </c>
      <c r="E592" s="95" t="s">
        <v>951</v>
      </c>
      <c r="F592" s="96" t="s">
        <v>952</v>
      </c>
      <c r="G592" s="97" t="s">
        <v>257</v>
      </c>
      <c r="H592" s="98">
        <v>1.79</v>
      </c>
      <c r="I592" s="1"/>
      <c r="J592" s="99">
        <f>ROUND(I592*H592,2)</f>
        <v>0</v>
      </c>
      <c r="K592" s="96" t="s">
        <v>223</v>
      </c>
      <c r="L592" s="15"/>
      <c r="M592" s="100" t="s">
        <v>0</v>
      </c>
      <c r="N592" s="101" t="s">
        <v>37</v>
      </c>
      <c r="O592" s="102"/>
      <c r="P592" s="103">
        <f>O592*H592</f>
        <v>0</v>
      </c>
      <c r="Q592" s="103">
        <v>0</v>
      </c>
      <c r="R592" s="103">
        <f>Q592*H592</f>
        <v>0</v>
      </c>
      <c r="S592" s="103">
        <v>8.9999999999999993E-3</v>
      </c>
      <c r="T592" s="104">
        <f>S592*H592</f>
        <v>1.6109999999999999E-2</v>
      </c>
      <c r="U592" s="161"/>
      <c r="V592" s="161"/>
      <c r="W592" s="161"/>
      <c r="X592" s="161"/>
      <c r="Y592" s="161"/>
      <c r="Z592" s="161"/>
      <c r="AA592" s="161"/>
      <c r="AB592" s="161"/>
      <c r="AC592" s="161"/>
      <c r="AD592" s="161"/>
      <c r="AE592" s="161"/>
      <c r="AR592" s="105" t="s">
        <v>224</v>
      </c>
      <c r="AT592" s="105" t="s">
        <v>219</v>
      </c>
      <c r="AU592" s="105" t="s">
        <v>81</v>
      </c>
      <c r="AY592" s="6" t="s">
        <v>217</v>
      </c>
      <c r="BE592" s="106">
        <f>IF(N592="základní",J592,0)</f>
        <v>0</v>
      </c>
      <c r="BF592" s="106">
        <f>IF(N592="snížená",J592,0)</f>
        <v>0</v>
      </c>
      <c r="BG592" s="106">
        <f>IF(N592="zákl. přenesená",J592,0)</f>
        <v>0</v>
      </c>
      <c r="BH592" s="106">
        <f>IF(N592="sníž. přenesená",J592,0)</f>
        <v>0</v>
      </c>
      <c r="BI592" s="106">
        <f>IF(N592="nulová",J592,0)</f>
        <v>0</v>
      </c>
      <c r="BJ592" s="6" t="s">
        <v>79</v>
      </c>
      <c r="BK592" s="106">
        <f>ROUND(I592*H592,2)</f>
        <v>0</v>
      </c>
      <c r="BL592" s="6" t="s">
        <v>224</v>
      </c>
      <c r="BM592" s="105" t="s">
        <v>953</v>
      </c>
    </row>
    <row r="593" spans="1:65" s="132" customFormat="1">
      <c r="B593" s="133"/>
      <c r="D593" s="113" t="s">
        <v>226</v>
      </c>
      <c r="E593" s="134" t="s">
        <v>0</v>
      </c>
      <c r="F593" s="135" t="s">
        <v>954</v>
      </c>
      <c r="H593" s="136">
        <v>1.79</v>
      </c>
      <c r="L593" s="133"/>
      <c r="M593" s="137"/>
      <c r="N593" s="138"/>
      <c r="O593" s="138"/>
      <c r="P593" s="138"/>
      <c r="Q593" s="138"/>
      <c r="R593" s="138"/>
      <c r="S593" s="138"/>
      <c r="T593" s="139"/>
      <c r="AT593" s="134" t="s">
        <v>226</v>
      </c>
      <c r="AU593" s="134" t="s">
        <v>81</v>
      </c>
      <c r="AV593" s="132" t="s">
        <v>81</v>
      </c>
      <c r="AW593" s="132" t="s">
        <v>28</v>
      </c>
      <c r="AX593" s="132" t="s">
        <v>79</v>
      </c>
      <c r="AY593" s="134" t="s">
        <v>217</v>
      </c>
    </row>
    <row r="594" spans="1:65" s="17" customFormat="1" ht="16.5" customHeight="1">
      <c r="A594" s="161"/>
      <c r="B594" s="15"/>
      <c r="C594" s="94" t="s">
        <v>877</v>
      </c>
      <c r="D594" s="94" t="s">
        <v>219</v>
      </c>
      <c r="E594" s="95" t="s">
        <v>956</v>
      </c>
      <c r="F594" s="96" t="s">
        <v>957</v>
      </c>
      <c r="G594" s="97" t="s">
        <v>222</v>
      </c>
      <c r="H594" s="98">
        <v>58.284999999999997</v>
      </c>
      <c r="I594" s="1"/>
      <c r="J594" s="99">
        <f>ROUND(I594*H594,2)</f>
        <v>0</v>
      </c>
      <c r="K594" s="96" t="s">
        <v>223</v>
      </c>
      <c r="L594" s="15"/>
      <c r="M594" s="100" t="s">
        <v>0</v>
      </c>
      <c r="N594" s="101" t="s">
        <v>37</v>
      </c>
      <c r="O594" s="102"/>
      <c r="P594" s="103">
        <f>O594*H594</f>
        <v>0</v>
      </c>
      <c r="Q594" s="103">
        <v>0</v>
      </c>
      <c r="R594" s="103">
        <f>Q594*H594</f>
        <v>0</v>
      </c>
      <c r="S594" s="103">
        <v>1.4</v>
      </c>
      <c r="T594" s="104">
        <f>S594*H594</f>
        <v>81.59899999999999</v>
      </c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R594" s="105" t="s">
        <v>224</v>
      </c>
      <c r="AT594" s="105" t="s">
        <v>219</v>
      </c>
      <c r="AU594" s="105" t="s">
        <v>81</v>
      </c>
      <c r="AY594" s="6" t="s">
        <v>217</v>
      </c>
      <c r="BE594" s="106">
        <f>IF(N594="základní",J594,0)</f>
        <v>0</v>
      </c>
      <c r="BF594" s="106">
        <f>IF(N594="snížená",J594,0)</f>
        <v>0</v>
      </c>
      <c r="BG594" s="106">
        <f>IF(N594="zákl. přenesená",J594,0)</f>
        <v>0</v>
      </c>
      <c r="BH594" s="106">
        <f>IF(N594="sníž. přenesená",J594,0)</f>
        <v>0</v>
      </c>
      <c r="BI594" s="106">
        <f>IF(N594="nulová",J594,0)</f>
        <v>0</v>
      </c>
      <c r="BJ594" s="6" t="s">
        <v>79</v>
      </c>
      <c r="BK594" s="106">
        <f>ROUND(I594*H594,2)</f>
        <v>0</v>
      </c>
      <c r="BL594" s="6" t="s">
        <v>224</v>
      </c>
      <c r="BM594" s="105" t="s">
        <v>958</v>
      </c>
    </row>
    <row r="595" spans="1:65" s="132" customFormat="1">
      <c r="B595" s="133"/>
      <c r="D595" s="113" t="s">
        <v>226</v>
      </c>
      <c r="E595" s="134" t="s">
        <v>0</v>
      </c>
      <c r="F595" s="135" t="s">
        <v>959</v>
      </c>
      <c r="H595" s="136">
        <v>31.698</v>
      </c>
      <c r="L595" s="133"/>
      <c r="M595" s="137"/>
      <c r="N595" s="138"/>
      <c r="O595" s="138"/>
      <c r="P595" s="138"/>
      <c r="Q595" s="138"/>
      <c r="R595" s="138"/>
      <c r="S595" s="138"/>
      <c r="T595" s="139"/>
      <c r="AT595" s="134" t="s">
        <v>226</v>
      </c>
      <c r="AU595" s="134" t="s">
        <v>81</v>
      </c>
      <c r="AV595" s="132" t="s">
        <v>81</v>
      </c>
      <c r="AW595" s="132" t="s">
        <v>28</v>
      </c>
      <c r="AX595" s="132" t="s">
        <v>72</v>
      </c>
      <c r="AY595" s="134" t="s">
        <v>217</v>
      </c>
    </row>
    <row r="596" spans="1:65" s="132" customFormat="1">
      <c r="B596" s="133"/>
      <c r="D596" s="113" t="s">
        <v>226</v>
      </c>
      <c r="E596" s="134" t="s">
        <v>0</v>
      </c>
      <c r="F596" s="135" t="s">
        <v>960</v>
      </c>
      <c r="H596" s="136">
        <v>26.587</v>
      </c>
      <c r="L596" s="133"/>
      <c r="M596" s="137"/>
      <c r="N596" s="138"/>
      <c r="O596" s="138"/>
      <c r="P596" s="138"/>
      <c r="Q596" s="138"/>
      <c r="R596" s="138"/>
      <c r="S596" s="138"/>
      <c r="T596" s="139"/>
      <c r="AT596" s="134" t="s">
        <v>226</v>
      </c>
      <c r="AU596" s="134" t="s">
        <v>81</v>
      </c>
      <c r="AV596" s="132" t="s">
        <v>81</v>
      </c>
      <c r="AW596" s="132" t="s">
        <v>28</v>
      </c>
      <c r="AX596" s="132" t="s">
        <v>72</v>
      </c>
      <c r="AY596" s="134" t="s">
        <v>217</v>
      </c>
    </row>
    <row r="597" spans="1:65" s="140" customFormat="1">
      <c r="B597" s="141"/>
      <c r="D597" s="113" t="s">
        <v>226</v>
      </c>
      <c r="E597" s="142" t="s">
        <v>0</v>
      </c>
      <c r="F597" s="143" t="s">
        <v>227</v>
      </c>
      <c r="H597" s="144">
        <v>58.284999999999997</v>
      </c>
      <c r="L597" s="141"/>
      <c r="M597" s="145"/>
      <c r="N597" s="146"/>
      <c r="O597" s="146"/>
      <c r="P597" s="146"/>
      <c r="Q597" s="146"/>
      <c r="R597" s="146"/>
      <c r="S597" s="146"/>
      <c r="T597" s="147"/>
      <c r="AT597" s="142" t="s">
        <v>226</v>
      </c>
      <c r="AU597" s="142" t="s">
        <v>81</v>
      </c>
      <c r="AV597" s="140" t="s">
        <v>224</v>
      </c>
      <c r="AW597" s="140" t="s">
        <v>28</v>
      </c>
      <c r="AX597" s="140" t="s">
        <v>79</v>
      </c>
      <c r="AY597" s="142" t="s">
        <v>217</v>
      </c>
    </row>
    <row r="598" spans="1:65" s="17" customFormat="1" ht="16.5" customHeight="1">
      <c r="A598" s="161"/>
      <c r="B598" s="15"/>
      <c r="C598" s="94" t="s">
        <v>882</v>
      </c>
      <c r="D598" s="94" t="s">
        <v>219</v>
      </c>
      <c r="E598" s="95" t="s">
        <v>962</v>
      </c>
      <c r="F598" s="96" t="s">
        <v>963</v>
      </c>
      <c r="G598" s="97" t="s">
        <v>222</v>
      </c>
      <c r="H598" s="98">
        <v>21.388000000000002</v>
      </c>
      <c r="I598" s="1"/>
      <c r="J598" s="99">
        <f>ROUND(I598*H598,2)</f>
        <v>0</v>
      </c>
      <c r="K598" s="96" t="s">
        <v>223</v>
      </c>
      <c r="L598" s="15"/>
      <c r="M598" s="100" t="s">
        <v>0</v>
      </c>
      <c r="N598" s="101" t="s">
        <v>37</v>
      </c>
      <c r="O598" s="102"/>
      <c r="P598" s="103">
        <f>O598*H598</f>
        <v>0</v>
      </c>
      <c r="Q598" s="103">
        <v>0</v>
      </c>
      <c r="R598" s="103">
        <f>Q598*H598</f>
        <v>0</v>
      </c>
      <c r="S598" s="103">
        <v>1.4</v>
      </c>
      <c r="T598" s="104">
        <f>S598*H598</f>
        <v>29.943200000000001</v>
      </c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R598" s="105" t="s">
        <v>224</v>
      </c>
      <c r="AT598" s="105" t="s">
        <v>219</v>
      </c>
      <c r="AU598" s="105" t="s">
        <v>81</v>
      </c>
      <c r="AY598" s="6" t="s">
        <v>217</v>
      </c>
      <c r="BE598" s="106">
        <f>IF(N598="základní",J598,0)</f>
        <v>0</v>
      </c>
      <c r="BF598" s="106">
        <f>IF(N598="snížená",J598,0)</f>
        <v>0</v>
      </c>
      <c r="BG598" s="106">
        <f>IF(N598="zákl. přenesená",J598,0)</f>
        <v>0</v>
      </c>
      <c r="BH598" s="106">
        <f>IF(N598="sníž. přenesená",J598,0)</f>
        <v>0</v>
      </c>
      <c r="BI598" s="106">
        <f>IF(N598="nulová",J598,0)</f>
        <v>0</v>
      </c>
      <c r="BJ598" s="6" t="s">
        <v>79</v>
      </c>
      <c r="BK598" s="106">
        <f>ROUND(I598*H598,2)</f>
        <v>0</v>
      </c>
      <c r="BL598" s="6" t="s">
        <v>224</v>
      </c>
      <c r="BM598" s="105" t="s">
        <v>964</v>
      </c>
    </row>
    <row r="599" spans="1:65" s="132" customFormat="1">
      <c r="B599" s="133"/>
      <c r="D599" s="113" t="s">
        <v>226</v>
      </c>
      <c r="E599" s="134" t="s">
        <v>0</v>
      </c>
      <c r="F599" s="135" t="s">
        <v>965</v>
      </c>
      <c r="H599" s="136">
        <v>8.5839999999999996</v>
      </c>
      <c r="L599" s="133"/>
      <c r="M599" s="137"/>
      <c r="N599" s="138"/>
      <c r="O599" s="138"/>
      <c r="P599" s="138"/>
      <c r="Q599" s="138"/>
      <c r="R599" s="138"/>
      <c r="S599" s="138"/>
      <c r="T599" s="139"/>
      <c r="AT599" s="134" t="s">
        <v>226</v>
      </c>
      <c r="AU599" s="134" t="s">
        <v>81</v>
      </c>
      <c r="AV599" s="132" t="s">
        <v>81</v>
      </c>
      <c r="AW599" s="132" t="s">
        <v>28</v>
      </c>
      <c r="AX599" s="132" t="s">
        <v>72</v>
      </c>
      <c r="AY599" s="134" t="s">
        <v>217</v>
      </c>
    </row>
    <row r="600" spans="1:65" s="132" customFormat="1">
      <c r="B600" s="133"/>
      <c r="D600" s="113" t="s">
        <v>226</v>
      </c>
      <c r="E600" s="134" t="s">
        <v>0</v>
      </c>
      <c r="F600" s="135" t="s">
        <v>966</v>
      </c>
      <c r="H600" s="136">
        <v>11.358000000000001</v>
      </c>
      <c r="L600" s="133"/>
      <c r="M600" s="137"/>
      <c r="N600" s="138"/>
      <c r="O600" s="138"/>
      <c r="P600" s="138"/>
      <c r="Q600" s="138"/>
      <c r="R600" s="138"/>
      <c r="S600" s="138"/>
      <c r="T600" s="139"/>
      <c r="AT600" s="134" t="s">
        <v>226</v>
      </c>
      <c r="AU600" s="134" t="s">
        <v>81</v>
      </c>
      <c r="AV600" s="132" t="s">
        <v>81</v>
      </c>
      <c r="AW600" s="132" t="s">
        <v>28</v>
      </c>
      <c r="AX600" s="132" t="s">
        <v>72</v>
      </c>
      <c r="AY600" s="134" t="s">
        <v>217</v>
      </c>
    </row>
    <row r="601" spans="1:65" s="132" customFormat="1">
      <c r="B601" s="133"/>
      <c r="D601" s="113" t="s">
        <v>226</v>
      </c>
      <c r="E601" s="134" t="s">
        <v>0</v>
      </c>
      <c r="F601" s="135" t="s">
        <v>967</v>
      </c>
      <c r="H601" s="136">
        <v>1.446</v>
      </c>
      <c r="L601" s="133"/>
      <c r="M601" s="137"/>
      <c r="N601" s="138"/>
      <c r="O601" s="138"/>
      <c r="P601" s="138"/>
      <c r="Q601" s="138"/>
      <c r="R601" s="138"/>
      <c r="S601" s="138"/>
      <c r="T601" s="139"/>
      <c r="AT601" s="134" t="s">
        <v>226</v>
      </c>
      <c r="AU601" s="134" t="s">
        <v>81</v>
      </c>
      <c r="AV601" s="132" t="s">
        <v>81</v>
      </c>
      <c r="AW601" s="132" t="s">
        <v>28</v>
      </c>
      <c r="AX601" s="132" t="s">
        <v>72</v>
      </c>
      <c r="AY601" s="134" t="s">
        <v>217</v>
      </c>
    </row>
    <row r="602" spans="1:65" s="140" customFormat="1">
      <c r="B602" s="141"/>
      <c r="D602" s="113" t="s">
        <v>226</v>
      </c>
      <c r="E602" s="142" t="s">
        <v>0</v>
      </c>
      <c r="F602" s="143" t="s">
        <v>227</v>
      </c>
      <c r="H602" s="144">
        <v>21.388000000000002</v>
      </c>
      <c r="L602" s="141"/>
      <c r="M602" s="145"/>
      <c r="N602" s="146"/>
      <c r="O602" s="146"/>
      <c r="P602" s="146"/>
      <c r="Q602" s="146"/>
      <c r="R602" s="146"/>
      <c r="S602" s="146"/>
      <c r="T602" s="147"/>
      <c r="AT602" s="142" t="s">
        <v>226</v>
      </c>
      <c r="AU602" s="142" t="s">
        <v>81</v>
      </c>
      <c r="AV602" s="140" t="s">
        <v>224</v>
      </c>
      <c r="AW602" s="140" t="s">
        <v>28</v>
      </c>
      <c r="AX602" s="140" t="s">
        <v>79</v>
      </c>
      <c r="AY602" s="142" t="s">
        <v>217</v>
      </c>
    </row>
    <row r="603" spans="1:65" s="17" customFormat="1" ht="16.5" customHeight="1">
      <c r="A603" s="161"/>
      <c r="B603" s="15"/>
      <c r="C603" s="94" t="s">
        <v>887</v>
      </c>
      <c r="D603" s="94" t="s">
        <v>219</v>
      </c>
      <c r="E603" s="95" t="s">
        <v>969</v>
      </c>
      <c r="F603" s="96" t="s">
        <v>970</v>
      </c>
      <c r="G603" s="97" t="s">
        <v>222</v>
      </c>
      <c r="H603" s="98">
        <v>6</v>
      </c>
      <c r="I603" s="1"/>
      <c r="J603" s="99">
        <f>ROUND(I603*H603,2)</f>
        <v>0</v>
      </c>
      <c r="K603" s="96" t="s">
        <v>223</v>
      </c>
      <c r="L603" s="15"/>
      <c r="M603" s="100" t="s">
        <v>0</v>
      </c>
      <c r="N603" s="101" t="s">
        <v>37</v>
      </c>
      <c r="O603" s="102"/>
      <c r="P603" s="103">
        <f>O603*H603</f>
        <v>0</v>
      </c>
      <c r="Q603" s="103">
        <v>0</v>
      </c>
      <c r="R603" s="103">
        <f>Q603*H603</f>
        <v>0</v>
      </c>
      <c r="S603" s="103">
        <v>1.4</v>
      </c>
      <c r="T603" s="104">
        <f>S603*H603</f>
        <v>8.3999999999999986</v>
      </c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R603" s="105" t="s">
        <v>224</v>
      </c>
      <c r="AT603" s="105" t="s">
        <v>219</v>
      </c>
      <c r="AU603" s="105" t="s">
        <v>81</v>
      </c>
      <c r="AY603" s="6" t="s">
        <v>217</v>
      </c>
      <c r="BE603" s="106">
        <f>IF(N603="základní",J603,0)</f>
        <v>0</v>
      </c>
      <c r="BF603" s="106">
        <f>IF(N603="snížená",J603,0)</f>
        <v>0</v>
      </c>
      <c r="BG603" s="106">
        <f>IF(N603="zákl. přenesená",J603,0)</f>
        <v>0</v>
      </c>
      <c r="BH603" s="106">
        <f>IF(N603="sníž. přenesená",J603,0)</f>
        <v>0</v>
      </c>
      <c r="BI603" s="106">
        <f>IF(N603="nulová",J603,0)</f>
        <v>0</v>
      </c>
      <c r="BJ603" s="6" t="s">
        <v>79</v>
      </c>
      <c r="BK603" s="106">
        <f>ROUND(I603*H603,2)</f>
        <v>0</v>
      </c>
      <c r="BL603" s="6" t="s">
        <v>224</v>
      </c>
      <c r="BM603" s="105" t="s">
        <v>971</v>
      </c>
    </row>
    <row r="604" spans="1:65" s="132" customFormat="1">
      <c r="B604" s="133"/>
      <c r="D604" s="113" t="s">
        <v>226</v>
      </c>
      <c r="E604" s="134" t="s">
        <v>0</v>
      </c>
      <c r="F604" s="135" t="s">
        <v>972</v>
      </c>
      <c r="H604" s="136">
        <v>6</v>
      </c>
      <c r="L604" s="133"/>
      <c r="M604" s="137"/>
      <c r="N604" s="138"/>
      <c r="O604" s="138"/>
      <c r="P604" s="138"/>
      <c r="Q604" s="138"/>
      <c r="R604" s="138"/>
      <c r="S604" s="138"/>
      <c r="T604" s="139"/>
      <c r="AT604" s="134" t="s">
        <v>226</v>
      </c>
      <c r="AU604" s="134" t="s">
        <v>81</v>
      </c>
      <c r="AV604" s="132" t="s">
        <v>81</v>
      </c>
      <c r="AW604" s="132" t="s">
        <v>28</v>
      </c>
      <c r="AX604" s="132" t="s">
        <v>79</v>
      </c>
      <c r="AY604" s="134" t="s">
        <v>217</v>
      </c>
    </row>
    <row r="605" spans="1:65" s="17" customFormat="1" ht="16.5" customHeight="1">
      <c r="A605" s="161"/>
      <c r="B605" s="15"/>
      <c r="C605" s="94" t="s">
        <v>895</v>
      </c>
      <c r="D605" s="94" t="s">
        <v>219</v>
      </c>
      <c r="E605" s="95" t="s">
        <v>974</v>
      </c>
      <c r="F605" s="96" t="s">
        <v>975</v>
      </c>
      <c r="G605" s="97" t="s">
        <v>257</v>
      </c>
      <c r="H605" s="98">
        <v>45.987000000000002</v>
      </c>
      <c r="I605" s="1"/>
      <c r="J605" s="99">
        <f>ROUND(I605*H605,2)</f>
        <v>0</v>
      </c>
      <c r="K605" s="96" t="s">
        <v>223</v>
      </c>
      <c r="L605" s="15"/>
      <c r="M605" s="100" t="s">
        <v>0</v>
      </c>
      <c r="N605" s="101" t="s">
        <v>37</v>
      </c>
      <c r="O605" s="102"/>
      <c r="P605" s="103">
        <f>O605*H605</f>
        <v>0</v>
      </c>
      <c r="Q605" s="103">
        <v>0</v>
      </c>
      <c r="R605" s="103">
        <f>Q605*H605</f>
        <v>0</v>
      </c>
      <c r="S605" s="103">
        <v>0.11</v>
      </c>
      <c r="T605" s="104">
        <f>S605*H605</f>
        <v>5.0585700000000005</v>
      </c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R605" s="105" t="s">
        <v>224</v>
      </c>
      <c r="AT605" s="105" t="s">
        <v>219</v>
      </c>
      <c r="AU605" s="105" t="s">
        <v>81</v>
      </c>
      <c r="AY605" s="6" t="s">
        <v>217</v>
      </c>
      <c r="BE605" s="106">
        <f>IF(N605="základní",J605,0)</f>
        <v>0</v>
      </c>
      <c r="BF605" s="106">
        <f>IF(N605="snížená",J605,0)</f>
        <v>0</v>
      </c>
      <c r="BG605" s="106">
        <f>IF(N605="zákl. přenesená",J605,0)</f>
        <v>0</v>
      </c>
      <c r="BH605" s="106">
        <f>IF(N605="sníž. přenesená",J605,0)</f>
        <v>0</v>
      </c>
      <c r="BI605" s="106">
        <f>IF(N605="nulová",J605,0)</f>
        <v>0</v>
      </c>
      <c r="BJ605" s="6" t="s">
        <v>79</v>
      </c>
      <c r="BK605" s="106">
        <f>ROUND(I605*H605,2)</f>
        <v>0</v>
      </c>
      <c r="BL605" s="6" t="s">
        <v>224</v>
      </c>
      <c r="BM605" s="105" t="s">
        <v>976</v>
      </c>
    </row>
    <row r="606" spans="1:65" s="132" customFormat="1">
      <c r="B606" s="133"/>
      <c r="D606" s="113" t="s">
        <v>226</v>
      </c>
      <c r="E606" s="134" t="s">
        <v>0</v>
      </c>
      <c r="F606" s="135" t="s">
        <v>977</v>
      </c>
      <c r="H606" s="136">
        <v>45.987000000000002</v>
      </c>
      <c r="L606" s="133"/>
      <c r="M606" s="137"/>
      <c r="N606" s="138"/>
      <c r="O606" s="138"/>
      <c r="P606" s="138"/>
      <c r="Q606" s="138"/>
      <c r="R606" s="138"/>
      <c r="S606" s="138"/>
      <c r="T606" s="139"/>
      <c r="AT606" s="134" t="s">
        <v>226</v>
      </c>
      <c r="AU606" s="134" t="s">
        <v>81</v>
      </c>
      <c r="AV606" s="132" t="s">
        <v>81</v>
      </c>
      <c r="AW606" s="132" t="s">
        <v>28</v>
      </c>
      <c r="AX606" s="132" t="s">
        <v>79</v>
      </c>
      <c r="AY606" s="134" t="s">
        <v>217</v>
      </c>
    </row>
    <row r="607" spans="1:65" s="17" customFormat="1" ht="16.5" customHeight="1">
      <c r="A607" s="161"/>
      <c r="B607" s="15"/>
      <c r="C607" s="94" t="s">
        <v>902</v>
      </c>
      <c r="D607" s="94" t="s">
        <v>219</v>
      </c>
      <c r="E607" s="95" t="s">
        <v>979</v>
      </c>
      <c r="F607" s="96" t="s">
        <v>980</v>
      </c>
      <c r="G607" s="97" t="s">
        <v>286</v>
      </c>
      <c r="H607" s="98">
        <v>34.073</v>
      </c>
      <c r="I607" s="1"/>
      <c r="J607" s="99">
        <f>ROUND(I607*H607,2)</f>
        <v>0</v>
      </c>
      <c r="K607" s="96" t="s">
        <v>223</v>
      </c>
      <c r="L607" s="15"/>
      <c r="M607" s="100" t="s">
        <v>0</v>
      </c>
      <c r="N607" s="101" t="s">
        <v>37</v>
      </c>
      <c r="O607" s="102"/>
      <c r="P607" s="103">
        <f>O607*H607</f>
        <v>0</v>
      </c>
      <c r="Q607" s="103">
        <v>0</v>
      </c>
      <c r="R607" s="103">
        <f>Q607*H607</f>
        <v>0</v>
      </c>
      <c r="S607" s="103">
        <v>8.7999999999999995E-2</v>
      </c>
      <c r="T607" s="104">
        <f>S607*H607</f>
        <v>2.998424</v>
      </c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R607" s="105" t="s">
        <v>224</v>
      </c>
      <c r="AT607" s="105" t="s">
        <v>219</v>
      </c>
      <c r="AU607" s="105" t="s">
        <v>81</v>
      </c>
      <c r="AY607" s="6" t="s">
        <v>217</v>
      </c>
      <c r="BE607" s="106">
        <f>IF(N607="základní",J607,0)</f>
        <v>0</v>
      </c>
      <c r="BF607" s="106">
        <f>IF(N607="snížená",J607,0)</f>
        <v>0</v>
      </c>
      <c r="BG607" s="106">
        <f>IF(N607="zákl. přenesená",J607,0)</f>
        <v>0</v>
      </c>
      <c r="BH607" s="106">
        <f>IF(N607="sníž. přenesená",J607,0)</f>
        <v>0</v>
      </c>
      <c r="BI607" s="106">
        <f>IF(N607="nulová",J607,0)</f>
        <v>0</v>
      </c>
      <c r="BJ607" s="6" t="s">
        <v>79</v>
      </c>
      <c r="BK607" s="106">
        <f>ROUND(I607*H607,2)</f>
        <v>0</v>
      </c>
      <c r="BL607" s="6" t="s">
        <v>224</v>
      </c>
      <c r="BM607" s="105" t="s">
        <v>981</v>
      </c>
    </row>
    <row r="608" spans="1:65" s="132" customFormat="1">
      <c r="B608" s="133"/>
      <c r="D608" s="113" t="s">
        <v>226</v>
      </c>
      <c r="E608" s="134" t="s">
        <v>0</v>
      </c>
      <c r="F608" s="135" t="s">
        <v>982</v>
      </c>
      <c r="H608" s="136">
        <v>34.073</v>
      </c>
      <c r="L608" s="133"/>
      <c r="M608" s="137"/>
      <c r="N608" s="138"/>
      <c r="O608" s="138"/>
      <c r="P608" s="138"/>
      <c r="Q608" s="138"/>
      <c r="R608" s="138"/>
      <c r="S608" s="138"/>
      <c r="T608" s="139"/>
      <c r="AT608" s="134" t="s">
        <v>226</v>
      </c>
      <c r="AU608" s="134" t="s">
        <v>81</v>
      </c>
      <c r="AV608" s="132" t="s">
        <v>81</v>
      </c>
      <c r="AW608" s="132" t="s">
        <v>28</v>
      </c>
      <c r="AX608" s="132" t="s">
        <v>79</v>
      </c>
      <c r="AY608" s="134" t="s">
        <v>217</v>
      </c>
    </row>
    <row r="609" spans="1:65" s="17" customFormat="1" ht="16.5" customHeight="1">
      <c r="A609" s="161"/>
      <c r="B609" s="15"/>
      <c r="C609" s="94" t="s">
        <v>910</v>
      </c>
      <c r="D609" s="94" t="s">
        <v>219</v>
      </c>
      <c r="E609" s="95" t="s">
        <v>984</v>
      </c>
      <c r="F609" s="96" t="s">
        <v>985</v>
      </c>
      <c r="G609" s="97" t="s">
        <v>458</v>
      </c>
      <c r="H609" s="98">
        <v>4</v>
      </c>
      <c r="I609" s="1"/>
      <c r="J609" s="99">
        <f>ROUND(I609*H609,2)</f>
        <v>0</v>
      </c>
      <c r="K609" s="96" t="s">
        <v>223</v>
      </c>
      <c r="L609" s="15"/>
      <c r="M609" s="100" t="s">
        <v>0</v>
      </c>
      <c r="N609" s="101" t="s">
        <v>37</v>
      </c>
      <c r="O609" s="102"/>
      <c r="P609" s="103">
        <f>O609*H609</f>
        <v>0</v>
      </c>
      <c r="Q609" s="103">
        <v>0</v>
      </c>
      <c r="R609" s="103">
        <f>Q609*H609</f>
        <v>0</v>
      </c>
      <c r="S609" s="103">
        <v>0.26200000000000001</v>
      </c>
      <c r="T609" s="104">
        <f>S609*H609</f>
        <v>1.048</v>
      </c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R609" s="105" t="s">
        <v>224</v>
      </c>
      <c r="AT609" s="105" t="s">
        <v>219</v>
      </c>
      <c r="AU609" s="105" t="s">
        <v>81</v>
      </c>
      <c r="AY609" s="6" t="s">
        <v>217</v>
      </c>
      <c r="BE609" s="106">
        <f>IF(N609="základní",J609,0)</f>
        <v>0</v>
      </c>
      <c r="BF609" s="106">
        <f>IF(N609="snížená",J609,0)</f>
        <v>0</v>
      </c>
      <c r="BG609" s="106">
        <f>IF(N609="zákl. přenesená",J609,0)</f>
        <v>0</v>
      </c>
      <c r="BH609" s="106">
        <f>IF(N609="sníž. přenesená",J609,0)</f>
        <v>0</v>
      </c>
      <c r="BI609" s="106">
        <f>IF(N609="nulová",J609,0)</f>
        <v>0</v>
      </c>
      <c r="BJ609" s="6" t="s">
        <v>79</v>
      </c>
      <c r="BK609" s="106">
        <f>ROUND(I609*H609,2)</f>
        <v>0</v>
      </c>
      <c r="BL609" s="6" t="s">
        <v>224</v>
      </c>
      <c r="BM609" s="105" t="s">
        <v>986</v>
      </c>
    </row>
    <row r="610" spans="1:65" s="132" customFormat="1">
      <c r="B610" s="133"/>
      <c r="D610" s="113" t="s">
        <v>226</v>
      </c>
      <c r="E610" s="134" t="s">
        <v>0</v>
      </c>
      <c r="F610" s="135" t="s">
        <v>987</v>
      </c>
      <c r="H610" s="136">
        <v>4</v>
      </c>
      <c r="L610" s="133"/>
      <c r="M610" s="137"/>
      <c r="N610" s="138"/>
      <c r="O610" s="138"/>
      <c r="P610" s="138"/>
      <c r="Q610" s="138"/>
      <c r="R610" s="138"/>
      <c r="S610" s="138"/>
      <c r="T610" s="139"/>
      <c r="AT610" s="134" t="s">
        <v>226</v>
      </c>
      <c r="AU610" s="134" t="s">
        <v>81</v>
      </c>
      <c r="AV610" s="132" t="s">
        <v>81</v>
      </c>
      <c r="AW610" s="132" t="s">
        <v>28</v>
      </c>
      <c r="AX610" s="132" t="s">
        <v>79</v>
      </c>
      <c r="AY610" s="134" t="s">
        <v>217</v>
      </c>
    </row>
    <row r="611" spans="1:65" s="17" customFormat="1" ht="16.5" customHeight="1">
      <c r="A611" s="161"/>
      <c r="B611" s="15"/>
      <c r="C611" s="94" t="s">
        <v>915</v>
      </c>
      <c r="D611" s="94" t="s">
        <v>219</v>
      </c>
      <c r="E611" s="95" t="s">
        <v>989</v>
      </c>
      <c r="F611" s="96" t="s">
        <v>990</v>
      </c>
      <c r="G611" s="97" t="s">
        <v>458</v>
      </c>
      <c r="H611" s="98">
        <v>3</v>
      </c>
      <c r="I611" s="1"/>
      <c r="J611" s="99">
        <f>ROUND(I611*H611,2)</f>
        <v>0</v>
      </c>
      <c r="K611" s="96" t="s">
        <v>223</v>
      </c>
      <c r="L611" s="15"/>
      <c r="M611" s="100" t="s">
        <v>0</v>
      </c>
      <c r="N611" s="101" t="s">
        <v>37</v>
      </c>
      <c r="O611" s="102"/>
      <c r="P611" s="103">
        <f>O611*H611</f>
        <v>0</v>
      </c>
      <c r="Q611" s="103">
        <v>0</v>
      </c>
      <c r="R611" s="103">
        <f>Q611*H611</f>
        <v>0</v>
      </c>
      <c r="S611" s="103">
        <v>0.34899999999999998</v>
      </c>
      <c r="T611" s="104">
        <f>S611*H611</f>
        <v>1.0469999999999999</v>
      </c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R611" s="105" t="s">
        <v>224</v>
      </c>
      <c r="AT611" s="105" t="s">
        <v>219</v>
      </c>
      <c r="AU611" s="105" t="s">
        <v>81</v>
      </c>
      <c r="AY611" s="6" t="s">
        <v>217</v>
      </c>
      <c r="BE611" s="106">
        <f>IF(N611="základní",J611,0)</f>
        <v>0</v>
      </c>
      <c r="BF611" s="106">
        <f>IF(N611="snížená",J611,0)</f>
        <v>0</v>
      </c>
      <c r="BG611" s="106">
        <f>IF(N611="zákl. přenesená",J611,0)</f>
        <v>0</v>
      </c>
      <c r="BH611" s="106">
        <f>IF(N611="sníž. přenesená",J611,0)</f>
        <v>0</v>
      </c>
      <c r="BI611" s="106">
        <f>IF(N611="nulová",J611,0)</f>
        <v>0</v>
      </c>
      <c r="BJ611" s="6" t="s">
        <v>79</v>
      </c>
      <c r="BK611" s="106">
        <f>ROUND(I611*H611,2)</f>
        <v>0</v>
      </c>
      <c r="BL611" s="6" t="s">
        <v>224</v>
      </c>
      <c r="BM611" s="105" t="s">
        <v>991</v>
      </c>
    </row>
    <row r="612" spans="1:65" s="132" customFormat="1">
      <c r="B612" s="133"/>
      <c r="D612" s="113" t="s">
        <v>226</v>
      </c>
      <c r="E612" s="134" t="s">
        <v>0</v>
      </c>
      <c r="F612" s="135" t="s">
        <v>992</v>
      </c>
      <c r="H612" s="136">
        <v>3</v>
      </c>
      <c r="L612" s="133"/>
      <c r="M612" s="137"/>
      <c r="N612" s="138"/>
      <c r="O612" s="138"/>
      <c r="P612" s="138"/>
      <c r="Q612" s="138"/>
      <c r="R612" s="138"/>
      <c r="S612" s="138"/>
      <c r="T612" s="139"/>
      <c r="AT612" s="134" t="s">
        <v>226</v>
      </c>
      <c r="AU612" s="134" t="s">
        <v>81</v>
      </c>
      <c r="AV612" s="132" t="s">
        <v>81</v>
      </c>
      <c r="AW612" s="132" t="s">
        <v>28</v>
      </c>
      <c r="AX612" s="132" t="s">
        <v>79</v>
      </c>
      <c r="AY612" s="134" t="s">
        <v>217</v>
      </c>
    </row>
    <row r="613" spans="1:65" s="17" customFormat="1" ht="16.5" customHeight="1">
      <c r="A613" s="161"/>
      <c r="B613" s="15"/>
      <c r="C613" s="94" t="s">
        <v>919</v>
      </c>
      <c r="D613" s="94" t="s">
        <v>219</v>
      </c>
      <c r="E613" s="95" t="s">
        <v>994</v>
      </c>
      <c r="F613" s="96" t="s">
        <v>995</v>
      </c>
      <c r="G613" s="97" t="s">
        <v>458</v>
      </c>
      <c r="H613" s="98">
        <v>1</v>
      </c>
      <c r="I613" s="1"/>
      <c r="J613" s="99">
        <f>ROUND(I613*H613,2)</f>
        <v>0</v>
      </c>
      <c r="K613" s="96" t="s">
        <v>223</v>
      </c>
      <c r="L613" s="15"/>
      <c r="M613" s="100" t="s">
        <v>0</v>
      </c>
      <c r="N613" s="101" t="s">
        <v>37</v>
      </c>
      <c r="O613" s="102"/>
      <c r="P613" s="103">
        <f>O613*H613</f>
        <v>0</v>
      </c>
      <c r="Q613" s="103">
        <v>0</v>
      </c>
      <c r="R613" s="103">
        <f>Q613*H613</f>
        <v>0</v>
      </c>
      <c r="S613" s="103">
        <v>0.436</v>
      </c>
      <c r="T613" s="104">
        <f>S613*H613</f>
        <v>0.436</v>
      </c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R613" s="105" t="s">
        <v>224</v>
      </c>
      <c r="AT613" s="105" t="s">
        <v>219</v>
      </c>
      <c r="AU613" s="105" t="s">
        <v>81</v>
      </c>
      <c r="AY613" s="6" t="s">
        <v>217</v>
      </c>
      <c r="BE613" s="106">
        <f>IF(N613="základní",J613,0)</f>
        <v>0</v>
      </c>
      <c r="BF613" s="106">
        <f>IF(N613="snížená",J613,0)</f>
        <v>0</v>
      </c>
      <c r="BG613" s="106">
        <f>IF(N613="zákl. přenesená",J613,0)</f>
        <v>0</v>
      </c>
      <c r="BH613" s="106">
        <f>IF(N613="sníž. přenesená",J613,0)</f>
        <v>0</v>
      </c>
      <c r="BI613" s="106">
        <f>IF(N613="nulová",J613,0)</f>
        <v>0</v>
      </c>
      <c r="BJ613" s="6" t="s">
        <v>79</v>
      </c>
      <c r="BK613" s="106">
        <f>ROUND(I613*H613,2)</f>
        <v>0</v>
      </c>
      <c r="BL613" s="6" t="s">
        <v>224</v>
      </c>
      <c r="BM613" s="105" t="s">
        <v>996</v>
      </c>
    </row>
    <row r="614" spans="1:65" s="132" customFormat="1">
      <c r="B614" s="133"/>
      <c r="D614" s="113" t="s">
        <v>226</v>
      </c>
      <c r="E614" s="134" t="s">
        <v>0</v>
      </c>
      <c r="F614" s="135" t="s">
        <v>997</v>
      </c>
      <c r="H614" s="136">
        <v>1</v>
      </c>
      <c r="L614" s="133"/>
      <c r="M614" s="137"/>
      <c r="N614" s="138"/>
      <c r="O614" s="138"/>
      <c r="P614" s="138"/>
      <c r="Q614" s="138"/>
      <c r="R614" s="138"/>
      <c r="S614" s="138"/>
      <c r="T614" s="139"/>
      <c r="AT614" s="134" t="s">
        <v>226</v>
      </c>
      <c r="AU614" s="134" t="s">
        <v>81</v>
      </c>
      <c r="AV614" s="132" t="s">
        <v>81</v>
      </c>
      <c r="AW614" s="132" t="s">
        <v>28</v>
      </c>
      <c r="AX614" s="132" t="s">
        <v>79</v>
      </c>
      <c r="AY614" s="134" t="s">
        <v>217</v>
      </c>
    </row>
    <row r="615" spans="1:65" s="17" customFormat="1" ht="16.5" customHeight="1">
      <c r="A615" s="161"/>
      <c r="B615" s="15"/>
      <c r="C615" s="94" t="s">
        <v>924</v>
      </c>
      <c r="D615" s="94" t="s">
        <v>219</v>
      </c>
      <c r="E615" s="95" t="s">
        <v>999</v>
      </c>
      <c r="F615" s="96" t="s">
        <v>1000</v>
      </c>
      <c r="G615" s="97" t="s">
        <v>222</v>
      </c>
      <c r="H615" s="98">
        <v>2.2490000000000001</v>
      </c>
      <c r="I615" s="1"/>
      <c r="J615" s="99">
        <f>ROUND(I615*H615,2)</f>
        <v>0</v>
      </c>
      <c r="K615" s="96" t="s">
        <v>223</v>
      </c>
      <c r="L615" s="15"/>
      <c r="M615" s="100" t="s">
        <v>0</v>
      </c>
      <c r="N615" s="101" t="s">
        <v>37</v>
      </c>
      <c r="O615" s="102"/>
      <c r="P615" s="103">
        <f>O615*H615</f>
        <v>0</v>
      </c>
      <c r="Q615" s="103">
        <v>0</v>
      </c>
      <c r="R615" s="103">
        <f>Q615*H615</f>
        <v>0</v>
      </c>
      <c r="S615" s="103">
        <v>2.5</v>
      </c>
      <c r="T615" s="104">
        <f>S615*H615</f>
        <v>5.6225000000000005</v>
      </c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R615" s="105" t="s">
        <v>224</v>
      </c>
      <c r="AT615" s="105" t="s">
        <v>219</v>
      </c>
      <c r="AU615" s="105" t="s">
        <v>81</v>
      </c>
      <c r="AY615" s="6" t="s">
        <v>217</v>
      </c>
      <c r="BE615" s="106">
        <f>IF(N615="základní",J615,0)</f>
        <v>0</v>
      </c>
      <c r="BF615" s="106">
        <f>IF(N615="snížená",J615,0)</f>
        <v>0</v>
      </c>
      <c r="BG615" s="106">
        <f>IF(N615="zákl. přenesená",J615,0)</f>
        <v>0</v>
      </c>
      <c r="BH615" s="106">
        <f>IF(N615="sníž. přenesená",J615,0)</f>
        <v>0</v>
      </c>
      <c r="BI615" s="106">
        <f>IF(N615="nulová",J615,0)</f>
        <v>0</v>
      </c>
      <c r="BJ615" s="6" t="s">
        <v>79</v>
      </c>
      <c r="BK615" s="106">
        <f>ROUND(I615*H615,2)</f>
        <v>0</v>
      </c>
      <c r="BL615" s="6" t="s">
        <v>224</v>
      </c>
      <c r="BM615" s="105" t="s">
        <v>1001</v>
      </c>
    </row>
    <row r="616" spans="1:65" s="132" customFormat="1" ht="33.75">
      <c r="B616" s="133"/>
      <c r="D616" s="113" t="s">
        <v>226</v>
      </c>
      <c r="E616" s="134" t="s">
        <v>0</v>
      </c>
      <c r="F616" s="135" t="s">
        <v>1002</v>
      </c>
      <c r="H616" s="136">
        <v>1.718</v>
      </c>
      <c r="L616" s="133"/>
      <c r="M616" s="137"/>
      <c r="N616" s="138"/>
      <c r="O616" s="138"/>
      <c r="P616" s="138"/>
      <c r="Q616" s="138"/>
      <c r="R616" s="138"/>
      <c r="S616" s="138"/>
      <c r="T616" s="139"/>
      <c r="AT616" s="134" t="s">
        <v>226</v>
      </c>
      <c r="AU616" s="134" t="s">
        <v>81</v>
      </c>
      <c r="AV616" s="132" t="s">
        <v>81</v>
      </c>
      <c r="AW616" s="132" t="s">
        <v>28</v>
      </c>
      <c r="AX616" s="132" t="s">
        <v>72</v>
      </c>
      <c r="AY616" s="134" t="s">
        <v>217</v>
      </c>
    </row>
    <row r="617" spans="1:65" s="132" customFormat="1">
      <c r="B617" s="133"/>
      <c r="D617" s="113" t="s">
        <v>226</v>
      </c>
      <c r="E617" s="134" t="s">
        <v>0</v>
      </c>
      <c r="F617" s="135" t="s">
        <v>1003</v>
      </c>
      <c r="H617" s="136">
        <v>0.53100000000000003</v>
      </c>
      <c r="L617" s="133"/>
      <c r="M617" s="137"/>
      <c r="N617" s="138"/>
      <c r="O617" s="138"/>
      <c r="P617" s="138"/>
      <c r="Q617" s="138"/>
      <c r="R617" s="138"/>
      <c r="S617" s="138"/>
      <c r="T617" s="139"/>
      <c r="AT617" s="134" t="s">
        <v>226</v>
      </c>
      <c r="AU617" s="134" t="s">
        <v>81</v>
      </c>
      <c r="AV617" s="132" t="s">
        <v>81</v>
      </c>
      <c r="AW617" s="132" t="s">
        <v>28</v>
      </c>
      <c r="AX617" s="132" t="s">
        <v>72</v>
      </c>
      <c r="AY617" s="134" t="s">
        <v>217</v>
      </c>
    </row>
    <row r="618" spans="1:65" s="140" customFormat="1">
      <c r="B618" s="141"/>
      <c r="D618" s="113" t="s">
        <v>226</v>
      </c>
      <c r="E618" s="142" t="s">
        <v>0</v>
      </c>
      <c r="F618" s="143" t="s">
        <v>227</v>
      </c>
      <c r="H618" s="144">
        <v>2.2490000000000001</v>
      </c>
      <c r="L618" s="141"/>
      <c r="M618" s="145"/>
      <c r="N618" s="146"/>
      <c r="O618" s="146"/>
      <c r="P618" s="146"/>
      <c r="Q618" s="146"/>
      <c r="R618" s="146"/>
      <c r="S618" s="146"/>
      <c r="T618" s="147"/>
      <c r="AT618" s="142" t="s">
        <v>226</v>
      </c>
      <c r="AU618" s="142" t="s">
        <v>81</v>
      </c>
      <c r="AV618" s="140" t="s">
        <v>224</v>
      </c>
      <c r="AW618" s="140" t="s">
        <v>28</v>
      </c>
      <c r="AX618" s="140" t="s">
        <v>79</v>
      </c>
      <c r="AY618" s="142" t="s">
        <v>217</v>
      </c>
    </row>
    <row r="619" spans="1:65" s="17" customFormat="1" ht="16.5" customHeight="1">
      <c r="A619" s="161"/>
      <c r="B619" s="15"/>
      <c r="C619" s="94" t="s">
        <v>929</v>
      </c>
      <c r="D619" s="94" t="s">
        <v>219</v>
      </c>
      <c r="E619" s="95" t="s">
        <v>1005</v>
      </c>
      <c r="F619" s="96" t="s">
        <v>1006</v>
      </c>
      <c r="G619" s="97" t="s">
        <v>458</v>
      </c>
      <c r="H619" s="98">
        <v>1</v>
      </c>
      <c r="I619" s="1"/>
      <c r="J619" s="99">
        <f>ROUND(I619*H619,2)</f>
        <v>0</v>
      </c>
      <c r="K619" s="96" t="s">
        <v>223</v>
      </c>
      <c r="L619" s="15"/>
      <c r="M619" s="100" t="s">
        <v>0</v>
      </c>
      <c r="N619" s="101" t="s">
        <v>37</v>
      </c>
      <c r="O619" s="102"/>
      <c r="P619" s="103">
        <f>O619*H619</f>
        <v>0</v>
      </c>
      <c r="Q619" s="103">
        <v>0</v>
      </c>
      <c r="R619" s="103">
        <f>Q619*H619</f>
        <v>0</v>
      </c>
      <c r="S619" s="103">
        <v>6.9000000000000006E-2</v>
      </c>
      <c r="T619" s="104">
        <f>S619*H619</f>
        <v>6.9000000000000006E-2</v>
      </c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R619" s="105" t="s">
        <v>224</v>
      </c>
      <c r="AT619" s="105" t="s">
        <v>219</v>
      </c>
      <c r="AU619" s="105" t="s">
        <v>81</v>
      </c>
      <c r="AY619" s="6" t="s">
        <v>217</v>
      </c>
      <c r="BE619" s="106">
        <f>IF(N619="základní",J619,0)</f>
        <v>0</v>
      </c>
      <c r="BF619" s="106">
        <f>IF(N619="snížená",J619,0)</f>
        <v>0</v>
      </c>
      <c r="BG619" s="106">
        <f>IF(N619="zákl. přenesená",J619,0)</f>
        <v>0</v>
      </c>
      <c r="BH619" s="106">
        <f>IF(N619="sníž. přenesená",J619,0)</f>
        <v>0</v>
      </c>
      <c r="BI619" s="106">
        <f>IF(N619="nulová",J619,0)</f>
        <v>0</v>
      </c>
      <c r="BJ619" s="6" t="s">
        <v>79</v>
      </c>
      <c r="BK619" s="106">
        <f>ROUND(I619*H619,2)</f>
        <v>0</v>
      </c>
      <c r="BL619" s="6" t="s">
        <v>224</v>
      </c>
      <c r="BM619" s="105" t="s">
        <v>1007</v>
      </c>
    </row>
    <row r="620" spans="1:65" s="132" customFormat="1">
      <c r="B620" s="133"/>
      <c r="D620" s="113" t="s">
        <v>226</v>
      </c>
      <c r="E620" s="134" t="s">
        <v>0</v>
      </c>
      <c r="F620" s="135" t="s">
        <v>1008</v>
      </c>
      <c r="H620" s="136">
        <v>1</v>
      </c>
      <c r="L620" s="133"/>
      <c r="M620" s="137"/>
      <c r="N620" s="138"/>
      <c r="O620" s="138"/>
      <c r="P620" s="138"/>
      <c r="Q620" s="138"/>
      <c r="R620" s="138"/>
      <c r="S620" s="138"/>
      <c r="T620" s="139"/>
      <c r="AT620" s="134" t="s">
        <v>226</v>
      </c>
      <c r="AU620" s="134" t="s">
        <v>81</v>
      </c>
      <c r="AV620" s="132" t="s">
        <v>81</v>
      </c>
      <c r="AW620" s="132" t="s">
        <v>28</v>
      </c>
      <c r="AX620" s="132" t="s">
        <v>79</v>
      </c>
      <c r="AY620" s="134" t="s">
        <v>217</v>
      </c>
    </row>
    <row r="621" spans="1:65" s="17" customFormat="1" ht="16.5" customHeight="1">
      <c r="A621" s="161"/>
      <c r="B621" s="15"/>
      <c r="C621" s="94" t="s">
        <v>933</v>
      </c>
      <c r="D621" s="94" t="s">
        <v>219</v>
      </c>
      <c r="E621" s="95" t="s">
        <v>1010</v>
      </c>
      <c r="F621" s="96" t="s">
        <v>1011</v>
      </c>
      <c r="G621" s="97" t="s">
        <v>458</v>
      </c>
      <c r="H621" s="98">
        <v>1</v>
      </c>
      <c r="I621" s="1"/>
      <c r="J621" s="99">
        <f>ROUND(I621*H621,2)</f>
        <v>0</v>
      </c>
      <c r="K621" s="96" t="s">
        <v>223</v>
      </c>
      <c r="L621" s="15"/>
      <c r="M621" s="100" t="s">
        <v>0</v>
      </c>
      <c r="N621" s="101" t="s">
        <v>37</v>
      </c>
      <c r="O621" s="102"/>
      <c r="P621" s="103">
        <f>O621*H621</f>
        <v>0</v>
      </c>
      <c r="Q621" s="103">
        <v>0</v>
      </c>
      <c r="R621" s="103">
        <f>Q621*H621</f>
        <v>0</v>
      </c>
      <c r="S621" s="103">
        <v>0.13800000000000001</v>
      </c>
      <c r="T621" s="104">
        <f>S621*H621</f>
        <v>0.13800000000000001</v>
      </c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R621" s="105" t="s">
        <v>224</v>
      </c>
      <c r="AT621" s="105" t="s">
        <v>219</v>
      </c>
      <c r="AU621" s="105" t="s">
        <v>81</v>
      </c>
      <c r="AY621" s="6" t="s">
        <v>217</v>
      </c>
      <c r="BE621" s="106">
        <f>IF(N621="základní",J621,0)</f>
        <v>0</v>
      </c>
      <c r="BF621" s="106">
        <f>IF(N621="snížená",J621,0)</f>
        <v>0</v>
      </c>
      <c r="BG621" s="106">
        <f>IF(N621="zákl. přenesená",J621,0)</f>
        <v>0</v>
      </c>
      <c r="BH621" s="106">
        <f>IF(N621="sníž. přenesená",J621,0)</f>
        <v>0</v>
      </c>
      <c r="BI621" s="106">
        <f>IF(N621="nulová",J621,0)</f>
        <v>0</v>
      </c>
      <c r="BJ621" s="6" t="s">
        <v>79</v>
      </c>
      <c r="BK621" s="106">
        <f>ROUND(I621*H621,2)</f>
        <v>0</v>
      </c>
      <c r="BL621" s="6" t="s">
        <v>224</v>
      </c>
      <c r="BM621" s="105" t="s">
        <v>1012</v>
      </c>
    </row>
    <row r="622" spans="1:65" s="132" customFormat="1">
      <c r="B622" s="133"/>
      <c r="D622" s="113" t="s">
        <v>226</v>
      </c>
      <c r="E622" s="134" t="s">
        <v>0</v>
      </c>
      <c r="F622" s="135" t="s">
        <v>1013</v>
      </c>
      <c r="H622" s="136">
        <v>1</v>
      </c>
      <c r="L622" s="133"/>
      <c r="M622" s="137"/>
      <c r="N622" s="138"/>
      <c r="O622" s="138"/>
      <c r="P622" s="138"/>
      <c r="Q622" s="138"/>
      <c r="R622" s="138"/>
      <c r="S622" s="138"/>
      <c r="T622" s="139"/>
      <c r="AT622" s="134" t="s">
        <v>226</v>
      </c>
      <c r="AU622" s="134" t="s">
        <v>81</v>
      </c>
      <c r="AV622" s="132" t="s">
        <v>81</v>
      </c>
      <c r="AW622" s="132" t="s">
        <v>28</v>
      </c>
      <c r="AX622" s="132" t="s">
        <v>79</v>
      </c>
      <c r="AY622" s="134" t="s">
        <v>217</v>
      </c>
    </row>
    <row r="623" spans="1:65" s="17" customFormat="1" ht="16.5" customHeight="1">
      <c r="A623" s="161"/>
      <c r="B623" s="15"/>
      <c r="C623" s="94" t="s">
        <v>939</v>
      </c>
      <c r="D623" s="94" t="s">
        <v>219</v>
      </c>
      <c r="E623" s="95" t="s">
        <v>1015</v>
      </c>
      <c r="F623" s="96" t="s">
        <v>1016</v>
      </c>
      <c r="G623" s="97" t="s">
        <v>458</v>
      </c>
      <c r="H623" s="98">
        <v>3</v>
      </c>
      <c r="I623" s="1"/>
      <c r="J623" s="99">
        <f>ROUND(I623*H623,2)</f>
        <v>0</v>
      </c>
      <c r="K623" s="96" t="s">
        <v>223</v>
      </c>
      <c r="L623" s="15"/>
      <c r="M623" s="100" t="s">
        <v>0</v>
      </c>
      <c r="N623" s="101" t="s">
        <v>37</v>
      </c>
      <c r="O623" s="102"/>
      <c r="P623" s="103">
        <f>O623*H623</f>
        <v>0</v>
      </c>
      <c r="Q623" s="103">
        <v>0</v>
      </c>
      <c r="R623" s="103">
        <f>Q623*H623</f>
        <v>0</v>
      </c>
      <c r="S623" s="103">
        <v>0.27600000000000002</v>
      </c>
      <c r="T623" s="104">
        <f>S623*H623</f>
        <v>0.82800000000000007</v>
      </c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R623" s="105" t="s">
        <v>224</v>
      </c>
      <c r="AT623" s="105" t="s">
        <v>219</v>
      </c>
      <c r="AU623" s="105" t="s">
        <v>81</v>
      </c>
      <c r="AY623" s="6" t="s">
        <v>217</v>
      </c>
      <c r="BE623" s="106">
        <f>IF(N623="základní",J623,0)</f>
        <v>0</v>
      </c>
      <c r="BF623" s="106">
        <f>IF(N623="snížená",J623,0)</f>
        <v>0</v>
      </c>
      <c r="BG623" s="106">
        <f>IF(N623="zákl. přenesená",J623,0)</f>
        <v>0</v>
      </c>
      <c r="BH623" s="106">
        <f>IF(N623="sníž. přenesená",J623,0)</f>
        <v>0</v>
      </c>
      <c r="BI623" s="106">
        <f>IF(N623="nulová",J623,0)</f>
        <v>0</v>
      </c>
      <c r="BJ623" s="6" t="s">
        <v>79</v>
      </c>
      <c r="BK623" s="106">
        <f>ROUND(I623*H623,2)</f>
        <v>0</v>
      </c>
      <c r="BL623" s="6" t="s">
        <v>224</v>
      </c>
      <c r="BM623" s="105" t="s">
        <v>1017</v>
      </c>
    </row>
    <row r="624" spans="1:65" s="132" customFormat="1">
      <c r="B624" s="133"/>
      <c r="D624" s="113" t="s">
        <v>226</v>
      </c>
      <c r="E624" s="134" t="s">
        <v>0</v>
      </c>
      <c r="F624" s="135" t="s">
        <v>1018</v>
      </c>
      <c r="H624" s="136">
        <v>3</v>
      </c>
      <c r="L624" s="133"/>
      <c r="M624" s="137"/>
      <c r="N624" s="138"/>
      <c r="O624" s="138"/>
      <c r="P624" s="138"/>
      <c r="Q624" s="138"/>
      <c r="R624" s="138"/>
      <c r="S624" s="138"/>
      <c r="T624" s="139"/>
      <c r="AT624" s="134" t="s">
        <v>226</v>
      </c>
      <c r="AU624" s="134" t="s">
        <v>81</v>
      </c>
      <c r="AV624" s="132" t="s">
        <v>81</v>
      </c>
      <c r="AW624" s="132" t="s">
        <v>28</v>
      </c>
      <c r="AX624" s="132" t="s">
        <v>79</v>
      </c>
      <c r="AY624" s="134" t="s">
        <v>217</v>
      </c>
    </row>
    <row r="625" spans="1:65" s="17" customFormat="1" ht="16.5" customHeight="1">
      <c r="A625" s="161"/>
      <c r="B625" s="15"/>
      <c r="C625" s="94" t="s">
        <v>950</v>
      </c>
      <c r="D625" s="94" t="s">
        <v>219</v>
      </c>
      <c r="E625" s="95" t="s">
        <v>1020</v>
      </c>
      <c r="F625" s="96" t="s">
        <v>1021</v>
      </c>
      <c r="G625" s="97" t="s">
        <v>286</v>
      </c>
      <c r="H625" s="98">
        <v>1.5640000000000001</v>
      </c>
      <c r="I625" s="1"/>
      <c r="J625" s="99">
        <f>ROUND(I625*H625,2)</f>
        <v>0</v>
      </c>
      <c r="K625" s="96" t="s">
        <v>223</v>
      </c>
      <c r="L625" s="15"/>
      <c r="M625" s="100" t="s">
        <v>0</v>
      </c>
      <c r="N625" s="101" t="s">
        <v>37</v>
      </c>
      <c r="O625" s="102"/>
      <c r="P625" s="103">
        <f>O625*H625</f>
        <v>0</v>
      </c>
      <c r="Q625" s="103">
        <v>0</v>
      </c>
      <c r="R625" s="103">
        <f>Q625*H625</f>
        <v>0</v>
      </c>
      <c r="S625" s="103">
        <v>0.187</v>
      </c>
      <c r="T625" s="104">
        <f>S625*H625</f>
        <v>0.29246800000000001</v>
      </c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R625" s="105" t="s">
        <v>224</v>
      </c>
      <c r="AT625" s="105" t="s">
        <v>219</v>
      </c>
      <c r="AU625" s="105" t="s">
        <v>81</v>
      </c>
      <c r="AY625" s="6" t="s">
        <v>217</v>
      </c>
      <c r="BE625" s="106">
        <f>IF(N625="základní",J625,0)</f>
        <v>0</v>
      </c>
      <c r="BF625" s="106">
        <f>IF(N625="snížená",J625,0)</f>
        <v>0</v>
      </c>
      <c r="BG625" s="106">
        <f>IF(N625="zákl. přenesená",J625,0)</f>
        <v>0</v>
      </c>
      <c r="BH625" s="106">
        <f>IF(N625="sníž. přenesená",J625,0)</f>
        <v>0</v>
      </c>
      <c r="BI625" s="106">
        <f>IF(N625="nulová",J625,0)</f>
        <v>0</v>
      </c>
      <c r="BJ625" s="6" t="s">
        <v>79</v>
      </c>
      <c r="BK625" s="106">
        <f>ROUND(I625*H625,2)</f>
        <v>0</v>
      </c>
      <c r="BL625" s="6" t="s">
        <v>224</v>
      </c>
      <c r="BM625" s="105" t="s">
        <v>1022</v>
      </c>
    </row>
    <row r="626" spans="1:65" s="132" customFormat="1">
      <c r="B626" s="133"/>
      <c r="D626" s="113" t="s">
        <v>226</v>
      </c>
      <c r="E626" s="134" t="s">
        <v>0</v>
      </c>
      <c r="F626" s="135" t="s">
        <v>1023</v>
      </c>
      <c r="H626" s="136">
        <v>1.5640000000000001</v>
      </c>
      <c r="L626" s="133"/>
      <c r="M626" s="137"/>
      <c r="N626" s="138"/>
      <c r="O626" s="138"/>
      <c r="P626" s="138"/>
      <c r="Q626" s="138"/>
      <c r="R626" s="138"/>
      <c r="S626" s="138"/>
      <c r="T626" s="139"/>
      <c r="AT626" s="134" t="s">
        <v>226</v>
      </c>
      <c r="AU626" s="134" t="s">
        <v>81</v>
      </c>
      <c r="AV626" s="132" t="s">
        <v>81</v>
      </c>
      <c r="AW626" s="132" t="s">
        <v>28</v>
      </c>
      <c r="AX626" s="132" t="s">
        <v>79</v>
      </c>
      <c r="AY626" s="134" t="s">
        <v>217</v>
      </c>
    </row>
    <row r="627" spans="1:65" s="17" customFormat="1" ht="16.5" customHeight="1">
      <c r="A627" s="161"/>
      <c r="B627" s="15"/>
      <c r="C627" s="94" t="s">
        <v>955</v>
      </c>
      <c r="D627" s="94" t="s">
        <v>219</v>
      </c>
      <c r="E627" s="95" t="s">
        <v>1025</v>
      </c>
      <c r="F627" s="96" t="s">
        <v>1026</v>
      </c>
      <c r="G627" s="97" t="s">
        <v>222</v>
      </c>
      <c r="H627" s="98">
        <v>0.23200000000000001</v>
      </c>
      <c r="I627" s="1"/>
      <c r="J627" s="99">
        <f>ROUND(I627*H627,2)</f>
        <v>0</v>
      </c>
      <c r="K627" s="96" t="s">
        <v>223</v>
      </c>
      <c r="L627" s="15"/>
      <c r="M627" s="100" t="s">
        <v>0</v>
      </c>
      <c r="N627" s="101" t="s">
        <v>37</v>
      </c>
      <c r="O627" s="102"/>
      <c r="P627" s="103">
        <f>O627*H627</f>
        <v>0</v>
      </c>
      <c r="Q627" s="103">
        <v>0</v>
      </c>
      <c r="R627" s="103">
        <f>Q627*H627</f>
        <v>0</v>
      </c>
      <c r="S627" s="103">
        <v>1.8</v>
      </c>
      <c r="T627" s="104">
        <f>S627*H627</f>
        <v>0.41760000000000003</v>
      </c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R627" s="105" t="s">
        <v>224</v>
      </c>
      <c r="AT627" s="105" t="s">
        <v>219</v>
      </c>
      <c r="AU627" s="105" t="s">
        <v>81</v>
      </c>
      <c r="AY627" s="6" t="s">
        <v>217</v>
      </c>
      <c r="BE627" s="106">
        <f>IF(N627="základní",J627,0)</f>
        <v>0</v>
      </c>
      <c r="BF627" s="106">
        <f>IF(N627="snížená",J627,0)</f>
        <v>0</v>
      </c>
      <c r="BG627" s="106">
        <f>IF(N627="zákl. přenesená",J627,0)</f>
        <v>0</v>
      </c>
      <c r="BH627" s="106">
        <f>IF(N627="sníž. přenesená",J627,0)</f>
        <v>0</v>
      </c>
      <c r="BI627" s="106">
        <f>IF(N627="nulová",J627,0)</f>
        <v>0</v>
      </c>
      <c r="BJ627" s="6" t="s">
        <v>79</v>
      </c>
      <c r="BK627" s="106">
        <f>ROUND(I627*H627,2)</f>
        <v>0</v>
      </c>
      <c r="BL627" s="6" t="s">
        <v>224</v>
      </c>
      <c r="BM627" s="105" t="s">
        <v>1027</v>
      </c>
    </row>
    <row r="628" spans="1:65" s="132" customFormat="1">
      <c r="B628" s="133"/>
      <c r="D628" s="113" t="s">
        <v>226</v>
      </c>
      <c r="E628" s="134" t="s">
        <v>0</v>
      </c>
      <c r="F628" s="135" t="s">
        <v>1028</v>
      </c>
      <c r="H628" s="136">
        <v>0.23200000000000001</v>
      </c>
      <c r="L628" s="133"/>
      <c r="M628" s="137"/>
      <c r="N628" s="138"/>
      <c r="O628" s="138"/>
      <c r="P628" s="138"/>
      <c r="Q628" s="138"/>
      <c r="R628" s="138"/>
      <c r="S628" s="138"/>
      <c r="T628" s="139"/>
      <c r="AT628" s="134" t="s">
        <v>226</v>
      </c>
      <c r="AU628" s="134" t="s">
        <v>81</v>
      </c>
      <c r="AV628" s="132" t="s">
        <v>81</v>
      </c>
      <c r="AW628" s="132" t="s">
        <v>28</v>
      </c>
      <c r="AX628" s="132" t="s">
        <v>79</v>
      </c>
      <c r="AY628" s="134" t="s">
        <v>217</v>
      </c>
    </row>
    <row r="629" spans="1:65" s="17" customFormat="1" ht="16.5" customHeight="1">
      <c r="A629" s="161"/>
      <c r="B629" s="15"/>
      <c r="C629" s="94" t="s">
        <v>961</v>
      </c>
      <c r="D629" s="94" t="s">
        <v>219</v>
      </c>
      <c r="E629" s="95" t="s">
        <v>1030</v>
      </c>
      <c r="F629" s="96" t="s">
        <v>1031</v>
      </c>
      <c r="G629" s="97" t="s">
        <v>222</v>
      </c>
      <c r="H629" s="98">
        <v>0.48699999999999999</v>
      </c>
      <c r="I629" s="1"/>
      <c r="J629" s="99">
        <f>ROUND(I629*H629,2)</f>
        <v>0</v>
      </c>
      <c r="K629" s="96" t="s">
        <v>223</v>
      </c>
      <c r="L629" s="15"/>
      <c r="M629" s="100" t="s">
        <v>0</v>
      </c>
      <c r="N629" s="101" t="s">
        <v>37</v>
      </c>
      <c r="O629" s="102"/>
      <c r="P629" s="103">
        <f>O629*H629</f>
        <v>0</v>
      </c>
      <c r="Q629" s="103">
        <v>0</v>
      </c>
      <c r="R629" s="103">
        <f>Q629*H629</f>
        <v>0</v>
      </c>
      <c r="S629" s="103">
        <v>1.8</v>
      </c>
      <c r="T629" s="104">
        <f>S629*H629</f>
        <v>0.87660000000000005</v>
      </c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R629" s="105" t="s">
        <v>224</v>
      </c>
      <c r="AT629" s="105" t="s">
        <v>219</v>
      </c>
      <c r="AU629" s="105" t="s">
        <v>81</v>
      </c>
      <c r="AY629" s="6" t="s">
        <v>217</v>
      </c>
      <c r="BE629" s="106">
        <f>IF(N629="základní",J629,0)</f>
        <v>0</v>
      </c>
      <c r="BF629" s="106">
        <f>IF(N629="snížená",J629,0)</f>
        <v>0</v>
      </c>
      <c r="BG629" s="106">
        <f>IF(N629="zákl. přenesená",J629,0)</f>
        <v>0</v>
      </c>
      <c r="BH629" s="106">
        <f>IF(N629="sníž. přenesená",J629,0)</f>
        <v>0</v>
      </c>
      <c r="BI629" s="106">
        <f>IF(N629="nulová",J629,0)</f>
        <v>0</v>
      </c>
      <c r="BJ629" s="6" t="s">
        <v>79</v>
      </c>
      <c r="BK629" s="106">
        <f>ROUND(I629*H629,2)</f>
        <v>0</v>
      </c>
      <c r="BL629" s="6" t="s">
        <v>224</v>
      </c>
      <c r="BM629" s="105" t="s">
        <v>1032</v>
      </c>
    </row>
    <row r="630" spans="1:65" s="132" customFormat="1">
      <c r="B630" s="133"/>
      <c r="D630" s="113" t="s">
        <v>226</v>
      </c>
      <c r="E630" s="134" t="s">
        <v>0</v>
      </c>
      <c r="F630" s="135" t="s">
        <v>1033</v>
      </c>
      <c r="H630" s="136">
        <v>0.48699999999999999</v>
      </c>
      <c r="L630" s="133"/>
      <c r="M630" s="137"/>
      <c r="N630" s="138"/>
      <c r="O630" s="138"/>
      <c r="P630" s="138"/>
      <c r="Q630" s="138"/>
      <c r="R630" s="138"/>
      <c r="S630" s="138"/>
      <c r="T630" s="139"/>
      <c r="AT630" s="134" t="s">
        <v>226</v>
      </c>
      <c r="AU630" s="134" t="s">
        <v>81</v>
      </c>
      <c r="AV630" s="132" t="s">
        <v>81</v>
      </c>
      <c r="AW630" s="132" t="s">
        <v>28</v>
      </c>
      <c r="AX630" s="132" t="s">
        <v>79</v>
      </c>
      <c r="AY630" s="134" t="s">
        <v>217</v>
      </c>
    </row>
    <row r="631" spans="1:65" s="17" customFormat="1" ht="16.5" customHeight="1">
      <c r="A631" s="161"/>
      <c r="B631" s="15"/>
      <c r="C631" s="94" t="s">
        <v>968</v>
      </c>
      <c r="D631" s="94" t="s">
        <v>219</v>
      </c>
      <c r="E631" s="95" t="s">
        <v>1035</v>
      </c>
      <c r="F631" s="96" t="s">
        <v>1036</v>
      </c>
      <c r="G631" s="97" t="s">
        <v>286</v>
      </c>
      <c r="H631" s="98">
        <v>6.45</v>
      </c>
      <c r="I631" s="1"/>
      <c r="J631" s="99">
        <f>ROUND(I631*H631,2)</f>
        <v>0</v>
      </c>
      <c r="K631" s="96" t="s">
        <v>223</v>
      </c>
      <c r="L631" s="15"/>
      <c r="M631" s="100" t="s">
        <v>0</v>
      </c>
      <c r="N631" s="101" t="s">
        <v>37</v>
      </c>
      <c r="O631" s="102"/>
      <c r="P631" s="103">
        <f>O631*H631</f>
        <v>0</v>
      </c>
      <c r="Q631" s="103">
        <v>0</v>
      </c>
      <c r="R631" s="103">
        <f>Q631*H631</f>
        <v>0</v>
      </c>
      <c r="S631" s="103">
        <v>0.18</v>
      </c>
      <c r="T631" s="104">
        <f>S631*H631</f>
        <v>1.161</v>
      </c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R631" s="105" t="s">
        <v>224</v>
      </c>
      <c r="AT631" s="105" t="s">
        <v>219</v>
      </c>
      <c r="AU631" s="105" t="s">
        <v>81</v>
      </c>
      <c r="AY631" s="6" t="s">
        <v>217</v>
      </c>
      <c r="BE631" s="106">
        <f>IF(N631="základní",J631,0)</f>
        <v>0</v>
      </c>
      <c r="BF631" s="106">
        <f>IF(N631="snížená",J631,0)</f>
        <v>0</v>
      </c>
      <c r="BG631" s="106">
        <f>IF(N631="zákl. přenesená",J631,0)</f>
        <v>0</v>
      </c>
      <c r="BH631" s="106">
        <f>IF(N631="sníž. přenesená",J631,0)</f>
        <v>0</v>
      </c>
      <c r="BI631" s="106">
        <f>IF(N631="nulová",J631,0)</f>
        <v>0</v>
      </c>
      <c r="BJ631" s="6" t="s">
        <v>79</v>
      </c>
      <c r="BK631" s="106">
        <f>ROUND(I631*H631,2)</f>
        <v>0</v>
      </c>
      <c r="BL631" s="6" t="s">
        <v>224</v>
      </c>
      <c r="BM631" s="105" t="s">
        <v>1037</v>
      </c>
    </row>
    <row r="632" spans="1:65" s="132" customFormat="1">
      <c r="B632" s="133"/>
      <c r="D632" s="113" t="s">
        <v>226</v>
      </c>
      <c r="E632" s="134" t="s">
        <v>0</v>
      </c>
      <c r="F632" s="135" t="s">
        <v>1038</v>
      </c>
      <c r="H632" s="136">
        <v>6.45</v>
      </c>
      <c r="L632" s="133"/>
      <c r="M632" s="137"/>
      <c r="N632" s="138"/>
      <c r="O632" s="138"/>
      <c r="P632" s="138"/>
      <c r="Q632" s="138"/>
      <c r="R632" s="138"/>
      <c r="S632" s="138"/>
      <c r="T632" s="139"/>
      <c r="AT632" s="134" t="s">
        <v>226</v>
      </c>
      <c r="AU632" s="134" t="s">
        <v>81</v>
      </c>
      <c r="AV632" s="132" t="s">
        <v>81</v>
      </c>
      <c r="AW632" s="132" t="s">
        <v>28</v>
      </c>
      <c r="AX632" s="132" t="s">
        <v>79</v>
      </c>
      <c r="AY632" s="134" t="s">
        <v>217</v>
      </c>
    </row>
    <row r="633" spans="1:65" s="17" customFormat="1" ht="16.5" customHeight="1">
      <c r="A633" s="161"/>
      <c r="B633" s="15"/>
      <c r="C633" s="94" t="s">
        <v>973</v>
      </c>
      <c r="D633" s="94" t="s">
        <v>219</v>
      </c>
      <c r="E633" s="95" t="s">
        <v>1040</v>
      </c>
      <c r="F633" s="96" t="s">
        <v>1041</v>
      </c>
      <c r="G633" s="97" t="s">
        <v>222</v>
      </c>
      <c r="H633" s="98">
        <v>0.217</v>
      </c>
      <c r="I633" s="1"/>
      <c r="J633" s="99">
        <f>ROUND(I633*H633,2)</f>
        <v>0</v>
      </c>
      <c r="K633" s="96" t="s">
        <v>223</v>
      </c>
      <c r="L633" s="15"/>
      <c r="M633" s="100" t="s">
        <v>0</v>
      </c>
      <c r="N633" s="101" t="s">
        <v>37</v>
      </c>
      <c r="O633" s="102"/>
      <c r="P633" s="103">
        <f>O633*H633</f>
        <v>0</v>
      </c>
      <c r="Q633" s="103">
        <v>0</v>
      </c>
      <c r="R633" s="103">
        <f>Q633*H633</f>
        <v>0</v>
      </c>
      <c r="S633" s="103">
        <v>1.8</v>
      </c>
      <c r="T633" s="104">
        <f>S633*H633</f>
        <v>0.3906</v>
      </c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R633" s="105" t="s">
        <v>224</v>
      </c>
      <c r="AT633" s="105" t="s">
        <v>219</v>
      </c>
      <c r="AU633" s="105" t="s">
        <v>81</v>
      </c>
      <c r="AY633" s="6" t="s">
        <v>217</v>
      </c>
      <c r="BE633" s="106">
        <f>IF(N633="základní",J633,0)</f>
        <v>0</v>
      </c>
      <c r="BF633" s="106">
        <f>IF(N633="snížená",J633,0)</f>
        <v>0</v>
      </c>
      <c r="BG633" s="106">
        <f>IF(N633="zákl. přenesená",J633,0)</f>
        <v>0</v>
      </c>
      <c r="BH633" s="106">
        <f>IF(N633="sníž. přenesená",J633,0)</f>
        <v>0</v>
      </c>
      <c r="BI633" s="106">
        <f>IF(N633="nulová",J633,0)</f>
        <v>0</v>
      </c>
      <c r="BJ633" s="6" t="s">
        <v>79</v>
      </c>
      <c r="BK633" s="106">
        <f>ROUND(I633*H633,2)</f>
        <v>0</v>
      </c>
      <c r="BL633" s="6" t="s">
        <v>224</v>
      </c>
      <c r="BM633" s="105" t="s">
        <v>1042</v>
      </c>
    </row>
    <row r="634" spans="1:65" s="132" customFormat="1">
      <c r="B634" s="133"/>
      <c r="D634" s="113" t="s">
        <v>226</v>
      </c>
      <c r="E634" s="134" t="s">
        <v>0</v>
      </c>
      <c r="F634" s="135" t="s">
        <v>1043</v>
      </c>
      <c r="H634" s="136">
        <v>0.217</v>
      </c>
      <c r="L634" s="133"/>
      <c r="M634" s="137"/>
      <c r="N634" s="138"/>
      <c r="O634" s="138"/>
      <c r="P634" s="138"/>
      <c r="Q634" s="138"/>
      <c r="R634" s="138"/>
      <c r="S634" s="138"/>
      <c r="T634" s="139"/>
      <c r="AT634" s="134" t="s">
        <v>226</v>
      </c>
      <c r="AU634" s="134" t="s">
        <v>81</v>
      </c>
      <c r="AV634" s="132" t="s">
        <v>81</v>
      </c>
      <c r="AW634" s="132" t="s">
        <v>28</v>
      </c>
      <c r="AX634" s="132" t="s">
        <v>79</v>
      </c>
      <c r="AY634" s="134" t="s">
        <v>217</v>
      </c>
    </row>
    <row r="635" spans="1:65" s="17" customFormat="1" ht="16.5" customHeight="1">
      <c r="A635" s="161"/>
      <c r="B635" s="15"/>
      <c r="C635" s="94" t="s">
        <v>978</v>
      </c>
      <c r="D635" s="94" t="s">
        <v>219</v>
      </c>
      <c r="E635" s="95" t="s">
        <v>1045</v>
      </c>
      <c r="F635" s="96" t="s">
        <v>1046</v>
      </c>
      <c r="G635" s="97" t="s">
        <v>286</v>
      </c>
      <c r="H635" s="98">
        <v>4.3440000000000003</v>
      </c>
      <c r="I635" s="1"/>
      <c r="J635" s="99">
        <f>ROUND(I635*H635,2)</f>
        <v>0</v>
      </c>
      <c r="K635" s="96" t="s">
        <v>0</v>
      </c>
      <c r="L635" s="15"/>
      <c r="M635" s="100" t="s">
        <v>0</v>
      </c>
      <c r="N635" s="101" t="s">
        <v>37</v>
      </c>
      <c r="O635" s="102"/>
      <c r="P635" s="103">
        <f>O635*H635</f>
        <v>0</v>
      </c>
      <c r="Q635" s="103">
        <v>0</v>
      </c>
      <c r="R635" s="103">
        <f>Q635*H635</f>
        <v>0</v>
      </c>
      <c r="S635" s="103">
        <v>2.3E-2</v>
      </c>
      <c r="T635" s="104">
        <f>S635*H635</f>
        <v>9.9912000000000001E-2</v>
      </c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R635" s="105" t="s">
        <v>224</v>
      </c>
      <c r="AT635" s="105" t="s">
        <v>219</v>
      </c>
      <c r="AU635" s="105" t="s">
        <v>81</v>
      </c>
      <c r="AY635" s="6" t="s">
        <v>217</v>
      </c>
      <c r="BE635" s="106">
        <f>IF(N635="základní",J635,0)</f>
        <v>0</v>
      </c>
      <c r="BF635" s="106">
        <f>IF(N635="snížená",J635,0)</f>
        <v>0</v>
      </c>
      <c r="BG635" s="106">
        <f>IF(N635="zákl. přenesená",J635,0)</f>
        <v>0</v>
      </c>
      <c r="BH635" s="106">
        <f>IF(N635="sníž. přenesená",J635,0)</f>
        <v>0</v>
      </c>
      <c r="BI635" s="106">
        <f>IF(N635="nulová",J635,0)</f>
        <v>0</v>
      </c>
      <c r="BJ635" s="6" t="s">
        <v>79</v>
      </c>
      <c r="BK635" s="106">
        <f>ROUND(I635*H635,2)</f>
        <v>0</v>
      </c>
      <c r="BL635" s="6" t="s">
        <v>224</v>
      </c>
      <c r="BM635" s="105" t="s">
        <v>1047</v>
      </c>
    </row>
    <row r="636" spans="1:65" s="132" customFormat="1">
      <c r="B636" s="133"/>
      <c r="D636" s="113" t="s">
        <v>226</v>
      </c>
      <c r="E636" s="134" t="s">
        <v>0</v>
      </c>
      <c r="F636" s="135" t="s">
        <v>1048</v>
      </c>
      <c r="H636" s="136">
        <v>4.3440000000000003</v>
      </c>
      <c r="L636" s="133"/>
      <c r="M636" s="137"/>
      <c r="N636" s="138"/>
      <c r="O636" s="138"/>
      <c r="P636" s="138"/>
      <c r="Q636" s="138"/>
      <c r="R636" s="138"/>
      <c r="S636" s="138"/>
      <c r="T636" s="139"/>
      <c r="AT636" s="134" t="s">
        <v>226</v>
      </c>
      <c r="AU636" s="134" t="s">
        <v>81</v>
      </c>
      <c r="AV636" s="132" t="s">
        <v>81</v>
      </c>
      <c r="AW636" s="132" t="s">
        <v>28</v>
      </c>
      <c r="AX636" s="132" t="s">
        <v>79</v>
      </c>
      <c r="AY636" s="134" t="s">
        <v>217</v>
      </c>
    </row>
    <row r="637" spans="1:65" s="17" customFormat="1" ht="16.5" customHeight="1">
      <c r="A637" s="161"/>
      <c r="B637" s="15"/>
      <c r="C637" s="94" t="s">
        <v>983</v>
      </c>
      <c r="D637" s="94" t="s">
        <v>219</v>
      </c>
      <c r="E637" s="95" t="s">
        <v>1050</v>
      </c>
      <c r="F637" s="96" t="s">
        <v>1051</v>
      </c>
      <c r="G637" s="97" t="s">
        <v>458</v>
      </c>
      <c r="H637" s="98">
        <v>5</v>
      </c>
      <c r="I637" s="1"/>
      <c r="J637" s="99">
        <f>ROUND(I637*H637,2)</f>
        <v>0</v>
      </c>
      <c r="K637" s="96" t="s">
        <v>223</v>
      </c>
      <c r="L637" s="15"/>
      <c r="M637" s="100" t="s">
        <v>0</v>
      </c>
      <c r="N637" s="101" t="s">
        <v>37</v>
      </c>
      <c r="O637" s="102"/>
      <c r="P637" s="103">
        <f>O637*H637</f>
        <v>0</v>
      </c>
      <c r="Q637" s="103">
        <v>0</v>
      </c>
      <c r="R637" s="103">
        <f>Q637*H637</f>
        <v>0</v>
      </c>
      <c r="S637" s="103">
        <v>8.9999999999999993E-3</v>
      </c>
      <c r="T637" s="104">
        <f>S637*H637</f>
        <v>4.4999999999999998E-2</v>
      </c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R637" s="105" t="s">
        <v>224</v>
      </c>
      <c r="AT637" s="105" t="s">
        <v>219</v>
      </c>
      <c r="AU637" s="105" t="s">
        <v>81</v>
      </c>
      <c r="AY637" s="6" t="s">
        <v>217</v>
      </c>
      <c r="BE637" s="106">
        <f>IF(N637="základní",J637,0)</f>
        <v>0</v>
      </c>
      <c r="BF637" s="106">
        <f>IF(N637="snížená",J637,0)</f>
        <v>0</v>
      </c>
      <c r="BG637" s="106">
        <f>IF(N637="zákl. přenesená",J637,0)</f>
        <v>0</v>
      </c>
      <c r="BH637" s="106">
        <f>IF(N637="sníž. přenesená",J637,0)</f>
        <v>0</v>
      </c>
      <c r="BI637" s="106">
        <f>IF(N637="nulová",J637,0)</f>
        <v>0</v>
      </c>
      <c r="BJ637" s="6" t="s">
        <v>79</v>
      </c>
      <c r="BK637" s="106">
        <f>ROUND(I637*H637,2)</f>
        <v>0</v>
      </c>
      <c r="BL637" s="6" t="s">
        <v>224</v>
      </c>
      <c r="BM637" s="105" t="s">
        <v>1052</v>
      </c>
    </row>
    <row r="638" spans="1:65" s="17" customFormat="1" ht="16.5" customHeight="1">
      <c r="A638" s="161"/>
      <c r="B638" s="15"/>
      <c r="C638" s="94" t="s">
        <v>988</v>
      </c>
      <c r="D638" s="94" t="s">
        <v>219</v>
      </c>
      <c r="E638" s="95" t="s">
        <v>1054</v>
      </c>
      <c r="F638" s="96" t="s">
        <v>1055</v>
      </c>
      <c r="G638" s="97" t="s">
        <v>257</v>
      </c>
      <c r="H638" s="98">
        <v>23.5</v>
      </c>
      <c r="I638" s="1"/>
      <c r="J638" s="99">
        <f>ROUND(I638*H638,2)</f>
        <v>0</v>
      </c>
      <c r="K638" s="96" t="s">
        <v>223</v>
      </c>
      <c r="L638" s="15"/>
      <c r="M638" s="100" t="s">
        <v>0</v>
      </c>
      <c r="N638" s="101" t="s">
        <v>37</v>
      </c>
      <c r="O638" s="102"/>
      <c r="P638" s="103">
        <f>O638*H638</f>
        <v>0</v>
      </c>
      <c r="Q638" s="103">
        <v>0</v>
      </c>
      <c r="R638" s="103">
        <f>Q638*H638</f>
        <v>0</v>
      </c>
      <c r="S638" s="103">
        <v>3.0000000000000001E-3</v>
      </c>
      <c r="T638" s="104">
        <f>S638*H638</f>
        <v>7.0500000000000007E-2</v>
      </c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R638" s="105" t="s">
        <v>224</v>
      </c>
      <c r="AT638" s="105" t="s">
        <v>219</v>
      </c>
      <c r="AU638" s="105" t="s">
        <v>81</v>
      </c>
      <c r="AY638" s="6" t="s">
        <v>217</v>
      </c>
      <c r="BE638" s="106">
        <f>IF(N638="základní",J638,0)</f>
        <v>0</v>
      </c>
      <c r="BF638" s="106">
        <f>IF(N638="snížená",J638,0)</f>
        <v>0</v>
      </c>
      <c r="BG638" s="106">
        <f>IF(N638="zákl. přenesená",J638,0)</f>
        <v>0</v>
      </c>
      <c r="BH638" s="106">
        <f>IF(N638="sníž. přenesená",J638,0)</f>
        <v>0</v>
      </c>
      <c r="BI638" s="106">
        <f>IF(N638="nulová",J638,0)</f>
        <v>0</v>
      </c>
      <c r="BJ638" s="6" t="s">
        <v>79</v>
      </c>
      <c r="BK638" s="106">
        <f>ROUND(I638*H638,2)</f>
        <v>0</v>
      </c>
      <c r="BL638" s="6" t="s">
        <v>224</v>
      </c>
      <c r="BM638" s="105" t="s">
        <v>1056</v>
      </c>
    </row>
    <row r="639" spans="1:65" s="132" customFormat="1">
      <c r="B639" s="133"/>
      <c r="D639" s="113" t="s">
        <v>226</v>
      </c>
      <c r="E639" s="134" t="s">
        <v>0</v>
      </c>
      <c r="F639" s="135" t="s">
        <v>1057</v>
      </c>
      <c r="H639" s="136">
        <v>23.5</v>
      </c>
      <c r="L639" s="133"/>
      <c r="M639" s="137"/>
      <c r="N639" s="138"/>
      <c r="O639" s="138"/>
      <c r="P639" s="138"/>
      <c r="Q639" s="138"/>
      <c r="R639" s="138"/>
      <c r="S639" s="138"/>
      <c r="T639" s="139"/>
      <c r="AT639" s="134" t="s">
        <v>226</v>
      </c>
      <c r="AU639" s="134" t="s">
        <v>81</v>
      </c>
      <c r="AV639" s="132" t="s">
        <v>81</v>
      </c>
      <c r="AW639" s="132" t="s">
        <v>28</v>
      </c>
      <c r="AX639" s="132" t="s">
        <v>79</v>
      </c>
      <c r="AY639" s="134" t="s">
        <v>217</v>
      </c>
    </row>
    <row r="640" spans="1:65" s="17" customFormat="1" ht="16.5" customHeight="1">
      <c r="A640" s="161"/>
      <c r="B640" s="15"/>
      <c r="C640" s="94" t="s">
        <v>993</v>
      </c>
      <c r="D640" s="94" t="s">
        <v>219</v>
      </c>
      <c r="E640" s="95" t="s">
        <v>1059</v>
      </c>
      <c r="F640" s="96" t="s">
        <v>1060</v>
      </c>
      <c r="G640" s="97" t="s">
        <v>257</v>
      </c>
      <c r="H640" s="98">
        <v>2.19</v>
      </c>
      <c r="I640" s="1"/>
      <c r="J640" s="99">
        <f>ROUND(I640*H640,2)</f>
        <v>0</v>
      </c>
      <c r="K640" s="96" t="s">
        <v>223</v>
      </c>
      <c r="L640" s="15"/>
      <c r="M640" s="100" t="s">
        <v>0</v>
      </c>
      <c r="N640" s="101" t="s">
        <v>37</v>
      </c>
      <c r="O640" s="102"/>
      <c r="P640" s="103">
        <f>O640*H640</f>
        <v>0</v>
      </c>
      <c r="Q640" s="103">
        <v>8.0999999999999996E-4</v>
      </c>
      <c r="R640" s="103">
        <f>Q640*H640</f>
        <v>1.7738999999999999E-3</v>
      </c>
      <c r="S640" s="103">
        <v>3.7999999999999999E-2</v>
      </c>
      <c r="T640" s="104">
        <f>S640*H640</f>
        <v>8.3220000000000002E-2</v>
      </c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R640" s="105" t="s">
        <v>224</v>
      </c>
      <c r="AT640" s="105" t="s">
        <v>219</v>
      </c>
      <c r="AU640" s="105" t="s">
        <v>81</v>
      </c>
      <c r="AY640" s="6" t="s">
        <v>217</v>
      </c>
      <c r="BE640" s="106">
        <f>IF(N640="základní",J640,0)</f>
        <v>0</v>
      </c>
      <c r="BF640" s="106">
        <f>IF(N640="snížená",J640,0)</f>
        <v>0</v>
      </c>
      <c r="BG640" s="106">
        <f>IF(N640="zákl. přenesená",J640,0)</f>
        <v>0</v>
      </c>
      <c r="BH640" s="106">
        <f>IF(N640="sníž. přenesená",J640,0)</f>
        <v>0</v>
      </c>
      <c r="BI640" s="106">
        <f>IF(N640="nulová",J640,0)</f>
        <v>0</v>
      </c>
      <c r="BJ640" s="6" t="s">
        <v>79</v>
      </c>
      <c r="BK640" s="106">
        <f>ROUND(I640*H640,2)</f>
        <v>0</v>
      </c>
      <c r="BL640" s="6" t="s">
        <v>224</v>
      </c>
      <c r="BM640" s="105" t="s">
        <v>1061</v>
      </c>
    </row>
    <row r="641" spans="1:65" s="132" customFormat="1">
      <c r="B641" s="133"/>
      <c r="D641" s="113" t="s">
        <v>226</v>
      </c>
      <c r="E641" s="134" t="s">
        <v>0</v>
      </c>
      <c r="F641" s="135" t="s">
        <v>1062</v>
      </c>
      <c r="H641" s="136">
        <v>2.19</v>
      </c>
      <c r="L641" s="133"/>
      <c r="M641" s="137"/>
      <c r="N641" s="138"/>
      <c r="O641" s="138"/>
      <c r="P641" s="138"/>
      <c r="Q641" s="138"/>
      <c r="R641" s="138"/>
      <c r="S641" s="138"/>
      <c r="T641" s="139"/>
      <c r="AT641" s="134" t="s">
        <v>226</v>
      </c>
      <c r="AU641" s="134" t="s">
        <v>81</v>
      </c>
      <c r="AV641" s="132" t="s">
        <v>81</v>
      </c>
      <c r="AW641" s="132" t="s">
        <v>28</v>
      </c>
      <c r="AX641" s="132" t="s">
        <v>79</v>
      </c>
      <c r="AY641" s="134" t="s">
        <v>217</v>
      </c>
    </row>
    <row r="642" spans="1:65" s="17" customFormat="1" ht="16.5" customHeight="1">
      <c r="A642" s="161"/>
      <c r="B642" s="15"/>
      <c r="C642" s="94" t="s">
        <v>998</v>
      </c>
      <c r="D642" s="94" t="s">
        <v>219</v>
      </c>
      <c r="E642" s="95" t="s">
        <v>1064</v>
      </c>
      <c r="F642" s="96" t="s">
        <v>1065</v>
      </c>
      <c r="G642" s="97" t="s">
        <v>257</v>
      </c>
      <c r="H642" s="98">
        <v>3.726</v>
      </c>
      <c r="I642" s="1"/>
      <c r="J642" s="99">
        <f>ROUND(I642*H642,2)</f>
        <v>0</v>
      </c>
      <c r="K642" s="96" t="s">
        <v>223</v>
      </c>
      <c r="L642" s="15"/>
      <c r="M642" s="100" t="s">
        <v>0</v>
      </c>
      <c r="N642" s="101" t="s">
        <v>37</v>
      </c>
      <c r="O642" s="102"/>
      <c r="P642" s="103">
        <f>O642*H642</f>
        <v>0</v>
      </c>
      <c r="Q642" s="103">
        <v>2.8400000000000001E-3</v>
      </c>
      <c r="R642" s="103">
        <f>Q642*H642</f>
        <v>1.058184E-2</v>
      </c>
      <c r="S642" s="103">
        <v>0.159</v>
      </c>
      <c r="T642" s="104">
        <f>S642*H642</f>
        <v>0.59243400000000002</v>
      </c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R642" s="105" t="s">
        <v>224</v>
      </c>
      <c r="AT642" s="105" t="s">
        <v>219</v>
      </c>
      <c r="AU642" s="105" t="s">
        <v>81</v>
      </c>
      <c r="AY642" s="6" t="s">
        <v>217</v>
      </c>
      <c r="BE642" s="106">
        <f>IF(N642="základní",J642,0)</f>
        <v>0</v>
      </c>
      <c r="BF642" s="106">
        <f>IF(N642="snížená",J642,0)</f>
        <v>0</v>
      </c>
      <c r="BG642" s="106">
        <f>IF(N642="zákl. přenesená",J642,0)</f>
        <v>0</v>
      </c>
      <c r="BH642" s="106">
        <f>IF(N642="sníž. přenesená",J642,0)</f>
        <v>0</v>
      </c>
      <c r="BI642" s="106">
        <f>IF(N642="nulová",J642,0)</f>
        <v>0</v>
      </c>
      <c r="BJ642" s="6" t="s">
        <v>79</v>
      </c>
      <c r="BK642" s="106">
        <f>ROUND(I642*H642,2)</f>
        <v>0</v>
      </c>
      <c r="BL642" s="6" t="s">
        <v>224</v>
      </c>
      <c r="BM642" s="105" t="s">
        <v>1066</v>
      </c>
    </row>
    <row r="643" spans="1:65" s="132" customFormat="1">
      <c r="B643" s="133"/>
      <c r="D643" s="113" t="s">
        <v>226</v>
      </c>
      <c r="E643" s="134" t="s">
        <v>0</v>
      </c>
      <c r="F643" s="135" t="s">
        <v>1067</v>
      </c>
      <c r="H643" s="136">
        <v>3.726</v>
      </c>
      <c r="L643" s="133"/>
      <c r="M643" s="137"/>
      <c r="N643" s="138"/>
      <c r="O643" s="138"/>
      <c r="P643" s="138"/>
      <c r="Q643" s="138"/>
      <c r="R643" s="138"/>
      <c r="S643" s="138"/>
      <c r="T643" s="139"/>
      <c r="AT643" s="134" t="s">
        <v>226</v>
      </c>
      <c r="AU643" s="134" t="s">
        <v>81</v>
      </c>
      <c r="AV643" s="132" t="s">
        <v>81</v>
      </c>
      <c r="AW643" s="132" t="s">
        <v>28</v>
      </c>
      <c r="AX643" s="132" t="s">
        <v>79</v>
      </c>
      <c r="AY643" s="134" t="s">
        <v>217</v>
      </c>
    </row>
    <row r="644" spans="1:65" s="17" customFormat="1" ht="16.5" customHeight="1">
      <c r="A644" s="161"/>
      <c r="B644" s="15"/>
      <c r="C644" s="94" t="s">
        <v>1004</v>
      </c>
      <c r="D644" s="94" t="s">
        <v>219</v>
      </c>
      <c r="E644" s="95" t="s">
        <v>1069</v>
      </c>
      <c r="F644" s="96" t="s">
        <v>1070</v>
      </c>
      <c r="G644" s="97" t="s">
        <v>257</v>
      </c>
      <c r="H644" s="98">
        <v>1.08</v>
      </c>
      <c r="I644" s="1"/>
      <c r="J644" s="99">
        <f>ROUND(I644*H644,2)</f>
        <v>0</v>
      </c>
      <c r="K644" s="96" t="s">
        <v>223</v>
      </c>
      <c r="L644" s="15"/>
      <c r="M644" s="100" t="s">
        <v>0</v>
      </c>
      <c r="N644" s="101" t="s">
        <v>37</v>
      </c>
      <c r="O644" s="102"/>
      <c r="P644" s="103">
        <f>O644*H644</f>
        <v>0</v>
      </c>
      <c r="Q644" s="103">
        <v>3.13E-3</v>
      </c>
      <c r="R644" s="103">
        <f>Q644*H644</f>
        <v>3.3804E-3</v>
      </c>
      <c r="S644" s="103">
        <v>0.19600000000000001</v>
      </c>
      <c r="T644" s="104">
        <f>S644*H644</f>
        <v>0.21168000000000003</v>
      </c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R644" s="105" t="s">
        <v>224</v>
      </c>
      <c r="AT644" s="105" t="s">
        <v>219</v>
      </c>
      <c r="AU644" s="105" t="s">
        <v>81</v>
      </c>
      <c r="AY644" s="6" t="s">
        <v>217</v>
      </c>
      <c r="BE644" s="106">
        <f>IF(N644="základní",J644,0)</f>
        <v>0</v>
      </c>
      <c r="BF644" s="106">
        <f>IF(N644="snížená",J644,0)</f>
        <v>0</v>
      </c>
      <c r="BG644" s="106">
        <f>IF(N644="zákl. přenesená",J644,0)</f>
        <v>0</v>
      </c>
      <c r="BH644" s="106">
        <f>IF(N644="sníž. přenesená",J644,0)</f>
        <v>0</v>
      </c>
      <c r="BI644" s="106">
        <f>IF(N644="nulová",J644,0)</f>
        <v>0</v>
      </c>
      <c r="BJ644" s="6" t="s">
        <v>79</v>
      </c>
      <c r="BK644" s="106">
        <f>ROUND(I644*H644,2)</f>
        <v>0</v>
      </c>
      <c r="BL644" s="6" t="s">
        <v>224</v>
      </c>
      <c r="BM644" s="105" t="s">
        <v>1071</v>
      </c>
    </row>
    <row r="645" spans="1:65" s="132" customFormat="1">
      <c r="B645" s="133"/>
      <c r="D645" s="113" t="s">
        <v>226</v>
      </c>
      <c r="E645" s="134" t="s">
        <v>0</v>
      </c>
      <c r="F645" s="135" t="s">
        <v>1072</v>
      </c>
      <c r="H645" s="136">
        <v>1.08</v>
      </c>
      <c r="L645" s="133"/>
      <c r="M645" s="137"/>
      <c r="N645" s="138"/>
      <c r="O645" s="138"/>
      <c r="P645" s="138"/>
      <c r="Q645" s="138"/>
      <c r="R645" s="138"/>
      <c r="S645" s="138"/>
      <c r="T645" s="139"/>
      <c r="AT645" s="134" t="s">
        <v>226</v>
      </c>
      <c r="AU645" s="134" t="s">
        <v>81</v>
      </c>
      <c r="AV645" s="132" t="s">
        <v>81</v>
      </c>
      <c r="AW645" s="132" t="s">
        <v>28</v>
      </c>
      <c r="AX645" s="132" t="s">
        <v>79</v>
      </c>
      <c r="AY645" s="134" t="s">
        <v>217</v>
      </c>
    </row>
    <row r="646" spans="1:65" s="17" customFormat="1" ht="16.5" customHeight="1">
      <c r="A646" s="161"/>
      <c r="B646" s="15"/>
      <c r="C646" s="94" t="s">
        <v>1009</v>
      </c>
      <c r="D646" s="94" t="s">
        <v>219</v>
      </c>
      <c r="E646" s="95" t="s">
        <v>1074</v>
      </c>
      <c r="F646" s="96" t="s">
        <v>1075</v>
      </c>
      <c r="G646" s="97" t="s">
        <v>257</v>
      </c>
      <c r="H646" s="98">
        <v>2.31</v>
      </c>
      <c r="I646" s="1"/>
      <c r="J646" s="99">
        <f>ROUND(I646*H646,2)</f>
        <v>0</v>
      </c>
      <c r="K646" s="96" t="s">
        <v>223</v>
      </c>
      <c r="L646" s="15"/>
      <c r="M646" s="100" t="s">
        <v>0</v>
      </c>
      <c r="N646" s="101" t="s">
        <v>37</v>
      </c>
      <c r="O646" s="102"/>
      <c r="P646" s="103">
        <f>O646*H646</f>
        <v>0</v>
      </c>
      <c r="Q646" s="103">
        <v>4.3400000000000001E-3</v>
      </c>
      <c r="R646" s="103">
        <f>Q646*H646</f>
        <v>1.00254E-2</v>
      </c>
      <c r="S646" s="103">
        <v>0.28299999999999997</v>
      </c>
      <c r="T646" s="104">
        <f>S646*H646</f>
        <v>0.65372999999999992</v>
      </c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R646" s="105" t="s">
        <v>224</v>
      </c>
      <c r="AT646" s="105" t="s">
        <v>219</v>
      </c>
      <c r="AU646" s="105" t="s">
        <v>81</v>
      </c>
      <c r="AY646" s="6" t="s">
        <v>217</v>
      </c>
      <c r="BE646" s="106">
        <f>IF(N646="základní",J646,0)</f>
        <v>0</v>
      </c>
      <c r="BF646" s="106">
        <f>IF(N646="snížená",J646,0)</f>
        <v>0</v>
      </c>
      <c r="BG646" s="106">
        <f>IF(N646="zákl. přenesená",J646,0)</f>
        <v>0</v>
      </c>
      <c r="BH646" s="106">
        <f>IF(N646="sníž. přenesená",J646,0)</f>
        <v>0</v>
      </c>
      <c r="BI646" s="106">
        <f>IF(N646="nulová",J646,0)</f>
        <v>0</v>
      </c>
      <c r="BJ646" s="6" t="s">
        <v>79</v>
      </c>
      <c r="BK646" s="106">
        <f>ROUND(I646*H646,2)</f>
        <v>0</v>
      </c>
      <c r="BL646" s="6" t="s">
        <v>224</v>
      </c>
      <c r="BM646" s="105" t="s">
        <v>1076</v>
      </c>
    </row>
    <row r="647" spans="1:65" s="132" customFormat="1">
      <c r="B647" s="133"/>
      <c r="D647" s="113" t="s">
        <v>226</v>
      </c>
      <c r="E647" s="134" t="s">
        <v>0</v>
      </c>
      <c r="F647" s="135" t="s">
        <v>1077</v>
      </c>
      <c r="H647" s="136">
        <v>2.31</v>
      </c>
      <c r="L647" s="133"/>
      <c r="M647" s="137"/>
      <c r="N647" s="138"/>
      <c r="O647" s="138"/>
      <c r="P647" s="138"/>
      <c r="Q647" s="138"/>
      <c r="R647" s="138"/>
      <c r="S647" s="138"/>
      <c r="T647" s="139"/>
      <c r="AT647" s="134" t="s">
        <v>226</v>
      </c>
      <c r="AU647" s="134" t="s">
        <v>81</v>
      </c>
      <c r="AV647" s="132" t="s">
        <v>81</v>
      </c>
      <c r="AW647" s="132" t="s">
        <v>28</v>
      </c>
      <c r="AX647" s="132" t="s">
        <v>79</v>
      </c>
      <c r="AY647" s="134" t="s">
        <v>217</v>
      </c>
    </row>
    <row r="648" spans="1:65" s="17" customFormat="1" ht="16.5" customHeight="1">
      <c r="A648" s="161"/>
      <c r="B648" s="15"/>
      <c r="C648" s="94" t="s">
        <v>1014</v>
      </c>
      <c r="D648" s="94" t="s">
        <v>219</v>
      </c>
      <c r="E648" s="95" t="s">
        <v>1079</v>
      </c>
      <c r="F648" s="96" t="s">
        <v>1080</v>
      </c>
      <c r="G648" s="97" t="s">
        <v>257</v>
      </c>
      <c r="H648" s="98">
        <v>1.1100000000000001</v>
      </c>
      <c r="I648" s="1"/>
      <c r="J648" s="99">
        <f>ROUND(I648*H648,2)</f>
        <v>0</v>
      </c>
      <c r="K648" s="96" t="s">
        <v>223</v>
      </c>
      <c r="L648" s="15"/>
      <c r="M648" s="100" t="s">
        <v>0</v>
      </c>
      <c r="N648" s="101" t="s">
        <v>37</v>
      </c>
      <c r="O648" s="102"/>
      <c r="P648" s="103">
        <f>O648*H648</f>
        <v>0</v>
      </c>
      <c r="Q648" s="103">
        <v>5.2399999999999999E-3</v>
      </c>
      <c r="R648" s="103">
        <f>Q648*H648</f>
        <v>5.8164000000000002E-3</v>
      </c>
      <c r="S648" s="103">
        <v>0.38400000000000001</v>
      </c>
      <c r="T648" s="104">
        <f>S648*H648</f>
        <v>0.42624000000000006</v>
      </c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R648" s="105" t="s">
        <v>224</v>
      </c>
      <c r="AT648" s="105" t="s">
        <v>219</v>
      </c>
      <c r="AU648" s="105" t="s">
        <v>81</v>
      </c>
      <c r="AY648" s="6" t="s">
        <v>217</v>
      </c>
      <c r="BE648" s="106">
        <f>IF(N648="základní",J648,0)</f>
        <v>0</v>
      </c>
      <c r="BF648" s="106">
        <f>IF(N648="snížená",J648,0)</f>
        <v>0</v>
      </c>
      <c r="BG648" s="106">
        <f>IF(N648="zákl. přenesená",J648,0)</f>
        <v>0</v>
      </c>
      <c r="BH648" s="106">
        <f>IF(N648="sníž. přenesená",J648,0)</f>
        <v>0</v>
      </c>
      <c r="BI648" s="106">
        <f>IF(N648="nulová",J648,0)</f>
        <v>0</v>
      </c>
      <c r="BJ648" s="6" t="s">
        <v>79</v>
      </c>
      <c r="BK648" s="106">
        <f>ROUND(I648*H648,2)</f>
        <v>0</v>
      </c>
      <c r="BL648" s="6" t="s">
        <v>224</v>
      </c>
      <c r="BM648" s="105" t="s">
        <v>1081</v>
      </c>
    </row>
    <row r="649" spans="1:65" s="132" customFormat="1">
      <c r="B649" s="133"/>
      <c r="D649" s="113" t="s">
        <v>226</v>
      </c>
      <c r="E649" s="134" t="s">
        <v>0</v>
      </c>
      <c r="F649" s="135" t="s">
        <v>1082</v>
      </c>
      <c r="H649" s="136">
        <v>1.1100000000000001</v>
      </c>
      <c r="L649" s="133"/>
      <c r="M649" s="137"/>
      <c r="N649" s="138"/>
      <c r="O649" s="138"/>
      <c r="P649" s="138"/>
      <c r="Q649" s="138"/>
      <c r="R649" s="138"/>
      <c r="S649" s="138"/>
      <c r="T649" s="139"/>
      <c r="AT649" s="134" t="s">
        <v>226</v>
      </c>
      <c r="AU649" s="134" t="s">
        <v>81</v>
      </c>
      <c r="AV649" s="132" t="s">
        <v>81</v>
      </c>
      <c r="AW649" s="132" t="s">
        <v>28</v>
      </c>
      <c r="AX649" s="132" t="s">
        <v>79</v>
      </c>
      <c r="AY649" s="134" t="s">
        <v>217</v>
      </c>
    </row>
    <row r="650" spans="1:65" s="17" customFormat="1" ht="16.5" customHeight="1">
      <c r="A650" s="161"/>
      <c r="B650" s="15"/>
      <c r="C650" s="94" t="s">
        <v>1019</v>
      </c>
      <c r="D650" s="94" t="s">
        <v>219</v>
      </c>
      <c r="E650" s="95" t="s">
        <v>1083</v>
      </c>
      <c r="F650" s="96" t="s">
        <v>1084</v>
      </c>
      <c r="G650" s="97" t="s">
        <v>257</v>
      </c>
      <c r="H650" s="98">
        <v>15.5</v>
      </c>
      <c r="I650" s="1"/>
      <c r="J650" s="99">
        <f>ROUND(I650*H650,2)</f>
        <v>0</v>
      </c>
      <c r="K650" s="96" t="s">
        <v>223</v>
      </c>
      <c r="L650" s="15"/>
      <c r="M650" s="100" t="s">
        <v>0</v>
      </c>
      <c r="N650" s="101" t="s">
        <v>37</v>
      </c>
      <c r="O650" s="102"/>
      <c r="P650" s="103">
        <f>O650*H650</f>
        <v>0</v>
      </c>
      <c r="Q650" s="103">
        <v>0</v>
      </c>
      <c r="R650" s="103">
        <f>Q650*H650</f>
        <v>0</v>
      </c>
      <c r="S650" s="103">
        <v>2.1999999999999999E-2</v>
      </c>
      <c r="T650" s="104">
        <f>S650*H650</f>
        <v>0.34099999999999997</v>
      </c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R650" s="105" t="s">
        <v>224</v>
      </c>
      <c r="AT650" s="105" t="s">
        <v>219</v>
      </c>
      <c r="AU650" s="105" t="s">
        <v>81</v>
      </c>
      <c r="AY650" s="6" t="s">
        <v>217</v>
      </c>
      <c r="BE650" s="106">
        <f>IF(N650="základní",J650,0)</f>
        <v>0</v>
      </c>
      <c r="BF650" s="106">
        <f>IF(N650="snížená",J650,0)</f>
        <v>0</v>
      </c>
      <c r="BG650" s="106">
        <f>IF(N650="zákl. přenesená",J650,0)</f>
        <v>0</v>
      </c>
      <c r="BH650" s="106">
        <f>IF(N650="sníž. přenesená",J650,0)</f>
        <v>0</v>
      </c>
      <c r="BI650" s="106">
        <f>IF(N650="nulová",J650,0)</f>
        <v>0</v>
      </c>
      <c r="BJ650" s="6" t="s">
        <v>79</v>
      </c>
      <c r="BK650" s="106">
        <f>ROUND(I650*H650,2)</f>
        <v>0</v>
      </c>
      <c r="BL650" s="6" t="s">
        <v>224</v>
      </c>
      <c r="BM650" s="105" t="s">
        <v>1085</v>
      </c>
    </row>
    <row r="651" spans="1:65" s="17" customFormat="1" ht="16.5" customHeight="1">
      <c r="A651" s="161"/>
      <c r="B651" s="15"/>
      <c r="C651" s="94" t="s">
        <v>1024</v>
      </c>
      <c r="D651" s="94" t="s">
        <v>219</v>
      </c>
      <c r="E651" s="95" t="s">
        <v>1087</v>
      </c>
      <c r="F651" s="96" t="s">
        <v>1088</v>
      </c>
      <c r="G651" s="97" t="s">
        <v>286</v>
      </c>
      <c r="H651" s="98">
        <v>576.05499999999995</v>
      </c>
      <c r="I651" s="1"/>
      <c r="J651" s="99">
        <f>ROUND(I651*H651,2)</f>
        <v>0</v>
      </c>
      <c r="K651" s="96" t="s">
        <v>223</v>
      </c>
      <c r="L651" s="15"/>
      <c r="M651" s="100" t="s">
        <v>0</v>
      </c>
      <c r="N651" s="101" t="s">
        <v>37</v>
      </c>
      <c r="O651" s="102"/>
      <c r="P651" s="103">
        <f>O651*H651</f>
        <v>0</v>
      </c>
      <c r="Q651" s="103">
        <v>0</v>
      </c>
      <c r="R651" s="103">
        <f>Q651*H651</f>
        <v>0</v>
      </c>
      <c r="S651" s="103">
        <v>4.5999999999999999E-2</v>
      </c>
      <c r="T651" s="104">
        <f>S651*H651</f>
        <v>26.498529999999999</v>
      </c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R651" s="105" t="s">
        <v>224</v>
      </c>
      <c r="AT651" s="105" t="s">
        <v>219</v>
      </c>
      <c r="AU651" s="105" t="s">
        <v>81</v>
      </c>
      <c r="AY651" s="6" t="s">
        <v>217</v>
      </c>
      <c r="BE651" s="106">
        <f>IF(N651="základní",J651,0)</f>
        <v>0</v>
      </c>
      <c r="BF651" s="106">
        <f>IF(N651="snížená",J651,0)</f>
        <v>0</v>
      </c>
      <c r="BG651" s="106">
        <f>IF(N651="zákl. přenesená",J651,0)</f>
        <v>0</v>
      </c>
      <c r="BH651" s="106">
        <f>IF(N651="sníž. přenesená",J651,0)</f>
        <v>0</v>
      </c>
      <c r="BI651" s="106">
        <f>IF(N651="nulová",J651,0)</f>
        <v>0</v>
      </c>
      <c r="BJ651" s="6" t="s">
        <v>79</v>
      </c>
      <c r="BK651" s="106">
        <f>ROUND(I651*H651,2)</f>
        <v>0</v>
      </c>
      <c r="BL651" s="6" t="s">
        <v>224</v>
      </c>
      <c r="BM651" s="105" t="s">
        <v>1089</v>
      </c>
    </row>
    <row r="652" spans="1:65" s="132" customFormat="1" ht="22.5">
      <c r="B652" s="133"/>
      <c r="D652" s="113" t="s">
        <v>226</v>
      </c>
      <c r="E652" s="134" t="s">
        <v>0</v>
      </c>
      <c r="F652" s="135" t="s">
        <v>1090</v>
      </c>
      <c r="H652" s="136">
        <v>468.83300000000003</v>
      </c>
      <c r="L652" s="133"/>
      <c r="M652" s="137"/>
      <c r="N652" s="138"/>
      <c r="O652" s="138"/>
      <c r="P652" s="138"/>
      <c r="Q652" s="138"/>
      <c r="R652" s="138"/>
      <c r="S652" s="138"/>
      <c r="T652" s="139"/>
      <c r="AT652" s="134" t="s">
        <v>226</v>
      </c>
      <c r="AU652" s="134" t="s">
        <v>81</v>
      </c>
      <c r="AV652" s="132" t="s">
        <v>81</v>
      </c>
      <c r="AW652" s="132" t="s">
        <v>28</v>
      </c>
      <c r="AX652" s="132" t="s">
        <v>72</v>
      </c>
      <c r="AY652" s="134" t="s">
        <v>217</v>
      </c>
    </row>
    <row r="653" spans="1:65" s="132" customFormat="1">
      <c r="B653" s="133"/>
      <c r="D653" s="113" t="s">
        <v>226</v>
      </c>
      <c r="E653" s="134" t="s">
        <v>0</v>
      </c>
      <c r="F653" s="135" t="s">
        <v>1091</v>
      </c>
      <c r="H653" s="136">
        <v>-61.424999999999997</v>
      </c>
      <c r="L653" s="133"/>
      <c r="M653" s="137"/>
      <c r="N653" s="138"/>
      <c r="O653" s="138"/>
      <c r="P653" s="138"/>
      <c r="Q653" s="138"/>
      <c r="R653" s="138"/>
      <c r="S653" s="138"/>
      <c r="T653" s="139"/>
      <c r="AT653" s="134" t="s">
        <v>226</v>
      </c>
      <c r="AU653" s="134" t="s">
        <v>81</v>
      </c>
      <c r="AV653" s="132" t="s">
        <v>81</v>
      </c>
      <c r="AW653" s="132" t="s">
        <v>28</v>
      </c>
      <c r="AX653" s="132" t="s">
        <v>72</v>
      </c>
      <c r="AY653" s="134" t="s">
        <v>217</v>
      </c>
    </row>
    <row r="654" spans="1:65" s="132" customFormat="1">
      <c r="B654" s="133"/>
      <c r="D654" s="113" t="s">
        <v>226</v>
      </c>
      <c r="E654" s="134" t="s">
        <v>0</v>
      </c>
      <c r="F654" s="135" t="s">
        <v>1092</v>
      </c>
      <c r="H654" s="136">
        <v>-22.035</v>
      </c>
      <c r="L654" s="133"/>
      <c r="M654" s="137"/>
      <c r="N654" s="138"/>
      <c r="O654" s="138"/>
      <c r="P654" s="138"/>
      <c r="Q654" s="138"/>
      <c r="R654" s="138"/>
      <c r="S654" s="138"/>
      <c r="T654" s="139"/>
      <c r="AT654" s="134" t="s">
        <v>226</v>
      </c>
      <c r="AU654" s="134" t="s">
        <v>81</v>
      </c>
      <c r="AV654" s="132" t="s">
        <v>81</v>
      </c>
      <c r="AW654" s="132" t="s">
        <v>28</v>
      </c>
      <c r="AX654" s="132" t="s">
        <v>72</v>
      </c>
      <c r="AY654" s="134" t="s">
        <v>217</v>
      </c>
    </row>
    <row r="655" spans="1:65" s="132" customFormat="1" ht="22.5">
      <c r="B655" s="133"/>
      <c r="D655" s="113" t="s">
        <v>226</v>
      </c>
      <c r="E655" s="134" t="s">
        <v>0</v>
      </c>
      <c r="F655" s="135" t="s">
        <v>1093</v>
      </c>
      <c r="H655" s="136">
        <v>66.608999999999995</v>
      </c>
      <c r="L655" s="133"/>
      <c r="M655" s="137"/>
      <c r="N655" s="138"/>
      <c r="O655" s="138"/>
      <c r="P655" s="138"/>
      <c r="Q655" s="138"/>
      <c r="R655" s="138"/>
      <c r="S655" s="138"/>
      <c r="T655" s="139"/>
      <c r="AT655" s="134" t="s">
        <v>226</v>
      </c>
      <c r="AU655" s="134" t="s">
        <v>81</v>
      </c>
      <c r="AV655" s="132" t="s">
        <v>81</v>
      </c>
      <c r="AW655" s="132" t="s">
        <v>28</v>
      </c>
      <c r="AX655" s="132" t="s">
        <v>72</v>
      </c>
      <c r="AY655" s="134" t="s">
        <v>217</v>
      </c>
    </row>
    <row r="656" spans="1:65" s="132" customFormat="1">
      <c r="B656" s="133"/>
      <c r="D656" s="113" t="s">
        <v>226</v>
      </c>
      <c r="E656" s="134" t="s">
        <v>0</v>
      </c>
      <c r="F656" s="135" t="s">
        <v>1094</v>
      </c>
      <c r="H656" s="136">
        <v>60.38</v>
      </c>
      <c r="L656" s="133"/>
      <c r="M656" s="137"/>
      <c r="N656" s="138"/>
      <c r="O656" s="138"/>
      <c r="P656" s="138"/>
      <c r="Q656" s="138"/>
      <c r="R656" s="138"/>
      <c r="S656" s="138"/>
      <c r="T656" s="139"/>
      <c r="AT656" s="134" t="s">
        <v>226</v>
      </c>
      <c r="AU656" s="134" t="s">
        <v>81</v>
      </c>
      <c r="AV656" s="132" t="s">
        <v>81</v>
      </c>
      <c r="AW656" s="132" t="s">
        <v>28</v>
      </c>
      <c r="AX656" s="132" t="s">
        <v>72</v>
      </c>
      <c r="AY656" s="134" t="s">
        <v>217</v>
      </c>
    </row>
    <row r="657" spans="1:65" s="132" customFormat="1">
      <c r="B657" s="133"/>
      <c r="D657" s="113" t="s">
        <v>226</v>
      </c>
      <c r="E657" s="134" t="s">
        <v>0</v>
      </c>
      <c r="F657" s="135" t="s">
        <v>1095</v>
      </c>
      <c r="H657" s="136">
        <v>39.692999999999998</v>
      </c>
      <c r="L657" s="133"/>
      <c r="M657" s="137"/>
      <c r="N657" s="138"/>
      <c r="O657" s="138"/>
      <c r="P657" s="138"/>
      <c r="Q657" s="138"/>
      <c r="R657" s="138"/>
      <c r="S657" s="138"/>
      <c r="T657" s="139"/>
      <c r="AT657" s="134" t="s">
        <v>226</v>
      </c>
      <c r="AU657" s="134" t="s">
        <v>81</v>
      </c>
      <c r="AV657" s="132" t="s">
        <v>81</v>
      </c>
      <c r="AW657" s="132" t="s">
        <v>28</v>
      </c>
      <c r="AX657" s="132" t="s">
        <v>72</v>
      </c>
      <c r="AY657" s="134" t="s">
        <v>217</v>
      </c>
    </row>
    <row r="658" spans="1:65" s="132" customFormat="1">
      <c r="B658" s="133"/>
      <c r="D658" s="113" t="s">
        <v>226</v>
      </c>
      <c r="E658" s="134" t="s">
        <v>0</v>
      </c>
      <c r="F658" s="135" t="s">
        <v>1096</v>
      </c>
      <c r="H658" s="136">
        <v>24</v>
      </c>
      <c r="L658" s="133"/>
      <c r="M658" s="137"/>
      <c r="N658" s="138"/>
      <c r="O658" s="138"/>
      <c r="P658" s="138"/>
      <c r="Q658" s="138"/>
      <c r="R658" s="138"/>
      <c r="S658" s="138"/>
      <c r="T658" s="139"/>
      <c r="AT658" s="134" t="s">
        <v>226</v>
      </c>
      <c r="AU658" s="134" t="s">
        <v>81</v>
      </c>
      <c r="AV658" s="132" t="s">
        <v>81</v>
      </c>
      <c r="AW658" s="132" t="s">
        <v>28</v>
      </c>
      <c r="AX658" s="132" t="s">
        <v>72</v>
      </c>
      <c r="AY658" s="134" t="s">
        <v>217</v>
      </c>
    </row>
    <row r="659" spans="1:65" s="140" customFormat="1">
      <c r="B659" s="141"/>
      <c r="D659" s="113" t="s">
        <v>226</v>
      </c>
      <c r="E659" s="142" t="s">
        <v>0</v>
      </c>
      <c r="F659" s="143" t="s">
        <v>227</v>
      </c>
      <c r="H659" s="144">
        <v>576.05499999999995</v>
      </c>
      <c r="L659" s="141"/>
      <c r="M659" s="145"/>
      <c r="N659" s="146"/>
      <c r="O659" s="146"/>
      <c r="P659" s="146"/>
      <c r="Q659" s="146"/>
      <c r="R659" s="146"/>
      <c r="S659" s="146"/>
      <c r="T659" s="147"/>
      <c r="AT659" s="142" t="s">
        <v>226</v>
      </c>
      <c r="AU659" s="142" t="s">
        <v>81</v>
      </c>
      <c r="AV659" s="140" t="s">
        <v>224</v>
      </c>
      <c r="AW659" s="140" t="s">
        <v>28</v>
      </c>
      <c r="AX659" s="140" t="s">
        <v>79</v>
      </c>
      <c r="AY659" s="142" t="s">
        <v>217</v>
      </c>
    </row>
    <row r="660" spans="1:65" s="17" customFormat="1" ht="21.75" customHeight="1">
      <c r="A660" s="161"/>
      <c r="B660" s="15"/>
      <c r="C660" s="94" t="s">
        <v>1029</v>
      </c>
      <c r="D660" s="94" t="s">
        <v>219</v>
      </c>
      <c r="E660" s="95" t="s">
        <v>1097</v>
      </c>
      <c r="F660" s="96" t="s">
        <v>1098</v>
      </c>
      <c r="G660" s="97" t="s">
        <v>286</v>
      </c>
      <c r="H660" s="98">
        <v>706.34500000000003</v>
      </c>
      <c r="I660" s="1"/>
      <c r="J660" s="99">
        <f>ROUND(I660*H660,2)</f>
        <v>0</v>
      </c>
      <c r="K660" s="96" t="s">
        <v>223</v>
      </c>
      <c r="L660" s="15"/>
      <c r="M660" s="100" t="s">
        <v>0</v>
      </c>
      <c r="N660" s="101" t="s">
        <v>37</v>
      </c>
      <c r="O660" s="102"/>
      <c r="P660" s="103">
        <f>O660*H660</f>
        <v>0</v>
      </c>
      <c r="Q660" s="103">
        <v>0</v>
      </c>
      <c r="R660" s="103">
        <f>Q660*H660</f>
        <v>0</v>
      </c>
      <c r="S660" s="103">
        <v>2.1999999999999999E-2</v>
      </c>
      <c r="T660" s="104">
        <f>S660*H660</f>
        <v>15.53959</v>
      </c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R660" s="105" t="s">
        <v>224</v>
      </c>
      <c r="AT660" s="105" t="s">
        <v>219</v>
      </c>
      <c r="AU660" s="105" t="s">
        <v>81</v>
      </c>
      <c r="AY660" s="6" t="s">
        <v>217</v>
      </c>
      <c r="BE660" s="106">
        <f>IF(N660="základní",J660,0)</f>
        <v>0</v>
      </c>
      <c r="BF660" s="106">
        <f>IF(N660="snížená",J660,0)</f>
        <v>0</v>
      </c>
      <c r="BG660" s="106">
        <f>IF(N660="zákl. přenesená",J660,0)</f>
        <v>0</v>
      </c>
      <c r="BH660" s="106">
        <f>IF(N660="sníž. přenesená",J660,0)</f>
        <v>0</v>
      </c>
      <c r="BI660" s="106">
        <f>IF(N660="nulová",J660,0)</f>
        <v>0</v>
      </c>
      <c r="BJ660" s="6" t="s">
        <v>79</v>
      </c>
      <c r="BK660" s="106">
        <f>ROUND(I660*H660,2)</f>
        <v>0</v>
      </c>
      <c r="BL660" s="6" t="s">
        <v>224</v>
      </c>
      <c r="BM660" s="105" t="s">
        <v>1099</v>
      </c>
    </row>
    <row r="661" spans="1:65" s="132" customFormat="1">
      <c r="B661" s="133"/>
      <c r="D661" s="113" t="s">
        <v>226</v>
      </c>
      <c r="E661" s="134" t="s">
        <v>0</v>
      </c>
      <c r="F661" s="135" t="s">
        <v>641</v>
      </c>
      <c r="H661" s="136">
        <v>832.02800000000002</v>
      </c>
      <c r="L661" s="133"/>
      <c r="M661" s="137"/>
      <c r="N661" s="138"/>
      <c r="O661" s="138"/>
      <c r="P661" s="138"/>
      <c r="Q661" s="138"/>
      <c r="R661" s="138"/>
      <c r="S661" s="138"/>
      <c r="T661" s="139"/>
      <c r="AT661" s="134" t="s">
        <v>226</v>
      </c>
      <c r="AU661" s="134" t="s">
        <v>81</v>
      </c>
      <c r="AV661" s="132" t="s">
        <v>81</v>
      </c>
      <c r="AW661" s="132" t="s">
        <v>28</v>
      </c>
      <c r="AX661" s="132" t="s">
        <v>72</v>
      </c>
      <c r="AY661" s="134" t="s">
        <v>217</v>
      </c>
    </row>
    <row r="662" spans="1:65" s="132" customFormat="1">
      <c r="B662" s="133"/>
      <c r="D662" s="113" t="s">
        <v>226</v>
      </c>
      <c r="E662" s="134" t="s">
        <v>0</v>
      </c>
      <c r="F662" s="135" t="s">
        <v>594</v>
      </c>
      <c r="H662" s="136">
        <v>-14.215</v>
      </c>
      <c r="L662" s="133"/>
      <c r="M662" s="137"/>
      <c r="N662" s="138"/>
      <c r="O662" s="138"/>
      <c r="P662" s="138"/>
      <c r="Q662" s="138"/>
      <c r="R662" s="138"/>
      <c r="S662" s="138"/>
      <c r="T662" s="139"/>
      <c r="AT662" s="134" t="s">
        <v>226</v>
      </c>
      <c r="AU662" s="134" t="s">
        <v>81</v>
      </c>
      <c r="AV662" s="132" t="s">
        <v>81</v>
      </c>
      <c r="AW662" s="132" t="s">
        <v>28</v>
      </c>
      <c r="AX662" s="132" t="s">
        <v>72</v>
      </c>
      <c r="AY662" s="134" t="s">
        <v>217</v>
      </c>
    </row>
    <row r="663" spans="1:65" s="132" customFormat="1" ht="22.5">
      <c r="B663" s="133"/>
      <c r="D663" s="113" t="s">
        <v>226</v>
      </c>
      <c r="E663" s="134" t="s">
        <v>0</v>
      </c>
      <c r="F663" s="135" t="s">
        <v>642</v>
      </c>
      <c r="H663" s="136">
        <v>-47.46</v>
      </c>
      <c r="L663" s="133"/>
      <c r="M663" s="137"/>
      <c r="N663" s="138"/>
      <c r="O663" s="138"/>
      <c r="P663" s="138"/>
      <c r="Q663" s="138"/>
      <c r="R663" s="138"/>
      <c r="S663" s="138"/>
      <c r="T663" s="139"/>
      <c r="AT663" s="134" t="s">
        <v>226</v>
      </c>
      <c r="AU663" s="134" t="s">
        <v>81</v>
      </c>
      <c r="AV663" s="132" t="s">
        <v>81</v>
      </c>
      <c r="AW663" s="132" t="s">
        <v>28</v>
      </c>
      <c r="AX663" s="132" t="s">
        <v>72</v>
      </c>
      <c r="AY663" s="134" t="s">
        <v>217</v>
      </c>
    </row>
    <row r="664" spans="1:65" s="132" customFormat="1" ht="22.5">
      <c r="B664" s="133"/>
      <c r="D664" s="113" t="s">
        <v>226</v>
      </c>
      <c r="E664" s="134" t="s">
        <v>0</v>
      </c>
      <c r="F664" s="135" t="s">
        <v>643</v>
      </c>
      <c r="H664" s="136">
        <v>-42.213999999999999</v>
      </c>
      <c r="L664" s="133"/>
      <c r="M664" s="137"/>
      <c r="N664" s="138"/>
      <c r="O664" s="138"/>
      <c r="P664" s="138"/>
      <c r="Q664" s="138"/>
      <c r="R664" s="138"/>
      <c r="S664" s="138"/>
      <c r="T664" s="139"/>
      <c r="AT664" s="134" t="s">
        <v>226</v>
      </c>
      <c r="AU664" s="134" t="s">
        <v>81</v>
      </c>
      <c r="AV664" s="132" t="s">
        <v>81</v>
      </c>
      <c r="AW664" s="132" t="s">
        <v>28</v>
      </c>
      <c r="AX664" s="132" t="s">
        <v>72</v>
      </c>
      <c r="AY664" s="134" t="s">
        <v>217</v>
      </c>
    </row>
    <row r="665" spans="1:65" s="132" customFormat="1">
      <c r="B665" s="133"/>
      <c r="D665" s="113" t="s">
        <v>226</v>
      </c>
      <c r="E665" s="134" t="s">
        <v>0</v>
      </c>
      <c r="F665" s="135" t="s">
        <v>644</v>
      </c>
      <c r="H665" s="136">
        <v>-21.794</v>
      </c>
      <c r="L665" s="133"/>
      <c r="M665" s="137"/>
      <c r="N665" s="138"/>
      <c r="O665" s="138"/>
      <c r="P665" s="138"/>
      <c r="Q665" s="138"/>
      <c r="R665" s="138"/>
      <c r="S665" s="138"/>
      <c r="T665" s="139"/>
      <c r="AT665" s="134" t="s">
        <v>226</v>
      </c>
      <c r="AU665" s="134" t="s">
        <v>81</v>
      </c>
      <c r="AV665" s="132" t="s">
        <v>81</v>
      </c>
      <c r="AW665" s="132" t="s">
        <v>28</v>
      </c>
      <c r="AX665" s="132" t="s">
        <v>72</v>
      </c>
      <c r="AY665" s="134" t="s">
        <v>217</v>
      </c>
    </row>
    <row r="666" spans="1:65" s="140" customFormat="1">
      <c r="B666" s="141"/>
      <c r="D666" s="113" t="s">
        <v>226</v>
      </c>
      <c r="E666" s="142" t="s">
        <v>0</v>
      </c>
      <c r="F666" s="143" t="s">
        <v>227</v>
      </c>
      <c r="H666" s="144">
        <v>706.34499999999991</v>
      </c>
      <c r="L666" s="141"/>
      <c r="M666" s="145"/>
      <c r="N666" s="146"/>
      <c r="O666" s="146"/>
      <c r="P666" s="146"/>
      <c r="Q666" s="146"/>
      <c r="R666" s="146"/>
      <c r="S666" s="146"/>
      <c r="T666" s="147"/>
      <c r="AT666" s="142" t="s">
        <v>226</v>
      </c>
      <c r="AU666" s="142" t="s">
        <v>81</v>
      </c>
      <c r="AV666" s="140" t="s">
        <v>224</v>
      </c>
      <c r="AW666" s="140" t="s">
        <v>28</v>
      </c>
      <c r="AX666" s="140" t="s">
        <v>79</v>
      </c>
      <c r="AY666" s="142" t="s">
        <v>217</v>
      </c>
    </row>
    <row r="667" spans="1:65" s="17" customFormat="1" ht="16.5" customHeight="1">
      <c r="A667" s="161"/>
      <c r="B667" s="15"/>
      <c r="C667" s="94" t="s">
        <v>1034</v>
      </c>
      <c r="D667" s="94" t="s">
        <v>219</v>
      </c>
      <c r="E667" s="95" t="s">
        <v>1101</v>
      </c>
      <c r="F667" s="96" t="s">
        <v>1102</v>
      </c>
      <c r="G667" s="97" t="s">
        <v>286</v>
      </c>
      <c r="H667" s="98">
        <v>55.183999999999997</v>
      </c>
      <c r="I667" s="1"/>
      <c r="J667" s="99">
        <f>ROUND(I667*H667,2)</f>
        <v>0</v>
      </c>
      <c r="K667" s="96" t="s">
        <v>223</v>
      </c>
      <c r="L667" s="15"/>
      <c r="M667" s="100" t="s">
        <v>0</v>
      </c>
      <c r="N667" s="101" t="s">
        <v>37</v>
      </c>
      <c r="O667" s="102"/>
      <c r="P667" s="103">
        <f>O667*H667</f>
        <v>0</v>
      </c>
      <c r="Q667" s="103">
        <v>0</v>
      </c>
      <c r="R667" s="103">
        <f>Q667*H667</f>
        <v>0</v>
      </c>
      <c r="S667" s="103">
        <v>1.4E-2</v>
      </c>
      <c r="T667" s="104">
        <f>S667*H667</f>
        <v>0.77257599999999993</v>
      </c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R667" s="105" t="s">
        <v>224</v>
      </c>
      <c r="AT667" s="105" t="s">
        <v>219</v>
      </c>
      <c r="AU667" s="105" t="s">
        <v>81</v>
      </c>
      <c r="AY667" s="6" t="s">
        <v>217</v>
      </c>
      <c r="BE667" s="106">
        <f>IF(N667="základní",J667,0)</f>
        <v>0</v>
      </c>
      <c r="BF667" s="106">
        <f>IF(N667="snížená",J667,0)</f>
        <v>0</v>
      </c>
      <c r="BG667" s="106">
        <f>IF(N667="zákl. přenesená",J667,0)</f>
        <v>0</v>
      </c>
      <c r="BH667" s="106">
        <f>IF(N667="sníž. přenesená",J667,0)</f>
        <v>0</v>
      </c>
      <c r="BI667" s="106">
        <f>IF(N667="nulová",J667,0)</f>
        <v>0</v>
      </c>
      <c r="BJ667" s="6" t="s">
        <v>79</v>
      </c>
      <c r="BK667" s="106">
        <f>ROUND(I667*H667,2)</f>
        <v>0</v>
      </c>
      <c r="BL667" s="6" t="s">
        <v>224</v>
      </c>
      <c r="BM667" s="105" t="s">
        <v>1103</v>
      </c>
    </row>
    <row r="668" spans="1:65" s="132" customFormat="1">
      <c r="B668" s="133"/>
      <c r="D668" s="113" t="s">
        <v>226</v>
      </c>
      <c r="E668" s="134" t="s">
        <v>0</v>
      </c>
      <c r="F668" s="135" t="s">
        <v>1104</v>
      </c>
      <c r="H668" s="136">
        <v>55.183999999999997</v>
      </c>
      <c r="L668" s="133"/>
      <c r="M668" s="137"/>
      <c r="N668" s="138"/>
      <c r="O668" s="138"/>
      <c r="P668" s="138"/>
      <c r="Q668" s="138"/>
      <c r="R668" s="138"/>
      <c r="S668" s="138"/>
      <c r="T668" s="139"/>
      <c r="AT668" s="134" t="s">
        <v>226</v>
      </c>
      <c r="AU668" s="134" t="s">
        <v>81</v>
      </c>
      <c r="AV668" s="132" t="s">
        <v>81</v>
      </c>
      <c r="AW668" s="132" t="s">
        <v>28</v>
      </c>
      <c r="AX668" s="132" t="s">
        <v>79</v>
      </c>
      <c r="AY668" s="134" t="s">
        <v>217</v>
      </c>
    </row>
    <row r="669" spans="1:65" s="17" customFormat="1" ht="16.5" customHeight="1">
      <c r="A669" s="161"/>
      <c r="B669" s="15"/>
      <c r="C669" s="94" t="s">
        <v>1039</v>
      </c>
      <c r="D669" s="94" t="s">
        <v>219</v>
      </c>
      <c r="E669" s="95" t="s">
        <v>1106</v>
      </c>
      <c r="F669" s="96" t="s">
        <v>1107</v>
      </c>
      <c r="G669" s="97" t="s">
        <v>286</v>
      </c>
      <c r="H669" s="98">
        <v>706.34500000000003</v>
      </c>
      <c r="I669" s="1"/>
      <c r="J669" s="99">
        <f>ROUND(I669*H669,2)</f>
        <v>0</v>
      </c>
      <c r="K669" s="96" t="s">
        <v>223</v>
      </c>
      <c r="L669" s="15"/>
      <c r="M669" s="100" t="s">
        <v>0</v>
      </c>
      <c r="N669" s="101" t="s">
        <v>37</v>
      </c>
      <c r="O669" s="102"/>
      <c r="P669" s="103">
        <f>O669*H669</f>
        <v>0</v>
      </c>
      <c r="Q669" s="103">
        <v>0</v>
      </c>
      <c r="R669" s="103">
        <f>Q669*H669</f>
        <v>0</v>
      </c>
      <c r="S669" s="103">
        <v>2.5999999999999999E-3</v>
      </c>
      <c r="T669" s="104">
        <f>S669*H669</f>
        <v>1.836497</v>
      </c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R669" s="105" t="s">
        <v>224</v>
      </c>
      <c r="AT669" s="105" t="s">
        <v>219</v>
      </c>
      <c r="AU669" s="105" t="s">
        <v>81</v>
      </c>
      <c r="AY669" s="6" t="s">
        <v>217</v>
      </c>
      <c r="BE669" s="106">
        <f>IF(N669="základní",J669,0)</f>
        <v>0</v>
      </c>
      <c r="BF669" s="106">
        <f>IF(N669="snížená",J669,0)</f>
        <v>0</v>
      </c>
      <c r="BG669" s="106">
        <f>IF(N669="zákl. přenesená",J669,0)</f>
        <v>0</v>
      </c>
      <c r="BH669" s="106">
        <f>IF(N669="sníž. přenesená",J669,0)</f>
        <v>0</v>
      </c>
      <c r="BI669" s="106">
        <f>IF(N669="nulová",J669,0)</f>
        <v>0</v>
      </c>
      <c r="BJ669" s="6" t="s">
        <v>79</v>
      </c>
      <c r="BK669" s="106">
        <f>ROUND(I669*H669,2)</f>
        <v>0</v>
      </c>
      <c r="BL669" s="6" t="s">
        <v>224</v>
      </c>
      <c r="BM669" s="105" t="s">
        <v>1108</v>
      </c>
    </row>
    <row r="670" spans="1:65" s="132" customFormat="1">
      <c r="B670" s="133"/>
      <c r="D670" s="113" t="s">
        <v>226</v>
      </c>
      <c r="E670" s="134" t="s">
        <v>0</v>
      </c>
      <c r="F670" s="135" t="s">
        <v>1109</v>
      </c>
      <c r="H670" s="136">
        <v>832.02800000000002</v>
      </c>
      <c r="L670" s="133"/>
      <c r="M670" s="137"/>
      <c r="N670" s="138"/>
      <c r="O670" s="138"/>
      <c r="P670" s="138"/>
      <c r="Q670" s="138"/>
      <c r="R670" s="138"/>
      <c r="S670" s="138"/>
      <c r="T670" s="139"/>
      <c r="AT670" s="134" t="s">
        <v>226</v>
      </c>
      <c r="AU670" s="134" t="s">
        <v>81</v>
      </c>
      <c r="AV670" s="132" t="s">
        <v>81</v>
      </c>
      <c r="AW670" s="132" t="s">
        <v>28</v>
      </c>
      <c r="AX670" s="132" t="s">
        <v>72</v>
      </c>
      <c r="AY670" s="134" t="s">
        <v>217</v>
      </c>
    </row>
    <row r="671" spans="1:65" s="132" customFormat="1">
      <c r="B671" s="133"/>
      <c r="D671" s="113" t="s">
        <v>226</v>
      </c>
      <c r="E671" s="134" t="s">
        <v>0</v>
      </c>
      <c r="F671" s="135" t="s">
        <v>594</v>
      </c>
      <c r="H671" s="136">
        <v>-14.215</v>
      </c>
      <c r="L671" s="133"/>
      <c r="M671" s="137"/>
      <c r="N671" s="138"/>
      <c r="O671" s="138"/>
      <c r="P671" s="138"/>
      <c r="Q671" s="138"/>
      <c r="R671" s="138"/>
      <c r="S671" s="138"/>
      <c r="T671" s="139"/>
      <c r="AT671" s="134" t="s">
        <v>226</v>
      </c>
      <c r="AU671" s="134" t="s">
        <v>81</v>
      </c>
      <c r="AV671" s="132" t="s">
        <v>81</v>
      </c>
      <c r="AW671" s="132" t="s">
        <v>28</v>
      </c>
      <c r="AX671" s="132" t="s">
        <v>72</v>
      </c>
      <c r="AY671" s="134" t="s">
        <v>217</v>
      </c>
    </row>
    <row r="672" spans="1:65" s="132" customFormat="1" ht="22.5">
      <c r="B672" s="133"/>
      <c r="D672" s="113" t="s">
        <v>226</v>
      </c>
      <c r="E672" s="134" t="s">
        <v>0</v>
      </c>
      <c r="F672" s="135" t="s">
        <v>642</v>
      </c>
      <c r="H672" s="136">
        <v>-47.46</v>
      </c>
      <c r="L672" s="133"/>
      <c r="M672" s="137"/>
      <c r="N672" s="138"/>
      <c r="O672" s="138"/>
      <c r="P672" s="138"/>
      <c r="Q672" s="138"/>
      <c r="R672" s="138"/>
      <c r="S672" s="138"/>
      <c r="T672" s="139"/>
      <c r="AT672" s="134" t="s">
        <v>226</v>
      </c>
      <c r="AU672" s="134" t="s">
        <v>81</v>
      </c>
      <c r="AV672" s="132" t="s">
        <v>81</v>
      </c>
      <c r="AW672" s="132" t="s">
        <v>28</v>
      </c>
      <c r="AX672" s="132" t="s">
        <v>72</v>
      </c>
      <c r="AY672" s="134" t="s">
        <v>217</v>
      </c>
    </row>
    <row r="673" spans="1:65" s="132" customFormat="1" ht="22.5">
      <c r="B673" s="133"/>
      <c r="D673" s="113" t="s">
        <v>226</v>
      </c>
      <c r="E673" s="134" t="s">
        <v>0</v>
      </c>
      <c r="F673" s="135" t="s">
        <v>643</v>
      </c>
      <c r="H673" s="136">
        <v>-42.213999999999999</v>
      </c>
      <c r="L673" s="133"/>
      <c r="M673" s="137"/>
      <c r="N673" s="138"/>
      <c r="O673" s="138"/>
      <c r="P673" s="138"/>
      <c r="Q673" s="138"/>
      <c r="R673" s="138"/>
      <c r="S673" s="138"/>
      <c r="T673" s="139"/>
      <c r="AT673" s="134" t="s">
        <v>226</v>
      </c>
      <c r="AU673" s="134" t="s">
        <v>81</v>
      </c>
      <c r="AV673" s="132" t="s">
        <v>81</v>
      </c>
      <c r="AW673" s="132" t="s">
        <v>28</v>
      </c>
      <c r="AX673" s="132" t="s">
        <v>72</v>
      </c>
      <c r="AY673" s="134" t="s">
        <v>217</v>
      </c>
    </row>
    <row r="674" spans="1:65" s="132" customFormat="1">
      <c r="B674" s="133"/>
      <c r="D674" s="113" t="s">
        <v>226</v>
      </c>
      <c r="E674" s="134" t="s">
        <v>0</v>
      </c>
      <c r="F674" s="135" t="s">
        <v>644</v>
      </c>
      <c r="H674" s="136">
        <v>-21.794</v>
      </c>
      <c r="L674" s="133"/>
      <c r="M674" s="137"/>
      <c r="N674" s="138"/>
      <c r="O674" s="138"/>
      <c r="P674" s="138"/>
      <c r="Q674" s="138"/>
      <c r="R674" s="138"/>
      <c r="S674" s="138"/>
      <c r="T674" s="139"/>
      <c r="AT674" s="134" t="s">
        <v>226</v>
      </c>
      <c r="AU674" s="134" t="s">
        <v>81</v>
      </c>
      <c r="AV674" s="132" t="s">
        <v>81</v>
      </c>
      <c r="AW674" s="132" t="s">
        <v>28</v>
      </c>
      <c r="AX674" s="132" t="s">
        <v>72</v>
      </c>
      <c r="AY674" s="134" t="s">
        <v>217</v>
      </c>
    </row>
    <row r="675" spans="1:65" s="140" customFormat="1">
      <c r="B675" s="141"/>
      <c r="D675" s="113" t="s">
        <v>226</v>
      </c>
      <c r="E675" s="142" t="s">
        <v>0</v>
      </c>
      <c r="F675" s="143" t="s">
        <v>227</v>
      </c>
      <c r="H675" s="144">
        <v>706.34499999999991</v>
      </c>
      <c r="L675" s="141"/>
      <c r="M675" s="145"/>
      <c r="N675" s="146"/>
      <c r="O675" s="146"/>
      <c r="P675" s="146"/>
      <c r="Q675" s="146"/>
      <c r="R675" s="146"/>
      <c r="S675" s="146"/>
      <c r="T675" s="147"/>
      <c r="AT675" s="142" t="s">
        <v>226</v>
      </c>
      <c r="AU675" s="142" t="s">
        <v>81</v>
      </c>
      <c r="AV675" s="140" t="s">
        <v>224</v>
      </c>
      <c r="AW675" s="140" t="s">
        <v>28</v>
      </c>
      <c r="AX675" s="140" t="s">
        <v>79</v>
      </c>
      <c r="AY675" s="142" t="s">
        <v>217</v>
      </c>
    </row>
    <row r="676" spans="1:65" s="17" customFormat="1" ht="16.5" customHeight="1">
      <c r="A676" s="161"/>
      <c r="B676" s="15"/>
      <c r="C676" s="94" t="s">
        <v>1044</v>
      </c>
      <c r="D676" s="94" t="s">
        <v>219</v>
      </c>
      <c r="E676" s="95" t="s">
        <v>1110</v>
      </c>
      <c r="F676" s="96" t="s">
        <v>1111</v>
      </c>
      <c r="G676" s="97" t="s">
        <v>862</v>
      </c>
      <c r="H676" s="98">
        <v>1</v>
      </c>
      <c r="I676" s="1"/>
      <c r="J676" s="99">
        <f>ROUND(I676*H676,2)</f>
        <v>0</v>
      </c>
      <c r="K676" s="96" t="s">
        <v>0</v>
      </c>
      <c r="L676" s="15"/>
      <c r="M676" s="100" t="s">
        <v>0</v>
      </c>
      <c r="N676" s="101" t="s">
        <v>37</v>
      </c>
      <c r="O676" s="102"/>
      <c r="P676" s="103">
        <f>O676*H676</f>
        <v>0</v>
      </c>
      <c r="Q676" s="103">
        <v>0</v>
      </c>
      <c r="R676" s="103">
        <f>Q676*H676</f>
        <v>0</v>
      </c>
      <c r="S676" s="103">
        <v>2.5999999999999999E-3</v>
      </c>
      <c r="T676" s="104">
        <f>S676*H676</f>
        <v>2.5999999999999999E-3</v>
      </c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R676" s="105" t="s">
        <v>224</v>
      </c>
      <c r="AT676" s="105" t="s">
        <v>219</v>
      </c>
      <c r="AU676" s="105" t="s">
        <v>81</v>
      </c>
      <c r="AY676" s="6" t="s">
        <v>217</v>
      </c>
      <c r="BE676" s="106">
        <f>IF(N676="základní",J676,0)</f>
        <v>0</v>
      </c>
      <c r="BF676" s="106">
        <f>IF(N676="snížená",J676,0)</f>
        <v>0</v>
      </c>
      <c r="BG676" s="106">
        <f>IF(N676="zákl. přenesená",J676,0)</f>
        <v>0</v>
      </c>
      <c r="BH676" s="106">
        <f>IF(N676="sníž. přenesená",J676,0)</f>
        <v>0</v>
      </c>
      <c r="BI676" s="106">
        <f>IF(N676="nulová",J676,0)</f>
        <v>0</v>
      </c>
      <c r="BJ676" s="6" t="s">
        <v>79</v>
      </c>
      <c r="BK676" s="106">
        <f>ROUND(I676*H676,2)</f>
        <v>0</v>
      </c>
      <c r="BL676" s="6" t="s">
        <v>224</v>
      </c>
      <c r="BM676" s="105" t="s">
        <v>1112</v>
      </c>
    </row>
    <row r="677" spans="1:65" s="17" customFormat="1" ht="24">
      <c r="A677" s="161"/>
      <c r="B677" s="15"/>
      <c r="C677" s="94" t="s">
        <v>1049</v>
      </c>
      <c r="D677" s="94" t="s">
        <v>219</v>
      </c>
      <c r="E677" s="95" t="s">
        <v>1113</v>
      </c>
      <c r="F677" s="96" t="s">
        <v>1114</v>
      </c>
      <c r="G677" s="97" t="s">
        <v>286</v>
      </c>
      <c r="H677" s="98">
        <v>97.361000000000004</v>
      </c>
      <c r="I677" s="1"/>
      <c r="J677" s="99">
        <f>ROUND(I677*H677,2)</f>
        <v>0</v>
      </c>
      <c r="K677" s="96" t="s">
        <v>0</v>
      </c>
      <c r="L677" s="15"/>
      <c r="M677" s="100" t="s">
        <v>0</v>
      </c>
      <c r="N677" s="101" t="s">
        <v>37</v>
      </c>
      <c r="O677" s="102"/>
      <c r="P677" s="103">
        <f>O677*H677</f>
        <v>0</v>
      </c>
      <c r="Q677" s="103">
        <v>0</v>
      </c>
      <c r="R677" s="103">
        <f>Q677*H677</f>
        <v>0</v>
      </c>
      <c r="S677" s="103">
        <v>2.5999999999999999E-3</v>
      </c>
      <c r="T677" s="104">
        <f>S677*H677</f>
        <v>0.25313859999999999</v>
      </c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R677" s="105" t="s">
        <v>224</v>
      </c>
      <c r="AT677" s="105" t="s">
        <v>219</v>
      </c>
      <c r="AU677" s="105" t="s">
        <v>81</v>
      </c>
      <c r="AY677" s="6" t="s">
        <v>217</v>
      </c>
      <c r="BE677" s="106">
        <f>IF(N677="základní",J677,0)</f>
        <v>0</v>
      </c>
      <c r="BF677" s="106">
        <f>IF(N677="snížená",J677,0)</f>
        <v>0</v>
      </c>
      <c r="BG677" s="106">
        <f>IF(N677="zákl. přenesená",J677,0)</f>
        <v>0</v>
      </c>
      <c r="BH677" s="106">
        <f>IF(N677="sníž. přenesená",J677,0)</f>
        <v>0</v>
      </c>
      <c r="BI677" s="106">
        <f>IF(N677="nulová",J677,0)</f>
        <v>0</v>
      </c>
      <c r="BJ677" s="6" t="s">
        <v>79</v>
      </c>
      <c r="BK677" s="106">
        <f>ROUND(I677*H677,2)</f>
        <v>0</v>
      </c>
      <c r="BL677" s="6" t="s">
        <v>224</v>
      </c>
      <c r="BM677" s="105" t="s">
        <v>1115</v>
      </c>
    </row>
    <row r="678" spans="1:65" s="17" customFormat="1" ht="19.5">
      <c r="A678" s="161"/>
      <c r="B678" s="15"/>
      <c r="C678" s="161"/>
      <c r="D678" s="113" t="s">
        <v>745</v>
      </c>
      <c r="E678" s="161"/>
      <c r="F678" s="114" t="s">
        <v>5879</v>
      </c>
      <c r="G678" s="161"/>
      <c r="H678" s="161"/>
      <c r="I678" s="161"/>
      <c r="J678" s="161"/>
      <c r="K678" s="161"/>
      <c r="L678" s="15"/>
      <c r="M678" s="115"/>
      <c r="N678" s="116"/>
      <c r="O678" s="102"/>
      <c r="P678" s="102"/>
      <c r="Q678" s="102"/>
      <c r="R678" s="102"/>
      <c r="S678" s="102"/>
      <c r="T678" s="117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T678" s="6" t="s">
        <v>745</v>
      </c>
      <c r="AU678" s="6" t="s">
        <v>81</v>
      </c>
    </row>
    <row r="679" spans="1:65" s="165" customFormat="1">
      <c r="B679" s="166"/>
      <c r="D679" s="113" t="s">
        <v>226</v>
      </c>
      <c r="E679" s="167" t="s">
        <v>0</v>
      </c>
      <c r="F679" s="168" t="s">
        <v>645</v>
      </c>
      <c r="H679" s="167" t="s">
        <v>0</v>
      </c>
      <c r="L679" s="166"/>
      <c r="M679" s="169"/>
      <c r="N679" s="170"/>
      <c r="O679" s="170"/>
      <c r="P679" s="170"/>
      <c r="Q679" s="170"/>
      <c r="R679" s="170"/>
      <c r="S679" s="170"/>
      <c r="T679" s="171"/>
      <c r="AT679" s="167" t="s">
        <v>226</v>
      </c>
      <c r="AU679" s="167" t="s">
        <v>81</v>
      </c>
      <c r="AV679" s="165" t="s">
        <v>79</v>
      </c>
      <c r="AW679" s="165" t="s">
        <v>28</v>
      </c>
      <c r="AX679" s="165" t="s">
        <v>72</v>
      </c>
      <c r="AY679" s="167" t="s">
        <v>217</v>
      </c>
    </row>
    <row r="680" spans="1:65" s="132" customFormat="1">
      <c r="B680" s="133"/>
      <c r="D680" s="113" t="s">
        <v>226</v>
      </c>
      <c r="E680" s="134" t="s">
        <v>0</v>
      </c>
      <c r="F680" s="135" t="s">
        <v>1116</v>
      </c>
      <c r="H680" s="136">
        <v>97.361000000000004</v>
      </c>
      <c r="L680" s="133"/>
      <c r="M680" s="137"/>
      <c r="N680" s="138"/>
      <c r="O680" s="138"/>
      <c r="P680" s="138"/>
      <c r="Q680" s="138"/>
      <c r="R680" s="138"/>
      <c r="S680" s="138"/>
      <c r="T680" s="139"/>
      <c r="AT680" s="134" t="s">
        <v>226</v>
      </c>
      <c r="AU680" s="134" t="s">
        <v>81</v>
      </c>
      <c r="AV680" s="132" t="s">
        <v>81</v>
      </c>
      <c r="AW680" s="132" t="s">
        <v>28</v>
      </c>
      <c r="AX680" s="132" t="s">
        <v>72</v>
      </c>
      <c r="AY680" s="134" t="s">
        <v>217</v>
      </c>
    </row>
    <row r="681" spans="1:65" s="140" customFormat="1">
      <c r="B681" s="141"/>
      <c r="D681" s="113" t="s">
        <v>226</v>
      </c>
      <c r="E681" s="142" t="s">
        <v>0</v>
      </c>
      <c r="F681" s="143" t="s">
        <v>227</v>
      </c>
      <c r="H681" s="144">
        <v>97.361000000000004</v>
      </c>
      <c r="L681" s="141"/>
      <c r="M681" s="145"/>
      <c r="N681" s="146"/>
      <c r="O681" s="146"/>
      <c r="P681" s="146"/>
      <c r="Q681" s="146"/>
      <c r="R681" s="146"/>
      <c r="S681" s="146"/>
      <c r="T681" s="147"/>
      <c r="AT681" s="142" t="s">
        <v>226</v>
      </c>
      <c r="AU681" s="142" t="s">
        <v>81</v>
      </c>
      <c r="AV681" s="140" t="s">
        <v>224</v>
      </c>
      <c r="AW681" s="140" t="s">
        <v>28</v>
      </c>
      <c r="AX681" s="140" t="s">
        <v>79</v>
      </c>
      <c r="AY681" s="142" t="s">
        <v>217</v>
      </c>
    </row>
    <row r="682" spans="1:65" s="17" customFormat="1" ht="33" customHeight="1">
      <c r="A682" s="161"/>
      <c r="B682" s="15"/>
      <c r="C682" s="94" t="s">
        <v>1053</v>
      </c>
      <c r="D682" s="94" t="s">
        <v>219</v>
      </c>
      <c r="E682" s="95" t="s">
        <v>1117</v>
      </c>
      <c r="F682" s="96" t="s">
        <v>1118</v>
      </c>
      <c r="G682" s="97" t="s">
        <v>286</v>
      </c>
      <c r="H682" s="98">
        <v>54.5</v>
      </c>
      <c r="I682" s="1"/>
      <c r="J682" s="99">
        <f>ROUND(I682*H682,2)</f>
        <v>0</v>
      </c>
      <c r="K682" s="96" t="s">
        <v>0</v>
      </c>
      <c r="L682" s="15"/>
      <c r="M682" s="100" t="s">
        <v>0</v>
      </c>
      <c r="N682" s="101" t="s">
        <v>37</v>
      </c>
      <c r="O682" s="102"/>
      <c r="P682" s="103">
        <f>O682*H682</f>
        <v>0</v>
      </c>
      <c r="Q682" s="103">
        <v>0</v>
      </c>
      <c r="R682" s="103">
        <f>Q682*H682</f>
        <v>0</v>
      </c>
      <c r="S682" s="103">
        <v>2.5999999999999999E-3</v>
      </c>
      <c r="T682" s="104">
        <f>S682*H682</f>
        <v>0.14169999999999999</v>
      </c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R682" s="105" t="s">
        <v>224</v>
      </c>
      <c r="AT682" s="105" t="s">
        <v>219</v>
      </c>
      <c r="AU682" s="105" t="s">
        <v>81</v>
      </c>
      <c r="AY682" s="6" t="s">
        <v>217</v>
      </c>
      <c r="BE682" s="106">
        <f>IF(N682="základní",J682,0)</f>
        <v>0</v>
      </c>
      <c r="BF682" s="106">
        <f>IF(N682="snížená",J682,0)</f>
        <v>0</v>
      </c>
      <c r="BG682" s="106">
        <f>IF(N682="zákl. přenesená",J682,0)</f>
        <v>0</v>
      </c>
      <c r="BH682" s="106">
        <f>IF(N682="sníž. přenesená",J682,0)</f>
        <v>0</v>
      </c>
      <c r="BI682" s="106">
        <f>IF(N682="nulová",J682,0)</f>
        <v>0</v>
      </c>
      <c r="BJ682" s="6" t="s">
        <v>79</v>
      </c>
      <c r="BK682" s="106">
        <f>ROUND(I682*H682,2)</f>
        <v>0</v>
      </c>
      <c r="BL682" s="6" t="s">
        <v>224</v>
      </c>
      <c r="BM682" s="105" t="s">
        <v>1119</v>
      </c>
    </row>
    <row r="683" spans="1:65" s="17" customFormat="1" ht="19.5">
      <c r="A683" s="161"/>
      <c r="B683" s="15"/>
      <c r="C683" s="161"/>
      <c r="D683" s="113" t="s">
        <v>745</v>
      </c>
      <c r="E683" s="161"/>
      <c r="F683" s="114" t="s">
        <v>5879</v>
      </c>
      <c r="G683" s="161"/>
      <c r="H683" s="161"/>
      <c r="I683" s="161"/>
      <c r="J683" s="161"/>
      <c r="K683" s="161"/>
      <c r="L683" s="15"/>
      <c r="M683" s="115"/>
      <c r="N683" s="116"/>
      <c r="O683" s="102"/>
      <c r="P683" s="102"/>
      <c r="Q683" s="102"/>
      <c r="R683" s="102"/>
      <c r="S683" s="102"/>
      <c r="T683" s="117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T683" s="6" t="s">
        <v>745</v>
      </c>
      <c r="AU683" s="6" t="s">
        <v>81</v>
      </c>
    </row>
    <row r="684" spans="1:65" s="132" customFormat="1">
      <c r="B684" s="133"/>
      <c r="D684" s="113" t="s">
        <v>226</v>
      </c>
      <c r="E684" s="134" t="s">
        <v>0</v>
      </c>
      <c r="F684" s="135" t="s">
        <v>1120</v>
      </c>
      <c r="H684" s="136">
        <v>54.5</v>
      </c>
      <c r="L684" s="133"/>
      <c r="M684" s="137"/>
      <c r="N684" s="138"/>
      <c r="O684" s="138"/>
      <c r="P684" s="138"/>
      <c r="Q684" s="138"/>
      <c r="R684" s="138"/>
      <c r="S684" s="138"/>
      <c r="T684" s="139"/>
      <c r="AT684" s="134" t="s">
        <v>226</v>
      </c>
      <c r="AU684" s="134" t="s">
        <v>81</v>
      </c>
      <c r="AV684" s="132" t="s">
        <v>81</v>
      </c>
      <c r="AW684" s="132" t="s">
        <v>28</v>
      </c>
      <c r="AX684" s="132" t="s">
        <v>72</v>
      </c>
      <c r="AY684" s="134" t="s">
        <v>217</v>
      </c>
    </row>
    <row r="685" spans="1:65" s="140" customFormat="1">
      <c r="B685" s="141"/>
      <c r="D685" s="113" t="s">
        <v>226</v>
      </c>
      <c r="E685" s="142" t="s">
        <v>0</v>
      </c>
      <c r="F685" s="143" t="s">
        <v>227</v>
      </c>
      <c r="H685" s="144">
        <v>54.5</v>
      </c>
      <c r="L685" s="141"/>
      <c r="M685" s="145"/>
      <c r="N685" s="146"/>
      <c r="O685" s="146"/>
      <c r="P685" s="146"/>
      <c r="Q685" s="146"/>
      <c r="R685" s="146"/>
      <c r="S685" s="146"/>
      <c r="T685" s="147"/>
      <c r="AT685" s="142" t="s">
        <v>226</v>
      </c>
      <c r="AU685" s="142" t="s">
        <v>81</v>
      </c>
      <c r="AV685" s="140" t="s">
        <v>224</v>
      </c>
      <c r="AW685" s="140" t="s">
        <v>28</v>
      </c>
      <c r="AX685" s="140" t="s">
        <v>79</v>
      </c>
      <c r="AY685" s="142" t="s">
        <v>217</v>
      </c>
    </row>
    <row r="686" spans="1:65" s="17" customFormat="1" ht="16.5" customHeight="1">
      <c r="A686" s="161"/>
      <c r="B686" s="15"/>
      <c r="C686" s="94" t="s">
        <v>1058</v>
      </c>
      <c r="D686" s="94" t="s">
        <v>219</v>
      </c>
      <c r="E686" s="95" t="s">
        <v>1121</v>
      </c>
      <c r="F686" s="96" t="s">
        <v>1122</v>
      </c>
      <c r="G686" s="97" t="s">
        <v>862</v>
      </c>
      <c r="H686" s="98">
        <v>1</v>
      </c>
      <c r="I686" s="1"/>
      <c r="J686" s="99">
        <f>ROUND(I686*H686,2)</f>
        <v>0</v>
      </c>
      <c r="K686" s="96" t="s">
        <v>0</v>
      </c>
      <c r="L686" s="15"/>
      <c r="M686" s="100" t="s">
        <v>0</v>
      </c>
      <c r="N686" s="101" t="s">
        <v>37</v>
      </c>
      <c r="O686" s="102"/>
      <c r="P686" s="103">
        <f>O686*H686</f>
        <v>0</v>
      </c>
      <c r="Q686" s="103">
        <v>0</v>
      </c>
      <c r="R686" s="103">
        <f>Q686*H686</f>
        <v>0</v>
      </c>
      <c r="S686" s="103">
        <v>2.5999999999999999E-3</v>
      </c>
      <c r="T686" s="104">
        <f>S686*H686</f>
        <v>2.5999999999999999E-3</v>
      </c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R686" s="105" t="s">
        <v>224</v>
      </c>
      <c r="AT686" s="105" t="s">
        <v>219</v>
      </c>
      <c r="AU686" s="105" t="s">
        <v>81</v>
      </c>
      <c r="AY686" s="6" t="s">
        <v>217</v>
      </c>
      <c r="BE686" s="106">
        <f>IF(N686="základní",J686,0)</f>
        <v>0</v>
      </c>
      <c r="BF686" s="106">
        <f>IF(N686="snížená",J686,0)</f>
        <v>0</v>
      </c>
      <c r="BG686" s="106">
        <f>IF(N686="zákl. přenesená",J686,0)</f>
        <v>0</v>
      </c>
      <c r="BH686" s="106">
        <f>IF(N686="sníž. přenesená",J686,0)</f>
        <v>0</v>
      </c>
      <c r="BI686" s="106">
        <f>IF(N686="nulová",J686,0)</f>
        <v>0</v>
      </c>
      <c r="BJ686" s="6" t="s">
        <v>79</v>
      </c>
      <c r="BK686" s="106">
        <f>ROUND(I686*H686,2)</f>
        <v>0</v>
      </c>
      <c r="BL686" s="6" t="s">
        <v>224</v>
      </c>
      <c r="BM686" s="105" t="s">
        <v>1123</v>
      </c>
    </row>
    <row r="687" spans="1:65" s="17" customFormat="1" ht="19.5">
      <c r="A687" s="161"/>
      <c r="B687" s="15"/>
      <c r="C687" s="161"/>
      <c r="D687" s="113" t="s">
        <v>745</v>
      </c>
      <c r="E687" s="161"/>
      <c r="F687" s="114" t="s">
        <v>5879</v>
      </c>
      <c r="G687" s="161"/>
      <c r="H687" s="161"/>
      <c r="I687" s="161"/>
      <c r="J687" s="161"/>
      <c r="K687" s="161"/>
      <c r="L687" s="15"/>
      <c r="M687" s="115"/>
      <c r="N687" s="116"/>
      <c r="O687" s="102"/>
      <c r="P687" s="102"/>
      <c r="Q687" s="102"/>
      <c r="R687" s="102"/>
      <c r="S687" s="102"/>
      <c r="T687" s="117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T687" s="6" t="s">
        <v>745</v>
      </c>
      <c r="AU687" s="6" t="s">
        <v>81</v>
      </c>
    </row>
    <row r="688" spans="1:65" s="81" customFormat="1" ht="22.9" customHeight="1">
      <c r="B688" s="82"/>
      <c r="D688" s="83" t="s">
        <v>71</v>
      </c>
      <c r="E688" s="92" t="s">
        <v>1124</v>
      </c>
      <c r="F688" s="92" t="s">
        <v>1125</v>
      </c>
      <c r="J688" s="93">
        <f>BK688</f>
        <v>0</v>
      </c>
      <c r="L688" s="82"/>
      <c r="M688" s="86"/>
      <c r="N688" s="87"/>
      <c r="O688" s="87"/>
      <c r="P688" s="88">
        <f>SUM(P689:P694)</f>
        <v>0</v>
      </c>
      <c r="Q688" s="87"/>
      <c r="R688" s="88">
        <f>SUM(R689:R694)</f>
        <v>0</v>
      </c>
      <c r="S688" s="87"/>
      <c r="T688" s="89">
        <f>SUM(T689:T694)</f>
        <v>0</v>
      </c>
      <c r="AR688" s="83" t="s">
        <v>79</v>
      </c>
      <c r="AT688" s="90" t="s">
        <v>71</v>
      </c>
      <c r="AU688" s="90" t="s">
        <v>79</v>
      </c>
      <c r="AY688" s="83" t="s">
        <v>217</v>
      </c>
      <c r="BK688" s="91">
        <f>SUM(BK689:BK694)</f>
        <v>0</v>
      </c>
    </row>
    <row r="689" spans="1:65" s="17" customFormat="1" ht="16.5" customHeight="1">
      <c r="A689" s="161"/>
      <c r="B689" s="15"/>
      <c r="C689" s="94" t="s">
        <v>1063</v>
      </c>
      <c r="D689" s="94" t="s">
        <v>219</v>
      </c>
      <c r="E689" s="95" t="s">
        <v>1127</v>
      </c>
      <c r="F689" s="96" t="s">
        <v>1128</v>
      </c>
      <c r="G689" s="97" t="s">
        <v>263</v>
      </c>
      <c r="H689" s="98">
        <v>483.666</v>
      </c>
      <c r="I689" s="1"/>
      <c r="J689" s="99">
        <f>ROUND(I689*H689,2)</f>
        <v>0</v>
      </c>
      <c r="K689" s="96" t="s">
        <v>223</v>
      </c>
      <c r="L689" s="15"/>
      <c r="M689" s="100" t="s">
        <v>0</v>
      </c>
      <c r="N689" s="101" t="s">
        <v>37</v>
      </c>
      <c r="O689" s="102"/>
      <c r="P689" s="103">
        <f>O689*H689</f>
        <v>0</v>
      </c>
      <c r="Q689" s="103">
        <v>0</v>
      </c>
      <c r="R689" s="103">
        <f>Q689*H689</f>
        <v>0</v>
      </c>
      <c r="S689" s="103">
        <v>0</v>
      </c>
      <c r="T689" s="104">
        <f>S689*H689</f>
        <v>0</v>
      </c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R689" s="105" t="s">
        <v>224</v>
      </c>
      <c r="AT689" s="105" t="s">
        <v>219</v>
      </c>
      <c r="AU689" s="105" t="s">
        <v>81</v>
      </c>
      <c r="AY689" s="6" t="s">
        <v>217</v>
      </c>
      <c r="BE689" s="106">
        <f>IF(N689="základní",J689,0)</f>
        <v>0</v>
      </c>
      <c r="BF689" s="106">
        <f>IF(N689="snížená",J689,0)</f>
        <v>0</v>
      </c>
      <c r="BG689" s="106">
        <f>IF(N689="zákl. přenesená",J689,0)</f>
        <v>0</v>
      </c>
      <c r="BH689" s="106">
        <f>IF(N689="sníž. přenesená",J689,0)</f>
        <v>0</v>
      </c>
      <c r="BI689" s="106">
        <f>IF(N689="nulová",J689,0)</f>
        <v>0</v>
      </c>
      <c r="BJ689" s="6" t="s">
        <v>79</v>
      </c>
      <c r="BK689" s="106">
        <f>ROUND(I689*H689,2)</f>
        <v>0</v>
      </c>
      <c r="BL689" s="6" t="s">
        <v>224</v>
      </c>
      <c r="BM689" s="105" t="s">
        <v>1129</v>
      </c>
    </row>
    <row r="690" spans="1:65" s="17" customFormat="1" ht="21.75" customHeight="1">
      <c r="A690" s="161"/>
      <c r="B690" s="15"/>
      <c r="C690" s="94" t="s">
        <v>1068</v>
      </c>
      <c r="D690" s="94" t="s">
        <v>219</v>
      </c>
      <c r="E690" s="95" t="s">
        <v>1131</v>
      </c>
      <c r="F690" s="96" t="s">
        <v>1132</v>
      </c>
      <c r="G690" s="97" t="s">
        <v>263</v>
      </c>
      <c r="H690" s="98">
        <v>483.666</v>
      </c>
      <c r="I690" s="1"/>
      <c r="J690" s="99">
        <f>ROUND(I690*H690,2)</f>
        <v>0</v>
      </c>
      <c r="K690" s="96" t="s">
        <v>223</v>
      </c>
      <c r="L690" s="15"/>
      <c r="M690" s="100" t="s">
        <v>0</v>
      </c>
      <c r="N690" s="101" t="s">
        <v>37</v>
      </c>
      <c r="O690" s="102"/>
      <c r="P690" s="103">
        <f>O690*H690</f>
        <v>0</v>
      </c>
      <c r="Q690" s="103">
        <v>0</v>
      </c>
      <c r="R690" s="103">
        <f>Q690*H690</f>
        <v>0</v>
      </c>
      <c r="S690" s="103">
        <v>0</v>
      </c>
      <c r="T690" s="104">
        <f>S690*H690</f>
        <v>0</v>
      </c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R690" s="105" t="s">
        <v>224</v>
      </c>
      <c r="AT690" s="105" t="s">
        <v>219</v>
      </c>
      <c r="AU690" s="105" t="s">
        <v>81</v>
      </c>
      <c r="AY690" s="6" t="s">
        <v>217</v>
      </c>
      <c r="BE690" s="106">
        <f>IF(N690="základní",J690,0)</f>
        <v>0</v>
      </c>
      <c r="BF690" s="106">
        <f>IF(N690="snížená",J690,0)</f>
        <v>0</v>
      </c>
      <c r="BG690" s="106">
        <f>IF(N690="zákl. přenesená",J690,0)</f>
        <v>0</v>
      </c>
      <c r="BH690" s="106">
        <f>IF(N690="sníž. přenesená",J690,0)</f>
        <v>0</v>
      </c>
      <c r="BI690" s="106">
        <f>IF(N690="nulová",J690,0)</f>
        <v>0</v>
      </c>
      <c r="BJ690" s="6" t="s">
        <v>79</v>
      </c>
      <c r="BK690" s="106">
        <f>ROUND(I690*H690,2)</f>
        <v>0</v>
      </c>
      <c r="BL690" s="6" t="s">
        <v>224</v>
      </c>
      <c r="BM690" s="105" t="s">
        <v>1133</v>
      </c>
    </row>
    <row r="691" spans="1:65" s="17" customFormat="1" ht="16.5" customHeight="1">
      <c r="A691" s="161"/>
      <c r="B691" s="15"/>
      <c r="C691" s="94" t="s">
        <v>1073</v>
      </c>
      <c r="D691" s="94" t="s">
        <v>219</v>
      </c>
      <c r="E691" s="95" t="s">
        <v>1135</v>
      </c>
      <c r="F691" s="96" t="s">
        <v>1136</v>
      </c>
      <c r="G691" s="97" t="s">
        <v>263</v>
      </c>
      <c r="H691" s="98">
        <v>483.666</v>
      </c>
      <c r="I691" s="1"/>
      <c r="J691" s="99">
        <f>ROUND(I691*H691,2)</f>
        <v>0</v>
      </c>
      <c r="K691" s="96" t="s">
        <v>223</v>
      </c>
      <c r="L691" s="15"/>
      <c r="M691" s="100" t="s">
        <v>0</v>
      </c>
      <c r="N691" s="101" t="s">
        <v>37</v>
      </c>
      <c r="O691" s="102"/>
      <c r="P691" s="103">
        <f>O691*H691</f>
        <v>0</v>
      </c>
      <c r="Q691" s="103">
        <v>0</v>
      </c>
      <c r="R691" s="103">
        <f>Q691*H691</f>
        <v>0</v>
      </c>
      <c r="S691" s="103">
        <v>0</v>
      </c>
      <c r="T691" s="104">
        <f>S691*H691</f>
        <v>0</v>
      </c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R691" s="105" t="s">
        <v>224</v>
      </c>
      <c r="AT691" s="105" t="s">
        <v>219</v>
      </c>
      <c r="AU691" s="105" t="s">
        <v>81</v>
      </c>
      <c r="AY691" s="6" t="s">
        <v>217</v>
      </c>
      <c r="BE691" s="106">
        <f>IF(N691="základní",J691,0)</f>
        <v>0</v>
      </c>
      <c r="BF691" s="106">
        <f>IF(N691="snížená",J691,0)</f>
        <v>0</v>
      </c>
      <c r="BG691" s="106">
        <f>IF(N691="zákl. přenesená",J691,0)</f>
        <v>0</v>
      </c>
      <c r="BH691" s="106">
        <f>IF(N691="sníž. přenesená",J691,0)</f>
        <v>0</v>
      </c>
      <c r="BI691" s="106">
        <f>IF(N691="nulová",J691,0)</f>
        <v>0</v>
      </c>
      <c r="BJ691" s="6" t="s">
        <v>79</v>
      </c>
      <c r="BK691" s="106">
        <f>ROUND(I691*H691,2)</f>
        <v>0</v>
      </c>
      <c r="BL691" s="6" t="s">
        <v>224</v>
      </c>
      <c r="BM691" s="105" t="s">
        <v>1137</v>
      </c>
    </row>
    <row r="692" spans="1:65" s="17" customFormat="1" ht="16.5" customHeight="1">
      <c r="A692" s="161"/>
      <c r="B692" s="15"/>
      <c r="C692" s="94" t="s">
        <v>1078</v>
      </c>
      <c r="D692" s="94" t="s">
        <v>219</v>
      </c>
      <c r="E692" s="95" t="s">
        <v>1139</v>
      </c>
      <c r="F692" s="96" t="s">
        <v>1140</v>
      </c>
      <c r="G692" s="97" t="s">
        <v>263</v>
      </c>
      <c r="H692" s="98">
        <v>9189.6540000000005</v>
      </c>
      <c r="I692" s="1"/>
      <c r="J692" s="99">
        <f>ROUND(I692*H692,2)</f>
        <v>0</v>
      </c>
      <c r="K692" s="96" t="s">
        <v>223</v>
      </c>
      <c r="L692" s="15"/>
      <c r="M692" s="100" t="s">
        <v>0</v>
      </c>
      <c r="N692" s="101" t="s">
        <v>37</v>
      </c>
      <c r="O692" s="102"/>
      <c r="P692" s="103">
        <f>O692*H692</f>
        <v>0</v>
      </c>
      <c r="Q692" s="103">
        <v>0</v>
      </c>
      <c r="R692" s="103">
        <f>Q692*H692</f>
        <v>0</v>
      </c>
      <c r="S692" s="103">
        <v>0</v>
      </c>
      <c r="T692" s="104">
        <f>S692*H692</f>
        <v>0</v>
      </c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R692" s="105" t="s">
        <v>224</v>
      </c>
      <c r="AT692" s="105" t="s">
        <v>219</v>
      </c>
      <c r="AU692" s="105" t="s">
        <v>81</v>
      </c>
      <c r="AY692" s="6" t="s">
        <v>217</v>
      </c>
      <c r="BE692" s="106">
        <f>IF(N692="základní",J692,0)</f>
        <v>0</v>
      </c>
      <c r="BF692" s="106">
        <f>IF(N692="snížená",J692,0)</f>
        <v>0</v>
      </c>
      <c r="BG692" s="106">
        <f>IF(N692="zákl. přenesená",J692,0)</f>
        <v>0</v>
      </c>
      <c r="BH692" s="106">
        <f>IF(N692="sníž. přenesená",J692,0)</f>
        <v>0</v>
      </c>
      <c r="BI692" s="106">
        <f>IF(N692="nulová",J692,0)</f>
        <v>0</v>
      </c>
      <c r="BJ692" s="6" t="s">
        <v>79</v>
      </c>
      <c r="BK692" s="106">
        <f>ROUND(I692*H692,2)</f>
        <v>0</v>
      </c>
      <c r="BL692" s="6" t="s">
        <v>224</v>
      </c>
      <c r="BM692" s="105" t="s">
        <v>1141</v>
      </c>
    </row>
    <row r="693" spans="1:65" s="132" customFormat="1">
      <c r="B693" s="133"/>
      <c r="D693" s="113" t="s">
        <v>226</v>
      </c>
      <c r="F693" s="135" t="s">
        <v>1142</v>
      </c>
      <c r="H693" s="136">
        <v>9189.6540000000005</v>
      </c>
      <c r="L693" s="133"/>
      <c r="M693" s="137"/>
      <c r="N693" s="138"/>
      <c r="O693" s="138"/>
      <c r="P693" s="138"/>
      <c r="Q693" s="138"/>
      <c r="R693" s="138"/>
      <c r="S693" s="138"/>
      <c r="T693" s="139"/>
      <c r="AT693" s="134" t="s">
        <v>226</v>
      </c>
      <c r="AU693" s="134" t="s">
        <v>81</v>
      </c>
      <c r="AV693" s="132" t="s">
        <v>81</v>
      </c>
      <c r="AW693" s="132" t="s">
        <v>2</v>
      </c>
      <c r="AX693" s="132" t="s">
        <v>79</v>
      </c>
      <c r="AY693" s="134" t="s">
        <v>217</v>
      </c>
    </row>
    <row r="694" spans="1:65" s="17" customFormat="1" ht="24">
      <c r="A694" s="161"/>
      <c r="B694" s="15"/>
      <c r="C694" s="94" t="s">
        <v>1086</v>
      </c>
      <c r="D694" s="94" t="s">
        <v>219</v>
      </c>
      <c r="E694" s="95" t="s">
        <v>1144</v>
      </c>
      <c r="F694" s="96" t="s">
        <v>1145</v>
      </c>
      <c r="G694" s="97" t="s">
        <v>263</v>
      </c>
      <c r="H694" s="98">
        <v>483.666</v>
      </c>
      <c r="I694" s="1"/>
      <c r="J694" s="99">
        <f>ROUND(I694*H694,2)</f>
        <v>0</v>
      </c>
      <c r="K694" s="96" t="s">
        <v>223</v>
      </c>
      <c r="L694" s="15"/>
      <c r="M694" s="100" t="s">
        <v>0</v>
      </c>
      <c r="N694" s="101" t="s">
        <v>37</v>
      </c>
      <c r="O694" s="102"/>
      <c r="P694" s="103">
        <f>O694*H694</f>
        <v>0</v>
      </c>
      <c r="Q694" s="103">
        <v>0</v>
      </c>
      <c r="R694" s="103">
        <f>Q694*H694</f>
        <v>0</v>
      </c>
      <c r="S694" s="103">
        <v>0</v>
      </c>
      <c r="T694" s="104">
        <f>S694*H694</f>
        <v>0</v>
      </c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R694" s="105" t="s">
        <v>224</v>
      </c>
      <c r="AT694" s="105" t="s">
        <v>219</v>
      </c>
      <c r="AU694" s="105" t="s">
        <v>81</v>
      </c>
      <c r="AY694" s="6" t="s">
        <v>217</v>
      </c>
      <c r="BE694" s="106">
        <f>IF(N694="základní",J694,0)</f>
        <v>0</v>
      </c>
      <c r="BF694" s="106">
        <f>IF(N694="snížená",J694,0)</f>
        <v>0</v>
      </c>
      <c r="BG694" s="106">
        <f>IF(N694="zákl. přenesená",J694,0)</f>
        <v>0</v>
      </c>
      <c r="BH694" s="106">
        <f>IF(N694="sníž. přenesená",J694,0)</f>
        <v>0</v>
      </c>
      <c r="BI694" s="106">
        <f>IF(N694="nulová",J694,0)</f>
        <v>0</v>
      </c>
      <c r="BJ694" s="6" t="s">
        <v>79</v>
      </c>
      <c r="BK694" s="106">
        <f>ROUND(I694*H694,2)</f>
        <v>0</v>
      </c>
      <c r="BL694" s="6" t="s">
        <v>224</v>
      </c>
      <c r="BM694" s="105" t="s">
        <v>1146</v>
      </c>
    </row>
    <row r="695" spans="1:65" s="81" customFormat="1" ht="22.9" customHeight="1">
      <c r="B695" s="82"/>
      <c r="D695" s="83" t="s">
        <v>71</v>
      </c>
      <c r="E695" s="92" t="s">
        <v>1147</v>
      </c>
      <c r="F695" s="92" t="s">
        <v>1148</v>
      </c>
      <c r="J695" s="93">
        <f>BK695</f>
        <v>0</v>
      </c>
      <c r="L695" s="82"/>
      <c r="M695" s="86"/>
      <c r="N695" s="87"/>
      <c r="O695" s="87"/>
      <c r="P695" s="88">
        <f>P696</f>
        <v>0</v>
      </c>
      <c r="Q695" s="87"/>
      <c r="R695" s="88">
        <f>R696</f>
        <v>0</v>
      </c>
      <c r="S695" s="87"/>
      <c r="T695" s="89">
        <f>T696</f>
        <v>0</v>
      </c>
      <c r="AR695" s="83" t="s">
        <v>79</v>
      </c>
      <c r="AT695" s="90" t="s">
        <v>71</v>
      </c>
      <c r="AU695" s="90" t="s">
        <v>79</v>
      </c>
      <c r="AY695" s="83" t="s">
        <v>217</v>
      </c>
      <c r="BK695" s="91">
        <f>BK696</f>
        <v>0</v>
      </c>
    </row>
    <row r="696" spans="1:65" s="17" customFormat="1" ht="16.5" customHeight="1">
      <c r="A696" s="161"/>
      <c r="B696" s="15"/>
      <c r="C696" s="94" t="s">
        <v>1100</v>
      </c>
      <c r="D696" s="94" t="s">
        <v>219</v>
      </c>
      <c r="E696" s="95" t="s">
        <v>1150</v>
      </c>
      <c r="F696" s="96" t="s">
        <v>1151</v>
      </c>
      <c r="G696" s="97" t="s">
        <v>263</v>
      </c>
      <c r="H696" s="98">
        <v>470.072</v>
      </c>
      <c r="I696" s="1"/>
      <c r="J696" s="99">
        <f>ROUND(I696*H696,2)</f>
        <v>0</v>
      </c>
      <c r="K696" s="96" t="s">
        <v>223</v>
      </c>
      <c r="L696" s="15"/>
      <c r="M696" s="100" t="s">
        <v>0</v>
      </c>
      <c r="N696" s="101" t="s">
        <v>37</v>
      </c>
      <c r="O696" s="102"/>
      <c r="P696" s="103">
        <f>O696*H696</f>
        <v>0</v>
      </c>
      <c r="Q696" s="103">
        <v>0</v>
      </c>
      <c r="R696" s="103">
        <f>Q696*H696</f>
        <v>0</v>
      </c>
      <c r="S696" s="103">
        <v>0</v>
      </c>
      <c r="T696" s="104">
        <f>S696*H696</f>
        <v>0</v>
      </c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R696" s="105" t="s">
        <v>224</v>
      </c>
      <c r="AT696" s="105" t="s">
        <v>219</v>
      </c>
      <c r="AU696" s="105" t="s">
        <v>81</v>
      </c>
      <c r="AY696" s="6" t="s">
        <v>217</v>
      </c>
      <c r="BE696" s="106">
        <f>IF(N696="základní",J696,0)</f>
        <v>0</v>
      </c>
      <c r="BF696" s="106">
        <f>IF(N696="snížená",J696,0)</f>
        <v>0</v>
      </c>
      <c r="BG696" s="106">
        <f>IF(N696="zákl. přenesená",J696,0)</f>
        <v>0</v>
      </c>
      <c r="BH696" s="106">
        <f>IF(N696="sníž. přenesená",J696,0)</f>
        <v>0</v>
      </c>
      <c r="BI696" s="106">
        <f>IF(N696="nulová",J696,0)</f>
        <v>0</v>
      </c>
      <c r="BJ696" s="6" t="s">
        <v>79</v>
      </c>
      <c r="BK696" s="106">
        <f>ROUND(I696*H696,2)</f>
        <v>0</v>
      </c>
      <c r="BL696" s="6" t="s">
        <v>224</v>
      </c>
      <c r="BM696" s="105" t="s">
        <v>1152</v>
      </c>
    </row>
    <row r="697" spans="1:65" s="81" customFormat="1" ht="25.9" customHeight="1">
      <c r="B697" s="82"/>
      <c r="D697" s="83" t="s">
        <v>71</v>
      </c>
      <c r="E697" s="84" t="s">
        <v>1153</v>
      </c>
      <c r="F697" s="84" t="s">
        <v>1154</v>
      </c>
      <c r="J697" s="85">
        <f>BK697</f>
        <v>0</v>
      </c>
      <c r="L697" s="82"/>
      <c r="M697" s="86"/>
      <c r="N697" s="87"/>
      <c r="O697" s="87"/>
      <c r="P697" s="88">
        <f>P698+P741+P759+P816+P831+P834+P851+P985+P1071+P1074+P1107+P1145+P1155+P1240+P1246+P1335+P1381+P1403+P1422</f>
        <v>0</v>
      </c>
      <c r="Q697" s="87"/>
      <c r="R697" s="88">
        <f>R698+R741+R759+R816+R831+R834+R851+R985+R1071+R1074+R1107+R1145+R1155+R1240+R1246+R1335+R1381+R1403+R1422</f>
        <v>80.459336489999984</v>
      </c>
      <c r="S697" s="87"/>
      <c r="T697" s="89">
        <f>T698+T741+T759+T816+T831+T834+T851+T985+T1071+T1074+T1107+T1145+T1155+T1240+T1246+T1335+T1381+T1403+T1422</f>
        <v>44.742269109999995</v>
      </c>
      <c r="AR697" s="83" t="s">
        <v>81</v>
      </c>
      <c r="AT697" s="90" t="s">
        <v>71</v>
      </c>
      <c r="AU697" s="90" t="s">
        <v>72</v>
      </c>
      <c r="AY697" s="83" t="s">
        <v>217</v>
      </c>
      <c r="BK697" s="91">
        <f>BK698+BK741+BK759+BK816+BK831+BK834+BK851+BK985+BK1071+BK1074+BK1107+BK1145+BK1155+BK1240+BK1246+BK1335+BK1381+BK1403+BK1422</f>
        <v>0</v>
      </c>
    </row>
    <row r="698" spans="1:65" s="81" customFormat="1" ht="22.9" customHeight="1">
      <c r="B698" s="82"/>
      <c r="D698" s="83" t="s">
        <v>71</v>
      </c>
      <c r="E698" s="92" t="s">
        <v>1155</v>
      </c>
      <c r="F698" s="92" t="s">
        <v>1156</v>
      </c>
      <c r="J698" s="93">
        <f>BK698</f>
        <v>0</v>
      </c>
      <c r="L698" s="82"/>
      <c r="M698" s="86"/>
      <c r="N698" s="87"/>
      <c r="O698" s="87"/>
      <c r="P698" s="88">
        <f>SUM(P699:P740)</f>
        <v>0</v>
      </c>
      <c r="Q698" s="87"/>
      <c r="R698" s="88">
        <f>SUM(R699:R740)</f>
        <v>3.7697335999999999</v>
      </c>
      <c r="S698" s="87"/>
      <c r="T698" s="89">
        <f>SUM(T699:T740)</f>
        <v>0.24832799999999997</v>
      </c>
      <c r="AR698" s="83" t="s">
        <v>81</v>
      </c>
      <c r="AT698" s="90" t="s">
        <v>71</v>
      </c>
      <c r="AU698" s="90" t="s">
        <v>79</v>
      </c>
      <c r="AY698" s="83" t="s">
        <v>217</v>
      </c>
      <c r="BK698" s="91">
        <f>SUM(BK699:BK740)</f>
        <v>0</v>
      </c>
    </row>
    <row r="699" spans="1:65" s="17" customFormat="1" ht="16.5" customHeight="1">
      <c r="A699" s="161"/>
      <c r="B699" s="15"/>
      <c r="C699" s="94" t="s">
        <v>1105</v>
      </c>
      <c r="D699" s="94" t="s">
        <v>219</v>
      </c>
      <c r="E699" s="95" t="s">
        <v>1158</v>
      </c>
      <c r="F699" s="96" t="s">
        <v>1159</v>
      </c>
      <c r="G699" s="97" t="s">
        <v>286</v>
      </c>
      <c r="H699" s="98">
        <v>155.81399999999999</v>
      </c>
      <c r="I699" s="1"/>
      <c r="J699" s="99">
        <f>ROUND(I699*H699,2)</f>
        <v>0</v>
      </c>
      <c r="K699" s="96" t="s">
        <v>223</v>
      </c>
      <c r="L699" s="15"/>
      <c r="M699" s="100" t="s">
        <v>0</v>
      </c>
      <c r="N699" s="101" t="s">
        <v>37</v>
      </c>
      <c r="O699" s="102"/>
      <c r="P699" s="103">
        <f>O699*H699</f>
        <v>0</v>
      </c>
      <c r="Q699" s="103">
        <v>0</v>
      </c>
      <c r="R699" s="103">
        <f>Q699*H699</f>
        <v>0</v>
      </c>
      <c r="S699" s="103">
        <v>0</v>
      </c>
      <c r="T699" s="104">
        <f>S699*H699</f>
        <v>0</v>
      </c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R699" s="105" t="s">
        <v>293</v>
      </c>
      <c r="AT699" s="105" t="s">
        <v>219</v>
      </c>
      <c r="AU699" s="105" t="s">
        <v>81</v>
      </c>
      <c r="AY699" s="6" t="s">
        <v>217</v>
      </c>
      <c r="BE699" s="106">
        <f>IF(N699="základní",J699,0)</f>
        <v>0</v>
      </c>
      <c r="BF699" s="106">
        <f>IF(N699="snížená",J699,0)</f>
        <v>0</v>
      </c>
      <c r="BG699" s="106">
        <f>IF(N699="zákl. přenesená",J699,0)</f>
        <v>0</v>
      </c>
      <c r="BH699" s="106">
        <f>IF(N699="sníž. přenesená",J699,0)</f>
        <v>0</v>
      </c>
      <c r="BI699" s="106">
        <f>IF(N699="nulová",J699,0)</f>
        <v>0</v>
      </c>
      <c r="BJ699" s="6" t="s">
        <v>79</v>
      </c>
      <c r="BK699" s="106">
        <f>ROUND(I699*H699,2)</f>
        <v>0</v>
      </c>
      <c r="BL699" s="6" t="s">
        <v>293</v>
      </c>
      <c r="BM699" s="105" t="s">
        <v>1160</v>
      </c>
    </row>
    <row r="700" spans="1:65" s="132" customFormat="1">
      <c r="B700" s="133"/>
      <c r="D700" s="113" t="s">
        <v>226</v>
      </c>
      <c r="E700" s="134" t="s">
        <v>0</v>
      </c>
      <c r="F700" s="135" t="s">
        <v>1161</v>
      </c>
      <c r="H700" s="136">
        <v>2.464</v>
      </c>
      <c r="L700" s="133"/>
      <c r="M700" s="137"/>
      <c r="N700" s="138"/>
      <c r="O700" s="138"/>
      <c r="P700" s="138"/>
      <c r="Q700" s="138"/>
      <c r="R700" s="138"/>
      <c r="S700" s="138"/>
      <c r="T700" s="139"/>
      <c r="AT700" s="134" t="s">
        <v>226</v>
      </c>
      <c r="AU700" s="134" t="s">
        <v>81</v>
      </c>
      <c r="AV700" s="132" t="s">
        <v>81</v>
      </c>
      <c r="AW700" s="132" t="s">
        <v>28</v>
      </c>
      <c r="AX700" s="132" t="s">
        <v>72</v>
      </c>
      <c r="AY700" s="134" t="s">
        <v>217</v>
      </c>
    </row>
    <row r="701" spans="1:65" s="132" customFormat="1">
      <c r="B701" s="133"/>
      <c r="D701" s="113" t="s">
        <v>226</v>
      </c>
      <c r="E701" s="134" t="s">
        <v>0</v>
      </c>
      <c r="F701" s="135" t="s">
        <v>725</v>
      </c>
      <c r="H701" s="136">
        <v>153.35</v>
      </c>
      <c r="L701" s="133"/>
      <c r="M701" s="137"/>
      <c r="N701" s="138"/>
      <c r="O701" s="138"/>
      <c r="P701" s="138"/>
      <c r="Q701" s="138"/>
      <c r="R701" s="138"/>
      <c r="S701" s="138"/>
      <c r="T701" s="139"/>
      <c r="AT701" s="134" t="s">
        <v>226</v>
      </c>
      <c r="AU701" s="134" t="s">
        <v>81</v>
      </c>
      <c r="AV701" s="132" t="s">
        <v>81</v>
      </c>
      <c r="AW701" s="132" t="s">
        <v>28</v>
      </c>
      <c r="AX701" s="132" t="s">
        <v>72</v>
      </c>
      <c r="AY701" s="134" t="s">
        <v>217</v>
      </c>
    </row>
    <row r="702" spans="1:65" s="140" customFormat="1">
      <c r="B702" s="141"/>
      <c r="D702" s="113" t="s">
        <v>226</v>
      </c>
      <c r="E702" s="142" t="s">
        <v>0</v>
      </c>
      <c r="F702" s="143" t="s">
        <v>227</v>
      </c>
      <c r="H702" s="144">
        <v>155.81399999999999</v>
      </c>
      <c r="L702" s="141"/>
      <c r="M702" s="145"/>
      <c r="N702" s="146"/>
      <c r="O702" s="146"/>
      <c r="P702" s="146"/>
      <c r="Q702" s="146"/>
      <c r="R702" s="146"/>
      <c r="S702" s="146"/>
      <c r="T702" s="147"/>
      <c r="AT702" s="142" t="s">
        <v>226</v>
      </c>
      <c r="AU702" s="142" t="s">
        <v>81</v>
      </c>
      <c r="AV702" s="140" t="s">
        <v>224</v>
      </c>
      <c r="AW702" s="140" t="s">
        <v>28</v>
      </c>
      <c r="AX702" s="140" t="s">
        <v>79</v>
      </c>
      <c r="AY702" s="142" t="s">
        <v>217</v>
      </c>
    </row>
    <row r="703" spans="1:65" s="17" customFormat="1" ht="16.5" customHeight="1">
      <c r="A703" s="161"/>
      <c r="B703" s="15"/>
      <c r="C703" s="148" t="s">
        <v>1126</v>
      </c>
      <c r="D703" s="148" t="s">
        <v>245</v>
      </c>
      <c r="E703" s="149" t="s">
        <v>1163</v>
      </c>
      <c r="F703" s="150" t="s">
        <v>1164</v>
      </c>
      <c r="G703" s="151" t="s">
        <v>263</v>
      </c>
      <c r="H703" s="152">
        <v>4.7E-2</v>
      </c>
      <c r="I703" s="2"/>
      <c r="J703" s="153">
        <f>ROUND(I703*H703,2)</f>
        <v>0</v>
      </c>
      <c r="K703" s="150" t="s">
        <v>223</v>
      </c>
      <c r="L703" s="154"/>
      <c r="M703" s="155" t="s">
        <v>0</v>
      </c>
      <c r="N703" s="156" t="s">
        <v>37</v>
      </c>
      <c r="O703" s="102"/>
      <c r="P703" s="103">
        <f>O703*H703</f>
        <v>0</v>
      </c>
      <c r="Q703" s="103">
        <v>1</v>
      </c>
      <c r="R703" s="103">
        <f>Q703*H703</f>
        <v>4.7E-2</v>
      </c>
      <c r="S703" s="103">
        <v>0</v>
      </c>
      <c r="T703" s="104">
        <f>S703*H703</f>
        <v>0</v>
      </c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R703" s="105" t="s">
        <v>364</v>
      </c>
      <c r="AT703" s="105" t="s">
        <v>245</v>
      </c>
      <c r="AU703" s="105" t="s">
        <v>81</v>
      </c>
      <c r="AY703" s="6" t="s">
        <v>217</v>
      </c>
      <c r="BE703" s="106">
        <f>IF(N703="základní",J703,0)</f>
        <v>0</v>
      </c>
      <c r="BF703" s="106">
        <f>IF(N703="snížená",J703,0)</f>
        <v>0</v>
      </c>
      <c r="BG703" s="106">
        <f>IF(N703="zákl. přenesená",J703,0)</f>
        <v>0</v>
      </c>
      <c r="BH703" s="106">
        <f>IF(N703="sníž. přenesená",J703,0)</f>
        <v>0</v>
      </c>
      <c r="BI703" s="106">
        <f>IF(N703="nulová",J703,0)</f>
        <v>0</v>
      </c>
      <c r="BJ703" s="6" t="s">
        <v>79</v>
      </c>
      <c r="BK703" s="106">
        <f>ROUND(I703*H703,2)</f>
        <v>0</v>
      </c>
      <c r="BL703" s="6" t="s">
        <v>293</v>
      </c>
      <c r="BM703" s="105" t="s">
        <v>1165</v>
      </c>
    </row>
    <row r="704" spans="1:65" s="132" customFormat="1">
      <c r="B704" s="133"/>
      <c r="D704" s="113" t="s">
        <v>226</v>
      </c>
      <c r="E704" s="134" t="s">
        <v>0</v>
      </c>
      <c r="F704" s="135" t="s">
        <v>1161</v>
      </c>
      <c r="H704" s="136">
        <v>2.464</v>
      </c>
      <c r="L704" s="133"/>
      <c r="M704" s="137"/>
      <c r="N704" s="138"/>
      <c r="O704" s="138"/>
      <c r="P704" s="138"/>
      <c r="Q704" s="138"/>
      <c r="R704" s="138"/>
      <c r="S704" s="138"/>
      <c r="T704" s="139"/>
      <c r="AT704" s="134" t="s">
        <v>226</v>
      </c>
      <c r="AU704" s="134" t="s">
        <v>81</v>
      </c>
      <c r="AV704" s="132" t="s">
        <v>81</v>
      </c>
      <c r="AW704" s="132" t="s">
        <v>28</v>
      </c>
      <c r="AX704" s="132" t="s">
        <v>72</v>
      </c>
      <c r="AY704" s="134" t="s">
        <v>217</v>
      </c>
    </row>
    <row r="705" spans="1:65" s="132" customFormat="1">
      <c r="B705" s="133"/>
      <c r="D705" s="113" t="s">
        <v>226</v>
      </c>
      <c r="E705" s="134" t="s">
        <v>0</v>
      </c>
      <c r="F705" s="135" t="s">
        <v>725</v>
      </c>
      <c r="H705" s="136">
        <v>153.35</v>
      </c>
      <c r="L705" s="133"/>
      <c r="M705" s="137"/>
      <c r="N705" s="138"/>
      <c r="O705" s="138"/>
      <c r="P705" s="138"/>
      <c r="Q705" s="138"/>
      <c r="R705" s="138"/>
      <c r="S705" s="138"/>
      <c r="T705" s="139"/>
      <c r="AT705" s="134" t="s">
        <v>226</v>
      </c>
      <c r="AU705" s="134" t="s">
        <v>81</v>
      </c>
      <c r="AV705" s="132" t="s">
        <v>81</v>
      </c>
      <c r="AW705" s="132" t="s">
        <v>28</v>
      </c>
      <c r="AX705" s="132" t="s">
        <v>72</v>
      </c>
      <c r="AY705" s="134" t="s">
        <v>217</v>
      </c>
    </row>
    <row r="706" spans="1:65" s="140" customFormat="1">
      <c r="B706" s="141"/>
      <c r="D706" s="113" t="s">
        <v>226</v>
      </c>
      <c r="E706" s="142" t="s">
        <v>0</v>
      </c>
      <c r="F706" s="143" t="s">
        <v>227</v>
      </c>
      <c r="H706" s="144">
        <v>155.81399999999999</v>
      </c>
      <c r="L706" s="141"/>
      <c r="M706" s="145"/>
      <c r="N706" s="146"/>
      <c r="O706" s="146"/>
      <c r="P706" s="146"/>
      <c r="Q706" s="146"/>
      <c r="R706" s="146"/>
      <c r="S706" s="146"/>
      <c r="T706" s="147"/>
      <c r="AT706" s="142" t="s">
        <v>226</v>
      </c>
      <c r="AU706" s="142" t="s">
        <v>81</v>
      </c>
      <c r="AV706" s="140" t="s">
        <v>224</v>
      </c>
      <c r="AW706" s="140" t="s">
        <v>28</v>
      </c>
      <c r="AX706" s="140" t="s">
        <v>79</v>
      </c>
      <c r="AY706" s="142" t="s">
        <v>217</v>
      </c>
    </row>
    <row r="707" spans="1:65" s="132" customFormat="1">
      <c r="B707" s="133"/>
      <c r="D707" s="113" t="s">
        <v>226</v>
      </c>
      <c r="F707" s="135" t="s">
        <v>1166</v>
      </c>
      <c r="H707" s="136">
        <v>4.7E-2</v>
      </c>
      <c r="L707" s="133"/>
      <c r="M707" s="137"/>
      <c r="N707" s="138"/>
      <c r="O707" s="138"/>
      <c r="P707" s="138"/>
      <c r="Q707" s="138"/>
      <c r="R707" s="138"/>
      <c r="S707" s="138"/>
      <c r="T707" s="139"/>
      <c r="AT707" s="134" t="s">
        <v>226</v>
      </c>
      <c r="AU707" s="134" t="s">
        <v>81</v>
      </c>
      <c r="AV707" s="132" t="s">
        <v>81</v>
      </c>
      <c r="AW707" s="132" t="s">
        <v>2</v>
      </c>
      <c r="AX707" s="132" t="s">
        <v>79</v>
      </c>
      <c r="AY707" s="134" t="s">
        <v>217</v>
      </c>
    </row>
    <row r="708" spans="1:65" s="17" customFormat="1" ht="16.5" customHeight="1">
      <c r="A708" s="161"/>
      <c r="B708" s="15"/>
      <c r="C708" s="94" t="s">
        <v>2895</v>
      </c>
      <c r="D708" s="94" t="s">
        <v>219</v>
      </c>
      <c r="E708" s="95" t="s">
        <v>1168</v>
      </c>
      <c r="F708" s="96" t="s">
        <v>1169</v>
      </c>
      <c r="G708" s="97" t="s">
        <v>286</v>
      </c>
      <c r="H708" s="98">
        <v>120.773</v>
      </c>
      <c r="I708" s="1"/>
      <c r="J708" s="99">
        <f>ROUND(I708*H708,2)</f>
        <v>0</v>
      </c>
      <c r="K708" s="96" t="s">
        <v>223</v>
      </c>
      <c r="L708" s="15"/>
      <c r="M708" s="100" t="s">
        <v>0</v>
      </c>
      <c r="N708" s="101" t="s">
        <v>37</v>
      </c>
      <c r="O708" s="102"/>
      <c r="P708" s="103">
        <f>O708*H708</f>
        <v>0</v>
      </c>
      <c r="Q708" s="103">
        <v>0</v>
      </c>
      <c r="R708" s="103">
        <f>Q708*H708</f>
        <v>0</v>
      </c>
      <c r="S708" s="103">
        <v>0</v>
      </c>
      <c r="T708" s="104">
        <f>S708*H708</f>
        <v>0</v>
      </c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R708" s="105" t="s">
        <v>293</v>
      </c>
      <c r="AT708" s="105" t="s">
        <v>219</v>
      </c>
      <c r="AU708" s="105" t="s">
        <v>81</v>
      </c>
      <c r="AY708" s="6" t="s">
        <v>217</v>
      </c>
      <c r="BE708" s="106">
        <f>IF(N708="základní",J708,0)</f>
        <v>0</v>
      </c>
      <c r="BF708" s="106">
        <f>IF(N708="snížená",J708,0)</f>
        <v>0</v>
      </c>
      <c r="BG708" s="106">
        <f>IF(N708="zákl. přenesená",J708,0)</f>
        <v>0</v>
      </c>
      <c r="BH708" s="106">
        <f>IF(N708="sníž. přenesená",J708,0)</f>
        <v>0</v>
      </c>
      <c r="BI708" s="106">
        <f>IF(N708="nulová",J708,0)</f>
        <v>0</v>
      </c>
      <c r="BJ708" s="6" t="s">
        <v>79</v>
      </c>
      <c r="BK708" s="106">
        <f>ROUND(I708*H708,2)</f>
        <v>0</v>
      </c>
      <c r="BL708" s="6" t="s">
        <v>293</v>
      </c>
      <c r="BM708" s="105" t="s">
        <v>1170</v>
      </c>
    </row>
    <row r="709" spans="1:65" s="132" customFormat="1">
      <c r="B709" s="133"/>
      <c r="D709" s="113" t="s">
        <v>226</v>
      </c>
      <c r="E709" s="134" t="s">
        <v>0</v>
      </c>
      <c r="F709" s="135" t="s">
        <v>1171</v>
      </c>
      <c r="H709" s="136">
        <v>11.154999999999999</v>
      </c>
      <c r="L709" s="133"/>
      <c r="M709" s="137"/>
      <c r="N709" s="138"/>
      <c r="O709" s="138"/>
      <c r="P709" s="138"/>
      <c r="Q709" s="138"/>
      <c r="R709" s="138"/>
      <c r="S709" s="138"/>
      <c r="T709" s="139"/>
      <c r="AT709" s="134" t="s">
        <v>226</v>
      </c>
      <c r="AU709" s="134" t="s">
        <v>81</v>
      </c>
      <c r="AV709" s="132" t="s">
        <v>81</v>
      </c>
      <c r="AW709" s="132" t="s">
        <v>28</v>
      </c>
      <c r="AX709" s="132" t="s">
        <v>72</v>
      </c>
      <c r="AY709" s="134" t="s">
        <v>217</v>
      </c>
    </row>
    <row r="710" spans="1:65" s="132" customFormat="1">
      <c r="B710" s="133"/>
      <c r="D710" s="113" t="s">
        <v>226</v>
      </c>
      <c r="E710" s="134" t="s">
        <v>0</v>
      </c>
      <c r="F710" s="135" t="s">
        <v>1172</v>
      </c>
      <c r="H710" s="136">
        <v>109.61799999999999</v>
      </c>
      <c r="L710" s="133"/>
      <c r="M710" s="137"/>
      <c r="N710" s="138"/>
      <c r="O710" s="138"/>
      <c r="P710" s="138"/>
      <c r="Q710" s="138"/>
      <c r="R710" s="138"/>
      <c r="S710" s="138"/>
      <c r="T710" s="139"/>
      <c r="AT710" s="134" t="s">
        <v>226</v>
      </c>
      <c r="AU710" s="134" t="s">
        <v>81</v>
      </c>
      <c r="AV710" s="132" t="s">
        <v>81</v>
      </c>
      <c r="AW710" s="132" t="s">
        <v>28</v>
      </c>
      <c r="AX710" s="132" t="s">
        <v>72</v>
      </c>
      <c r="AY710" s="134" t="s">
        <v>217</v>
      </c>
    </row>
    <row r="711" spans="1:65" s="140" customFormat="1">
      <c r="B711" s="141"/>
      <c r="D711" s="113" t="s">
        <v>226</v>
      </c>
      <c r="E711" s="142" t="s">
        <v>0</v>
      </c>
      <c r="F711" s="143" t="s">
        <v>227</v>
      </c>
      <c r="H711" s="144">
        <v>120.773</v>
      </c>
      <c r="L711" s="141"/>
      <c r="M711" s="145"/>
      <c r="N711" s="146"/>
      <c r="O711" s="146"/>
      <c r="P711" s="146"/>
      <c r="Q711" s="146"/>
      <c r="R711" s="146"/>
      <c r="S711" s="146"/>
      <c r="T711" s="147"/>
      <c r="AT711" s="142" t="s">
        <v>226</v>
      </c>
      <c r="AU711" s="142" t="s">
        <v>81</v>
      </c>
      <c r="AV711" s="140" t="s">
        <v>224</v>
      </c>
      <c r="AW711" s="140" t="s">
        <v>28</v>
      </c>
      <c r="AX711" s="140" t="s">
        <v>79</v>
      </c>
      <c r="AY711" s="142" t="s">
        <v>217</v>
      </c>
    </row>
    <row r="712" spans="1:65" s="17" customFormat="1" ht="16.5" customHeight="1">
      <c r="A712" s="161"/>
      <c r="B712" s="15"/>
      <c r="C712" s="148" t="s">
        <v>1130</v>
      </c>
      <c r="D712" s="148" t="s">
        <v>245</v>
      </c>
      <c r="E712" s="149" t="s">
        <v>1163</v>
      </c>
      <c r="F712" s="150" t="s">
        <v>1164</v>
      </c>
      <c r="G712" s="151" t="s">
        <v>263</v>
      </c>
      <c r="H712" s="152">
        <v>4.2000000000000003E-2</v>
      </c>
      <c r="I712" s="2"/>
      <c r="J712" s="153">
        <f>ROUND(I712*H712,2)</f>
        <v>0</v>
      </c>
      <c r="K712" s="150" t="s">
        <v>223</v>
      </c>
      <c r="L712" s="154"/>
      <c r="M712" s="155" t="s">
        <v>0</v>
      </c>
      <c r="N712" s="156" t="s">
        <v>37</v>
      </c>
      <c r="O712" s="102"/>
      <c r="P712" s="103">
        <f>O712*H712</f>
        <v>0</v>
      </c>
      <c r="Q712" s="103">
        <v>1</v>
      </c>
      <c r="R712" s="103">
        <f>Q712*H712</f>
        <v>4.2000000000000003E-2</v>
      </c>
      <c r="S712" s="103">
        <v>0</v>
      </c>
      <c r="T712" s="104">
        <f>S712*H712</f>
        <v>0</v>
      </c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R712" s="105" t="s">
        <v>364</v>
      </c>
      <c r="AT712" s="105" t="s">
        <v>245</v>
      </c>
      <c r="AU712" s="105" t="s">
        <v>81</v>
      </c>
      <c r="AY712" s="6" t="s">
        <v>217</v>
      </c>
      <c r="BE712" s="106">
        <f>IF(N712="základní",J712,0)</f>
        <v>0</v>
      </c>
      <c r="BF712" s="106">
        <f>IF(N712="snížená",J712,0)</f>
        <v>0</v>
      </c>
      <c r="BG712" s="106">
        <f>IF(N712="zákl. přenesená",J712,0)</f>
        <v>0</v>
      </c>
      <c r="BH712" s="106">
        <f>IF(N712="sníž. přenesená",J712,0)</f>
        <v>0</v>
      </c>
      <c r="BI712" s="106">
        <f>IF(N712="nulová",J712,0)</f>
        <v>0</v>
      </c>
      <c r="BJ712" s="6" t="s">
        <v>79</v>
      </c>
      <c r="BK712" s="106">
        <f>ROUND(I712*H712,2)</f>
        <v>0</v>
      </c>
      <c r="BL712" s="6" t="s">
        <v>293</v>
      </c>
      <c r="BM712" s="105" t="s">
        <v>1174</v>
      </c>
    </row>
    <row r="713" spans="1:65" s="132" customFormat="1">
      <c r="B713" s="133"/>
      <c r="D713" s="113" t="s">
        <v>226</v>
      </c>
      <c r="F713" s="135" t="s">
        <v>1175</v>
      </c>
      <c r="H713" s="136">
        <v>4.2000000000000003E-2</v>
      </c>
      <c r="L713" s="133"/>
      <c r="M713" s="137"/>
      <c r="N713" s="138"/>
      <c r="O713" s="138"/>
      <c r="P713" s="138"/>
      <c r="Q713" s="138"/>
      <c r="R713" s="138"/>
      <c r="S713" s="138"/>
      <c r="T713" s="139"/>
      <c r="AT713" s="134" t="s">
        <v>226</v>
      </c>
      <c r="AU713" s="134" t="s">
        <v>81</v>
      </c>
      <c r="AV713" s="132" t="s">
        <v>81</v>
      </c>
      <c r="AW713" s="132" t="s">
        <v>2</v>
      </c>
      <c r="AX713" s="132" t="s">
        <v>79</v>
      </c>
      <c r="AY713" s="134" t="s">
        <v>217</v>
      </c>
    </row>
    <row r="714" spans="1:65" s="17" customFormat="1" ht="16.5" customHeight="1">
      <c r="A714" s="161"/>
      <c r="B714" s="15"/>
      <c r="C714" s="94" t="s">
        <v>1134</v>
      </c>
      <c r="D714" s="94" t="s">
        <v>219</v>
      </c>
      <c r="E714" s="95" t="s">
        <v>1177</v>
      </c>
      <c r="F714" s="96" t="s">
        <v>1178</v>
      </c>
      <c r="G714" s="97" t="s">
        <v>286</v>
      </c>
      <c r="H714" s="98">
        <v>55.183999999999997</v>
      </c>
      <c r="I714" s="1"/>
      <c r="J714" s="99">
        <f>ROUND(I714*H714,2)</f>
        <v>0</v>
      </c>
      <c r="K714" s="96" t="s">
        <v>223</v>
      </c>
      <c r="L714" s="15"/>
      <c r="M714" s="100" t="s">
        <v>0</v>
      </c>
      <c r="N714" s="101" t="s">
        <v>37</v>
      </c>
      <c r="O714" s="102"/>
      <c r="P714" s="103">
        <f>O714*H714</f>
        <v>0</v>
      </c>
      <c r="Q714" s="103">
        <v>0</v>
      </c>
      <c r="R714" s="103">
        <f>Q714*H714</f>
        <v>0</v>
      </c>
      <c r="S714" s="103">
        <v>4.4999999999999997E-3</v>
      </c>
      <c r="T714" s="104">
        <f>S714*H714</f>
        <v>0.24832799999999997</v>
      </c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R714" s="105" t="s">
        <v>293</v>
      </c>
      <c r="AT714" s="105" t="s">
        <v>219</v>
      </c>
      <c r="AU714" s="105" t="s">
        <v>81</v>
      </c>
      <c r="AY714" s="6" t="s">
        <v>217</v>
      </c>
      <c r="BE714" s="106">
        <f>IF(N714="základní",J714,0)</f>
        <v>0</v>
      </c>
      <c r="BF714" s="106">
        <f>IF(N714="snížená",J714,0)</f>
        <v>0</v>
      </c>
      <c r="BG714" s="106">
        <f>IF(N714="zákl. přenesená",J714,0)</f>
        <v>0</v>
      </c>
      <c r="BH714" s="106">
        <f>IF(N714="sníž. přenesená",J714,0)</f>
        <v>0</v>
      </c>
      <c r="BI714" s="106">
        <f>IF(N714="nulová",J714,0)</f>
        <v>0</v>
      </c>
      <c r="BJ714" s="6" t="s">
        <v>79</v>
      </c>
      <c r="BK714" s="106">
        <f>ROUND(I714*H714,2)</f>
        <v>0</v>
      </c>
      <c r="BL714" s="6" t="s">
        <v>293</v>
      </c>
      <c r="BM714" s="105" t="s">
        <v>1179</v>
      </c>
    </row>
    <row r="715" spans="1:65" s="132" customFormat="1">
      <c r="B715" s="133"/>
      <c r="D715" s="113" t="s">
        <v>226</v>
      </c>
      <c r="E715" s="134" t="s">
        <v>0</v>
      </c>
      <c r="F715" s="135" t="s">
        <v>1180</v>
      </c>
      <c r="H715" s="136">
        <v>55.183999999999997</v>
      </c>
      <c r="L715" s="133"/>
      <c r="M715" s="137"/>
      <c r="N715" s="138"/>
      <c r="O715" s="138"/>
      <c r="P715" s="138"/>
      <c r="Q715" s="138"/>
      <c r="R715" s="138"/>
      <c r="S715" s="138"/>
      <c r="T715" s="139"/>
      <c r="AT715" s="134" t="s">
        <v>226</v>
      </c>
      <c r="AU715" s="134" t="s">
        <v>81</v>
      </c>
      <c r="AV715" s="132" t="s">
        <v>81</v>
      </c>
      <c r="AW715" s="132" t="s">
        <v>28</v>
      </c>
      <c r="AX715" s="132" t="s">
        <v>79</v>
      </c>
      <c r="AY715" s="134" t="s">
        <v>217</v>
      </c>
    </row>
    <row r="716" spans="1:65" s="17" customFormat="1" ht="16.5" customHeight="1">
      <c r="A716" s="161"/>
      <c r="B716" s="15"/>
      <c r="C716" s="94" t="s">
        <v>1138</v>
      </c>
      <c r="D716" s="94" t="s">
        <v>219</v>
      </c>
      <c r="E716" s="95" t="s">
        <v>1182</v>
      </c>
      <c r="F716" s="96" t="s">
        <v>1183</v>
      </c>
      <c r="G716" s="97" t="s">
        <v>286</v>
      </c>
      <c r="H716" s="98">
        <v>309.16399999999999</v>
      </c>
      <c r="I716" s="1"/>
      <c r="J716" s="99">
        <f>ROUND(I716*H716,2)</f>
        <v>0</v>
      </c>
      <c r="K716" s="96" t="s">
        <v>223</v>
      </c>
      <c r="L716" s="15"/>
      <c r="M716" s="100" t="s">
        <v>0</v>
      </c>
      <c r="N716" s="101" t="s">
        <v>37</v>
      </c>
      <c r="O716" s="102"/>
      <c r="P716" s="103">
        <f>O716*H716</f>
        <v>0</v>
      </c>
      <c r="Q716" s="103">
        <v>4.0000000000000002E-4</v>
      </c>
      <c r="R716" s="103">
        <f>Q716*H716</f>
        <v>0.1236656</v>
      </c>
      <c r="S716" s="103">
        <v>0</v>
      </c>
      <c r="T716" s="104">
        <f>S716*H716</f>
        <v>0</v>
      </c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R716" s="105" t="s">
        <v>293</v>
      </c>
      <c r="AT716" s="105" t="s">
        <v>219</v>
      </c>
      <c r="AU716" s="105" t="s">
        <v>81</v>
      </c>
      <c r="AY716" s="6" t="s">
        <v>217</v>
      </c>
      <c r="BE716" s="106">
        <f>IF(N716="základní",J716,0)</f>
        <v>0</v>
      </c>
      <c r="BF716" s="106">
        <f>IF(N716="snížená",J716,0)</f>
        <v>0</v>
      </c>
      <c r="BG716" s="106">
        <f>IF(N716="zákl. přenesená",J716,0)</f>
        <v>0</v>
      </c>
      <c r="BH716" s="106">
        <f>IF(N716="sníž. přenesená",J716,0)</f>
        <v>0</v>
      </c>
      <c r="BI716" s="106">
        <f>IF(N716="nulová",J716,0)</f>
        <v>0</v>
      </c>
      <c r="BJ716" s="6" t="s">
        <v>79</v>
      </c>
      <c r="BK716" s="106">
        <f>ROUND(I716*H716,2)</f>
        <v>0</v>
      </c>
      <c r="BL716" s="6" t="s">
        <v>293</v>
      </c>
      <c r="BM716" s="105" t="s">
        <v>1184</v>
      </c>
    </row>
    <row r="717" spans="1:65" s="132" customFormat="1">
      <c r="B717" s="133"/>
      <c r="D717" s="113" t="s">
        <v>226</v>
      </c>
      <c r="E717" s="134" t="s">
        <v>0</v>
      </c>
      <c r="F717" s="135" t="s">
        <v>1161</v>
      </c>
      <c r="H717" s="136">
        <v>2.464</v>
      </c>
      <c r="L717" s="133"/>
      <c r="M717" s="137"/>
      <c r="N717" s="138"/>
      <c r="O717" s="138"/>
      <c r="P717" s="138"/>
      <c r="Q717" s="138"/>
      <c r="R717" s="138"/>
      <c r="S717" s="138"/>
      <c r="T717" s="139"/>
      <c r="AT717" s="134" t="s">
        <v>226</v>
      </c>
      <c r="AU717" s="134" t="s">
        <v>81</v>
      </c>
      <c r="AV717" s="132" t="s">
        <v>81</v>
      </c>
      <c r="AW717" s="132" t="s">
        <v>28</v>
      </c>
      <c r="AX717" s="132" t="s">
        <v>72</v>
      </c>
      <c r="AY717" s="134" t="s">
        <v>217</v>
      </c>
    </row>
    <row r="718" spans="1:65" s="132" customFormat="1" ht="22.5">
      <c r="B718" s="133"/>
      <c r="D718" s="113" t="s">
        <v>226</v>
      </c>
      <c r="E718" s="134" t="s">
        <v>0</v>
      </c>
      <c r="F718" s="135" t="s">
        <v>1185</v>
      </c>
      <c r="H718" s="136">
        <v>306.7</v>
      </c>
      <c r="L718" s="133"/>
      <c r="M718" s="137"/>
      <c r="N718" s="138"/>
      <c r="O718" s="138"/>
      <c r="P718" s="138"/>
      <c r="Q718" s="138"/>
      <c r="R718" s="138"/>
      <c r="S718" s="138"/>
      <c r="T718" s="139"/>
      <c r="AT718" s="134" t="s">
        <v>226</v>
      </c>
      <c r="AU718" s="134" t="s">
        <v>81</v>
      </c>
      <c r="AV718" s="132" t="s">
        <v>81</v>
      </c>
      <c r="AW718" s="132" t="s">
        <v>28</v>
      </c>
      <c r="AX718" s="132" t="s">
        <v>72</v>
      </c>
      <c r="AY718" s="134" t="s">
        <v>217</v>
      </c>
    </row>
    <row r="719" spans="1:65" s="140" customFormat="1">
      <c r="B719" s="141"/>
      <c r="D719" s="113" t="s">
        <v>226</v>
      </c>
      <c r="E719" s="142" t="s">
        <v>0</v>
      </c>
      <c r="F719" s="143" t="s">
        <v>227</v>
      </c>
      <c r="H719" s="144">
        <v>309.16399999999999</v>
      </c>
      <c r="L719" s="141"/>
      <c r="M719" s="145"/>
      <c r="N719" s="146"/>
      <c r="O719" s="146"/>
      <c r="P719" s="146"/>
      <c r="Q719" s="146"/>
      <c r="R719" s="146"/>
      <c r="S719" s="146"/>
      <c r="T719" s="147"/>
      <c r="AT719" s="142" t="s">
        <v>226</v>
      </c>
      <c r="AU719" s="142" t="s">
        <v>81</v>
      </c>
      <c r="AV719" s="140" t="s">
        <v>224</v>
      </c>
      <c r="AW719" s="140" t="s">
        <v>28</v>
      </c>
      <c r="AX719" s="140" t="s">
        <v>79</v>
      </c>
      <c r="AY719" s="142" t="s">
        <v>217</v>
      </c>
    </row>
    <row r="720" spans="1:65" s="17" customFormat="1" ht="24">
      <c r="A720" s="161"/>
      <c r="B720" s="15"/>
      <c r="C720" s="148" t="s">
        <v>1143</v>
      </c>
      <c r="D720" s="148" t="s">
        <v>245</v>
      </c>
      <c r="E720" s="149" t="s">
        <v>1187</v>
      </c>
      <c r="F720" s="150" t="s">
        <v>1188</v>
      </c>
      <c r="G720" s="151" t="s">
        <v>286</v>
      </c>
      <c r="H720" s="152">
        <v>355.53899999999999</v>
      </c>
      <c r="I720" s="2"/>
      <c r="J720" s="153">
        <f>ROUND(I720*H720,2)</f>
        <v>0</v>
      </c>
      <c r="K720" s="150" t="s">
        <v>223</v>
      </c>
      <c r="L720" s="154"/>
      <c r="M720" s="155" t="s">
        <v>0</v>
      </c>
      <c r="N720" s="156" t="s">
        <v>37</v>
      </c>
      <c r="O720" s="102"/>
      <c r="P720" s="103">
        <f>O720*H720</f>
        <v>0</v>
      </c>
      <c r="Q720" s="103">
        <v>5.4000000000000003E-3</v>
      </c>
      <c r="R720" s="103">
        <f>Q720*H720</f>
        <v>1.9199106000000001</v>
      </c>
      <c r="S720" s="103">
        <v>0</v>
      </c>
      <c r="T720" s="104">
        <f>S720*H720</f>
        <v>0</v>
      </c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R720" s="105" t="s">
        <v>364</v>
      </c>
      <c r="AT720" s="105" t="s">
        <v>245</v>
      </c>
      <c r="AU720" s="105" t="s">
        <v>81</v>
      </c>
      <c r="AY720" s="6" t="s">
        <v>217</v>
      </c>
      <c r="BE720" s="106">
        <f>IF(N720="základní",J720,0)</f>
        <v>0</v>
      </c>
      <c r="BF720" s="106">
        <f>IF(N720="snížená",J720,0)</f>
        <v>0</v>
      </c>
      <c r="BG720" s="106">
        <f>IF(N720="zákl. přenesená",J720,0)</f>
        <v>0</v>
      </c>
      <c r="BH720" s="106">
        <f>IF(N720="sníž. přenesená",J720,0)</f>
        <v>0</v>
      </c>
      <c r="BI720" s="106">
        <f>IF(N720="nulová",J720,0)</f>
        <v>0</v>
      </c>
      <c r="BJ720" s="6" t="s">
        <v>79</v>
      </c>
      <c r="BK720" s="106">
        <f>ROUND(I720*H720,2)</f>
        <v>0</v>
      </c>
      <c r="BL720" s="6" t="s">
        <v>293</v>
      </c>
      <c r="BM720" s="105" t="s">
        <v>1189</v>
      </c>
    </row>
    <row r="721" spans="1:65" s="132" customFormat="1">
      <c r="B721" s="133"/>
      <c r="D721" s="113" t="s">
        <v>226</v>
      </c>
      <c r="E721" s="134" t="s">
        <v>0</v>
      </c>
      <c r="F721" s="135" t="s">
        <v>1161</v>
      </c>
      <c r="H721" s="136">
        <v>2.464</v>
      </c>
      <c r="L721" s="133"/>
      <c r="M721" s="137"/>
      <c r="N721" s="138"/>
      <c r="O721" s="138"/>
      <c r="P721" s="138"/>
      <c r="Q721" s="138"/>
      <c r="R721" s="138"/>
      <c r="S721" s="138"/>
      <c r="T721" s="139"/>
      <c r="AT721" s="134" t="s">
        <v>226</v>
      </c>
      <c r="AU721" s="134" t="s">
        <v>81</v>
      </c>
      <c r="AV721" s="132" t="s">
        <v>81</v>
      </c>
      <c r="AW721" s="132" t="s">
        <v>28</v>
      </c>
      <c r="AX721" s="132" t="s">
        <v>72</v>
      </c>
      <c r="AY721" s="134" t="s">
        <v>217</v>
      </c>
    </row>
    <row r="722" spans="1:65" s="132" customFormat="1" ht="22.5">
      <c r="B722" s="133"/>
      <c r="D722" s="113" t="s">
        <v>226</v>
      </c>
      <c r="E722" s="134" t="s">
        <v>0</v>
      </c>
      <c r="F722" s="135" t="s">
        <v>1185</v>
      </c>
      <c r="H722" s="136">
        <v>306.7</v>
      </c>
      <c r="L722" s="133"/>
      <c r="M722" s="137"/>
      <c r="N722" s="138"/>
      <c r="O722" s="138"/>
      <c r="P722" s="138"/>
      <c r="Q722" s="138"/>
      <c r="R722" s="138"/>
      <c r="S722" s="138"/>
      <c r="T722" s="139"/>
      <c r="AT722" s="134" t="s">
        <v>226</v>
      </c>
      <c r="AU722" s="134" t="s">
        <v>81</v>
      </c>
      <c r="AV722" s="132" t="s">
        <v>81</v>
      </c>
      <c r="AW722" s="132" t="s">
        <v>28</v>
      </c>
      <c r="AX722" s="132" t="s">
        <v>72</v>
      </c>
      <c r="AY722" s="134" t="s">
        <v>217</v>
      </c>
    </row>
    <row r="723" spans="1:65" s="140" customFormat="1">
      <c r="B723" s="141"/>
      <c r="D723" s="113" t="s">
        <v>226</v>
      </c>
      <c r="E723" s="142" t="s">
        <v>0</v>
      </c>
      <c r="F723" s="143" t="s">
        <v>227</v>
      </c>
      <c r="H723" s="144">
        <v>309.16399999999999</v>
      </c>
      <c r="L723" s="141"/>
      <c r="M723" s="145"/>
      <c r="N723" s="146"/>
      <c r="O723" s="146"/>
      <c r="P723" s="146"/>
      <c r="Q723" s="146"/>
      <c r="R723" s="146"/>
      <c r="S723" s="146"/>
      <c r="T723" s="147"/>
      <c r="AT723" s="142" t="s">
        <v>226</v>
      </c>
      <c r="AU723" s="142" t="s">
        <v>81</v>
      </c>
      <c r="AV723" s="140" t="s">
        <v>224</v>
      </c>
      <c r="AW723" s="140" t="s">
        <v>28</v>
      </c>
      <c r="AX723" s="140" t="s">
        <v>79</v>
      </c>
      <c r="AY723" s="142" t="s">
        <v>217</v>
      </c>
    </row>
    <row r="724" spans="1:65" s="132" customFormat="1">
      <c r="B724" s="133"/>
      <c r="D724" s="113" t="s">
        <v>226</v>
      </c>
      <c r="F724" s="135" t="s">
        <v>1190</v>
      </c>
      <c r="H724" s="136">
        <v>355.53899999999999</v>
      </c>
      <c r="L724" s="133"/>
      <c r="M724" s="137"/>
      <c r="N724" s="138"/>
      <c r="O724" s="138"/>
      <c r="P724" s="138"/>
      <c r="Q724" s="138"/>
      <c r="R724" s="138"/>
      <c r="S724" s="138"/>
      <c r="T724" s="139"/>
      <c r="AT724" s="134" t="s">
        <v>226</v>
      </c>
      <c r="AU724" s="134" t="s">
        <v>81</v>
      </c>
      <c r="AV724" s="132" t="s">
        <v>81</v>
      </c>
      <c r="AW724" s="132" t="s">
        <v>2</v>
      </c>
      <c r="AX724" s="132" t="s">
        <v>79</v>
      </c>
      <c r="AY724" s="134" t="s">
        <v>217</v>
      </c>
    </row>
    <row r="725" spans="1:65" s="17" customFormat="1" ht="16.5" customHeight="1">
      <c r="A725" s="161"/>
      <c r="B725" s="15"/>
      <c r="C725" s="94" t="s">
        <v>1149</v>
      </c>
      <c r="D725" s="94" t="s">
        <v>219</v>
      </c>
      <c r="E725" s="95" t="s">
        <v>1192</v>
      </c>
      <c r="F725" s="96" t="s">
        <v>1193</v>
      </c>
      <c r="G725" s="97" t="s">
        <v>286</v>
      </c>
      <c r="H725" s="98">
        <v>230.39099999999999</v>
      </c>
      <c r="I725" s="1"/>
      <c r="J725" s="99">
        <f>ROUND(I725*H725,2)</f>
        <v>0</v>
      </c>
      <c r="K725" s="96" t="s">
        <v>223</v>
      </c>
      <c r="L725" s="15"/>
      <c r="M725" s="100" t="s">
        <v>0</v>
      </c>
      <c r="N725" s="101" t="s">
        <v>37</v>
      </c>
      <c r="O725" s="102"/>
      <c r="P725" s="103">
        <f>O725*H725</f>
        <v>0</v>
      </c>
      <c r="Q725" s="103">
        <v>4.0000000000000002E-4</v>
      </c>
      <c r="R725" s="103">
        <f>Q725*H725</f>
        <v>9.2156399999999999E-2</v>
      </c>
      <c r="S725" s="103">
        <v>0</v>
      </c>
      <c r="T725" s="104">
        <f>S725*H725</f>
        <v>0</v>
      </c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R725" s="105" t="s">
        <v>293</v>
      </c>
      <c r="AT725" s="105" t="s">
        <v>219</v>
      </c>
      <c r="AU725" s="105" t="s">
        <v>81</v>
      </c>
      <c r="AY725" s="6" t="s">
        <v>217</v>
      </c>
      <c r="BE725" s="106">
        <f>IF(N725="základní",J725,0)</f>
        <v>0</v>
      </c>
      <c r="BF725" s="106">
        <f>IF(N725="snížená",J725,0)</f>
        <v>0</v>
      </c>
      <c r="BG725" s="106">
        <f>IF(N725="zákl. přenesená",J725,0)</f>
        <v>0</v>
      </c>
      <c r="BH725" s="106">
        <f>IF(N725="sníž. přenesená",J725,0)</f>
        <v>0</v>
      </c>
      <c r="BI725" s="106">
        <f>IF(N725="nulová",J725,0)</f>
        <v>0</v>
      </c>
      <c r="BJ725" s="6" t="s">
        <v>79</v>
      </c>
      <c r="BK725" s="106">
        <f>ROUND(I725*H725,2)</f>
        <v>0</v>
      </c>
      <c r="BL725" s="6" t="s">
        <v>293</v>
      </c>
      <c r="BM725" s="105" t="s">
        <v>1194</v>
      </c>
    </row>
    <row r="726" spans="1:65" s="132" customFormat="1">
      <c r="B726" s="133"/>
      <c r="D726" s="113" t="s">
        <v>226</v>
      </c>
      <c r="E726" s="134" t="s">
        <v>0</v>
      </c>
      <c r="F726" s="135" t="s">
        <v>1171</v>
      </c>
      <c r="H726" s="136">
        <v>11.154999999999999</v>
      </c>
      <c r="L726" s="133"/>
      <c r="M726" s="137"/>
      <c r="N726" s="138"/>
      <c r="O726" s="138"/>
      <c r="P726" s="138"/>
      <c r="Q726" s="138"/>
      <c r="R726" s="138"/>
      <c r="S726" s="138"/>
      <c r="T726" s="139"/>
      <c r="AT726" s="134" t="s">
        <v>226</v>
      </c>
      <c r="AU726" s="134" t="s">
        <v>81</v>
      </c>
      <c r="AV726" s="132" t="s">
        <v>81</v>
      </c>
      <c r="AW726" s="132" t="s">
        <v>28</v>
      </c>
      <c r="AX726" s="132" t="s">
        <v>72</v>
      </c>
      <c r="AY726" s="134" t="s">
        <v>217</v>
      </c>
    </row>
    <row r="727" spans="1:65" s="132" customFormat="1">
      <c r="B727" s="133"/>
      <c r="D727" s="113" t="s">
        <v>226</v>
      </c>
      <c r="E727" s="134" t="s">
        <v>0</v>
      </c>
      <c r="F727" s="135" t="s">
        <v>1195</v>
      </c>
      <c r="H727" s="136">
        <v>219.23599999999999</v>
      </c>
      <c r="L727" s="133"/>
      <c r="M727" s="137"/>
      <c r="N727" s="138"/>
      <c r="O727" s="138"/>
      <c r="P727" s="138"/>
      <c r="Q727" s="138"/>
      <c r="R727" s="138"/>
      <c r="S727" s="138"/>
      <c r="T727" s="139"/>
      <c r="AT727" s="134" t="s">
        <v>226</v>
      </c>
      <c r="AU727" s="134" t="s">
        <v>81</v>
      </c>
      <c r="AV727" s="132" t="s">
        <v>81</v>
      </c>
      <c r="AW727" s="132" t="s">
        <v>28</v>
      </c>
      <c r="AX727" s="132" t="s">
        <v>72</v>
      </c>
      <c r="AY727" s="134" t="s">
        <v>217</v>
      </c>
    </row>
    <row r="728" spans="1:65" s="140" customFormat="1">
      <c r="B728" s="141"/>
      <c r="D728" s="113" t="s">
        <v>226</v>
      </c>
      <c r="E728" s="142" t="s">
        <v>0</v>
      </c>
      <c r="F728" s="143" t="s">
        <v>227</v>
      </c>
      <c r="H728" s="144">
        <v>230.39099999999999</v>
      </c>
      <c r="L728" s="141"/>
      <c r="M728" s="145"/>
      <c r="N728" s="146"/>
      <c r="O728" s="146"/>
      <c r="P728" s="146"/>
      <c r="Q728" s="146"/>
      <c r="R728" s="146"/>
      <c r="S728" s="146"/>
      <c r="T728" s="147"/>
      <c r="AT728" s="142" t="s">
        <v>226</v>
      </c>
      <c r="AU728" s="142" t="s">
        <v>81</v>
      </c>
      <c r="AV728" s="140" t="s">
        <v>224</v>
      </c>
      <c r="AW728" s="140" t="s">
        <v>28</v>
      </c>
      <c r="AX728" s="140" t="s">
        <v>79</v>
      </c>
      <c r="AY728" s="142" t="s">
        <v>217</v>
      </c>
    </row>
    <row r="729" spans="1:65" s="17" customFormat="1" ht="24">
      <c r="A729" s="161"/>
      <c r="B729" s="15"/>
      <c r="C729" s="148" t="s">
        <v>1157</v>
      </c>
      <c r="D729" s="148" t="s">
        <v>245</v>
      </c>
      <c r="E729" s="149" t="s">
        <v>1187</v>
      </c>
      <c r="F729" s="150" t="s">
        <v>1188</v>
      </c>
      <c r="G729" s="151" t="s">
        <v>286</v>
      </c>
      <c r="H729" s="152">
        <v>276.46899999999999</v>
      </c>
      <c r="I729" s="2"/>
      <c r="J729" s="153">
        <f>ROUND(I729*H729,2)</f>
        <v>0</v>
      </c>
      <c r="K729" s="150" t="s">
        <v>223</v>
      </c>
      <c r="L729" s="154"/>
      <c r="M729" s="155" t="s">
        <v>0</v>
      </c>
      <c r="N729" s="156" t="s">
        <v>37</v>
      </c>
      <c r="O729" s="102"/>
      <c r="P729" s="103">
        <f>O729*H729</f>
        <v>0</v>
      </c>
      <c r="Q729" s="103">
        <v>5.4000000000000003E-3</v>
      </c>
      <c r="R729" s="103">
        <f>Q729*H729</f>
        <v>1.4929326000000001</v>
      </c>
      <c r="S729" s="103">
        <v>0</v>
      </c>
      <c r="T729" s="104">
        <f>S729*H729</f>
        <v>0</v>
      </c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R729" s="105" t="s">
        <v>364</v>
      </c>
      <c r="AT729" s="105" t="s">
        <v>245</v>
      </c>
      <c r="AU729" s="105" t="s">
        <v>81</v>
      </c>
      <c r="AY729" s="6" t="s">
        <v>217</v>
      </c>
      <c r="BE729" s="106">
        <f>IF(N729="základní",J729,0)</f>
        <v>0</v>
      </c>
      <c r="BF729" s="106">
        <f>IF(N729="snížená",J729,0)</f>
        <v>0</v>
      </c>
      <c r="BG729" s="106">
        <f>IF(N729="zákl. přenesená",J729,0)</f>
        <v>0</v>
      </c>
      <c r="BH729" s="106">
        <f>IF(N729="sníž. přenesená",J729,0)</f>
        <v>0</v>
      </c>
      <c r="BI729" s="106">
        <f>IF(N729="nulová",J729,0)</f>
        <v>0</v>
      </c>
      <c r="BJ729" s="6" t="s">
        <v>79</v>
      </c>
      <c r="BK729" s="106">
        <f>ROUND(I729*H729,2)</f>
        <v>0</v>
      </c>
      <c r="BL729" s="6" t="s">
        <v>293</v>
      </c>
      <c r="BM729" s="105" t="s">
        <v>1197</v>
      </c>
    </row>
    <row r="730" spans="1:65" s="132" customFormat="1">
      <c r="B730" s="133"/>
      <c r="D730" s="113" t="s">
        <v>226</v>
      </c>
      <c r="E730" s="134" t="s">
        <v>0</v>
      </c>
      <c r="F730" s="135" t="s">
        <v>1171</v>
      </c>
      <c r="H730" s="136">
        <v>11.154999999999999</v>
      </c>
      <c r="L730" s="133"/>
      <c r="M730" s="137"/>
      <c r="N730" s="138"/>
      <c r="O730" s="138"/>
      <c r="P730" s="138"/>
      <c r="Q730" s="138"/>
      <c r="R730" s="138"/>
      <c r="S730" s="138"/>
      <c r="T730" s="139"/>
      <c r="AT730" s="134" t="s">
        <v>226</v>
      </c>
      <c r="AU730" s="134" t="s">
        <v>81</v>
      </c>
      <c r="AV730" s="132" t="s">
        <v>81</v>
      </c>
      <c r="AW730" s="132" t="s">
        <v>28</v>
      </c>
      <c r="AX730" s="132" t="s">
        <v>72</v>
      </c>
      <c r="AY730" s="134" t="s">
        <v>217</v>
      </c>
    </row>
    <row r="731" spans="1:65" s="132" customFormat="1">
      <c r="B731" s="133"/>
      <c r="D731" s="113" t="s">
        <v>226</v>
      </c>
      <c r="E731" s="134" t="s">
        <v>0</v>
      </c>
      <c r="F731" s="135" t="s">
        <v>1195</v>
      </c>
      <c r="H731" s="136">
        <v>219.23599999999999</v>
      </c>
      <c r="L731" s="133"/>
      <c r="M731" s="137"/>
      <c r="N731" s="138"/>
      <c r="O731" s="138"/>
      <c r="P731" s="138"/>
      <c r="Q731" s="138"/>
      <c r="R731" s="138"/>
      <c r="S731" s="138"/>
      <c r="T731" s="139"/>
      <c r="AT731" s="134" t="s">
        <v>226</v>
      </c>
      <c r="AU731" s="134" t="s">
        <v>81</v>
      </c>
      <c r="AV731" s="132" t="s">
        <v>81</v>
      </c>
      <c r="AW731" s="132" t="s">
        <v>28</v>
      </c>
      <c r="AX731" s="132" t="s">
        <v>72</v>
      </c>
      <c r="AY731" s="134" t="s">
        <v>217</v>
      </c>
    </row>
    <row r="732" spans="1:65" s="140" customFormat="1">
      <c r="B732" s="141"/>
      <c r="D732" s="113" t="s">
        <v>226</v>
      </c>
      <c r="E732" s="142" t="s">
        <v>0</v>
      </c>
      <c r="F732" s="143" t="s">
        <v>227</v>
      </c>
      <c r="H732" s="144">
        <v>230.39099999999999</v>
      </c>
      <c r="L732" s="141"/>
      <c r="M732" s="145"/>
      <c r="N732" s="146"/>
      <c r="O732" s="146"/>
      <c r="P732" s="146"/>
      <c r="Q732" s="146"/>
      <c r="R732" s="146"/>
      <c r="S732" s="146"/>
      <c r="T732" s="147"/>
      <c r="AT732" s="142" t="s">
        <v>226</v>
      </c>
      <c r="AU732" s="142" t="s">
        <v>81</v>
      </c>
      <c r="AV732" s="140" t="s">
        <v>224</v>
      </c>
      <c r="AW732" s="140" t="s">
        <v>28</v>
      </c>
      <c r="AX732" s="140" t="s">
        <v>79</v>
      </c>
      <c r="AY732" s="142" t="s">
        <v>217</v>
      </c>
    </row>
    <row r="733" spans="1:65" s="132" customFormat="1">
      <c r="B733" s="133"/>
      <c r="D733" s="113" t="s">
        <v>226</v>
      </c>
      <c r="F733" s="135" t="s">
        <v>1198</v>
      </c>
      <c r="H733" s="136">
        <v>276.46899999999999</v>
      </c>
      <c r="L733" s="133"/>
      <c r="M733" s="137"/>
      <c r="N733" s="138"/>
      <c r="O733" s="138"/>
      <c r="P733" s="138"/>
      <c r="Q733" s="138"/>
      <c r="R733" s="138"/>
      <c r="S733" s="138"/>
      <c r="T733" s="139"/>
      <c r="AT733" s="134" t="s">
        <v>226</v>
      </c>
      <c r="AU733" s="134" t="s">
        <v>81</v>
      </c>
      <c r="AV733" s="132" t="s">
        <v>81</v>
      </c>
      <c r="AW733" s="132" t="s">
        <v>2</v>
      </c>
      <c r="AX733" s="132" t="s">
        <v>79</v>
      </c>
      <c r="AY733" s="134" t="s">
        <v>217</v>
      </c>
    </row>
    <row r="734" spans="1:65" s="17" customFormat="1" ht="16.5" customHeight="1">
      <c r="A734" s="161"/>
      <c r="B734" s="15"/>
      <c r="C734" s="94" t="s">
        <v>1162</v>
      </c>
      <c r="D734" s="94" t="s">
        <v>219</v>
      </c>
      <c r="E734" s="95" t="s">
        <v>1200</v>
      </c>
      <c r="F734" s="96" t="s">
        <v>1201</v>
      </c>
      <c r="G734" s="97" t="s">
        <v>286</v>
      </c>
      <c r="H734" s="98">
        <v>109.61799999999999</v>
      </c>
      <c r="I734" s="1"/>
      <c r="J734" s="99">
        <f>ROUND(I734*H734,2)</f>
        <v>0</v>
      </c>
      <c r="K734" s="96" t="s">
        <v>223</v>
      </c>
      <c r="L734" s="15"/>
      <c r="M734" s="100" t="s">
        <v>0</v>
      </c>
      <c r="N734" s="101" t="s">
        <v>37</v>
      </c>
      <c r="O734" s="102"/>
      <c r="P734" s="103">
        <f>O734*H734</f>
        <v>0</v>
      </c>
      <c r="Q734" s="103">
        <v>4.0000000000000002E-4</v>
      </c>
      <c r="R734" s="103">
        <f>Q734*H734</f>
        <v>4.3847200000000003E-2</v>
      </c>
      <c r="S734" s="103">
        <v>0</v>
      </c>
      <c r="T734" s="104">
        <f>S734*H734</f>
        <v>0</v>
      </c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R734" s="105" t="s">
        <v>293</v>
      </c>
      <c r="AT734" s="105" t="s">
        <v>219</v>
      </c>
      <c r="AU734" s="105" t="s">
        <v>81</v>
      </c>
      <c r="AY734" s="6" t="s">
        <v>217</v>
      </c>
      <c r="BE734" s="106">
        <f>IF(N734="základní",J734,0)</f>
        <v>0</v>
      </c>
      <c r="BF734" s="106">
        <f>IF(N734="snížená",J734,0)</f>
        <v>0</v>
      </c>
      <c r="BG734" s="106">
        <f>IF(N734="zákl. přenesená",J734,0)</f>
        <v>0</v>
      </c>
      <c r="BH734" s="106">
        <f>IF(N734="sníž. přenesená",J734,0)</f>
        <v>0</v>
      </c>
      <c r="BI734" s="106">
        <f>IF(N734="nulová",J734,0)</f>
        <v>0</v>
      </c>
      <c r="BJ734" s="6" t="s">
        <v>79</v>
      </c>
      <c r="BK734" s="106">
        <f>ROUND(I734*H734,2)</f>
        <v>0</v>
      </c>
      <c r="BL734" s="6" t="s">
        <v>293</v>
      </c>
      <c r="BM734" s="105" t="s">
        <v>1202</v>
      </c>
    </row>
    <row r="735" spans="1:65" s="132" customFormat="1">
      <c r="B735" s="133"/>
      <c r="D735" s="113" t="s">
        <v>226</v>
      </c>
      <c r="E735" s="134" t="s">
        <v>0</v>
      </c>
      <c r="F735" s="135" t="s">
        <v>1172</v>
      </c>
      <c r="H735" s="136">
        <v>109.61799999999999</v>
      </c>
      <c r="L735" s="133"/>
      <c r="M735" s="137"/>
      <c r="N735" s="138"/>
      <c r="O735" s="138"/>
      <c r="P735" s="138"/>
      <c r="Q735" s="138"/>
      <c r="R735" s="138"/>
      <c r="S735" s="138"/>
      <c r="T735" s="139"/>
      <c r="AT735" s="134" t="s">
        <v>226</v>
      </c>
      <c r="AU735" s="134" t="s">
        <v>81</v>
      </c>
      <c r="AV735" s="132" t="s">
        <v>81</v>
      </c>
      <c r="AW735" s="132" t="s">
        <v>28</v>
      </c>
      <c r="AX735" s="132" t="s">
        <v>79</v>
      </c>
      <c r="AY735" s="134" t="s">
        <v>217</v>
      </c>
    </row>
    <row r="736" spans="1:65" s="17" customFormat="1" ht="16.5" customHeight="1">
      <c r="A736" s="161"/>
      <c r="B736" s="15"/>
      <c r="C736" s="94" t="s">
        <v>1167</v>
      </c>
      <c r="D736" s="94" t="s">
        <v>219</v>
      </c>
      <c r="E736" s="95" t="s">
        <v>1204</v>
      </c>
      <c r="F736" s="96" t="s">
        <v>1205</v>
      </c>
      <c r="G736" s="97" t="s">
        <v>257</v>
      </c>
      <c r="H736" s="98">
        <v>42.57</v>
      </c>
      <c r="I736" s="1"/>
      <c r="J736" s="99">
        <f>ROUND(I736*H736,2)</f>
        <v>0</v>
      </c>
      <c r="K736" s="96" t="s">
        <v>223</v>
      </c>
      <c r="L736" s="15"/>
      <c r="M736" s="100" t="s">
        <v>0</v>
      </c>
      <c r="N736" s="101" t="s">
        <v>37</v>
      </c>
      <c r="O736" s="102"/>
      <c r="P736" s="103">
        <f>O736*H736</f>
        <v>0</v>
      </c>
      <c r="Q736" s="103">
        <v>1.6000000000000001E-4</v>
      </c>
      <c r="R736" s="103">
        <f>Q736*H736</f>
        <v>6.8112000000000008E-3</v>
      </c>
      <c r="S736" s="103">
        <v>0</v>
      </c>
      <c r="T736" s="104">
        <f>S736*H736</f>
        <v>0</v>
      </c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R736" s="105" t="s">
        <v>293</v>
      </c>
      <c r="AT736" s="105" t="s">
        <v>219</v>
      </c>
      <c r="AU736" s="105" t="s">
        <v>81</v>
      </c>
      <c r="AY736" s="6" t="s">
        <v>217</v>
      </c>
      <c r="BE736" s="106">
        <f>IF(N736="základní",J736,0)</f>
        <v>0</v>
      </c>
      <c r="BF736" s="106">
        <f>IF(N736="snížená",J736,0)</f>
        <v>0</v>
      </c>
      <c r="BG736" s="106">
        <f>IF(N736="zákl. přenesená",J736,0)</f>
        <v>0</v>
      </c>
      <c r="BH736" s="106">
        <f>IF(N736="sníž. přenesená",J736,0)</f>
        <v>0</v>
      </c>
      <c r="BI736" s="106">
        <f>IF(N736="nulová",J736,0)</f>
        <v>0</v>
      </c>
      <c r="BJ736" s="6" t="s">
        <v>79</v>
      </c>
      <c r="BK736" s="106">
        <f>ROUND(I736*H736,2)</f>
        <v>0</v>
      </c>
      <c r="BL736" s="6" t="s">
        <v>293</v>
      </c>
      <c r="BM736" s="105" t="s">
        <v>1206</v>
      </c>
    </row>
    <row r="737" spans="1:65" s="132" customFormat="1">
      <c r="B737" s="133"/>
      <c r="D737" s="113" t="s">
        <v>226</v>
      </c>
      <c r="E737" s="134" t="s">
        <v>0</v>
      </c>
      <c r="F737" s="135" t="s">
        <v>1207</v>
      </c>
      <c r="H737" s="136">
        <v>42.57</v>
      </c>
      <c r="L737" s="133"/>
      <c r="M737" s="137"/>
      <c r="N737" s="138"/>
      <c r="O737" s="138"/>
      <c r="P737" s="138"/>
      <c r="Q737" s="138"/>
      <c r="R737" s="138"/>
      <c r="S737" s="138"/>
      <c r="T737" s="139"/>
      <c r="AT737" s="134" t="s">
        <v>226</v>
      </c>
      <c r="AU737" s="134" t="s">
        <v>81</v>
      </c>
      <c r="AV737" s="132" t="s">
        <v>81</v>
      </c>
      <c r="AW737" s="132" t="s">
        <v>28</v>
      </c>
      <c r="AX737" s="132" t="s">
        <v>79</v>
      </c>
      <c r="AY737" s="134" t="s">
        <v>217</v>
      </c>
    </row>
    <row r="738" spans="1:65" s="17" customFormat="1" ht="16.5" customHeight="1">
      <c r="A738" s="161"/>
      <c r="B738" s="15"/>
      <c r="C738" s="94" t="s">
        <v>1173</v>
      </c>
      <c r="D738" s="94" t="s">
        <v>219</v>
      </c>
      <c r="E738" s="95" t="s">
        <v>1209</v>
      </c>
      <c r="F738" s="96" t="s">
        <v>1210</v>
      </c>
      <c r="G738" s="97" t="s">
        <v>458</v>
      </c>
      <c r="H738" s="98">
        <v>3</v>
      </c>
      <c r="I738" s="1"/>
      <c r="J738" s="99">
        <f>ROUND(I738*H738,2)</f>
        <v>0</v>
      </c>
      <c r="K738" s="96" t="s">
        <v>223</v>
      </c>
      <c r="L738" s="15"/>
      <c r="M738" s="100" t="s">
        <v>0</v>
      </c>
      <c r="N738" s="101" t="s">
        <v>37</v>
      </c>
      <c r="O738" s="102"/>
      <c r="P738" s="103">
        <f>O738*H738</f>
        <v>0</v>
      </c>
      <c r="Q738" s="103">
        <v>1.7000000000000001E-4</v>
      </c>
      <c r="R738" s="103">
        <f>Q738*H738</f>
        <v>5.1000000000000004E-4</v>
      </c>
      <c r="S738" s="103">
        <v>0</v>
      </c>
      <c r="T738" s="104">
        <f>S738*H738</f>
        <v>0</v>
      </c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R738" s="105" t="s">
        <v>293</v>
      </c>
      <c r="AT738" s="105" t="s">
        <v>219</v>
      </c>
      <c r="AU738" s="105" t="s">
        <v>81</v>
      </c>
      <c r="AY738" s="6" t="s">
        <v>217</v>
      </c>
      <c r="BE738" s="106">
        <f>IF(N738="základní",J738,0)</f>
        <v>0</v>
      </c>
      <c r="BF738" s="106">
        <f>IF(N738="snížená",J738,0)</f>
        <v>0</v>
      </c>
      <c r="BG738" s="106">
        <f>IF(N738="zákl. přenesená",J738,0)</f>
        <v>0</v>
      </c>
      <c r="BH738" s="106">
        <f>IF(N738="sníž. přenesená",J738,0)</f>
        <v>0</v>
      </c>
      <c r="BI738" s="106">
        <f>IF(N738="nulová",J738,0)</f>
        <v>0</v>
      </c>
      <c r="BJ738" s="6" t="s">
        <v>79</v>
      </c>
      <c r="BK738" s="106">
        <f>ROUND(I738*H738,2)</f>
        <v>0</v>
      </c>
      <c r="BL738" s="6" t="s">
        <v>293</v>
      </c>
      <c r="BM738" s="105" t="s">
        <v>1211</v>
      </c>
    </row>
    <row r="739" spans="1:65" s="17" customFormat="1" ht="16.5" customHeight="1">
      <c r="A739" s="161"/>
      <c r="B739" s="15"/>
      <c r="C739" s="94" t="s">
        <v>1176</v>
      </c>
      <c r="D739" s="94" t="s">
        <v>219</v>
      </c>
      <c r="E739" s="95" t="s">
        <v>1213</v>
      </c>
      <c r="F739" s="96" t="s">
        <v>1214</v>
      </c>
      <c r="G739" s="97" t="s">
        <v>458</v>
      </c>
      <c r="H739" s="98">
        <v>5</v>
      </c>
      <c r="I739" s="1"/>
      <c r="J739" s="99">
        <f>ROUND(I739*H739,2)</f>
        <v>0</v>
      </c>
      <c r="K739" s="96" t="s">
        <v>223</v>
      </c>
      <c r="L739" s="15"/>
      <c r="M739" s="100" t="s">
        <v>0</v>
      </c>
      <c r="N739" s="101" t="s">
        <v>37</v>
      </c>
      <c r="O739" s="102"/>
      <c r="P739" s="103">
        <f>O739*H739</f>
        <v>0</v>
      </c>
      <c r="Q739" s="103">
        <v>1.8000000000000001E-4</v>
      </c>
      <c r="R739" s="103">
        <f>Q739*H739</f>
        <v>9.0000000000000008E-4</v>
      </c>
      <c r="S739" s="103">
        <v>0</v>
      </c>
      <c r="T739" s="104">
        <f>S739*H739</f>
        <v>0</v>
      </c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R739" s="105" t="s">
        <v>293</v>
      </c>
      <c r="AT739" s="105" t="s">
        <v>219</v>
      </c>
      <c r="AU739" s="105" t="s">
        <v>81</v>
      </c>
      <c r="AY739" s="6" t="s">
        <v>217</v>
      </c>
      <c r="BE739" s="106">
        <f>IF(N739="základní",J739,0)</f>
        <v>0</v>
      </c>
      <c r="BF739" s="106">
        <f>IF(N739="snížená",J739,0)</f>
        <v>0</v>
      </c>
      <c r="BG739" s="106">
        <f>IF(N739="zákl. přenesená",J739,0)</f>
        <v>0</v>
      </c>
      <c r="BH739" s="106">
        <f>IF(N739="sníž. přenesená",J739,0)</f>
        <v>0</v>
      </c>
      <c r="BI739" s="106">
        <f>IF(N739="nulová",J739,0)</f>
        <v>0</v>
      </c>
      <c r="BJ739" s="6" t="s">
        <v>79</v>
      </c>
      <c r="BK739" s="106">
        <f>ROUND(I739*H739,2)</f>
        <v>0</v>
      </c>
      <c r="BL739" s="6" t="s">
        <v>293</v>
      </c>
      <c r="BM739" s="105" t="s">
        <v>1215</v>
      </c>
    </row>
    <row r="740" spans="1:65" s="17" customFormat="1" ht="16.5" customHeight="1">
      <c r="A740" s="161"/>
      <c r="B740" s="15"/>
      <c r="C740" s="94" t="s">
        <v>1181</v>
      </c>
      <c r="D740" s="94" t="s">
        <v>219</v>
      </c>
      <c r="E740" s="95" t="s">
        <v>1217</v>
      </c>
      <c r="F740" s="96" t="s">
        <v>1218</v>
      </c>
      <c r="G740" s="97" t="s">
        <v>263</v>
      </c>
      <c r="H740" s="98">
        <v>3.77</v>
      </c>
      <c r="I740" s="1"/>
      <c r="J740" s="99">
        <f>ROUND(I740*H740,2)</f>
        <v>0</v>
      </c>
      <c r="K740" s="96" t="s">
        <v>223</v>
      </c>
      <c r="L740" s="15"/>
      <c r="M740" s="100" t="s">
        <v>0</v>
      </c>
      <c r="N740" s="101" t="s">
        <v>37</v>
      </c>
      <c r="O740" s="102"/>
      <c r="P740" s="103">
        <f>O740*H740</f>
        <v>0</v>
      </c>
      <c r="Q740" s="103">
        <v>0</v>
      </c>
      <c r="R740" s="103">
        <f>Q740*H740</f>
        <v>0</v>
      </c>
      <c r="S740" s="103">
        <v>0</v>
      </c>
      <c r="T740" s="104">
        <f>S740*H740</f>
        <v>0</v>
      </c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R740" s="105" t="s">
        <v>293</v>
      </c>
      <c r="AT740" s="105" t="s">
        <v>219</v>
      </c>
      <c r="AU740" s="105" t="s">
        <v>81</v>
      </c>
      <c r="AY740" s="6" t="s">
        <v>217</v>
      </c>
      <c r="BE740" s="106">
        <f>IF(N740="základní",J740,0)</f>
        <v>0</v>
      </c>
      <c r="BF740" s="106">
        <f>IF(N740="snížená",J740,0)</f>
        <v>0</v>
      </c>
      <c r="BG740" s="106">
        <f>IF(N740="zákl. přenesená",J740,0)</f>
        <v>0</v>
      </c>
      <c r="BH740" s="106">
        <f>IF(N740="sníž. přenesená",J740,0)</f>
        <v>0</v>
      </c>
      <c r="BI740" s="106">
        <f>IF(N740="nulová",J740,0)</f>
        <v>0</v>
      </c>
      <c r="BJ740" s="6" t="s">
        <v>79</v>
      </c>
      <c r="BK740" s="106">
        <f>ROUND(I740*H740,2)</f>
        <v>0</v>
      </c>
      <c r="BL740" s="6" t="s">
        <v>293</v>
      </c>
      <c r="BM740" s="105" t="s">
        <v>1219</v>
      </c>
    </row>
    <row r="741" spans="1:65" s="81" customFormat="1" ht="22.9" customHeight="1">
      <c r="B741" s="82"/>
      <c r="D741" s="83" t="s">
        <v>71</v>
      </c>
      <c r="E741" s="92" t="s">
        <v>1220</v>
      </c>
      <c r="F741" s="92" t="s">
        <v>1221</v>
      </c>
      <c r="J741" s="93">
        <f>BK741</f>
        <v>0</v>
      </c>
      <c r="L741" s="82"/>
      <c r="M741" s="86"/>
      <c r="N741" s="87"/>
      <c r="O741" s="87"/>
      <c r="P741" s="88">
        <f>SUM(P742:P758)</f>
        <v>0</v>
      </c>
      <c r="Q741" s="87"/>
      <c r="R741" s="88">
        <f>SUM(R742:R758)</f>
        <v>0.68714586</v>
      </c>
      <c r="S741" s="87"/>
      <c r="T741" s="89">
        <f>SUM(T742:T758)</f>
        <v>0</v>
      </c>
      <c r="AR741" s="83" t="s">
        <v>81</v>
      </c>
      <c r="AT741" s="90" t="s">
        <v>71</v>
      </c>
      <c r="AU741" s="90" t="s">
        <v>79</v>
      </c>
      <c r="AY741" s="83" t="s">
        <v>217</v>
      </c>
      <c r="BK741" s="91">
        <f>SUM(BK742:BK758)</f>
        <v>0</v>
      </c>
    </row>
    <row r="742" spans="1:65" s="17" customFormat="1" ht="16.5" customHeight="1">
      <c r="A742" s="161"/>
      <c r="B742" s="15"/>
      <c r="C742" s="94" t="s">
        <v>1186</v>
      </c>
      <c r="D742" s="94" t="s">
        <v>219</v>
      </c>
      <c r="E742" s="95" t="s">
        <v>1223</v>
      </c>
      <c r="F742" s="96" t="s">
        <v>1224</v>
      </c>
      <c r="G742" s="97" t="s">
        <v>286</v>
      </c>
      <c r="H742" s="98">
        <v>20.332999999999998</v>
      </c>
      <c r="I742" s="1"/>
      <c r="J742" s="99">
        <f>ROUND(I742*H742,2)</f>
        <v>0</v>
      </c>
      <c r="K742" s="96" t="s">
        <v>223</v>
      </c>
      <c r="L742" s="15"/>
      <c r="M742" s="100" t="s">
        <v>0</v>
      </c>
      <c r="N742" s="101" t="s">
        <v>37</v>
      </c>
      <c r="O742" s="102"/>
      <c r="P742" s="103">
        <f>O742*H742</f>
        <v>0</v>
      </c>
      <c r="Q742" s="103">
        <v>2.2000000000000001E-4</v>
      </c>
      <c r="R742" s="103">
        <f>Q742*H742</f>
        <v>4.4732599999999997E-3</v>
      </c>
      <c r="S742" s="103">
        <v>0</v>
      </c>
      <c r="T742" s="104">
        <f>S742*H742</f>
        <v>0</v>
      </c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R742" s="105" t="s">
        <v>293</v>
      </c>
      <c r="AT742" s="105" t="s">
        <v>219</v>
      </c>
      <c r="AU742" s="105" t="s">
        <v>81</v>
      </c>
      <c r="AY742" s="6" t="s">
        <v>217</v>
      </c>
      <c r="BE742" s="106">
        <f>IF(N742="základní",J742,0)</f>
        <v>0</v>
      </c>
      <c r="BF742" s="106">
        <f>IF(N742="snížená",J742,0)</f>
        <v>0</v>
      </c>
      <c r="BG742" s="106">
        <f>IF(N742="zákl. přenesená",J742,0)</f>
        <v>0</v>
      </c>
      <c r="BH742" s="106">
        <f>IF(N742="sníž. přenesená",J742,0)</f>
        <v>0</v>
      </c>
      <c r="BI742" s="106">
        <f>IF(N742="nulová",J742,0)</f>
        <v>0</v>
      </c>
      <c r="BJ742" s="6" t="s">
        <v>79</v>
      </c>
      <c r="BK742" s="106">
        <f>ROUND(I742*H742,2)</f>
        <v>0</v>
      </c>
      <c r="BL742" s="6" t="s">
        <v>293</v>
      </c>
      <c r="BM742" s="105" t="s">
        <v>1225</v>
      </c>
    </row>
    <row r="743" spans="1:65" s="132" customFormat="1">
      <c r="B743" s="133"/>
      <c r="D743" s="113" t="s">
        <v>226</v>
      </c>
      <c r="E743" s="134" t="s">
        <v>0</v>
      </c>
      <c r="F743" s="135" t="s">
        <v>1226</v>
      </c>
      <c r="H743" s="136">
        <v>20.332999999999998</v>
      </c>
      <c r="L743" s="133"/>
      <c r="M743" s="137"/>
      <c r="N743" s="138"/>
      <c r="O743" s="138"/>
      <c r="P743" s="138"/>
      <c r="Q743" s="138"/>
      <c r="R743" s="138"/>
      <c r="S743" s="138"/>
      <c r="T743" s="139"/>
      <c r="AT743" s="134" t="s">
        <v>226</v>
      </c>
      <c r="AU743" s="134" t="s">
        <v>81</v>
      </c>
      <c r="AV743" s="132" t="s">
        <v>81</v>
      </c>
      <c r="AW743" s="132" t="s">
        <v>28</v>
      </c>
      <c r="AX743" s="132" t="s">
        <v>79</v>
      </c>
      <c r="AY743" s="134" t="s">
        <v>217</v>
      </c>
    </row>
    <row r="744" spans="1:65" s="17" customFormat="1" ht="16.5" customHeight="1">
      <c r="A744" s="161"/>
      <c r="B744" s="15"/>
      <c r="C744" s="148" t="s">
        <v>1191</v>
      </c>
      <c r="D744" s="148" t="s">
        <v>245</v>
      </c>
      <c r="E744" s="149" t="s">
        <v>1228</v>
      </c>
      <c r="F744" s="150" t="s">
        <v>1229</v>
      </c>
      <c r="G744" s="151" t="s">
        <v>1230</v>
      </c>
      <c r="H744" s="152">
        <v>0.10199999999999999</v>
      </c>
      <c r="I744" s="2"/>
      <c r="J744" s="153">
        <f>ROUND(I744*H744,2)</f>
        <v>0</v>
      </c>
      <c r="K744" s="150" t="s">
        <v>223</v>
      </c>
      <c r="L744" s="154"/>
      <c r="M744" s="155" t="s">
        <v>0</v>
      </c>
      <c r="N744" s="156" t="s">
        <v>37</v>
      </c>
      <c r="O744" s="102"/>
      <c r="P744" s="103">
        <f>O744*H744</f>
        <v>0</v>
      </c>
      <c r="Q744" s="103">
        <v>1E-3</v>
      </c>
      <c r="R744" s="103">
        <f>Q744*H744</f>
        <v>1.02E-4</v>
      </c>
      <c r="S744" s="103">
        <v>0</v>
      </c>
      <c r="T744" s="104">
        <f>S744*H744</f>
        <v>0</v>
      </c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R744" s="105" t="s">
        <v>364</v>
      </c>
      <c r="AT744" s="105" t="s">
        <v>245</v>
      </c>
      <c r="AU744" s="105" t="s">
        <v>81</v>
      </c>
      <c r="AY744" s="6" t="s">
        <v>217</v>
      </c>
      <c r="BE744" s="106">
        <f>IF(N744="základní",J744,0)</f>
        <v>0</v>
      </c>
      <c r="BF744" s="106">
        <f>IF(N744="snížená",J744,0)</f>
        <v>0</v>
      </c>
      <c r="BG744" s="106">
        <f>IF(N744="zákl. přenesená",J744,0)</f>
        <v>0</v>
      </c>
      <c r="BH744" s="106">
        <f>IF(N744="sníž. přenesená",J744,0)</f>
        <v>0</v>
      </c>
      <c r="BI744" s="106">
        <f>IF(N744="nulová",J744,0)</f>
        <v>0</v>
      </c>
      <c r="BJ744" s="6" t="s">
        <v>79</v>
      </c>
      <c r="BK744" s="106">
        <f>ROUND(I744*H744,2)</f>
        <v>0</v>
      </c>
      <c r="BL744" s="6" t="s">
        <v>293</v>
      </c>
      <c r="BM744" s="105" t="s">
        <v>1231</v>
      </c>
    </row>
    <row r="745" spans="1:65" s="132" customFormat="1">
      <c r="B745" s="133"/>
      <c r="D745" s="113" t="s">
        <v>226</v>
      </c>
      <c r="F745" s="135" t="s">
        <v>1232</v>
      </c>
      <c r="H745" s="136">
        <v>0.10199999999999999</v>
      </c>
      <c r="L745" s="133"/>
      <c r="M745" s="137"/>
      <c r="N745" s="138"/>
      <c r="O745" s="138"/>
      <c r="P745" s="138"/>
      <c r="Q745" s="138"/>
      <c r="R745" s="138"/>
      <c r="S745" s="138"/>
      <c r="T745" s="139"/>
      <c r="AT745" s="134" t="s">
        <v>226</v>
      </c>
      <c r="AU745" s="134" t="s">
        <v>81</v>
      </c>
      <c r="AV745" s="132" t="s">
        <v>81</v>
      </c>
      <c r="AW745" s="132" t="s">
        <v>2</v>
      </c>
      <c r="AX745" s="132" t="s">
        <v>79</v>
      </c>
      <c r="AY745" s="134" t="s">
        <v>217</v>
      </c>
    </row>
    <row r="746" spans="1:65" s="17" customFormat="1" ht="16.5" customHeight="1">
      <c r="A746" s="161"/>
      <c r="B746" s="15"/>
      <c r="C746" s="94" t="s">
        <v>1196</v>
      </c>
      <c r="D746" s="94" t="s">
        <v>219</v>
      </c>
      <c r="E746" s="95" t="s">
        <v>1234</v>
      </c>
      <c r="F746" s="96" t="s">
        <v>1235</v>
      </c>
      <c r="G746" s="97" t="s">
        <v>286</v>
      </c>
      <c r="H746" s="98">
        <v>45.31</v>
      </c>
      <c r="I746" s="1"/>
      <c r="J746" s="99">
        <f>ROUND(I746*H746,2)</f>
        <v>0</v>
      </c>
      <c r="K746" s="96" t="s">
        <v>223</v>
      </c>
      <c r="L746" s="15"/>
      <c r="M746" s="100" t="s">
        <v>0</v>
      </c>
      <c r="N746" s="101" t="s">
        <v>37</v>
      </c>
      <c r="O746" s="102"/>
      <c r="P746" s="103">
        <f>O746*H746</f>
        <v>0</v>
      </c>
      <c r="Q746" s="103">
        <v>8.8000000000000003E-4</v>
      </c>
      <c r="R746" s="103">
        <f>Q746*H746</f>
        <v>3.9872800000000007E-2</v>
      </c>
      <c r="S746" s="103">
        <v>0</v>
      </c>
      <c r="T746" s="104">
        <f>S746*H746</f>
        <v>0</v>
      </c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R746" s="105" t="s">
        <v>293</v>
      </c>
      <c r="AT746" s="105" t="s">
        <v>219</v>
      </c>
      <c r="AU746" s="105" t="s">
        <v>81</v>
      </c>
      <c r="AY746" s="6" t="s">
        <v>217</v>
      </c>
      <c r="BE746" s="106">
        <f>IF(N746="základní",J746,0)</f>
        <v>0</v>
      </c>
      <c r="BF746" s="106">
        <f>IF(N746="snížená",J746,0)</f>
        <v>0</v>
      </c>
      <c r="BG746" s="106">
        <f>IF(N746="zákl. přenesená",J746,0)</f>
        <v>0</v>
      </c>
      <c r="BH746" s="106">
        <f>IF(N746="sníž. přenesená",J746,0)</f>
        <v>0</v>
      </c>
      <c r="BI746" s="106">
        <f>IF(N746="nulová",J746,0)</f>
        <v>0</v>
      </c>
      <c r="BJ746" s="6" t="s">
        <v>79</v>
      </c>
      <c r="BK746" s="106">
        <f>ROUND(I746*H746,2)</f>
        <v>0</v>
      </c>
      <c r="BL746" s="6" t="s">
        <v>293</v>
      </c>
      <c r="BM746" s="105" t="s">
        <v>1236</v>
      </c>
    </row>
    <row r="747" spans="1:65" s="132" customFormat="1">
      <c r="B747" s="133"/>
      <c r="D747" s="113" t="s">
        <v>226</v>
      </c>
      <c r="E747" s="134" t="s">
        <v>0</v>
      </c>
      <c r="F747" s="135" t="s">
        <v>1237</v>
      </c>
      <c r="H747" s="136">
        <v>45.31</v>
      </c>
      <c r="L747" s="133"/>
      <c r="M747" s="137"/>
      <c r="N747" s="138"/>
      <c r="O747" s="138"/>
      <c r="P747" s="138"/>
      <c r="Q747" s="138"/>
      <c r="R747" s="138"/>
      <c r="S747" s="138"/>
      <c r="T747" s="139"/>
      <c r="AT747" s="134" t="s">
        <v>226</v>
      </c>
      <c r="AU747" s="134" t="s">
        <v>81</v>
      </c>
      <c r="AV747" s="132" t="s">
        <v>81</v>
      </c>
      <c r="AW747" s="132" t="s">
        <v>28</v>
      </c>
      <c r="AX747" s="132" t="s">
        <v>79</v>
      </c>
      <c r="AY747" s="134" t="s">
        <v>217</v>
      </c>
    </row>
    <row r="748" spans="1:65" s="17" customFormat="1" ht="24">
      <c r="A748" s="161"/>
      <c r="B748" s="15"/>
      <c r="C748" s="148" t="s">
        <v>1199</v>
      </c>
      <c r="D748" s="148" t="s">
        <v>245</v>
      </c>
      <c r="E748" s="149" t="s">
        <v>1239</v>
      </c>
      <c r="F748" s="150" t="s">
        <v>1240</v>
      </c>
      <c r="G748" s="151" t="s">
        <v>286</v>
      </c>
      <c r="H748" s="152">
        <v>52.106999999999999</v>
      </c>
      <c r="I748" s="2"/>
      <c r="J748" s="153">
        <f>ROUND(I748*H748,2)</f>
        <v>0</v>
      </c>
      <c r="K748" s="150" t="s">
        <v>223</v>
      </c>
      <c r="L748" s="154"/>
      <c r="M748" s="155" t="s">
        <v>0</v>
      </c>
      <c r="N748" s="156" t="s">
        <v>37</v>
      </c>
      <c r="O748" s="102"/>
      <c r="P748" s="103">
        <f>O748*H748</f>
        <v>0</v>
      </c>
      <c r="Q748" s="103">
        <v>4.7000000000000002E-3</v>
      </c>
      <c r="R748" s="103">
        <f>Q748*H748</f>
        <v>0.24490290000000001</v>
      </c>
      <c r="S748" s="103">
        <v>0</v>
      </c>
      <c r="T748" s="104">
        <f>S748*H748</f>
        <v>0</v>
      </c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R748" s="105" t="s">
        <v>364</v>
      </c>
      <c r="AT748" s="105" t="s">
        <v>245</v>
      </c>
      <c r="AU748" s="105" t="s">
        <v>81</v>
      </c>
      <c r="AY748" s="6" t="s">
        <v>217</v>
      </c>
      <c r="BE748" s="106">
        <f>IF(N748="základní",J748,0)</f>
        <v>0</v>
      </c>
      <c r="BF748" s="106">
        <f>IF(N748="snížená",J748,0)</f>
        <v>0</v>
      </c>
      <c r="BG748" s="106">
        <f>IF(N748="zákl. přenesená",J748,0)</f>
        <v>0</v>
      </c>
      <c r="BH748" s="106">
        <f>IF(N748="sníž. přenesená",J748,0)</f>
        <v>0</v>
      </c>
      <c r="BI748" s="106">
        <f>IF(N748="nulová",J748,0)</f>
        <v>0</v>
      </c>
      <c r="BJ748" s="6" t="s">
        <v>79</v>
      </c>
      <c r="BK748" s="106">
        <f>ROUND(I748*H748,2)</f>
        <v>0</v>
      </c>
      <c r="BL748" s="6" t="s">
        <v>293</v>
      </c>
      <c r="BM748" s="105" t="s">
        <v>1241</v>
      </c>
    </row>
    <row r="749" spans="1:65" s="132" customFormat="1">
      <c r="B749" s="133"/>
      <c r="D749" s="113" t="s">
        <v>226</v>
      </c>
      <c r="F749" s="135" t="s">
        <v>1242</v>
      </c>
      <c r="H749" s="136">
        <v>52.106999999999999</v>
      </c>
      <c r="L749" s="133"/>
      <c r="M749" s="137"/>
      <c r="N749" s="138"/>
      <c r="O749" s="138"/>
      <c r="P749" s="138"/>
      <c r="Q749" s="138"/>
      <c r="R749" s="138"/>
      <c r="S749" s="138"/>
      <c r="T749" s="139"/>
      <c r="AT749" s="134" t="s">
        <v>226</v>
      </c>
      <c r="AU749" s="134" t="s">
        <v>81</v>
      </c>
      <c r="AV749" s="132" t="s">
        <v>81</v>
      </c>
      <c r="AW749" s="132" t="s">
        <v>2</v>
      </c>
      <c r="AX749" s="132" t="s">
        <v>79</v>
      </c>
      <c r="AY749" s="134" t="s">
        <v>217</v>
      </c>
    </row>
    <row r="750" spans="1:65" s="17" customFormat="1" ht="16.5" customHeight="1">
      <c r="A750" s="161"/>
      <c r="B750" s="15"/>
      <c r="C750" s="94" t="s">
        <v>1203</v>
      </c>
      <c r="D750" s="94" t="s">
        <v>219</v>
      </c>
      <c r="E750" s="95" t="s">
        <v>1244</v>
      </c>
      <c r="F750" s="96" t="s">
        <v>1245</v>
      </c>
      <c r="G750" s="97" t="s">
        <v>286</v>
      </c>
      <c r="H750" s="98">
        <v>2.5070000000000001</v>
      </c>
      <c r="I750" s="1"/>
      <c r="J750" s="99">
        <f>ROUND(I750*H750,2)</f>
        <v>0</v>
      </c>
      <c r="K750" s="96" t="s">
        <v>223</v>
      </c>
      <c r="L750" s="15"/>
      <c r="M750" s="100" t="s">
        <v>0</v>
      </c>
      <c r="N750" s="101" t="s">
        <v>37</v>
      </c>
      <c r="O750" s="102"/>
      <c r="P750" s="103">
        <f>O750*H750</f>
        <v>0</v>
      </c>
      <c r="Q750" s="103">
        <v>0</v>
      </c>
      <c r="R750" s="103">
        <f>Q750*H750</f>
        <v>0</v>
      </c>
      <c r="S750" s="103">
        <v>0</v>
      </c>
      <c r="T750" s="104">
        <f>S750*H750</f>
        <v>0</v>
      </c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R750" s="105" t="s">
        <v>293</v>
      </c>
      <c r="AT750" s="105" t="s">
        <v>219</v>
      </c>
      <c r="AU750" s="105" t="s">
        <v>81</v>
      </c>
      <c r="AY750" s="6" t="s">
        <v>217</v>
      </c>
      <c r="BE750" s="106">
        <f>IF(N750="základní",J750,0)</f>
        <v>0</v>
      </c>
      <c r="BF750" s="106">
        <f>IF(N750="snížená",J750,0)</f>
        <v>0</v>
      </c>
      <c r="BG750" s="106">
        <f>IF(N750="zákl. přenesená",J750,0)</f>
        <v>0</v>
      </c>
      <c r="BH750" s="106">
        <f>IF(N750="sníž. přenesená",J750,0)</f>
        <v>0</v>
      </c>
      <c r="BI750" s="106">
        <f>IF(N750="nulová",J750,0)</f>
        <v>0</v>
      </c>
      <c r="BJ750" s="6" t="s">
        <v>79</v>
      </c>
      <c r="BK750" s="106">
        <f>ROUND(I750*H750,2)</f>
        <v>0</v>
      </c>
      <c r="BL750" s="6" t="s">
        <v>293</v>
      </c>
      <c r="BM750" s="105" t="s">
        <v>1246</v>
      </c>
    </row>
    <row r="751" spans="1:65" s="132" customFormat="1">
      <c r="B751" s="133"/>
      <c r="D751" s="113" t="s">
        <v>226</v>
      </c>
      <c r="E751" s="134" t="s">
        <v>0</v>
      </c>
      <c r="F751" s="135" t="s">
        <v>720</v>
      </c>
      <c r="H751" s="136">
        <v>2.5070000000000001</v>
      </c>
      <c r="L751" s="133"/>
      <c r="M751" s="137"/>
      <c r="N751" s="138"/>
      <c r="O751" s="138"/>
      <c r="P751" s="138"/>
      <c r="Q751" s="138"/>
      <c r="R751" s="138"/>
      <c r="S751" s="138"/>
      <c r="T751" s="139"/>
      <c r="AT751" s="134" t="s">
        <v>226</v>
      </c>
      <c r="AU751" s="134" t="s">
        <v>81</v>
      </c>
      <c r="AV751" s="132" t="s">
        <v>81</v>
      </c>
      <c r="AW751" s="132" t="s">
        <v>28</v>
      </c>
      <c r="AX751" s="132" t="s">
        <v>79</v>
      </c>
      <c r="AY751" s="134" t="s">
        <v>217</v>
      </c>
    </row>
    <row r="752" spans="1:65" s="17" customFormat="1" ht="16.5" customHeight="1">
      <c r="A752" s="161"/>
      <c r="B752" s="15"/>
      <c r="C752" s="148" t="s">
        <v>1208</v>
      </c>
      <c r="D752" s="148" t="s">
        <v>245</v>
      </c>
      <c r="E752" s="149" t="s">
        <v>1248</v>
      </c>
      <c r="F752" s="150" t="s">
        <v>1249</v>
      </c>
      <c r="G752" s="151" t="s">
        <v>286</v>
      </c>
      <c r="H752" s="152">
        <v>2.883</v>
      </c>
      <c r="I752" s="2"/>
      <c r="J752" s="153">
        <f>ROUND(I752*H752,2)</f>
        <v>0</v>
      </c>
      <c r="K752" s="150" t="s">
        <v>223</v>
      </c>
      <c r="L752" s="154"/>
      <c r="M752" s="155" t="s">
        <v>0</v>
      </c>
      <c r="N752" s="156" t="s">
        <v>37</v>
      </c>
      <c r="O752" s="102"/>
      <c r="P752" s="103">
        <f>O752*H752</f>
        <v>0</v>
      </c>
      <c r="Q752" s="103">
        <v>2.9999999999999997E-4</v>
      </c>
      <c r="R752" s="103">
        <f>Q752*H752</f>
        <v>8.6489999999999994E-4</v>
      </c>
      <c r="S752" s="103">
        <v>0</v>
      </c>
      <c r="T752" s="104">
        <f>S752*H752</f>
        <v>0</v>
      </c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R752" s="105" t="s">
        <v>364</v>
      </c>
      <c r="AT752" s="105" t="s">
        <v>245</v>
      </c>
      <c r="AU752" s="105" t="s">
        <v>81</v>
      </c>
      <c r="AY752" s="6" t="s">
        <v>217</v>
      </c>
      <c r="BE752" s="106">
        <f>IF(N752="základní",J752,0)</f>
        <v>0</v>
      </c>
      <c r="BF752" s="106">
        <f>IF(N752="snížená",J752,0)</f>
        <v>0</v>
      </c>
      <c r="BG752" s="106">
        <f>IF(N752="zákl. přenesená",J752,0)</f>
        <v>0</v>
      </c>
      <c r="BH752" s="106">
        <f>IF(N752="sníž. přenesená",J752,0)</f>
        <v>0</v>
      </c>
      <c r="BI752" s="106">
        <f>IF(N752="nulová",J752,0)</f>
        <v>0</v>
      </c>
      <c r="BJ752" s="6" t="s">
        <v>79</v>
      </c>
      <c r="BK752" s="106">
        <f>ROUND(I752*H752,2)</f>
        <v>0</v>
      </c>
      <c r="BL752" s="6" t="s">
        <v>293</v>
      </c>
      <c r="BM752" s="105" t="s">
        <v>1250</v>
      </c>
    </row>
    <row r="753" spans="1:65" s="132" customFormat="1">
      <c r="B753" s="133"/>
      <c r="D753" s="113" t="s">
        <v>226</v>
      </c>
      <c r="F753" s="135" t="s">
        <v>1251</v>
      </c>
      <c r="H753" s="136">
        <v>2.883</v>
      </c>
      <c r="L753" s="133"/>
      <c r="M753" s="137"/>
      <c r="N753" s="138"/>
      <c r="O753" s="138"/>
      <c r="P753" s="138"/>
      <c r="Q753" s="138"/>
      <c r="R753" s="138"/>
      <c r="S753" s="138"/>
      <c r="T753" s="139"/>
      <c r="AT753" s="134" t="s">
        <v>226</v>
      </c>
      <c r="AU753" s="134" t="s">
        <v>81</v>
      </c>
      <c r="AV753" s="132" t="s">
        <v>81</v>
      </c>
      <c r="AW753" s="132" t="s">
        <v>2</v>
      </c>
      <c r="AX753" s="132" t="s">
        <v>79</v>
      </c>
      <c r="AY753" s="134" t="s">
        <v>217</v>
      </c>
    </row>
    <row r="754" spans="1:65" s="17" customFormat="1" ht="16.5" customHeight="1">
      <c r="A754" s="161"/>
      <c r="B754" s="15"/>
      <c r="C754" s="94" t="s">
        <v>1212</v>
      </c>
      <c r="D754" s="94" t="s">
        <v>219</v>
      </c>
      <c r="E754" s="95" t="s">
        <v>1253</v>
      </c>
      <c r="F754" s="96" t="s">
        <v>1254</v>
      </c>
      <c r="G754" s="97" t="s">
        <v>286</v>
      </c>
      <c r="H754" s="98">
        <v>19.37</v>
      </c>
      <c r="I754" s="1"/>
      <c r="J754" s="99">
        <f>ROUND(I754*H754,2)</f>
        <v>0</v>
      </c>
      <c r="K754" s="96" t="s">
        <v>223</v>
      </c>
      <c r="L754" s="15"/>
      <c r="M754" s="100" t="s">
        <v>0</v>
      </c>
      <c r="N754" s="101" t="s">
        <v>37</v>
      </c>
      <c r="O754" s="102"/>
      <c r="P754" s="103">
        <f>O754*H754</f>
        <v>0</v>
      </c>
      <c r="Q754" s="103">
        <v>2.0160000000000001E-2</v>
      </c>
      <c r="R754" s="103">
        <f>Q754*H754</f>
        <v>0.39049920000000005</v>
      </c>
      <c r="S754" s="103">
        <v>0</v>
      </c>
      <c r="T754" s="104">
        <f>S754*H754</f>
        <v>0</v>
      </c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R754" s="105" t="s">
        <v>293</v>
      </c>
      <c r="AT754" s="105" t="s">
        <v>219</v>
      </c>
      <c r="AU754" s="105" t="s">
        <v>81</v>
      </c>
      <c r="AY754" s="6" t="s">
        <v>217</v>
      </c>
      <c r="BE754" s="106">
        <f>IF(N754="základní",J754,0)</f>
        <v>0</v>
      </c>
      <c r="BF754" s="106">
        <f>IF(N754="snížená",J754,0)</f>
        <v>0</v>
      </c>
      <c r="BG754" s="106">
        <f>IF(N754="zákl. přenesená",J754,0)</f>
        <v>0</v>
      </c>
      <c r="BH754" s="106">
        <f>IF(N754="sníž. přenesená",J754,0)</f>
        <v>0</v>
      </c>
      <c r="BI754" s="106">
        <f>IF(N754="nulová",J754,0)</f>
        <v>0</v>
      </c>
      <c r="BJ754" s="6" t="s">
        <v>79</v>
      </c>
      <c r="BK754" s="106">
        <f>ROUND(I754*H754,2)</f>
        <v>0</v>
      </c>
      <c r="BL754" s="6" t="s">
        <v>293</v>
      </c>
      <c r="BM754" s="105" t="s">
        <v>1255</v>
      </c>
    </row>
    <row r="755" spans="1:65" s="132" customFormat="1">
      <c r="B755" s="133"/>
      <c r="D755" s="113" t="s">
        <v>226</v>
      </c>
      <c r="E755" s="134" t="s">
        <v>0</v>
      </c>
      <c r="F755" s="135" t="s">
        <v>562</v>
      </c>
      <c r="H755" s="136">
        <v>19.37</v>
      </c>
      <c r="L755" s="133"/>
      <c r="M755" s="137"/>
      <c r="N755" s="138"/>
      <c r="O755" s="138"/>
      <c r="P755" s="138"/>
      <c r="Q755" s="138"/>
      <c r="R755" s="138"/>
      <c r="S755" s="138"/>
      <c r="T755" s="139"/>
      <c r="AT755" s="134" t="s">
        <v>226</v>
      </c>
      <c r="AU755" s="134" t="s">
        <v>81</v>
      </c>
      <c r="AV755" s="132" t="s">
        <v>81</v>
      </c>
      <c r="AW755" s="132" t="s">
        <v>28</v>
      </c>
      <c r="AX755" s="132" t="s">
        <v>79</v>
      </c>
      <c r="AY755" s="134" t="s">
        <v>217</v>
      </c>
    </row>
    <row r="756" spans="1:65" s="17" customFormat="1" ht="16.5" customHeight="1">
      <c r="A756" s="161"/>
      <c r="B756" s="15"/>
      <c r="C756" s="94" t="s">
        <v>1216</v>
      </c>
      <c r="D756" s="94" t="s">
        <v>219</v>
      </c>
      <c r="E756" s="95" t="s">
        <v>1257</v>
      </c>
      <c r="F756" s="96" t="s">
        <v>1258</v>
      </c>
      <c r="G756" s="97" t="s">
        <v>286</v>
      </c>
      <c r="H756" s="98">
        <v>2.33</v>
      </c>
      <c r="I756" s="1"/>
      <c r="J756" s="99">
        <f>ROUND(I756*H756,2)</f>
        <v>0</v>
      </c>
      <c r="K756" s="96" t="s">
        <v>223</v>
      </c>
      <c r="L756" s="15"/>
      <c r="M756" s="100" t="s">
        <v>0</v>
      </c>
      <c r="N756" s="101" t="s">
        <v>37</v>
      </c>
      <c r="O756" s="102"/>
      <c r="P756" s="103">
        <f>O756*H756</f>
        <v>0</v>
      </c>
      <c r="Q756" s="103">
        <v>2.7599999999999999E-3</v>
      </c>
      <c r="R756" s="103">
        <f>Q756*H756</f>
        <v>6.4307999999999995E-3</v>
      </c>
      <c r="S756" s="103">
        <v>0</v>
      </c>
      <c r="T756" s="104">
        <f>S756*H756</f>
        <v>0</v>
      </c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R756" s="105" t="s">
        <v>293</v>
      </c>
      <c r="AT756" s="105" t="s">
        <v>219</v>
      </c>
      <c r="AU756" s="105" t="s">
        <v>81</v>
      </c>
      <c r="AY756" s="6" t="s">
        <v>217</v>
      </c>
      <c r="BE756" s="106">
        <f>IF(N756="základní",J756,0)</f>
        <v>0</v>
      </c>
      <c r="BF756" s="106">
        <f>IF(N756="snížená",J756,0)</f>
        <v>0</v>
      </c>
      <c r="BG756" s="106">
        <f>IF(N756="zákl. přenesená",J756,0)</f>
        <v>0</v>
      </c>
      <c r="BH756" s="106">
        <f>IF(N756="sníž. přenesená",J756,0)</f>
        <v>0</v>
      </c>
      <c r="BI756" s="106">
        <f>IF(N756="nulová",J756,0)</f>
        <v>0</v>
      </c>
      <c r="BJ756" s="6" t="s">
        <v>79</v>
      </c>
      <c r="BK756" s="106">
        <f>ROUND(I756*H756,2)</f>
        <v>0</v>
      </c>
      <c r="BL756" s="6" t="s">
        <v>293</v>
      </c>
      <c r="BM756" s="105" t="s">
        <v>1259</v>
      </c>
    </row>
    <row r="757" spans="1:65" s="132" customFormat="1">
      <c r="B757" s="133"/>
      <c r="D757" s="113" t="s">
        <v>226</v>
      </c>
      <c r="E757" s="134" t="s">
        <v>0</v>
      </c>
      <c r="F757" s="135" t="s">
        <v>1260</v>
      </c>
      <c r="H757" s="136">
        <v>2.33</v>
      </c>
      <c r="L757" s="133"/>
      <c r="M757" s="137"/>
      <c r="N757" s="138"/>
      <c r="O757" s="138"/>
      <c r="P757" s="138"/>
      <c r="Q757" s="138"/>
      <c r="R757" s="138"/>
      <c r="S757" s="138"/>
      <c r="T757" s="139"/>
      <c r="AT757" s="134" t="s">
        <v>226</v>
      </c>
      <c r="AU757" s="134" t="s">
        <v>81</v>
      </c>
      <c r="AV757" s="132" t="s">
        <v>81</v>
      </c>
      <c r="AW757" s="132" t="s">
        <v>28</v>
      </c>
      <c r="AX757" s="132" t="s">
        <v>79</v>
      </c>
      <c r="AY757" s="134" t="s">
        <v>217</v>
      </c>
    </row>
    <row r="758" spans="1:65" s="17" customFormat="1" ht="16.5" customHeight="1">
      <c r="A758" s="161"/>
      <c r="B758" s="15"/>
      <c r="C758" s="94" t="s">
        <v>1222</v>
      </c>
      <c r="D758" s="94" t="s">
        <v>219</v>
      </c>
      <c r="E758" s="95" t="s">
        <v>1262</v>
      </c>
      <c r="F758" s="96" t="s">
        <v>1263</v>
      </c>
      <c r="G758" s="97" t="s">
        <v>263</v>
      </c>
      <c r="H758" s="98">
        <v>0.68700000000000006</v>
      </c>
      <c r="I758" s="1"/>
      <c r="J758" s="99">
        <f>ROUND(I758*H758,2)</f>
        <v>0</v>
      </c>
      <c r="K758" s="96" t="s">
        <v>223</v>
      </c>
      <c r="L758" s="15"/>
      <c r="M758" s="100" t="s">
        <v>0</v>
      </c>
      <c r="N758" s="101" t="s">
        <v>37</v>
      </c>
      <c r="O758" s="102"/>
      <c r="P758" s="103">
        <f>O758*H758</f>
        <v>0</v>
      </c>
      <c r="Q758" s="103">
        <v>0</v>
      </c>
      <c r="R758" s="103">
        <f>Q758*H758</f>
        <v>0</v>
      </c>
      <c r="S758" s="103">
        <v>0</v>
      </c>
      <c r="T758" s="104">
        <f>S758*H758</f>
        <v>0</v>
      </c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R758" s="105" t="s">
        <v>293</v>
      </c>
      <c r="AT758" s="105" t="s">
        <v>219</v>
      </c>
      <c r="AU758" s="105" t="s">
        <v>81</v>
      </c>
      <c r="AY758" s="6" t="s">
        <v>217</v>
      </c>
      <c r="BE758" s="106">
        <f>IF(N758="základní",J758,0)</f>
        <v>0</v>
      </c>
      <c r="BF758" s="106">
        <f>IF(N758="snížená",J758,0)</f>
        <v>0</v>
      </c>
      <c r="BG758" s="106">
        <f>IF(N758="zákl. přenesená",J758,0)</f>
        <v>0</v>
      </c>
      <c r="BH758" s="106">
        <f>IF(N758="sníž. přenesená",J758,0)</f>
        <v>0</v>
      </c>
      <c r="BI758" s="106">
        <f>IF(N758="nulová",J758,0)</f>
        <v>0</v>
      </c>
      <c r="BJ758" s="6" t="s">
        <v>79</v>
      </c>
      <c r="BK758" s="106">
        <f>ROUND(I758*H758,2)</f>
        <v>0</v>
      </c>
      <c r="BL758" s="6" t="s">
        <v>293</v>
      </c>
      <c r="BM758" s="105" t="s">
        <v>1264</v>
      </c>
    </row>
    <row r="759" spans="1:65" s="81" customFormat="1" ht="22.9" customHeight="1">
      <c r="B759" s="82"/>
      <c r="D759" s="83" t="s">
        <v>71</v>
      </c>
      <c r="E759" s="92" t="s">
        <v>1265</v>
      </c>
      <c r="F759" s="92" t="s">
        <v>1266</v>
      </c>
      <c r="J759" s="93">
        <f>BK759</f>
        <v>0</v>
      </c>
      <c r="L759" s="82"/>
      <c r="M759" s="86"/>
      <c r="N759" s="87"/>
      <c r="O759" s="87"/>
      <c r="P759" s="88">
        <f>SUM(P760:P815)</f>
        <v>0</v>
      </c>
      <c r="Q759" s="87"/>
      <c r="R759" s="88">
        <f>SUM(R760:R815)</f>
        <v>3.73755821</v>
      </c>
      <c r="S759" s="87"/>
      <c r="T759" s="89">
        <f>SUM(T760:T815)</f>
        <v>0.102564</v>
      </c>
      <c r="AR759" s="83" t="s">
        <v>81</v>
      </c>
      <c r="AT759" s="90" t="s">
        <v>71</v>
      </c>
      <c r="AU759" s="90" t="s">
        <v>79</v>
      </c>
      <c r="AY759" s="83" t="s">
        <v>217</v>
      </c>
      <c r="BK759" s="91">
        <f>SUM(BK760:BK815)</f>
        <v>0</v>
      </c>
    </row>
    <row r="760" spans="1:65" s="17" customFormat="1" ht="16.5" customHeight="1">
      <c r="A760" s="161"/>
      <c r="B760" s="15"/>
      <c r="C760" s="94" t="s">
        <v>1227</v>
      </c>
      <c r="D760" s="94" t="s">
        <v>219</v>
      </c>
      <c r="E760" s="95" t="s">
        <v>1268</v>
      </c>
      <c r="F760" s="96" t="s">
        <v>1269</v>
      </c>
      <c r="G760" s="97" t="s">
        <v>286</v>
      </c>
      <c r="H760" s="98">
        <v>150.13999999999999</v>
      </c>
      <c r="I760" s="1"/>
      <c r="J760" s="99">
        <f>ROUND(I760*H760,2)</f>
        <v>0</v>
      </c>
      <c r="K760" s="96" t="s">
        <v>223</v>
      </c>
      <c r="L760" s="15"/>
      <c r="M760" s="100" t="s">
        <v>0</v>
      </c>
      <c r="N760" s="101" t="s">
        <v>37</v>
      </c>
      <c r="O760" s="102"/>
      <c r="P760" s="103">
        <f>O760*H760</f>
        <v>0</v>
      </c>
      <c r="Q760" s="103">
        <v>0</v>
      </c>
      <c r="R760" s="103">
        <f>Q760*H760</f>
        <v>0</v>
      </c>
      <c r="S760" s="103">
        <v>0</v>
      </c>
      <c r="T760" s="104">
        <f>S760*H760</f>
        <v>0</v>
      </c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R760" s="105" t="s">
        <v>293</v>
      </c>
      <c r="AT760" s="105" t="s">
        <v>219</v>
      </c>
      <c r="AU760" s="105" t="s">
        <v>81</v>
      </c>
      <c r="AY760" s="6" t="s">
        <v>217</v>
      </c>
      <c r="BE760" s="106">
        <f>IF(N760="základní",J760,0)</f>
        <v>0</v>
      </c>
      <c r="BF760" s="106">
        <f>IF(N760="snížená",J760,0)</f>
        <v>0</v>
      </c>
      <c r="BG760" s="106">
        <f>IF(N760="zákl. přenesená",J760,0)</f>
        <v>0</v>
      </c>
      <c r="BH760" s="106">
        <f>IF(N760="sníž. přenesená",J760,0)</f>
        <v>0</v>
      </c>
      <c r="BI760" s="106">
        <f>IF(N760="nulová",J760,0)</f>
        <v>0</v>
      </c>
      <c r="BJ760" s="6" t="s">
        <v>79</v>
      </c>
      <c r="BK760" s="106">
        <f>ROUND(I760*H760,2)</f>
        <v>0</v>
      </c>
      <c r="BL760" s="6" t="s">
        <v>293</v>
      </c>
      <c r="BM760" s="105" t="s">
        <v>1270</v>
      </c>
    </row>
    <row r="761" spans="1:65" s="132" customFormat="1">
      <c r="B761" s="133"/>
      <c r="D761" s="113" t="s">
        <v>226</v>
      </c>
      <c r="E761" s="134" t="s">
        <v>0</v>
      </c>
      <c r="F761" s="135" t="s">
        <v>1271</v>
      </c>
      <c r="H761" s="136">
        <v>150.13999999999999</v>
      </c>
      <c r="L761" s="133"/>
      <c r="M761" s="137"/>
      <c r="N761" s="138"/>
      <c r="O761" s="138"/>
      <c r="P761" s="138"/>
      <c r="Q761" s="138"/>
      <c r="R761" s="138"/>
      <c r="S761" s="138"/>
      <c r="T761" s="139"/>
      <c r="AT761" s="134" t="s">
        <v>226</v>
      </c>
      <c r="AU761" s="134" t="s">
        <v>81</v>
      </c>
      <c r="AV761" s="132" t="s">
        <v>81</v>
      </c>
      <c r="AW761" s="132" t="s">
        <v>28</v>
      </c>
      <c r="AX761" s="132" t="s">
        <v>79</v>
      </c>
      <c r="AY761" s="134" t="s">
        <v>217</v>
      </c>
    </row>
    <row r="762" spans="1:65" s="17" customFormat="1" ht="16.5" customHeight="1">
      <c r="A762" s="161"/>
      <c r="B762" s="15"/>
      <c r="C762" s="148" t="s">
        <v>1233</v>
      </c>
      <c r="D762" s="148" t="s">
        <v>245</v>
      </c>
      <c r="E762" s="149" t="s">
        <v>1272</v>
      </c>
      <c r="F762" s="150" t="s">
        <v>1273</v>
      </c>
      <c r="G762" s="151" t="s">
        <v>286</v>
      </c>
      <c r="H762" s="152">
        <v>306.286</v>
      </c>
      <c r="I762" s="2"/>
      <c r="J762" s="153">
        <f>ROUND(I762*H762,2)</f>
        <v>0</v>
      </c>
      <c r="K762" s="150" t="s">
        <v>223</v>
      </c>
      <c r="L762" s="154"/>
      <c r="M762" s="155" t="s">
        <v>0</v>
      </c>
      <c r="N762" s="156" t="s">
        <v>37</v>
      </c>
      <c r="O762" s="102"/>
      <c r="P762" s="103">
        <f>O762*H762</f>
        <v>0</v>
      </c>
      <c r="Q762" s="103">
        <v>4.2599999999999999E-3</v>
      </c>
      <c r="R762" s="103">
        <f>Q762*H762</f>
        <v>1.30477836</v>
      </c>
      <c r="S762" s="103">
        <v>0</v>
      </c>
      <c r="T762" s="104">
        <f>S762*H762</f>
        <v>0</v>
      </c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R762" s="105" t="s">
        <v>364</v>
      </c>
      <c r="AT762" s="105" t="s">
        <v>245</v>
      </c>
      <c r="AU762" s="105" t="s">
        <v>81</v>
      </c>
      <c r="AY762" s="6" t="s">
        <v>217</v>
      </c>
      <c r="BE762" s="106">
        <f>IF(N762="základní",J762,0)</f>
        <v>0</v>
      </c>
      <c r="BF762" s="106">
        <f>IF(N762="snížená",J762,0)</f>
        <v>0</v>
      </c>
      <c r="BG762" s="106">
        <f>IF(N762="zákl. přenesená",J762,0)</f>
        <v>0</v>
      </c>
      <c r="BH762" s="106">
        <f>IF(N762="sníž. přenesená",J762,0)</f>
        <v>0</v>
      </c>
      <c r="BI762" s="106">
        <f>IF(N762="nulová",J762,0)</f>
        <v>0</v>
      </c>
      <c r="BJ762" s="6" t="s">
        <v>79</v>
      </c>
      <c r="BK762" s="106">
        <f>ROUND(I762*H762,2)</f>
        <v>0</v>
      </c>
      <c r="BL762" s="6" t="s">
        <v>293</v>
      </c>
      <c r="BM762" s="105" t="s">
        <v>1274</v>
      </c>
    </row>
    <row r="763" spans="1:65" s="17" customFormat="1" ht="19.5">
      <c r="A763" s="161"/>
      <c r="B763" s="15"/>
      <c r="C763" s="161"/>
      <c r="D763" s="113" t="s">
        <v>745</v>
      </c>
      <c r="E763" s="161"/>
      <c r="F763" s="114" t="s">
        <v>1275</v>
      </c>
      <c r="G763" s="161"/>
      <c r="H763" s="161"/>
      <c r="I763" s="161"/>
      <c r="J763" s="161"/>
      <c r="K763" s="161"/>
      <c r="L763" s="15"/>
      <c r="M763" s="115"/>
      <c r="N763" s="116"/>
      <c r="O763" s="102"/>
      <c r="P763" s="102"/>
      <c r="Q763" s="102"/>
      <c r="R763" s="102"/>
      <c r="S763" s="102"/>
      <c r="T763" s="117"/>
      <c r="U763" s="161"/>
      <c r="V763" s="161"/>
      <c r="W763" s="161"/>
      <c r="X763" s="161"/>
      <c r="Y763" s="161"/>
      <c r="Z763" s="161"/>
      <c r="AA763" s="161"/>
      <c r="AB763" s="161"/>
      <c r="AC763" s="161"/>
      <c r="AD763" s="161"/>
      <c r="AE763" s="161"/>
      <c r="AT763" s="6" t="s">
        <v>745</v>
      </c>
      <c r="AU763" s="6" t="s">
        <v>81</v>
      </c>
    </row>
    <row r="764" spans="1:65" s="132" customFormat="1">
      <c r="B764" s="133"/>
      <c r="D764" s="113" t="s">
        <v>226</v>
      </c>
      <c r="F764" s="135" t="s">
        <v>1276</v>
      </c>
      <c r="H764" s="136">
        <v>306.286</v>
      </c>
      <c r="L764" s="133"/>
      <c r="M764" s="137"/>
      <c r="N764" s="138"/>
      <c r="O764" s="138"/>
      <c r="P764" s="138"/>
      <c r="Q764" s="138"/>
      <c r="R764" s="138"/>
      <c r="S764" s="138"/>
      <c r="T764" s="139"/>
      <c r="AT764" s="134" t="s">
        <v>226</v>
      </c>
      <c r="AU764" s="134" t="s">
        <v>81</v>
      </c>
      <c r="AV764" s="132" t="s">
        <v>81</v>
      </c>
      <c r="AW764" s="132" t="s">
        <v>2</v>
      </c>
      <c r="AX764" s="132" t="s">
        <v>79</v>
      </c>
      <c r="AY764" s="134" t="s">
        <v>217</v>
      </c>
    </row>
    <row r="765" spans="1:65" s="17" customFormat="1" ht="16.5" customHeight="1">
      <c r="A765" s="161"/>
      <c r="B765" s="15"/>
      <c r="C765" s="94" t="s">
        <v>1238</v>
      </c>
      <c r="D765" s="94" t="s">
        <v>219</v>
      </c>
      <c r="E765" s="95" t="s">
        <v>1278</v>
      </c>
      <c r="F765" s="96" t="s">
        <v>1279</v>
      </c>
      <c r="G765" s="97" t="s">
        <v>286</v>
      </c>
      <c r="H765" s="98">
        <v>244.2</v>
      </c>
      <c r="I765" s="1"/>
      <c r="J765" s="99">
        <f>ROUND(I765*H765,2)</f>
        <v>0</v>
      </c>
      <c r="K765" s="96" t="s">
        <v>223</v>
      </c>
      <c r="L765" s="15"/>
      <c r="M765" s="100" t="s">
        <v>0</v>
      </c>
      <c r="N765" s="101" t="s">
        <v>37</v>
      </c>
      <c r="O765" s="102"/>
      <c r="P765" s="103">
        <f>O765*H765</f>
        <v>0</v>
      </c>
      <c r="Q765" s="103">
        <v>0</v>
      </c>
      <c r="R765" s="103">
        <f>Q765*H765</f>
        <v>0</v>
      </c>
      <c r="S765" s="103">
        <v>4.2000000000000002E-4</v>
      </c>
      <c r="T765" s="104">
        <f>S765*H765</f>
        <v>0.102564</v>
      </c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R765" s="105" t="s">
        <v>293</v>
      </c>
      <c r="AT765" s="105" t="s">
        <v>219</v>
      </c>
      <c r="AU765" s="105" t="s">
        <v>81</v>
      </c>
      <c r="AY765" s="6" t="s">
        <v>217</v>
      </c>
      <c r="BE765" s="106">
        <f>IF(N765="základní",J765,0)</f>
        <v>0</v>
      </c>
      <c r="BF765" s="106">
        <f>IF(N765="snížená",J765,0)</f>
        <v>0</v>
      </c>
      <c r="BG765" s="106">
        <f>IF(N765="zákl. přenesená",J765,0)</f>
        <v>0</v>
      </c>
      <c r="BH765" s="106">
        <f>IF(N765="sníž. přenesená",J765,0)</f>
        <v>0</v>
      </c>
      <c r="BI765" s="106">
        <f>IF(N765="nulová",J765,0)</f>
        <v>0</v>
      </c>
      <c r="BJ765" s="6" t="s">
        <v>79</v>
      </c>
      <c r="BK765" s="106">
        <f>ROUND(I765*H765,2)</f>
        <v>0</v>
      </c>
      <c r="BL765" s="6" t="s">
        <v>293</v>
      </c>
      <c r="BM765" s="105" t="s">
        <v>1280</v>
      </c>
    </row>
    <row r="766" spans="1:65" s="132" customFormat="1">
      <c r="B766" s="133"/>
      <c r="D766" s="113" t="s">
        <v>226</v>
      </c>
      <c r="E766" s="134" t="s">
        <v>0</v>
      </c>
      <c r="F766" s="135" t="s">
        <v>1281</v>
      </c>
      <c r="H766" s="136">
        <v>113.54</v>
      </c>
      <c r="L766" s="133"/>
      <c r="M766" s="137"/>
      <c r="N766" s="138"/>
      <c r="O766" s="138"/>
      <c r="P766" s="138"/>
      <c r="Q766" s="138"/>
      <c r="R766" s="138"/>
      <c r="S766" s="138"/>
      <c r="T766" s="139"/>
      <c r="AT766" s="134" t="s">
        <v>226</v>
      </c>
      <c r="AU766" s="134" t="s">
        <v>81</v>
      </c>
      <c r="AV766" s="132" t="s">
        <v>81</v>
      </c>
      <c r="AW766" s="132" t="s">
        <v>28</v>
      </c>
      <c r="AX766" s="132" t="s">
        <v>72</v>
      </c>
      <c r="AY766" s="134" t="s">
        <v>217</v>
      </c>
    </row>
    <row r="767" spans="1:65" s="132" customFormat="1">
      <c r="B767" s="133"/>
      <c r="D767" s="113" t="s">
        <v>226</v>
      </c>
      <c r="E767" s="134" t="s">
        <v>0</v>
      </c>
      <c r="F767" s="135" t="s">
        <v>1282</v>
      </c>
      <c r="H767" s="136">
        <v>130.66</v>
      </c>
      <c r="L767" s="133"/>
      <c r="M767" s="137"/>
      <c r="N767" s="138"/>
      <c r="O767" s="138"/>
      <c r="P767" s="138"/>
      <c r="Q767" s="138"/>
      <c r="R767" s="138"/>
      <c r="S767" s="138"/>
      <c r="T767" s="139"/>
      <c r="AT767" s="134" t="s">
        <v>226</v>
      </c>
      <c r="AU767" s="134" t="s">
        <v>81</v>
      </c>
      <c r="AV767" s="132" t="s">
        <v>81</v>
      </c>
      <c r="AW767" s="132" t="s">
        <v>28</v>
      </c>
      <c r="AX767" s="132" t="s">
        <v>72</v>
      </c>
      <c r="AY767" s="134" t="s">
        <v>217</v>
      </c>
    </row>
    <row r="768" spans="1:65" s="140" customFormat="1">
      <c r="B768" s="141"/>
      <c r="D768" s="113" t="s">
        <v>226</v>
      </c>
      <c r="E768" s="142" t="s">
        <v>0</v>
      </c>
      <c r="F768" s="143" t="s">
        <v>227</v>
      </c>
      <c r="H768" s="144">
        <v>244.2</v>
      </c>
      <c r="L768" s="141"/>
      <c r="M768" s="145"/>
      <c r="N768" s="146"/>
      <c r="O768" s="146"/>
      <c r="P768" s="146"/>
      <c r="Q768" s="146"/>
      <c r="R768" s="146"/>
      <c r="S768" s="146"/>
      <c r="T768" s="147"/>
      <c r="AT768" s="142" t="s">
        <v>226</v>
      </c>
      <c r="AU768" s="142" t="s">
        <v>81</v>
      </c>
      <c r="AV768" s="140" t="s">
        <v>224</v>
      </c>
      <c r="AW768" s="140" t="s">
        <v>28</v>
      </c>
      <c r="AX768" s="140" t="s">
        <v>79</v>
      </c>
      <c r="AY768" s="142" t="s">
        <v>217</v>
      </c>
    </row>
    <row r="769" spans="1:65" s="17" customFormat="1" ht="16.5" customHeight="1">
      <c r="A769" s="161"/>
      <c r="B769" s="15"/>
      <c r="C769" s="94" t="s">
        <v>1243</v>
      </c>
      <c r="D769" s="94" t="s">
        <v>219</v>
      </c>
      <c r="E769" s="95" t="s">
        <v>1284</v>
      </c>
      <c r="F769" s="96" t="s">
        <v>1285</v>
      </c>
      <c r="G769" s="97" t="s">
        <v>286</v>
      </c>
      <c r="H769" s="98">
        <v>554.98</v>
      </c>
      <c r="I769" s="1"/>
      <c r="J769" s="99">
        <f>ROUND(I769*H769,2)</f>
        <v>0</v>
      </c>
      <c r="K769" s="96" t="s">
        <v>223</v>
      </c>
      <c r="L769" s="15"/>
      <c r="M769" s="100" t="s">
        <v>0</v>
      </c>
      <c r="N769" s="101" t="s">
        <v>37</v>
      </c>
      <c r="O769" s="102"/>
      <c r="P769" s="103">
        <f>O769*H769</f>
        <v>0</v>
      </c>
      <c r="Q769" s="103">
        <v>0</v>
      </c>
      <c r="R769" s="103">
        <f>Q769*H769</f>
        <v>0</v>
      </c>
      <c r="S769" s="103">
        <v>0</v>
      </c>
      <c r="T769" s="104">
        <f>S769*H769</f>
        <v>0</v>
      </c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R769" s="105" t="s">
        <v>293</v>
      </c>
      <c r="AT769" s="105" t="s">
        <v>219</v>
      </c>
      <c r="AU769" s="105" t="s">
        <v>81</v>
      </c>
      <c r="AY769" s="6" t="s">
        <v>217</v>
      </c>
      <c r="BE769" s="106">
        <f>IF(N769="základní",J769,0)</f>
        <v>0</v>
      </c>
      <c r="BF769" s="106">
        <f>IF(N769="snížená",J769,0)</f>
        <v>0</v>
      </c>
      <c r="BG769" s="106">
        <f>IF(N769="zákl. přenesená",J769,0)</f>
        <v>0</v>
      </c>
      <c r="BH769" s="106">
        <f>IF(N769="sníž. přenesená",J769,0)</f>
        <v>0</v>
      </c>
      <c r="BI769" s="106">
        <f>IF(N769="nulová",J769,0)</f>
        <v>0</v>
      </c>
      <c r="BJ769" s="6" t="s">
        <v>79</v>
      </c>
      <c r="BK769" s="106">
        <f>ROUND(I769*H769,2)</f>
        <v>0</v>
      </c>
      <c r="BL769" s="6" t="s">
        <v>293</v>
      </c>
      <c r="BM769" s="105" t="s">
        <v>1286</v>
      </c>
    </row>
    <row r="770" spans="1:65" s="132" customFormat="1">
      <c r="B770" s="133"/>
      <c r="D770" s="113" t="s">
        <v>226</v>
      </c>
      <c r="E770" s="134" t="s">
        <v>0</v>
      </c>
      <c r="F770" s="135" t="s">
        <v>725</v>
      </c>
      <c r="H770" s="136">
        <v>153.35</v>
      </c>
      <c r="L770" s="133"/>
      <c r="M770" s="137"/>
      <c r="N770" s="138"/>
      <c r="O770" s="138"/>
      <c r="P770" s="138"/>
      <c r="Q770" s="138"/>
      <c r="R770" s="138"/>
      <c r="S770" s="138"/>
      <c r="T770" s="139"/>
      <c r="AT770" s="134" t="s">
        <v>226</v>
      </c>
      <c r="AU770" s="134" t="s">
        <v>81</v>
      </c>
      <c r="AV770" s="132" t="s">
        <v>81</v>
      </c>
      <c r="AW770" s="132" t="s">
        <v>28</v>
      </c>
      <c r="AX770" s="132" t="s">
        <v>72</v>
      </c>
      <c r="AY770" s="134" t="s">
        <v>217</v>
      </c>
    </row>
    <row r="771" spans="1:65" s="132" customFormat="1">
      <c r="B771" s="133"/>
      <c r="D771" s="113" t="s">
        <v>226</v>
      </c>
      <c r="E771" s="134" t="s">
        <v>0</v>
      </c>
      <c r="F771" s="135" t="s">
        <v>1287</v>
      </c>
      <c r="H771" s="136">
        <v>123.79</v>
      </c>
      <c r="L771" s="133"/>
      <c r="M771" s="137"/>
      <c r="N771" s="138"/>
      <c r="O771" s="138"/>
      <c r="P771" s="138"/>
      <c r="Q771" s="138"/>
      <c r="R771" s="138"/>
      <c r="S771" s="138"/>
      <c r="T771" s="139"/>
      <c r="AT771" s="134" t="s">
        <v>226</v>
      </c>
      <c r="AU771" s="134" t="s">
        <v>81</v>
      </c>
      <c r="AV771" s="132" t="s">
        <v>81</v>
      </c>
      <c r="AW771" s="132" t="s">
        <v>28</v>
      </c>
      <c r="AX771" s="132" t="s">
        <v>72</v>
      </c>
      <c r="AY771" s="134" t="s">
        <v>217</v>
      </c>
    </row>
    <row r="772" spans="1:65" s="132" customFormat="1">
      <c r="B772" s="133"/>
      <c r="D772" s="113" t="s">
        <v>226</v>
      </c>
      <c r="E772" s="134" t="s">
        <v>0</v>
      </c>
      <c r="F772" s="135" t="s">
        <v>1288</v>
      </c>
      <c r="H772" s="136">
        <v>127.7</v>
      </c>
      <c r="L772" s="133"/>
      <c r="M772" s="137"/>
      <c r="N772" s="138"/>
      <c r="O772" s="138"/>
      <c r="P772" s="138"/>
      <c r="Q772" s="138"/>
      <c r="R772" s="138"/>
      <c r="S772" s="138"/>
      <c r="T772" s="139"/>
      <c r="AT772" s="134" t="s">
        <v>226</v>
      </c>
      <c r="AU772" s="134" t="s">
        <v>81</v>
      </c>
      <c r="AV772" s="132" t="s">
        <v>81</v>
      </c>
      <c r="AW772" s="132" t="s">
        <v>28</v>
      </c>
      <c r="AX772" s="132" t="s">
        <v>72</v>
      </c>
      <c r="AY772" s="134" t="s">
        <v>217</v>
      </c>
    </row>
    <row r="773" spans="1:65" s="132" customFormat="1">
      <c r="B773" s="133"/>
      <c r="D773" s="113" t="s">
        <v>226</v>
      </c>
      <c r="E773" s="134" t="s">
        <v>0</v>
      </c>
      <c r="F773" s="135" t="s">
        <v>1271</v>
      </c>
      <c r="H773" s="136">
        <v>150.13999999999999</v>
      </c>
      <c r="L773" s="133"/>
      <c r="M773" s="137"/>
      <c r="N773" s="138"/>
      <c r="O773" s="138"/>
      <c r="P773" s="138"/>
      <c r="Q773" s="138"/>
      <c r="R773" s="138"/>
      <c r="S773" s="138"/>
      <c r="T773" s="139"/>
      <c r="AT773" s="134" t="s">
        <v>226</v>
      </c>
      <c r="AU773" s="134" t="s">
        <v>81</v>
      </c>
      <c r="AV773" s="132" t="s">
        <v>81</v>
      </c>
      <c r="AW773" s="132" t="s">
        <v>28</v>
      </c>
      <c r="AX773" s="132" t="s">
        <v>72</v>
      </c>
      <c r="AY773" s="134" t="s">
        <v>217</v>
      </c>
    </row>
    <row r="774" spans="1:65" s="140" customFormat="1">
      <c r="B774" s="141"/>
      <c r="D774" s="113" t="s">
        <v>226</v>
      </c>
      <c r="E774" s="142" t="s">
        <v>0</v>
      </c>
      <c r="F774" s="143" t="s">
        <v>227</v>
      </c>
      <c r="H774" s="144">
        <v>554.98</v>
      </c>
      <c r="L774" s="141"/>
      <c r="M774" s="145"/>
      <c r="N774" s="146"/>
      <c r="O774" s="146"/>
      <c r="P774" s="146"/>
      <c r="Q774" s="146"/>
      <c r="R774" s="146"/>
      <c r="S774" s="146"/>
      <c r="T774" s="147"/>
      <c r="AT774" s="142" t="s">
        <v>226</v>
      </c>
      <c r="AU774" s="142" t="s">
        <v>81</v>
      </c>
      <c r="AV774" s="140" t="s">
        <v>224</v>
      </c>
      <c r="AW774" s="140" t="s">
        <v>28</v>
      </c>
      <c r="AX774" s="140" t="s">
        <v>79</v>
      </c>
      <c r="AY774" s="142" t="s">
        <v>217</v>
      </c>
    </row>
    <row r="775" spans="1:65" s="17" customFormat="1" ht="16.5" customHeight="1">
      <c r="A775" s="161"/>
      <c r="B775" s="15"/>
      <c r="C775" s="148" t="s">
        <v>1247</v>
      </c>
      <c r="D775" s="148" t="s">
        <v>245</v>
      </c>
      <c r="E775" s="149" t="s">
        <v>1290</v>
      </c>
      <c r="F775" s="150" t="s">
        <v>1291</v>
      </c>
      <c r="G775" s="151" t="s">
        <v>286</v>
      </c>
      <c r="H775" s="152">
        <v>409.66300000000001</v>
      </c>
      <c r="I775" s="2"/>
      <c r="J775" s="153">
        <f>ROUND(I775*H775,2)</f>
        <v>0</v>
      </c>
      <c r="K775" s="150" t="s">
        <v>223</v>
      </c>
      <c r="L775" s="154"/>
      <c r="M775" s="155" t="s">
        <v>0</v>
      </c>
      <c r="N775" s="156" t="s">
        <v>37</v>
      </c>
      <c r="O775" s="102"/>
      <c r="P775" s="103">
        <f>O775*H775</f>
        <v>0</v>
      </c>
      <c r="Q775" s="103">
        <v>1.75E-3</v>
      </c>
      <c r="R775" s="103">
        <f>Q775*H775</f>
        <v>0.71691025000000008</v>
      </c>
      <c r="S775" s="103">
        <v>0</v>
      </c>
      <c r="T775" s="104">
        <f>S775*H775</f>
        <v>0</v>
      </c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R775" s="105" t="s">
        <v>364</v>
      </c>
      <c r="AT775" s="105" t="s">
        <v>245</v>
      </c>
      <c r="AU775" s="105" t="s">
        <v>81</v>
      </c>
      <c r="AY775" s="6" t="s">
        <v>217</v>
      </c>
      <c r="BE775" s="106">
        <f>IF(N775="základní",J775,0)</f>
        <v>0</v>
      </c>
      <c r="BF775" s="106">
        <f>IF(N775="snížená",J775,0)</f>
        <v>0</v>
      </c>
      <c r="BG775" s="106">
        <f>IF(N775="zákl. přenesená",J775,0)</f>
        <v>0</v>
      </c>
      <c r="BH775" s="106">
        <f>IF(N775="sníž. přenesená",J775,0)</f>
        <v>0</v>
      </c>
      <c r="BI775" s="106">
        <f>IF(N775="nulová",J775,0)</f>
        <v>0</v>
      </c>
      <c r="BJ775" s="6" t="s">
        <v>79</v>
      </c>
      <c r="BK775" s="106">
        <f>ROUND(I775*H775,2)</f>
        <v>0</v>
      </c>
      <c r="BL775" s="6" t="s">
        <v>293</v>
      </c>
      <c r="BM775" s="105" t="s">
        <v>1292</v>
      </c>
    </row>
    <row r="776" spans="1:65" s="132" customFormat="1">
      <c r="B776" s="133"/>
      <c r="D776" s="113" t="s">
        <v>226</v>
      </c>
      <c r="E776" s="134" t="s">
        <v>0</v>
      </c>
      <c r="F776" s="135" t="s">
        <v>1287</v>
      </c>
      <c r="H776" s="136">
        <v>123.79</v>
      </c>
      <c r="L776" s="133"/>
      <c r="M776" s="137"/>
      <c r="N776" s="138"/>
      <c r="O776" s="138"/>
      <c r="P776" s="138"/>
      <c r="Q776" s="138"/>
      <c r="R776" s="138"/>
      <c r="S776" s="138"/>
      <c r="T776" s="139"/>
      <c r="AT776" s="134" t="s">
        <v>226</v>
      </c>
      <c r="AU776" s="134" t="s">
        <v>81</v>
      </c>
      <c r="AV776" s="132" t="s">
        <v>81</v>
      </c>
      <c r="AW776" s="132" t="s">
        <v>28</v>
      </c>
      <c r="AX776" s="132" t="s">
        <v>72</v>
      </c>
      <c r="AY776" s="134" t="s">
        <v>217</v>
      </c>
    </row>
    <row r="777" spans="1:65" s="132" customFormat="1">
      <c r="B777" s="133"/>
      <c r="D777" s="113" t="s">
        <v>226</v>
      </c>
      <c r="E777" s="134" t="s">
        <v>0</v>
      </c>
      <c r="F777" s="135" t="s">
        <v>1288</v>
      </c>
      <c r="H777" s="136">
        <v>127.7</v>
      </c>
      <c r="L777" s="133"/>
      <c r="M777" s="137"/>
      <c r="N777" s="138"/>
      <c r="O777" s="138"/>
      <c r="P777" s="138"/>
      <c r="Q777" s="138"/>
      <c r="R777" s="138"/>
      <c r="S777" s="138"/>
      <c r="T777" s="139"/>
      <c r="AT777" s="134" t="s">
        <v>226</v>
      </c>
      <c r="AU777" s="134" t="s">
        <v>81</v>
      </c>
      <c r="AV777" s="132" t="s">
        <v>81</v>
      </c>
      <c r="AW777" s="132" t="s">
        <v>28</v>
      </c>
      <c r="AX777" s="132" t="s">
        <v>72</v>
      </c>
      <c r="AY777" s="134" t="s">
        <v>217</v>
      </c>
    </row>
    <row r="778" spans="1:65" s="132" customFormat="1">
      <c r="B778" s="133"/>
      <c r="D778" s="113" t="s">
        <v>226</v>
      </c>
      <c r="E778" s="134" t="s">
        <v>0</v>
      </c>
      <c r="F778" s="135" t="s">
        <v>1271</v>
      </c>
      <c r="H778" s="136">
        <v>150.13999999999999</v>
      </c>
      <c r="L778" s="133"/>
      <c r="M778" s="137"/>
      <c r="N778" s="138"/>
      <c r="O778" s="138"/>
      <c r="P778" s="138"/>
      <c r="Q778" s="138"/>
      <c r="R778" s="138"/>
      <c r="S778" s="138"/>
      <c r="T778" s="139"/>
      <c r="AT778" s="134" t="s">
        <v>226</v>
      </c>
      <c r="AU778" s="134" t="s">
        <v>81</v>
      </c>
      <c r="AV778" s="132" t="s">
        <v>81</v>
      </c>
      <c r="AW778" s="132" t="s">
        <v>28</v>
      </c>
      <c r="AX778" s="132" t="s">
        <v>72</v>
      </c>
      <c r="AY778" s="134" t="s">
        <v>217</v>
      </c>
    </row>
    <row r="779" spans="1:65" s="140" customFormat="1">
      <c r="B779" s="141"/>
      <c r="D779" s="113" t="s">
        <v>226</v>
      </c>
      <c r="E779" s="142" t="s">
        <v>0</v>
      </c>
      <c r="F779" s="143" t="s">
        <v>227</v>
      </c>
      <c r="H779" s="144">
        <v>401.63</v>
      </c>
      <c r="L779" s="141"/>
      <c r="M779" s="145"/>
      <c r="N779" s="146"/>
      <c r="O779" s="146"/>
      <c r="P779" s="146"/>
      <c r="Q779" s="146"/>
      <c r="R779" s="146"/>
      <c r="S779" s="146"/>
      <c r="T779" s="147"/>
      <c r="AT779" s="142" t="s">
        <v>226</v>
      </c>
      <c r="AU779" s="142" t="s">
        <v>81</v>
      </c>
      <c r="AV779" s="140" t="s">
        <v>224</v>
      </c>
      <c r="AW779" s="140" t="s">
        <v>28</v>
      </c>
      <c r="AX779" s="140" t="s">
        <v>79</v>
      </c>
      <c r="AY779" s="142" t="s">
        <v>217</v>
      </c>
    </row>
    <row r="780" spans="1:65" s="132" customFormat="1">
      <c r="B780" s="133"/>
      <c r="D780" s="113" t="s">
        <v>226</v>
      </c>
      <c r="F780" s="135" t="s">
        <v>1293</v>
      </c>
      <c r="H780" s="136">
        <v>409.66300000000001</v>
      </c>
      <c r="L780" s="133"/>
      <c r="M780" s="137"/>
      <c r="N780" s="138"/>
      <c r="O780" s="138"/>
      <c r="P780" s="138"/>
      <c r="Q780" s="138"/>
      <c r="R780" s="138"/>
      <c r="S780" s="138"/>
      <c r="T780" s="139"/>
      <c r="AT780" s="134" t="s">
        <v>226</v>
      </c>
      <c r="AU780" s="134" t="s">
        <v>81</v>
      </c>
      <c r="AV780" s="132" t="s">
        <v>81</v>
      </c>
      <c r="AW780" s="132" t="s">
        <v>2</v>
      </c>
      <c r="AX780" s="132" t="s">
        <v>79</v>
      </c>
      <c r="AY780" s="134" t="s">
        <v>217</v>
      </c>
    </row>
    <row r="781" spans="1:65" s="17" customFormat="1" ht="16.5" customHeight="1">
      <c r="A781" s="161"/>
      <c r="B781" s="15"/>
      <c r="C781" s="148" t="s">
        <v>1252</v>
      </c>
      <c r="D781" s="148" t="s">
        <v>245</v>
      </c>
      <c r="E781" s="149" t="s">
        <v>1295</v>
      </c>
      <c r="F781" s="150" t="s">
        <v>1296</v>
      </c>
      <c r="G781" s="151" t="s">
        <v>222</v>
      </c>
      <c r="H781" s="152">
        <v>12.513</v>
      </c>
      <c r="I781" s="2"/>
      <c r="J781" s="153">
        <f>ROUND(I781*H781,2)</f>
        <v>0</v>
      </c>
      <c r="K781" s="150" t="s">
        <v>223</v>
      </c>
      <c r="L781" s="154"/>
      <c r="M781" s="155" t="s">
        <v>0</v>
      </c>
      <c r="N781" s="156" t="s">
        <v>37</v>
      </c>
      <c r="O781" s="102"/>
      <c r="P781" s="103">
        <f>O781*H781</f>
        <v>0</v>
      </c>
      <c r="Q781" s="103">
        <v>0.03</v>
      </c>
      <c r="R781" s="103">
        <f>Q781*H781</f>
        <v>0.37539</v>
      </c>
      <c r="S781" s="103">
        <v>0</v>
      </c>
      <c r="T781" s="104">
        <f>S781*H781</f>
        <v>0</v>
      </c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R781" s="105" t="s">
        <v>364</v>
      </c>
      <c r="AT781" s="105" t="s">
        <v>245</v>
      </c>
      <c r="AU781" s="105" t="s">
        <v>81</v>
      </c>
      <c r="AY781" s="6" t="s">
        <v>217</v>
      </c>
      <c r="BE781" s="106">
        <f>IF(N781="základní",J781,0)</f>
        <v>0</v>
      </c>
      <c r="BF781" s="106">
        <f>IF(N781="snížená",J781,0)</f>
        <v>0</v>
      </c>
      <c r="BG781" s="106">
        <f>IF(N781="zákl. přenesená",J781,0)</f>
        <v>0</v>
      </c>
      <c r="BH781" s="106">
        <f>IF(N781="sníž. přenesená",J781,0)</f>
        <v>0</v>
      </c>
      <c r="BI781" s="106">
        <f>IF(N781="nulová",J781,0)</f>
        <v>0</v>
      </c>
      <c r="BJ781" s="6" t="s">
        <v>79</v>
      </c>
      <c r="BK781" s="106">
        <f>ROUND(I781*H781,2)</f>
        <v>0</v>
      </c>
      <c r="BL781" s="6" t="s">
        <v>293</v>
      </c>
      <c r="BM781" s="105" t="s">
        <v>1297</v>
      </c>
    </row>
    <row r="782" spans="1:65" s="17" customFormat="1" ht="19.5">
      <c r="A782" s="161"/>
      <c r="B782" s="15"/>
      <c r="C782" s="161"/>
      <c r="D782" s="113" t="s">
        <v>745</v>
      </c>
      <c r="E782" s="161"/>
      <c r="F782" s="114" t="s">
        <v>1298</v>
      </c>
      <c r="G782" s="161"/>
      <c r="H782" s="161"/>
      <c r="I782" s="161"/>
      <c r="J782" s="161"/>
      <c r="K782" s="161"/>
      <c r="L782" s="15"/>
      <c r="M782" s="115"/>
      <c r="N782" s="116"/>
      <c r="O782" s="102"/>
      <c r="P782" s="102"/>
      <c r="Q782" s="102"/>
      <c r="R782" s="102"/>
      <c r="S782" s="102"/>
      <c r="T782" s="117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T782" s="6" t="s">
        <v>745</v>
      </c>
      <c r="AU782" s="6" t="s">
        <v>81</v>
      </c>
    </row>
    <row r="783" spans="1:65" s="132" customFormat="1" ht="22.5">
      <c r="B783" s="133"/>
      <c r="D783" s="113" t="s">
        <v>226</v>
      </c>
      <c r="E783" s="134" t="s">
        <v>0</v>
      </c>
      <c r="F783" s="135" t="s">
        <v>1299</v>
      </c>
      <c r="H783" s="136">
        <v>12.268000000000001</v>
      </c>
      <c r="L783" s="133"/>
      <c r="M783" s="137"/>
      <c r="N783" s="138"/>
      <c r="O783" s="138"/>
      <c r="P783" s="138"/>
      <c r="Q783" s="138"/>
      <c r="R783" s="138"/>
      <c r="S783" s="138"/>
      <c r="T783" s="139"/>
      <c r="AT783" s="134" t="s">
        <v>226</v>
      </c>
      <c r="AU783" s="134" t="s">
        <v>81</v>
      </c>
      <c r="AV783" s="132" t="s">
        <v>81</v>
      </c>
      <c r="AW783" s="132" t="s">
        <v>28</v>
      </c>
      <c r="AX783" s="132" t="s">
        <v>79</v>
      </c>
      <c r="AY783" s="134" t="s">
        <v>217</v>
      </c>
    </row>
    <row r="784" spans="1:65" s="132" customFormat="1">
      <c r="B784" s="133"/>
      <c r="D784" s="113" t="s">
        <v>226</v>
      </c>
      <c r="F784" s="135" t="s">
        <v>1300</v>
      </c>
      <c r="H784" s="136">
        <v>12.513</v>
      </c>
      <c r="L784" s="133"/>
      <c r="M784" s="137"/>
      <c r="N784" s="138"/>
      <c r="O784" s="138"/>
      <c r="P784" s="138"/>
      <c r="Q784" s="138"/>
      <c r="R784" s="138"/>
      <c r="S784" s="138"/>
      <c r="T784" s="139"/>
      <c r="AT784" s="134" t="s">
        <v>226</v>
      </c>
      <c r="AU784" s="134" t="s">
        <v>81</v>
      </c>
      <c r="AV784" s="132" t="s">
        <v>81</v>
      </c>
      <c r="AW784" s="132" t="s">
        <v>2</v>
      </c>
      <c r="AX784" s="132" t="s">
        <v>79</v>
      </c>
      <c r="AY784" s="134" t="s">
        <v>217</v>
      </c>
    </row>
    <row r="785" spans="1:65" s="17" customFormat="1" ht="16.5" customHeight="1">
      <c r="A785" s="161"/>
      <c r="B785" s="15"/>
      <c r="C785" s="94" t="s">
        <v>1256</v>
      </c>
      <c r="D785" s="94" t="s">
        <v>219</v>
      </c>
      <c r="E785" s="95" t="s">
        <v>1302</v>
      </c>
      <c r="F785" s="96" t="s">
        <v>1303</v>
      </c>
      <c r="G785" s="97" t="s">
        <v>286</v>
      </c>
      <c r="H785" s="98">
        <v>24.32</v>
      </c>
      <c r="I785" s="1"/>
      <c r="J785" s="99">
        <f>ROUND(I785*H785,2)</f>
        <v>0</v>
      </c>
      <c r="K785" s="96" t="s">
        <v>223</v>
      </c>
      <c r="L785" s="15"/>
      <c r="M785" s="100" t="s">
        <v>0</v>
      </c>
      <c r="N785" s="101" t="s">
        <v>37</v>
      </c>
      <c r="O785" s="102"/>
      <c r="P785" s="103">
        <f>O785*H785</f>
        <v>0</v>
      </c>
      <c r="Q785" s="103">
        <v>0</v>
      </c>
      <c r="R785" s="103">
        <f>Q785*H785</f>
        <v>0</v>
      </c>
      <c r="S785" s="103">
        <v>0</v>
      </c>
      <c r="T785" s="104">
        <f>S785*H785</f>
        <v>0</v>
      </c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R785" s="105" t="s">
        <v>293</v>
      </c>
      <c r="AT785" s="105" t="s">
        <v>219</v>
      </c>
      <c r="AU785" s="105" t="s">
        <v>81</v>
      </c>
      <c r="AY785" s="6" t="s">
        <v>217</v>
      </c>
      <c r="BE785" s="106">
        <f>IF(N785="základní",J785,0)</f>
        <v>0</v>
      </c>
      <c r="BF785" s="106">
        <f>IF(N785="snížená",J785,0)</f>
        <v>0</v>
      </c>
      <c r="BG785" s="106">
        <f>IF(N785="zákl. přenesená",J785,0)</f>
        <v>0</v>
      </c>
      <c r="BH785" s="106">
        <f>IF(N785="sníž. přenesená",J785,0)</f>
        <v>0</v>
      </c>
      <c r="BI785" s="106">
        <f>IF(N785="nulová",J785,0)</f>
        <v>0</v>
      </c>
      <c r="BJ785" s="6" t="s">
        <v>79</v>
      </c>
      <c r="BK785" s="106">
        <f>ROUND(I785*H785,2)</f>
        <v>0</v>
      </c>
      <c r="BL785" s="6" t="s">
        <v>293</v>
      </c>
      <c r="BM785" s="105" t="s">
        <v>1304</v>
      </c>
    </row>
    <row r="786" spans="1:65" s="132" customFormat="1">
      <c r="B786" s="133"/>
      <c r="D786" s="113" t="s">
        <v>226</v>
      </c>
      <c r="E786" s="134" t="s">
        <v>0</v>
      </c>
      <c r="F786" s="135" t="s">
        <v>1305</v>
      </c>
      <c r="H786" s="136">
        <v>24.32</v>
      </c>
      <c r="L786" s="133"/>
      <c r="M786" s="137"/>
      <c r="N786" s="138"/>
      <c r="O786" s="138"/>
      <c r="P786" s="138"/>
      <c r="Q786" s="138"/>
      <c r="R786" s="138"/>
      <c r="S786" s="138"/>
      <c r="T786" s="139"/>
      <c r="AT786" s="134" t="s">
        <v>226</v>
      </c>
      <c r="AU786" s="134" t="s">
        <v>81</v>
      </c>
      <c r="AV786" s="132" t="s">
        <v>81</v>
      </c>
      <c r="AW786" s="132" t="s">
        <v>28</v>
      </c>
      <c r="AX786" s="132" t="s">
        <v>79</v>
      </c>
      <c r="AY786" s="134" t="s">
        <v>217</v>
      </c>
    </row>
    <row r="787" spans="1:65" s="17" customFormat="1" ht="16.5" customHeight="1">
      <c r="A787" s="161"/>
      <c r="B787" s="15"/>
      <c r="C787" s="148" t="s">
        <v>1261</v>
      </c>
      <c r="D787" s="148" t="s">
        <v>245</v>
      </c>
      <c r="E787" s="149" t="s">
        <v>5880</v>
      </c>
      <c r="F787" s="150" t="s">
        <v>5881</v>
      </c>
      <c r="G787" s="151" t="s">
        <v>286</v>
      </c>
      <c r="H787" s="152">
        <v>25.536000000000001</v>
      </c>
      <c r="I787" s="2"/>
      <c r="J787" s="153">
        <f>ROUND(I787*H787,2)</f>
        <v>0</v>
      </c>
      <c r="K787" s="150" t="s">
        <v>223</v>
      </c>
      <c r="L787" s="154"/>
      <c r="M787" s="155" t="s">
        <v>0</v>
      </c>
      <c r="N787" s="156" t="s">
        <v>37</v>
      </c>
      <c r="O787" s="102"/>
      <c r="P787" s="103">
        <f>O787*H787</f>
        <v>0</v>
      </c>
      <c r="Q787" s="103">
        <v>5.0000000000000001E-4</v>
      </c>
      <c r="R787" s="103">
        <f>Q787*H787</f>
        <v>1.2768000000000002E-2</v>
      </c>
      <c r="S787" s="103">
        <v>0</v>
      </c>
      <c r="T787" s="104">
        <f>S787*H787</f>
        <v>0</v>
      </c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R787" s="105" t="s">
        <v>364</v>
      </c>
      <c r="AT787" s="105" t="s">
        <v>245</v>
      </c>
      <c r="AU787" s="105" t="s">
        <v>81</v>
      </c>
      <c r="AY787" s="6" t="s">
        <v>217</v>
      </c>
      <c r="BE787" s="106">
        <f>IF(N787="základní",J787,0)</f>
        <v>0</v>
      </c>
      <c r="BF787" s="106">
        <f>IF(N787="snížená",J787,0)</f>
        <v>0</v>
      </c>
      <c r="BG787" s="106">
        <f>IF(N787="zákl. přenesená",J787,0)</f>
        <v>0</v>
      </c>
      <c r="BH787" s="106">
        <f>IF(N787="sníž. přenesená",J787,0)</f>
        <v>0</v>
      </c>
      <c r="BI787" s="106">
        <f>IF(N787="nulová",J787,0)</f>
        <v>0</v>
      </c>
      <c r="BJ787" s="6" t="s">
        <v>79</v>
      </c>
      <c r="BK787" s="106">
        <f>ROUND(I787*H787,2)</f>
        <v>0</v>
      </c>
      <c r="BL787" s="6" t="s">
        <v>293</v>
      </c>
      <c r="BM787" s="105" t="s">
        <v>5882</v>
      </c>
    </row>
    <row r="788" spans="1:65" s="17" customFormat="1" ht="21.75" customHeight="1">
      <c r="A788" s="161"/>
      <c r="B788" s="15"/>
      <c r="C788" s="94" t="s">
        <v>1267</v>
      </c>
      <c r="D788" s="94" t="s">
        <v>219</v>
      </c>
      <c r="E788" s="95" t="s">
        <v>1310</v>
      </c>
      <c r="F788" s="96" t="s">
        <v>1311</v>
      </c>
      <c r="G788" s="97" t="s">
        <v>286</v>
      </c>
      <c r="H788" s="98">
        <v>53.33</v>
      </c>
      <c r="I788" s="1"/>
      <c r="J788" s="99">
        <f>ROUND(I788*H788,2)</f>
        <v>0</v>
      </c>
      <c r="K788" s="96" t="s">
        <v>223</v>
      </c>
      <c r="L788" s="15"/>
      <c r="M788" s="100" t="s">
        <v>0</v>
      </c>
      <c r="N788" s="101" t="s">
        <v>37</v>
      </c>
      <c r="O788" s="102"/>
      <c r="P788" s="103">
        <f>O788*H788</f>
        <v>0</v>
      </c>
      <c r="Q788" s="103">
        <v>1.16E-3</v>
      </c>
      <c r="R788" s="103">
        <f>Q788*H788</f>
        <v>6.1862799999999996E-2</v>
      </c>
      <c r="S788" s="103">
        <v>0</v>
      </c>
      <c r="T788" s="104">
        <f>S788*H788</f>
        <v>0</v>
      </c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R788" s="105" t="s">
        <v>293</v>
      </c>
      <c r="AT788" s="105" t="s">
        <v>219</v>
      </c>
      <c r="AU788" s="105" t="s">
        <v>81</v>
      </c>
      <c r="AY788" s="6" t="s">
        <v>217</v>
      </c>
      <c r="BE788" s="106">
        <f>IF(N788="základní",J788,0)</f>
        <v>0</v>
      </c>
      <c r="BF788" s="106">
        <f>IF(N788="snížená",J788,0)</f>
        <v>0</v>
      </c>
      <c r="BG788" s="106">
        <f>IF(N788="zákl. přenesená",J788,0)</f>
        <v>0</v>
      </c>
      <c r="BH788" s="106">
        <f>IF(N788="sníž. přenesená",J788,0)</f>
        <v>0</v>
      </c>
      <c r="BI788" s="106">
        <f>IF(N788="nulová",J788,0)</f>
        <v>0</v>
      </c>
      <c r="BJ788" s="6" t="s">
        <v>79</v>
      </c>
      <c r="BK788" s="106">
        <f>ROUND(I788*H788,2)</f>
        <v>0</v>
      </c>
      <c r="BL788" s="6" t="s">
        <v>293</v>
      </c>
      <c r="BM788" s="105" t="s">
        <v>1312</v>
      </c>
    </row>
    <row r="789" spans="1:65" s="132" customFormat="1">
      <c r="B789" s="133"/>
      <c r="D789" s="113" t="s">
        <v>226</v>
      </c>
      <c r="E789" s="134" t="s">
        <v>0</v>
      </c>
      <c r="F789" s="135" t="s">
        <v>1313</v>
      </c>
      <c r="H789" s="136">
        <v>53.33</v>
      </c>
      <c r="L789" s="133"/>
      <c r="M789" s="137"/>
      <c r="N789" s="138"/>
      <c r="O789" s="138"/>
      <c r="P789" s="138"/>
      <c r="Q789" s="138"/>
      <c r="R789" s="138"/>
      <c r="S789" s="138"/>
      <c r="T789" s="139"/>
      <c r="AT789" s="134" t="s">
        <v>226</v>
      </c>
      <c r="AU789" s="134" t="s">
        <v>81</v>
      </c>
      <c r="AV789" s="132" t="s">
        <v>81</v>
      </c>
      <c r="AW789" s="132" t="s">
        <v>28</v>
      </c>
      <c r="AX789" s="132" t="s">
        <v>79</v>
      </c>
      <c r="AY789" s="134" t="s">
        <v>217</v>
      </c>
    </row>
    <row r="790" spans="1:65" s="17" customFormat="1" ht="16.5" customHeight="1">
      <c r="A790" s="161"/>
      <c r="B790" s="15"/>
      <c r="C790" s="148" t="s">
        <v>4079</v>
      </c>
      <c r="D790" s="148" t="s">
        <v>245</v>
      </c>
      <c r="E790" s="149" t="s">
        <v>1295</v>
      </c>
      <c r="F790" s="150" t="s">
        <v>1296</v>
      </c>
      <c r="G790" s="151" t="s">
        <v>222</v>
      </c>
      <c r="H790" s="152">
        <v>3.9569999999999999</v>
      </c>
      <c r="I790" s="2"/>
      <c r="J790" s="153">
        <f>ROUND(I790*H790,2)</f>
        <v>0</v>
      </c>
      <c r="K790" s="150" t="s">
        <v>223</v>
      </c>
      <c r="L790" s="154"/>
      <c r="M790" s="155" t="s">
        <v>0</v>
      </c>
      <c r="N790" s="156" t="s">
        <v>37</v>
      </c>
      <c r="O790" s="102"/>
      <c r="P790" s="103">
        <f>O790*H790</f>
        <v>0</v>
      </c>
      <c r="Q790" s="103">
        <v>0.03</v>
      </c>
      <c r="R790" s="103">
        <f>Q790*H790</f>
        <v>0.11871</v>
      </c>
      <c r="S790" s="103">
        <v>0</v>
      </c>
      <c r="T790" s="104">
        <f>S790*H790</f>
        <v>0</v>
      </c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R790" s="105" t="s">
        <v>364</v>
      </c>
      <c r="AT790" s="105" t="s">
        <v>245</v>
      </c>
      <c r="AU790" s="105" t="s">
        <v>81</v>
      </c>
      <c r="AY790" s="6" t="s">
        <v>217</v>
      </c>
      <c r="BE790" s="106">
        <f>IF(N790="základní",J790,0)</f>
        <v>0</v>
      </c>
      <c r="BF790" s="106">
        <f>IF(N790="snížená",J790,0)</f>
        <v>0</v>
      </c>
      <c r="BG790" s="106">
        <f>IF(N790="zákl. přenesená",J790,0)</f>
        <v>0</v>
      </c>
      <c r="BH790" s="106">
        <f>IF(N790="sníž. přenesená",J790,0)</f>
        <v>0</v>
      </c>
      <c r="BI790" s="106">
        <f>IF(N790="nulová",J790,0)</f>
        <v>0</v>
      </c>
      <c r="BJ790" s="6" t="s">
        <v>79</v>
      </c>
      <c r="BK790" s="106">
        <f>ROUND(I790*H790,2)</f>
        <v>0</v>
      </c>
      <c r="BL790" s="6" t="s">
        <v>293</v>
      </c>
      <c r="BM790" s="105" t="s">
        <v>1315</v>
      </c>
    </row>
    <row r="791" spans="1:65" s="17" customFormat="1" ht="19.5">
      <c r="A791" s="161"/>
      <c r="B791" s="15"/>
      <c r="C791" s="161"/>
      <c r="D791" s="113" t="s">
        <v>745</v>
      </c>
      <c r="E791" s="161"/>
      <c r="F791" s="114" t="s">
        <v>1298</v>
      </c>
      <c r="G791" s="161"/>
      <c r="H791" s="161"/>
      <c r="I791" s="161"/>
      <c r="J791" s="161"/>
      <c r="K791" s="161"/>
      <c r="L791" s="15"/>
      <c r="M791" s="115"/>
      <c r="N791" s="116"/>
      <c r="O791" s="102"/>
      <c r="P791" s="102"/>
      <c r="Q791" s="102"/>
      <c r="R791" s="102"/>
      <c r="S791" s="102"/>
      <c r="T791" s="117"/>
      <c r="U791" s="161"/>
      <c r="V791" s="161"/>
      <c r="W791" s="161"/>
      <c r="X791" s="161"/>
      <c r="Y791" s="161"/>
      <c r="Z791" s="161"/>
      <c r="AA791" s="161"/>
      <c r="AB791" s="161"/>
      <c r="AC791" s="161"/>
      <c r="AD791" s="161"/>
      <c r="AE791" s="161"/>
      <c r="AT791" s="6" t="s">
        <v>745</v>
      </c>
      <c r="AU791" s="6" t="s">
        <v>81</v>
      </c>
    </row>
    <row r="792" spans="1:65" s="132" customFormat="1">
      <c r="B792" s="133"/>
      <c r="D792" s="113" t="s">
        <v>226</v>
      </c>
      <c r="E792" s="134" t="s">
        <v>0</v>
      </c>
      <c r="F792" s="135" t="s">
        <v>1316</v>
      </c>
      <c r="H792" s="136">
        <v>3.879</v>
      </c>
      <c r="L792" s="133"/>
      <c r="M792" s="137"/>
      <c r="N792" s="138"/>
      <c r="O792" s="138"/>
      <c r="P792" s="138"/>
      <c r="Q792" s="138"/>
      <c r="R792" s="138"/>
      <c r="S792" s="138"/>
      <c r="T792" s="139"/>
      <c r="AT792" s="134" t="s">
        <v>226</v>
      </c>
      <c r="AU792" s="134" t="s">
        <v>81</v>
      </c>
      <c r="AV792" s="132" t="s">
        <v>81</v>
      </c>
      <c r="AW792" s="132" t="s">
        <v>28</v>
      </c>
      <c r="AX792" s="132" t="s">
        <v>79</v>
      </c>
      <c r="AY792" s="134" t="s">
        <v>217</v>
      </c>
    </row>
    <row r="793" spans="1:65" s="132" customFormat="1">
      <c r="B793" s="133"/>
      <c r="D793" s="113" t="s">
        <v>226</v>
      </c>
      <c r="F793" s="135" t="s">
        <v>1317</v>
      </c>
      <c r="H793" s="136">
        <v>3.9569999999999999</v>
      </c>
      <c r="L793" s="133"/>
      <c r="M793" s="137"/>
      <c r="N793" s="138"/>
      <c r="O793" s="138"/>
      <c r="P793" s="138"/>
      <c r="Q793" s="138"/>
      <c r="R793" s="138"/>
      <c r="S793" s="138"/>
      <c r="T793" s="139"/>
      <c r="AT793" s="134" t="s">
        <v>226</v>
      </c>
      <c r="AU793" s="134" t="s">
        <v>81</v>
      </c>
      <c r="AV793" s="132" t="s">
        <v>81</v>
      </c>
      <c r="AW793" s="132" t="s">
        <v>2</v>
      </c>
      <c r="AX793" s="132" t="s">
        <v>79</v>
      </c>
      <c r="AY793" s="134" t="s">
        <v>217</v>
      </c>
    </row>
    <row r="794" spans="1:65" s="17" customFormat="1" ht="16.5" customHeight="1">
      <c r="A794" s="161"/>
      <c r="B794" s="15"/>
      <c r="C794" s="94" t="s">
        <v>5883</v>
      </c>
      <c r="D794" s="94" t="s">
        <v>219</v>
      </c>
      <c r="E794" s="95" t="s">
        <v>1319</v>
      </c>
      <c r="F794" s="96" t="s">
        <v>1320</v>
      </c>
      <c r="G794" s="97" t="s">
        <v>286</v>
      </c>
      <c r="H794" s="98">
        <v>363.11</v>
      </c>
      <c r="I794" s="1"/>
      <c r="J794" s="99">
        <f>ROUND(I794*H794,2)</f>
        <v>0</v>
      </c>
      <c r="K794" s="96" t="s">
        <v>223</v>
      </c>
      <c r="L794" s="15"/>
      <c r="M794" s="100" t="s">
        <v>0</v>
      </c>
      <c r="N794" s="101" t="s">
        <v>37</v>
      </c>
      <c r="O794" s="102"/>
      <c r="P794" s="103">
        <f>O794*H794</f>
        <v>0</v>
      </c>
      <c r="Q794" s="103">
        <v>0</v>
      </c>
      <c r="R794" s="103">
        <f>Q794*H794</f>
        <v>0</v>
      </c>
      <c r="S794" s="103">
        <v>0</v>
      </c>
      <c r="T794" s="104">
        <f>S794*H794</f>
        <v>0</v>
      </c>
      <c r="U794" s="161"/>
      <c r="V794" s="161"/>
      <c r="W794" s="161"/>
      <c r="X794" s="161"/>
      <c r="Y794" s="161"/>
      <c r="Z794" s="161"/>
      <c r="AA794" s="161"/>
      <c r="AB794" s="161"/>
      <c r="AC794" s="161"/>
      <c r="AD794" s="161"/>
      <c r="AE794" s="161"/>
      <c r="AR794" s="105" t="s">
        <v>293</v>
      </c>
      <c r="AT794" s="105" t="s">
        <v>219</v>
      </c>
      <c r="AU794" s="105" t="s">
        <v>81</v>
      </c>
      <c r="AY794" s="6" t="s">
        <v>217</v>
      </c>
      <c r="BE794" s="106">
        <f>IF(N794="základní",J794,0)</f>
        <v>0</v>
      </c>
      <c r="BF794" s="106">
        <f>IF(N794="snížená",J794,0)</f>
        <v>0</v>
      </c>
      <c r="BG794" s="106">
        <f>IF(N794="zákl. přenesená",J794,0)</f>
        <v>0</v>
      </c>
      <c r="BH794" s="106">
        <f>IF(N794="sníž. přenesená",J794,0)</f>
        <v>0</v>
      </c>
      <c r="BI794" s="106">
        <f>IF(N794="nulová",J794,0)</f>
        <v>0</v>
      </c>
      <c r="BJ794" s="6" t="s">
        <v>79</v>
      </c>
      <c r="BK794" s="106">
        <f>ROUND(I794*H794,2)</f>
        <v>0</v>
      </c>
      <c r="BL794" s="6" t="s">
        <v>293</v>
      </c>
      <c r="BM794" s="105" t="s">
        <v>1321</v>
      </c>
    </row>
    <row r="795" spans="1:65" s="132" customFormat="1">
      <c r="B795" s="133"/>
      <c r="D795" s="113" t="s">
        <v>226</v>
      </c>
      <c r="E795" s="134" t="s">
        <v>0</v>
      </c>
      <c r="F795" s="135" t="s">
        <v>1322</v>
      </c>
      <c r="H795" s="136">
        <v>285.02999999999997</v>
      </c>
      <c r="L795" s="133"/>
      <c r="M795" s="137"/>
      <c r="N795" s="138"/>
      <c r="O795" s="138"/>
      <c r="P795" s="138"/>
      <c r="Q795" s="138"/>
      <c r="R795" s="138"/>
      <c r="S795" s="138"/>
      <c r="T795" s="139"/>
      <c r="AT795" s="134" t="s">
        <v>226</v>
      </c>
      <c r="AU795" s="134" t="s">
        <v>81</v>
      </c>
      <c r="AV795" s="132" t="s">
        <v>81</v>
      </c>
      <c r="AW795" s="132" t="s">
        <v>28</v>
      </c>
      <c r="AX795" s="132" t="s">
        <v>72</v>
      </c>
      <c r="AY795" s="134" t="s">
        <v>217</v>
      </c>
    </row>
    <row r="796" spans="1:65" s="132" customFormat="1">
      <c r="B796" s="133"/>
      <c r="D796" s="113" t="s">
        <v>226</v>
      </c>
      <c r="E796" s="134" t="s">
        <v>0</v>
      </c>
      <c r="F796" s="135" t="s">
        <v>1323</v>
      </c>
      <c r="H796" s="136">
        <v>29.44</v>
      </c>
      <c r="L796" s="133"/>
      <c r="M796" s="137"/>
      <c r="N796" s="138"/>
      <c r="O796" s="138"/>
      <c r="P796" s="138"/>
      <c r="Q796" s="138"/>
      <c r="R796" s="138"/>
      <c r="S796" s="138"/>
      <c r="T796" s="139"/>
      <c r="AT796" s="134" t="s">
        <v>226</v>
      </c>
      <c r="AU796" s="134" t="s">
        <v>81</v>
      </c>
      <c r="AV796" s="132" t="s">
        <v>81</v>
      </c>
      <c r="AW796" s="132" t="s">
        <v>28</v>
      </c>
      <c r="AX796" s="132" t="s">
        <v>72</v>
      </c>
      <c r="AY796" s="134" t="s">
        <v>217</v>
      </c>
    </row>
    <row r="797" spans="1:65" s="132" customFormat="1">
      <c r="B797" s="133"/>
      <c r="D797" s="113" t="s">
        <v>226</v>
      </c>
      <c r="E797" s="134" t="s">
        <v>0</v>
      </c>
      <c r="F797" s="135" t="s">
        <v>1324</v>
      </c>
      <c r="H797" s="136">
        <v>48.64</v>
      </c>
      <c r="L797" s="133"/>
      <c r="M797" s="137"/>
      <c r="N797" s="138"/>
      <c r="O797" s="138"/>
      <c r="P797" s="138"/>
      <c r="Q797" s="138"/>
      <c r="R797" s="138"/>
      <c r="S797" s="138"/>
      <c r="T797" s="139"/>
      <c r="AT797" s="134" t="s">
        <v>226</v>
      </c>
      <c r="AU797" s="134" t="s">
        <v>81</v>
      </c>
      <c r="AV797" s="132" t="s">
        <v>81</v>
      </c>
      <c r="AW797" s="132" t="s">
        <v>28</v>
      </c>
      <c r="AX797" s="132" t="s">
        <v>72</v>
      </c>
      <c r="AY797" s="134" t="s">
        <v>217</v>
      </c>
    </row>
    <row r="798" spans="1:65" s="140" customFormat="1">
      <c r="B798" s="141"/>
      <c r="D798" s="113" t="s">
        <v>226</v>
      </c>
      <c r="E798" s="142" t="s">
        <v>0</v>
      </c>
      <c r="F798" s="143" t="s">
        <v>227</v>
      </c>
      <c r="H798" s="144">
        <v>363.10999999999996</v>
      </c>
      <c r="L798" s="141"/>
      <c r="M798" s="145"/>
      <c r="N798" s="146"/>
      <c r="O798" s="146"/>
      <c r="P798" s="146"/>
      <c r="Q798" s="146"/>
      <c r="R798" s="146"/>
      <c r="S798" s="146"/>
      <c r="T798" s="147"/>
      <c r="AT798" s="142" t="s">
        <v>226</v>
      </c>
      <c r="AU798" s="142" t="s">
        <v>81</v>
      </c>
      <c r="AV798" s="140" t="s">
        <v>224</v>
      </c>
      <c r="AW798" s="140" t="s">
        <v>28</v>
      </c>
      <c r="AX798" s="140" t="s">
        <v>79</v>
      </c>
      <c r="AY798" s="142" t="s">
        <v>217</v>
      </c>
    </row>
    <row r="799" spans="1:65" s="17" customFormat="1" ht="16.5" customHeight="1">
      <c r="A799" s="161"/>
      <c r="B799" s="15"/>
      <c r="C799" s="148" t="s">
        <v>1277</v>
      </c>
      <c r="D799" s="148" t="s">
        <v>245</v>
      </c>
      <c r="E799" s="149" t="s">
        <v>1326</v>
      </c>
      <c r="F799" s="150" t="s">
        <v>1327</v>
      </c>
      <c r="G799" s="151" t="s">
        <v>286</v>
      </c>
      <c r="H799" s="152">
        <v>79.641999999999996</v>
      </c>
      <c r="I799" s="2"/>
      <c r="J799" s="153">
        <f>ROUND(I799*H799,2)</f>
        <v>0</v>
      </c>
      <c r="K799" s="150" t="s">
        <v>223</v>
      </c>
      <c r="L799" s="154"/>
      <c r="M799" s="155" t="s">
        <v>0</v>
      </c>
      <c r="N799" s="156" t="s">
        <v>37</v>
      </c>
      <c r="O799" s="102"/>
      <c r="P799" s="103">
        <f>O799*H799</f>
        <v>0</v>
      </c>
      <c r="Q799" s="103">
        <v>2.8E-3</v>
      </c>
      <c r="R799" s="103">
        <f>Q799*H799</f>
        <v>0.22299759999999999</v>
      </c>
      <c r="S799" s="103">
        <v>0</v>
      </c>
      <c r="T799" s="104">
        <f>S799*H799</f>
        <v>0</v>
      </c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R799" s="105" t="s">
        <v>364</v>
      </c>
      <c r="AT799" s="105" t="s">
        <v>245</v>
      </c>
      <c r="AU799" s="105" t="s">
        <v>81</v>
      </c>
      <c r="AY799" s="6" t="s">
        <v>217</v>
      </c>
      <c r="BE799" s="106">
        <f>IF(N799="základní",J799,0)</f>
        <v>0</v>
      </c>
      <c r="BF799" s="106">
        <f>IF(N799="snížená",J799,0)</f>
        <v>0</v>
      </c>
      <c r="BG799" s="106">
        <f>IF(N799="zákl. přenesená",J799,0)</f>
        <v>0</v>
      </c>
      <c r="BH799" s="106">
        <f>IF(N799="sníž. přenesená",J799,0)</f>
        <v>0</v>
      </c>
      <c r="BI799" s="106">
        <f>IF(N799="nulová",J799,0)</f>
        <v>0</v>
      </c>
      <c r="BJ799" s="6" t="s">
        <v>79</v>
      </c>
      <c r="BK799" s="106">
        <f>ROUND(I799*H799,2)</f>
        <v>0</v>
      </c>
      <c r="BL799" s="6" t="s">
        <v>293</v>
      </c>
      <c r="BM799" s="105" t="s">
        <v>1328</v>
      </c>
    </row>
    <row r="800" spans="1:65" s="132" customFormat="1">
      <c r="B800" s="133"/>
      <c r="D800" s="113" t="s">
        <v>226</v>
      </c>
      <c r="E800" s="134" t="s">
        <v>0</v>
      </c>
      <c r="F800" s="135" t="s">
        <v>1329</v>
      </c>
      <c r="H800" s="136">
        <v>78.08</v>
      </c>
      <c r="L800" s="133"/>
      <c r="M800" s="137"/>
      <c r="N800" s="138"/>
      <c r="O800" s="138"/>
      <c r="P800" s="138"/>
      <c r="Q800" s="138"/>
      <c r="R800" s="138"/>
      <c r="S800" s="138"/>
      <c r="T800" s="139"/>
      <c r="AT800" s="134" t="s">
        <v>226</v>
      </c>
      <c r="AU800" s="134" t="s">
        <v>81</v>
      </c>
      <c r="AV800" s="132" t="s">
        <v>81</v>
      </c>
      <c r="AW800" s="132" t="s">
        <v>28</v>
      </c>
      <c r="AX800" s="132" t="s">
        <v>79</v>
      </c>
      <c r="AY800" s="134" t="s">
        <v>217</v>
      </c>
    </row>
    <row r="801" spans="1:65" s="132" customFormat="1">
      <c r="B801" s="133"/>
      <c r="D801" s="113" t="s">
        <v>226</v>
      </c>
      <c r="F801" s="135" t="s">
        <v>1330</v>
      </c>
      <c r="H801" s="136">
        <v>79.641999999999996</v>
      </c>
      <c r="L801" s="133"/>
      <c r="M801" s="137"/>
      <c r="N801" s="138"/>
      <c r="O801" s="138"/>
      <c r="P801" s="138"/>
      <c r="Q801" s="138"/>
      <c r="R801" s="138"/>
      <c r="S801" s="138"/>
      <c r="T801" s="139"/>
      <c r="AT801" s="134" t="s">
        <v>226</v>
      </c>
      <c r="AU801" s="134" t="s">
        <v>81</v>
      </c>
      <c r="AV801" s="132" t="s">
        <v>81</v>
      </c>
      <c r="AW801" s="132" t="s">
        <v>2</v>
      </c>
      <c r="AX801" s="132" t="s">
        <v>79</v>
      </c>
      <c r="AY801" s="134" t="s">
        <v>217</v>
      </c>
    </row>
    <row r="802" spans="1:65" s="17" customFormat="1" ht="16.5" customHeight="1">
      <c r="A802" s="161"/>
      <c r="B802" s="15"/>
      <c r="C802" s="148" t="s">
        <v>1283</v>
      </c>
      <c r="D802" s="148" t="s">
        <v>245</v>
      </c>
      <c r="E802" s="149" t="s">
        <v>1332</v>
      </c>
      <c r="F802" s="150" t="s">
        <v>1333</v>
      </c>
      <c r="G802" s="151" t="s">
        <v>286</v>
      </c>
      <c r="H802" s="152">
        <v>193.82</v>
      </c>
      <c r="I802" s="2"/>
      <c r="J802" s="153">
        <f>ROUND(I802*H802,2)</f>
        <v>0</v>
      </c>
      <c r="K802" s="150" t="s">
        <v>223</v>
      </c>
      <c r="L802" s="154"/>
      <c r="M802" s="155" t="s">
        <v>0</v>
      </c>
      <c r="N802" s="156" t="s">
        <v>37</v>
      </c>
      <c r="O802" s="102"/>
      <c r="P802" s="103">
        <f>O802*H802</f>
        <v>0</v>
      </c>
      <c r="Q802" s="103">
        <v>2.0999999999999999E-3</v>
      </c>
      <c r="R802" s="103">
        <f>Q802*H802</f>
        <v>0.40702199999999994</v>
      </c>
      <c r="S802" s="103">
        <v>0</v>
      </c>
      <c r="T802" s="104">
        <f>S802*H802</f>
        <v>0</v>
      </c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R802" s="105" t="s">
        <v>364</v>
      </c>
      <c r="AT802" s="105" t="s">
        <v>245</v>
      </c>
      <c r="AU802" s="105" t="s">
        <v>81</v>
      </c>
      <c r="AY802" s="6" t="s">
        <v>217</v>
      </c>
      <c r="BE802" s="106">
        <f>IF(N802="základní",J802,0)</f>
        <v>0</v>
      </c>
      <c r="BF802" s="106">
        <f>IF(N802="snížená",J802,0)</f>
        <v>0</v>
      </c>
      <c r="BG802" s="106">
        <f>IF(N802="zákl. přenesená",J802,0)</f>
        <v>0</v>
      </c>
      <c r="BH802" s="106">
        <f>IF(N802="sníž. přenesená",J802,0)</f>
        <v>0</v>
      </c>
      <c r="BI802" s="106">
        <f>IF(N802="nulová",J802,0)</f>
        <v>0</v>
      </c>
      <c r="BJ802" s="6" t="s">
        <v>79</v>
      </c>
      <c r="BK802" s="106">
        <f>ROUND(I802*H802,2)</f>
        <v>0</v>
      </c>
      <c r="BL802" s="6" t="s">
        <v>293</v>
      </c>
      <c r="BM802" s="105" t="s">
        <v>1334</v>
      </c>
    </row>
    <row r="803" spans="1:65" s="132" customFormat="1">
      <c r="B803" s="133"/>
      <c r="D803" s="113" t="s">
        <v>226</v>
      </c>
      <c r="E803" s="134" t="s">
        <v>0</v>
      </c>
      <c r="F803" s="135" t="s">
        <v>1335</v>
      </c>
      <c r="H803" s="136">
        <v>190.02</v>
      </c>
      <c r="L803" s="133"/>
      <c r="M803" s="137"/>
      <c r="N803" s="138"/>
      <c r="O803" s="138"/>
      <c r="P803" s="138"/>
      <c r="Q803" s="138"/>
      <c r="R803" s="138"/>
      <c r="S803" s="138"/>
      <c r="T803" s="139"/>
      <c r="AT803" s="134" t="s">
        <v>226</v>
      </c>
      <c r="AU803" s="134" t="s">
        <v>81</v>
      </c>
      <c r="AV803" s="132" t="s">
        <v>81</v>
      </c>
      <c r="AW803" s="132" t="s">
        <v>28</v>
      </c>
      <c r="AX803" s="132" t="s">
        <v>79</v>
      </c>
      <c r="AY803" s="134" t="s">
        <v>217</v>
      </c>
    </row>
    <row r="804" spans="1:65" s="132" customFormat="1">
      <c r="B804" s="133"/>
      <c r="D804" s="113" t="s">
        <v>226</v>
      </c>
      <c r="F804" s="135" t="s">
        <v>1336</v>
      </c>
      <c r="H804" s="136">
        <v>193.82</v>
      </c>
      <c r="L804" s="133"/>
      <c r="M804" s="137"/>
      <c r="N804" s="138"/>
      <c r="O804" s="138"/>
      <c r="P804" s="138"/>
      <c r="Q804" s="138"/>
      <c r="R804" s="138"/>
      <c r="S804" s="138"/>
      <c r="T804" s="139"/>
      <c r="AT804" s="134" t="s">
        <v>226</v>
      </c>
      <c r="AU804" s="134" t="s">
        <v>81</v>
      </c>
      <c r="AV804" s="132" t="s">
        <v>81</v>
      </c>
      <c r="AW804" s="132" t="s">
        <v>2</v>
      </c>
      <c r="AX804" s="132" t="s">
        <v>79</v>
      </c>
      <c r="AY804" s="134" t="s">
        <v>217</v>
      </c>
    </row>
    <row r="805" spans="1:65" s="17" customFormat="1" ht="16.5" customHeight="1">
      <c r="A805" s="161"/>
      <c r="B805" s="15"/>
      <c r="C805" s="148" t="s">
        <v>1289</v>
      </c>
      <c r="D805" s="148" t="s">
        <v>245</v>
      </c>
      <c r="E805" s="149" t="s">
        <v>1338</v>
      </c>
      <c r="F805" s="150" t="s">
        <v>1339</v>
      </c>
      <c r="G805" s="151" t="s">
        <v>286</v>
      </c>
      <c r="H805" s="152">
        <v>96.91</v>
      </c>
      <c r="I805" s="2"/>
      <c r="J805" s="153">
        <f>ROUND(I805*H805,2)</f>
        <v>0</v>
      </c>
      <c r="K805" s="150" t="s">
        <v>223</v>
      </c>
      <c r="L805" s="154"/>
      <c r="M805" s="155" t="s">
        <v>0</v>
      </c>
      <c r="N805" s="156" t="s">
        <v>37</v>
      </c>
      <c r="O805" s="102"/>
      <c r="P805" s="103">
        <f>O805*H805</f>
        <v>0</v>
      </c>
      <c r="Q805" s="103">
        <v>4.8999999999999998E-3</v>
      </c>
      <c r="R805" s="103">
        <f>Q805*H805</f>
        <v>0.47485899999999998</v>
      </c>
      <c r="S805" s="103">
        <v>0</v>
      </c>
      <c r="T805" s="104">
        <f>S805*H805</f>
        <v>0</v>
      </c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R805" s="105" t="s">
        <v>364</v>
      </c>
      <c r="AT805" s="105" t="s">
        <v>245</v>
      </c>
      <c r="AU805" s="105" t="s">
        <v>81</v>
      </c>
      <c r="AY805" s="6" t="s">
        <v>217</v>
      </c>
      <c r="BE805" s="106">
        <f>IF(N805="základní",J805,0)</f>
        <v>0</v>
      </c>
      <c r="BF805" s="106">
        <f>IF(N805="snížená",J805,0)</f>
        <v>0</v>
      </c>
      <c r="BG805" s="106">
        <f>IF(N805="zákl. přenesená",J805,0)</f>
        <v>0</v>
      </c>
      <c r="BH805" s="106">
        <f>IF(N805="sníž. přenesená",J805,0)</f>
        <v>0</v>
      </c>
      <c r="BI805" s="106">
        <f>IF(N805="nulová",J805,0)</f>
        <v>0</v>
      </c>
      <c r="BJ805" s="6" t="s">
        <v>79</v>
      </c>
      <c r="BK805" s="106">
        <f>ROUND(I805*H805,2)</f>
        <v>0</v>
      </c>
      <c r="BL805" s="6" t="s">
        <v>293</v>
      </c>
      <c r="BM805" s="105" t="s">
        <v>1340</v>
      </c>
    </row>
    <row r="806" spans="1:65" s="132" customFormat="1">
      <c r="B806" s="133"/>
      <c r="D806" s="113" t="s">
        <v>226</v>
      </c>
      <c r="F806" s="135" t="s">
        <v>1341</v>
      </c>
      <c r="H806" s="136">
        <v>96.91</v>
      </c>
      <c r="L806" s="133"/>
      <c r="M806" s="137"/>
      <c r="N806" s="138"/>
      <c r="O806" s="138"/>
      <c r="P806" s="138"/>
      <c r="Q806" s="138"/>
      <c r="R806" s="138"/>
      <c r="S806" s="138"/>
      <c r="T806" s="139"/>
      <c r="AT806" s="134" t="s">
        <v>226</v>
      </c>
      <c r="AU806" s="134" t="s">
        <v>81</v>
      </c>
      <c r="AV806" s="132" t="s">
        <v>81</v>
      </c>
      <c r="AW806" s="132" t="s">
        <v>2</v>
      </c>
      <c r="AX806" s="132" t="s">
        <v>79</v>
      </c>
      <c r="AY806" s="134" t="s">
        <v>217</v>
      </c>
    </row>
    <row r="807" spans="1:65" s="17" customFormat="1" ht="21.75" customHeight="1">
      <c r="A807" s="161"/>
      <c r="B807" s="15"/>
      <c r="C807" s="94" t="s">
        <v>1294</v>
      </c>
      <c r="D807" s="94" t="s">
        <v>219</v>
      </c>
      <c r="E807" s="95" t="s">
        <v>1343</v>
      </c>
      <c r="F807" s="96" t="s">
        <v>1344</v>
      </c>
      <c r="G807" s="97" t="s">
        <v>286</v>
      </c>
      <c r="H807" s="98">
        <v>14.72</v>
      </c>
      <c r="I807" s="1"/>
      <c r="J807" s="99">
        <f>ROUND(I807*H807,2)</f>
        <v>0</v>
      </c>
      <c r="K807" s="96" t="s">
        <v>223</v>
      </c>
      <c r="L807" s="15"/>
      <c r="M807" s="100" t="s">
        <v>0</v>
      </c>
      <c r="N807" s="101" t="s">
        <v>37</v>
      </c>
      <c r="O807" s="102"/>
      <c r="P807" s="103">
        <f>O807*H807</f>
        <v>0</v>
      </c>
      <c r="Q807" s="103">
        <v>0</v>
      </c>
      <c r="R807" s="103">
        <f>Q807*H807</f>
        <v>0</v>
      </c>
      <c r="S807" s="103">
        <v>0</v>
      </c>
      <c r="T807" s="104">
        <f>S807*H807</f>
        <v>0</v>
      </c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R807" s="105" t="s">
        <v>293</v>
      </c>
      <c r="AT807" s="105" t="s">
        <v>219</v>
      </c>
      <c r="AU807" s="105" t="s">
        <v>81</v>
      </c>
      <c r="AY807" s="6" t="s">
        <v>217</v>
      </c>
      <c r="BE807" s="106">
        <f>IF(N807="základní",J807,0)</f>
        <v>0</v>
      </c>
      <c r="BF807" s="106">
        <f>IF(N807="snížená",J807,0)</f>
        <v>0</v>
      </c>
      <c r="BG807" s="106">
        <f>IF(N807="zákl. přenesená",J807,0)</f>
        <v>0</v>
      </c>
      <c r="BH807" s="106">
        <f>IF(N807="sníž. přenesená",J807,0)</f>
        <v>0</v>
      </c>
      <c r="BI807" s="106">
        <f>IF(N807="nulová",J807,0)</f>
        <v>0</v>
      </c>
      <c r="BJ807" s="6" t="s">
        <v>79</v>
      </c>
      <c r="BK807" s="106">
        <f>ROUND(I807*H807,2)</f>
        <v>0</v>
      </c>
      <c r="BL807" s="6" t="s">
        <v>293</v>
      </c>
      <c r="BM807" s="105" t="s">
        <v>1345</v>
      </c>
    </row>
    <row r="808" spans="1:65" s="132" customFormat="1">
      <c r="B808" s="133"/>
      <c r="D808" s="113" t="s">
        <v>226</v>
      </c>
      <c r="E808" s="134" t="s">
        <v>0</v>
      </c>
      <c r="F808" s="135" t="s">
        <v>1346</v>
      </c>
      <c r="H808" s="136">
        <v>14.72</v>
      </c>
      <c r="L808" s="133"/>
      <c r="M808" s="137"/>
      <c r="N808" s="138"/>
      <c r="O808" s="138"/>
      <c r="P808" s="138"/>
      <c r="Q808" s="138"/>
      <c r="R808" s="138"/>
      <c r="S808" s="138"/>
      <c r="T808" s="139"/>
      <c r="AT808" s="134" t="s">
        <v>226</v>
      </c>
      <c r="AU808" s="134" t="s">
        <v>81</v>
      </c>
      <c r="AV808" s="132" t="s">
        <v>81</v>
      </c>
      <c r="AW808" s="132" t="s">
        <v>28</v>
      </c>
      <c r="AX808" s="132" t="s">
        <v>79</v>
      </c>
      <c r="AY808" s="134" t="s">
        <v>217</v>
      </c>
    </row>
    <row r="809" spans="1:65" s="17" customFormat="1" ht="24.2" customHeight="1">
      <c r="A809" s="161"/>
      <c r="B809" s="15"/>
      <c r="C809" s="148" t="s">
        <v>1301</v>
      </c>
      <c r="D809" s="148" t="s">
        <v>245</v>
      </c>
      <c r="E809" s="149" t="s">
        <v>1307</v>
      </c>
      <c r="F809" s="150" t="s">
        <v>1308</v>
      </c>
      <c r="G809" s="151" t="s">
        <v>286</v>
      </c>
      <c r="H809" s="152">
        <v>15.456</v>
      </c>
      <c r="I809" s="2"/>
      <c r="J809" s="153">
        <f>ROUND(I809*H809,2)</f>
        <v>0</v>
      </c>
      <c r="K809" s="150" t="s">
        <v>0</v>
      </c>
      <c r="L809" s="154"/>
      <c r="M809" s="155" t="s">
        <v>0</v>
      </c>
      <c r="N809" s="156" t="s">
        <v>37</v>
      </c>
      <c r="O809" s="102"/>
      <c r="P809" s="103">
        <f>O809*H809</f>
        <v>0</v>
      </c>
      <c r="Q809" s="103">
        <v>5.0000000000000001E-4</v>
      </c>
      <c r="R809" s="103">
        <f>Q809*H809</f>
        <v>7.7279999999999996E-3</v>
      </c>
      <c r="S809" s="103">
        <v>0</v>
      </c>
      <c r="T809" s="104">
        <f>S809*H809</f>
        <v>0</v>
      </c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R809" s="105" t="s">
        <v>364</v>
      </c>
      <c r="AT809" s="105" t="s">
        <v>245</v>
      </c>
      <c r="AU809" s="105" t="s">
        <v>81</v>
      </c>
      <c r="AY809" s="6" t="s">
        <v>217</v>
      </c>
      <c r="BE809" s="106">
        <f>IF(N809="základní",J809,0)</f>
        <v>0</v>
      </c>
      <c r="BF809" s="106">
        <f>IF(N809="snížená",J809,0)</f>
        <v>0</v>
      </c>
      <c r="BG809" s="106">
        <f>IF(N809="zákl. přenesená",J809,0)</f>
        <v>0</v>
      </c>
      <c r="BH809" s="106">
        <f>IF(N809="sníž. přenesená",J809,0)</f>
        <v>0</v>
      </c>
      <c r="BI809" s="106">
        <f>IF(N809="nulová",J809,0)</f>
        <v>0</v>
      </c>
      <c r="BJ809" s="6" t="s">
        <v>79</v>
      </c>
      <c r="BK809" s="106">
        <f>ROUND(I809*H809,2)</f>
        <v>0</v>
      </c>
      <c r="BL809" s="6" t="s">
        <v>293</v>
      </c>
      <c r="BM809" s="105" t="s">
        <v>1348</v>
      </c>
    </row>
    <row r="810" spans="1:65" s="132" customFormat="1">
      <c r="B810" s="133"/>
      <c r="D810" s="113" t="s">
        <v>226</v>
      </c>
      <c r="F810" s="135" t="s">
        <v>1349</v>
      </c>
      <c r="H810" s="136">
        <v>15.456</v>
      </c>
      <c r="L810" s="133"/>
      <c r="M810" s="137"/>
      <c r="N810" s="138"/>
      <c r="O810" s="138"/>
      <c r="P810" s="138"/>
      <c r="Q810" s="138"/>
      <c r="R810" s="138"/>
      <c r="S810" s="138"/>
      <c r="T810" s="139"/>
      <c r="AT810" s="134" t="s">
        <v>226</v>
      </c>
      <c r="AU810" s="134" t="s">
        <v>81</v>
      </c>
      <c r="AV810" s="132" t="s">
        <v>81</v>
      </c>
      <c r="AW810" s="132" t="s">
        <v>2</v>
      </c>
      <c r="AX810" s="132" t="s">
        <v>79</v>
      </c>
      <c r="AY810" s="134" t="s">
        <v>217</v>
      </c>
    </row>
    <row r="811" spans="1:65" s="17" customFormat="1" ht="16.5" customHeight="1">
      <c r="A811" s="161"/>
      <c r="B811" s="15"/>
      <c r="C811" s="94" t="s">
        <v>1306</v>
      </c>
      <c r="D811" s="94" t="s">
        <v>219</v>
      </c>
      <c r="E811" s="95" t="s">
        <v>1351</v>
      </c>
      <c r="F811" s="96" t="s">
        <v>1352</v>
      </c>
      <c r="G811" s="97" t="s">
        <v>286</v>
      </c>
      <c r="H811" s="98">
        <v>150.13999999999999</v>
      </c>
      <c r="I811" s="1"/>
      <c r="J811" s="99">
        <f>ROUND(I811*H811,2)</f>
        <v>0</v>
      </c>
      <c r="K811" s="96" t="s">
        <v>223</v>
      </c>
      <c r="L811" s="15"/>
      <c r="M811" s="100" t="s">
        <v>0</v>
      </c>
      <c r="N811" s="101" t="s">
        <v>37</v>
      </c>
      <c r="O811" s="102"/>
      <c r="P811" s="103">
        <f>O811*H811</f>
        <v>0</v>
      </c>
      <c r="Q811" s="103">
        <v>1.0000000000000001E-5</v>
      </c>
      <c r="R811" s="103">
        <f>Q811*H811</f>
        <v>1.5014E-3</v>
      </c>
      <c r="S811" s="103">
        <v>0</v>
      </c>
      <c r="T811" s="104">
        <f>S811*H811</f>
        <v>0</v>
      </c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R811" s="105" t="s">
        <v>293</v>
      </c>
      <c r="AT811" s="105" t="s">
        <v>219</v>
      </c>
      <c r="AU811" s="105" t="s">
        <v>81</v>
      </c>
      <c r="AY811" s="6" t="s">
        <v>217</v>
      </c>
      <c r="BE811" s="106">
        <f>IF(N811="základní",J811,0)</f>
        <v>0</v>
      </c>
      <c r="BF811" s="106">
        <f>IF(N811="snížená",J811,0)</f>
        <v>0</v>
      </c>
      <c r="BG811" s="106">
        <f>IF(N811="zákl. přenesená",J811,0)</f>
        <v>0</v>
      </c>
      <c r="BH811" s="106">
        <f>IF(N811="sníž. přenesená",J811,0)</f>
        <v>0</v>
      </c>
      <c r="BI811" s="106">
        <f>IF(N811="nulová",J811,0)</f>
        <v>0</v>
      </c>
      <c r="BJ811" s="6" t="s">
        <v>79</v>
      </c>
      <c r="BK811" s="106">
        <f>ROUND(I811*H811,2)</f>
        <v>0</v>
      </c>
      <c r="BL811" s="6" t="s">
        <v>293</v>
      </c>
      <c r="BM811" s="105" t="s">
        <v>1353</v>
      </c>
    </row>
    <row r="812" spans="1:65" s="132" customFormat="1">
      <c r="B812" s="133"/>
      <c r="D812" s="113" t="s">
        <v>226</v>
      </c>
      <c r="E812" s="134" t="s">
        <v>0</v>
      </c>
      <c r="F812" s="135" t="s">
        <v>1271</v>
      </c>
      <c r="H812" s="136">
        <v>150.13999999999999</v>
      </c>
      <c r="L812" s="133"/>
      <c r="M812" s="137"/>
      <c r="N812" s="138"/>
      <c r="O812" s="138"/>
      <c r="P812" s="138"/>
      <c r="Q812" s="138"/>
      <c r="R812" s="138"/>
      <c r="S812" s="138"/>
      <c r="T812" s="139"/>
      <c r="AT812" s="134" t="s">
        <v>226</v>
      </c>
      <c r="AU812" s="134" t="s">
        <v>81</v>
      </c>
      <c r="AV812" s="132" t="s">
        <v>81</v>
      </c>
      <c r="AW812" s="132" t="s">
        <v>28</v>
      </c>
      <c r="AX812" s="132" t="s">
        <v>79</v>
      </c>
      <c r="AY812" s="134" t="s">
        <v>217</v>
      </c>
    </row>
    <row r="813" spans="1:65" s="17" customFormat="1" ht="24">
      <c r="A813" s="161"/>
      <c r="B813" s="15"/>
      <c r="C813" s="148" t="s">
        <v>1309</v>
      </c>
      <c r="D813" s="148" t="s">
        <v>245</v>
      </c>
      <c r="E813" s="149" t="s">
        <v>1355</v>
      </c>
      <c r="F813" s="150" t="s">
        <v>1356</v>
      </c>
      <c r="G813" s="151" t="s">
        <v>286</v>
      </c>
      <c r="H813" s="152">
        <v>165.154</v>
      </c>
      <c r="I813" s="2"/>
      <c r="J813" s="153">
        <f>ROUND(I813*H813,2)</f>
        <v>0</v>
      </c>
      <c r="K813" s="150" t="s">
        <v>223</v>
      </c>
      <c r="L813" s="154"/>
      <c r="M813" s="155" t="s">
        <v>0</v>
      </c>
      <c r="N813" s="156" t="s">
        <v>37</v>
      </c>
      <c r="O813" s="102"/>
      <c r="P813" s="103">
        <f>O813*H813</f>
        <v>0</v>
      </c>
      <c r="Q813" s="103">
        <v>2.0000000000000001E-4</v>
      </c>
      <c r="R813" s="103">
        <f>Q813*H813</f>
        <v>3.3030799999999999E-2</v>
      </c>
      <c r="S813" s="103">
        <v>0</v>
      </c>
      <c r="T813" s="104">
        <f>S813*H813</f>
        <v>0</v>
      </c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R813" s="105" t="s">
        <v>364</v>
      </c>
      <c r="AT813" s="105" t="s">
        <v>245</v>
      </c>
      <c r="AU813" s="105" t="s">
        <v>81</v>
      </c>
      <c r="AY813" s="6" t="s">
        <v>217</v>
      </c>
      <c r="BE813" s="106">
        <f>IF(N813="základní",J813,0)</f>
        <v>0</v>
      </c>
      <c r="BF813" s="106">
        <f>IF(N813="snížená",J813,0)</f>
        <v>0</v>
      </c>
      <c r="BG813" s="106">
        <f>IF(N813="zákl. přenesená",J813,0)</f>
        <v>0</v>
      </c>
      <c r="BH813" s="106">
        <f>IF(N813="sníž. přenesená",J813,0)</f>
        <v>0</v>
      </c>
      <c r="BI813" s="106">
        <f>IF(N813="nulová",J813,0)</f>
        <v>0</v>
      </c>
      <c r="BJ813" s="6" t="s">
        <v>79</v>
      </c>
      <c r="BK813" s="106">
        <f>ROUND(I813*H813,2)</f>
        <v>0</v>
      </c>
      <c r="BL813" s="6" t="s">
        <v>293</v>
      </c>
      <c r="BM813" s="105" t="s">
        <v>1357</v>
      </c>
    </row>
    <row r="814" spans="1:65" s="132" customFormat="1">
      <c r="B814" s="133"/>
      <c r="D814" s="113" t="s">
        <v>226</v>
      </c>
      <c r="F814" s="135" t="s">
        <v>1358</v>
      </c>
      <c r="H814" s="136">
        <v>165.154</v>
      </c>
      <c r="L814" s="133"/>
      <c r="M814" s="137"/>
      <c r="N814" s="138"/>
      <c r="O814" s="138"/>
      <c r="P814" s="138"/>
      <c r="Q814" s="138"/>
      <c r="R814" s="138"/>
      <c r="S814" s="138"/>
      <c r="T814" s="139"/>
      <c r="AT814" s="134" t="s">
        <v>226</v>
      </c>
      <c r="AU814" s="134" t="s">
        <v>81</v>
      </c>
      <c r="AV814" s="132" t="s">
        <v>81</v>
      </c>
      <c r="AW814" s="132" t="s">
        <v>2</v>
      </c>
      <c r="AX814" s="132" t="s">
        <v>79</v>
      </c>
      <c r="AY814" s="134" t="s">
        <v>217</v>
      </c>
    </row>
    <row r="815" spans="1:65" s="17" customFormat="1" ht="16.5" customHeight="1">
      <c r="A815" s="161"/>
      <c r="B815" s="15"/>
      <c r="C815" s="94" t="s">
        <v>1314</v>
      </c>
      <c r="D815" s="94" t="s">
        <v>219</v>
      </c>
      <c r="E815" s="95" t="s">
        <v>1360</v>
      </c>
      <c r="F815" s="96" t="s">
        <v>1361</v>
      </c>
      <c r="G815" s="97" t="s">
        <v>263</v>
      </c>
      <c r="H815" s="98">
        <v>3.738</v>
      </c>
      <c r="I815" s="1"/>
      <c r="J815" s="99">
        <f>ROUND(I815*H815,2)</f>
        <v>0</v>
      </c>
      <c r="K815" s="96" t="s">
        <v>223</v>
      </c>
      <c r="L815" s="15"/>
      <c r="M815" s="100" t="s">
        <v>0</v>
      </c>
      <c r="N815" s="101" t="s">
        <v>37</v>
      </c>
      <c r="O815" s="102"/>
      <c r="P815" s="103">
        <f>O815*H815</f>
        <v>0</v>
      </c>
      <c r="Q815" s="103">
        <v>0</v>
      </c>
      <c r="R815" s="103">
        <f>Q815*H815</f>
        <v>0</v>
      </c>
      <c r="S815" s="103">
        <v>0</v>
      </c>
      <c r="T815" s="104">
        <f>S815*H815</f>
        <v>0</v>
      </c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R815" s="105" t="s">
        <v>293</v>
      </c>
      <c r="AT815" s="105" t="s">
        <v>219</v>
      </c>
      <c r="AU815" s="105" t="s">
        <v>81</v>
      </c>
      <c r="AY815" s="6" t="s">
        <v>217</v>
      </c>
      <c r="BE815" s="106">
        <f>IF(N815="základní",J815,0)</f>
        <v>0</v>
      </c>
      <c r="BF815" s="106">
        <f>IF(N815="snížená",J815,0)</f>
        <v>0</v>
      </c>
      <c r="BG815" s="106">
        <f>IF(N815="zákl. přenesená",J815,0)</f>
        <v>0</v>
      </c>
      <c r="BH815" s="106">
        <f>IF(N815="sníž. přenesená",J815,0)</f>
        <v>0</v>
      </c>
      <c r="BI815" s="106">
        <f>IF(N815="nulová",J815,0)</f>
        <v>0</v>
      </c>
      <c r="BJ815" s="6" t="s">
        <v>79</v>
      </c>
      <c r="BK815" s="106">
        <f>ROUND(I815*H815,2)</f>
        <v>0</v>
      </c>
      <c r="BL815" s="6" t="s">
        <v>293</v>
      </c>
      <c r="BM815" s="105" t="s">
        <v>1362</v>
      </c>
    </row>
    <row r="816" spans="1:65" s="81" customFormat="1" ht="22.9" customHeight="1">
      <c r="B816" s="82"/>
      <c r="D816" s="83" t="s">
        <v>71</v>
      </c>
      <c r="E816" s="92" t="s">
        <v>1363</v>
      </c>
      <c r="F816" s="92" t="s">
        <v>1364</v>
      </c>
      <c r="J816" s="93">
        <f>BK816</f>
        <v>0</v>
      </c>
      <c r="L816" s="82"/>
      <c r="M816" s="86"/>
      <c r="N816" s="87"/>
      <c r="O816" s="87"/>
      <c r="P816" s="88">
        <f>SUM(P817:P830)</f>
        <v>0</v>
      </c>
      <c r="Q816" s="87"/>
      <c r="R816" s="88">
        <f>SUM(R817:R830)</f>
        <v>0.86203079999999987</v>
      </c>
      <c r="S816" s="87"/>
      <c r="T816" s="89">
        <f>SUM(T817:T830)</f>
        <v>0</v>
      </c>
      <c r="AR816" s="83" t="s">
        <v>81</v>
      </c>
      <c r="AT816" s="90" t="s">
        <v>71</v>
      </c>
      <c r="AU816" s="90" t="s">
        <v>79</v>
      </c>
      <c r="AY816" s="83" t="s">
        <v>217</v>
      </c>
      <c r="BK816" s="91">
        <f>SUM(BK817:BK830)</f>
        <v>0</v>
      </c>
    </row>
    <row r="817" spans="1:65" s="17" customFormat="1" ht="16.5" customHeight="1">
      <c r="A817" s="161"/>
      <c r="B817" s="15"/>
      <c r="C817" s="94" t="s">
        <v>1318</v>
      </c>
      <c r="D817" s="94" t="s">
        <v>219</v>
      </c>
      <c r="E817" s="95" t="s">
        <v>1366</v>
      </c>
      <c r="F817" s="96" t="s">
        <v>1367</v>
      </c>
      <c r="G817" s="97" t="s">
        <v>286</v>
      </c>
      <c r="H817" s="98">
        <v>549.68799999999999</v>
      </c>
      <c r="I817" s="1"/>
      <c r="J817" s="99">
        <f>ROUND(I817*H817,2)</f>
        <v>0</v>
      </c>
      <c r="K817" s="96" t="s">
        <v>223</v>
      </c>
      <c r="L817" s="15"/>
      <c r="M817" s="100" t="s">
        <v>0</v>
      </c>
      <c r="N817" s="101" t="s">
        <v>37</v>
      </c>
      <c r="O817" s="102"/>
      <c r="P817" s="103">
        <f>O817*H817</f>
        <v>0</v>
      </c>
      <c r="Q817" s="103">
        <v>0</v>
      </c>
      <c r="R817" s="103">
        <f>Q817*H817</f>
        <v>0</v>
      </c>
      <c r="S817" s="103">
        <v>0</v>
      </c>
      <c r="T817" s="104">
        <f>S817*H817</f>
        <v>0</v>
      </c>
      <c r="U817" s="161"/>
      <c r="V817" s="161"/>
      <c r="W817" s="161"/>
      <c r="X817" s="161"/>
      <c r="Y817" s="161"/>
      <c r="Z817" s="161"/>
      <c r="AA817" s="161"/>
      <c r="AB817" s="161"/>
      <c r="AC817" s="161"/>
      <c r="AD817" s="161"/>
      <c r="AE817" s="161"/>
      <c r="AR817" s="105" t="s">
        <v>293</v>
      </c>
      <c r="AT817" s="105" t="s">
        <v>219</v>
      </c>
      <c r="AU817" s="105" t="s">
        <v>81</v>
      </c>
      <c r="AY817" s="6" t="s">
        <v>217</v>
      </c>
      <c r="BE817" s="106">
        <f>IF(N817="základní",J817,0)</f>
        <v>0</v>
      </c>
      <c r="BF817" s="106">
        <f>IF(N817="snížená",J817,0)</f>
        <v>0</v>
      </c>
      <c r="BG817" s="106">
        <f>IF(N817="zákl. přenesená",J817,0)</f>
        <v>0</v>
      </c>
      <c r="BH817" s="106">
        <f>IF(N817="sníž. přenesená",J817,0)</f>
        <v>0</v>
      </c>
      <c r="BI817" s="106">
        <f>IF(N817="nulová",J817,0)</f>
        <v>0</v>
      </c>
      <c r="BJ817" s="6" t="s">
        <v>79</v>
      </c>
      <c r="BK817" s="106">
        <f>ROUND(I817*H817,2)</f>
        <v>0</v>
      </c>
      <c r="BL817" s="6" t="s">
        <v>293</v>
      </c>
      <c r="BM817" s="105" t="s">
        <v>1368</v>
      </c>
    </row>
    <row r="818" spans="1:65" s="132" customFormat="1">
      <c r="B818" s="133"/>
      <c r="D818" s="113" t="s">
        <v>226</v>
      </c>
      <c r="E818" s="134" t="s">
        <v>0</v>
      </c>
      <c r="F818" s="135" t="s">
        <v>1369</v>
      </c>
      <c r="H818" s="136">
        <v>138.15</v>
      </c>
      <c r="L818" s="133"/>
      <c r="M818" s="137"/>
      <c r="N818" s="138"/>
      <c r="O818" s="138"/>
      <c r="P818" s="138"/>
      <c r="Q818" s="138"/>
      <c r="R818" s="138"/>
      <c r="S818" s="138"/>
      <c r="T818" s="139"/>
      <c r="AT818" s="134" t="s">
        <v>226</v>
      </c>
      <c r="AU818" s="134" t="s">
        <v>81</v>
      </c>
      <c r="AV818" s="132" t="s">
        <v>81</v>
      </c>
      <c r="AW818" s="132" t="s">
        <v>28</v>
      </c>
      <c r="AX818" s="132" t="s">
        <v>72</v>
      </c>
      <c r="AY818" s="134" t="s">
        <v>217</v>
      </c>
    </row>
    <row r="819" spans="1:65" s="132" customFormat="1">
      <c r="B819" s="133"/>
      <c r="D819" s="113" t="s">
        <v>226</v>
      </c>
      <c r="E819" s="134" t="s">
        <v>0</v>
      </c>
      <c r="F819" s="135" t="s">
        <v>1287</v>
      </c>
      <c r="H819" s="136">
        <v>123.79</v>
      </c>
      <c r="L819" s="133"/>
      <c r="M819" s="137"/>
      <c r="N819" s="138"/>
      <c r="O819" s="138"/>
      <c r="P819" s="138"/>
      <c r="Q819" s="138"/>
      <c r="R819" s="138"/>
      <c r="S819" s="138"/>
      <c r="T819" s="139"/>
      <c r="AT819" s="134" t="s">
        <v>226</v>
      </c>
      <c r="AU819" s="134" t="s">
        <v>81</v>
      </c>
      <c r="AV819" s="132" t="s">
        <v>81</v>
      </c>
      <c r="AW819" s="132" t="s">
        <v>28</v>
      </c>
      <c r="AX819" s="132" t="s">
        <v>72</v>
      </c>
      <c r="AY819" s="134" t="s">
        <v>217</v>
      </c>
    </row>
    <row r="820" spans="1:65" s="132" customFormat="1">
      <c r="B820" s="133"/>
      <c r="D820" s="113" t="s">
        <v>226</v>
      </c>
      <c r="E820" s="134" t="s">
        <v>0</v>
      </c>
      <c r="F820" s="135" t="s">
        <v>1288</v>
      </c>
      <c r="H820" s="136">
        <v>127.7</v>
      </c>
      <c r="L820" s="133"/>
      <c r="M820" s="137"/>
      <c r="N820" s="138"/>
      <c r="O820" s="138"/>
      <c r="P820" s="138"/>
      <c r="Q820" s="138"/>
      <c r="R820" s="138"/>
      <c r="S820" s="138"/>
      <c r="T820" s="139"/>
      <c r="AT820" s="134" t="s">
        <v>226</v>
      </c>
      <c r="AU820" s="134" t="s">
        <v>81</v>
      </c>
      <c r="AV820" s="132" t="s">
        <v>81</v>
      </c>
      <c r="AW820" s="132" t="s">
        <v>28</v>
      </c>
      <c r="AX820" s="132" t="s">
        <v>72</v>
      </c>
      <c r="AY820" s="134" t="s">
        <v>217</v>
      </c>
    </row>
    <row r="821" spans="1:65" s="132" customFormat="1">
      <c r="B821" s="133"/>
      <c r="D821" s="113" t="s">
        <v>226</v>
      </c>
      <c r="E821" s="134" t="s">
        <v>0</v>
      </c>
      <c r="F821" s="135" t="s">
        <v>1370</v>
      </c>
      <c r="H821" s="136">
        <v>150.13999999999999</v>
      </c>
      <c r="L821" s="133"/>
      <c r="M821" s="137"/>
      <c r="N821" s="138"/>
      <c r="O821" s="138"/>
      <c r="P821" s="138"/>
      <c r="Q821" s="138"/>
      <c r="R821" s="138"/>
      <c r="S821" s="138"/>
      <c r="T821" s="139"/>
      <c r="AT821" s="134" t="s">
        <v>226</v>
      </c>
      <c r="AU821" s="134" t="s">
        <v>81</v>
      </c>
      <c r="AV821" s="132" t="s">
        <v>81</v>
      </c>
      <c r="AW821" s="132" t="s">
        <v>28</v>
      </c>
      <c r="AX821" s="132" t="s">
        <v>72</v>
      </c>
      <c r="AY821" s="134" t="s">
        <v>217</v>
      </c>
    </row>
    <row r="822" spans="1:65" s="172" customFormat="1">
      <c r="B822" s="173"/>
      <c r="D822" s="113" t="s">
        <v>226</v>
      </c>
      <c r="E822" s="174" t="s">
        <v>0</v>
      </c>
      <c r="F822" s="175" t="s">
        <v>1371</v>
      </c>
      <c r="H822" s="176">
        <v>539.78</v>
      </c>
      <c r="L822" s="173"/>
      <c r="M822" s="177"/>
      <c r="N822" s="178"/>
      <c r="O822" s="178"/>
      <c r="P822" s="178"/>
      <c r="Q822" s="178"/>
      <c r="R822" s="178"/>
      <c r="S822" s="178"/>
      <c r="T822" s="179"/>
      <c r="AT822" s="174" t="s">
        <v>226</v>
      </c>
      <c r="AU822" s="174" t="s">
        <v>81</v>
      </c>
      <c r="AV822" s="172" t="s">
        <v>231</v>
      </c>
      <c r="AW822" s="172" t="s">
        <v>28</v>
      </c>
      <c r="AX822" s="172" t="s">
        <v>72</v>
      </c>
      <c r="AY822" s="174" t="s">
        <v>217</v>
      </c>
    </row>
    <row r="823" spans="1:65" s="132" customFormat="1">
      <c r="B823" s="133"/>
      <c r="D823" s="113" t="s">
        <v>226</v>
      </c>
      <c r="E823" s="134" t="s">
        <v>0</v>
      </c>
      <c r="F823" s="135" t="s">
        <v>1372</v>
      </c>
      <c r="H823" s="136">
        <v>9.9079999999999995</v>
      </c>
      <c r="L823" s="133"/>
      <c r="M823" s="137"/>
      <c r="N823" s="138"/>
      <c r="O823" s="138"/>
      <c r="P823" s="138"/>
      <c r="Q823" s="138"/>
      <c r="R823" s="138"/>
      <c r="S823" s="138"/>
      <c r="T823" s="139"/>
      <c r="AT823" s="134" t="s">
        <v>226</v>
      </c>
      <c r="AU823" s="134" t="s">
        <v>81</v>
      </c>
      <c r="AV823" s="132" t="s">
        <v>81</v>
      </c>
      <c r="AW823" s="132" t="s">
        <v>28</v>
      </c>
      <c r="AX823" s="132" t="s">
        <v>72</v>
      </c>
      <c r="AY823" s="134" t="s">
        <v>217</v>
      </c>
    </row>
    <row r="824" spans="1:65" s="172" customFormat="1">
      <c r="B824" s="173"/>
      <c r="D824" s="113" t="s">
        <v>226</v>
      </c>
      <c r="E824" s="174" t="s">
        <v>0</v>
      </c>
      <c r="F824" s="175" t="s">
        <v>1371</v>
      </c>
      <c r="H824" s="176">
        <v>9.9079999999999995</v>
      </c>
      <c r="L824" s="173"/>
      <c r="M824" s="177"/>
      <c r="N824" s="178"/>
      <c r="O824" s="178"/>
      <c r="P824" s="178"/>
      <c r="Q824" s="178"/>
      <c r="R824" s="178"/>
      <c r="S824" s="178"/>
      <c r="T824" s="179"/>
      <c r="AT824" s="174" t="s">
        <v>226</v>
      </c>
      <c r="AU824" s="174" t="s">
        <v>81</v>
      </c>
      <c r="AV824" s="172" t="s">
        <v>231</v>
      </c>
      <c r="AW824" s="172" t="s">
        <v>28</v>
      </c>
      <c r="AX824" s="172" t="s">
        <v>72</v>
      </c>
      <c r="AY824" s="174" t="s">
        <v>217</v>
      </c>
    </row>
    <row r="825" spans="1:65" s="140" customFormat="1">
      <c r="B825" s="141"/>
      <c r="D825" s="113" t="s">
        <v>226</v>
      </c>
      <c r="E825" s="142" t="s">
        <v>0</v>
      </c>
      <c r="F825" s="143" t="s">
        <v>227</v>
      </c>
      <c r="H825" s="144">
        <v>549.68799999999999</v>
      </c>
      <c r="L825" s="141"/>
      <c r="M825" s="145"/>
      <c r="N825" s="146"/>
      <c r="O825" s="146"/>
      <c r="P825" s="146"/>
      <c r="Q825" s="146"/>
      <c r="R825" s="146"/>
      <c r="S825" s="146"/>
      <c r="T825" s="147"/>
      <c r="AT825" s="142" t="s">
        <v>226</v>
      </c>
      <c r="AU825" s="142" t="s">
        <v>81</v>
      </c>
      <c r="AV825" s="140" t="s">
        <v>224</v>
      </c>
      <c r="AW825" s="140" t="s">
        <v>28</v>
      </c>
      <c r="AX825" s="140" t="s">
        <v>79</v>
      </c>
      <c r="AY825" s="142" t="s">
        <v>217</v>
      </c>
    </row>
    <row r="826" spans="1:65" s="17" customFormat="1" ht="16.5" customHeight="1">
      <c r="A826" s="161"/>
      <c r="B826" s="15"/>
      <c r="C826" s="148" t="s">
        <v>1325</v>
      </c>
      <c r="D826" s="148" t="s">
        <v>245</v>
      </c>
      <c r="E826" s="149" t="s">
        <v>1373</v>
      </c>
      <c r="F826" s="150" t="s">
        <v>1374</v>
      </c>
      <c r="G826" s="151" t="s">
        <v>286</v>
      </c>
      <c r="H826" s="152">
        <v>566.76900000000001</v>
      </c>
      <c r="I826" s="2"/>
      <c r="J826" s="153">
        <f>ROUND(I826*H826,2)</f>
        <v>0</v>
      </c>
      <c r="K826" s="150" t="s">
        <v>0</v>
      </c>
      <c r="L826" s="154"/>
      <c r="M826" s="155" t="s">
        <v>0</v>
      </c>
      <c r="N826" s="156" t="s">
        <v>37</v>
      </c>
      <c r="O826" s="102"/>
      <c r="P826" s="103">
        <f>O826*H826</f>
        <v>0</v>
      </c>
      <c r="Q826" s="103">
        <v>1.1999999999999999E-3</v>
      </c>
      <c r="R826" s="103">
        <f>Q826*H826</f>
        <v>0.68012279999999992</v>
      </c>
      <c r="S826" s="103">
        <v>0</v>
      </c>
      <c r="T826" s="104">
        <f>S826*H826</f>
        <v>0</v>
      </c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R826" s="105" t="s">
        <v>364</v>
      </c>
      <c r="AT826" s="105" t="s">
        <v>245</v>
      </c>
      <c r="AU826" s="105" t="s">
        <v>81</v>
      </c>
      <c r="AY826" s="6" t="s">
        <v>217</v>
      </c>
      <c r="BE826" s="106">
        <f>IF(N826="základní",J826,0)</f>
        <v>0</v>
      </c>
      <c r="BF826" s="106">
        <f>IF(N826="snížená",J826,0)</f>
        <v>0</v>
      </c>
      <c r="BG826" s="106">
        <f>IF(N826="zákl. přenesená",J826,0)</f>
        <v>0</v>
      </c>
      <c r="BH826" s="106">
        <f>IF(N826="sníž. přenesená",J826,0)</f>
        <v>0</v>
      </c>
      <c r="BI826" s="106">
        <f>IF(N826="nulová",J826,0)</f>
        <v>0</v>
      </c>
      <c r="BJ826" s="6" t="s">
        <v>79</v>
      </c>
      <c r="BK826" s="106">
        <f>ROUND(I826*H826,2)</f>
        <v>0</v>
      </c>
      <c r="BL826" s="6" t="s">
        <v>293</v>
      </c>
      <c r="BM826" s="105" t="s">
        <v>1375</v>
      </c>
    </row>
    <row r="827" spans="1:65" s="132" customFormat="1">
      <c r="B827" s="133"/>
      <c r="D827" s="113" t="s">
        <v>226</v>
      </c>
      <c r="F827" s="135" t="s">
        <v>1376</v>
      </c>
      <c r="H827" s="136">
        <v>566.76900000000001</v>
      </c>
      <c r="L827" s="133"/>
      <c r="M827" s="137"/>
      <c r="N827" s="138"/>
      <c r="O827" s="138"/>
      <c r="P827" s="138"/>
      <c r="Q827" s="138"/>
      <c r="R827" s="138"/>
      <c r="S827" s="138"/>
      <c r="T827" s="139"/>
      <c r="AT827" s="134" t="s">
        <v>226</v>
      </c>
      <c r="AU827" s="134" t="s">
        <v>81</v>
      </c>
      <c r="AV827" s="132" t="s">
        <v>81</v>
      </c>
      <c r="AW827" s="132" t="s">
        <v>2</v>
      </c>
      <c r="AX827" s="132" t="s">
        <v>79</v>
      </c>
      <c r="AY827" s="134" t="s">
        <v>217</v>
      </c>
    </row>
    <row r="828" spans="1:65" s="17" customFormat="1" ht="16.5" customHeight="1">
      <c r="A828" s="161"/>
      <c r="B828" s="15"/>
      <c r="C828" s="148" t="s">
        <v>1331</v>
      </c>
      <c r="D828" s="148" t="s">
        <v>245</v>
      </c>
      <c r="E828" s="149" t="s">
        <v>1378</v>
      </c>
      <c r="F828" s="150" t="s">
        <v>1379</v>
      </c>
      <c r="G828" s="151" t="s">
        <v>286</v>
      </c>
      <c r="H828" s="152">
        <v>10.106</v>
      </c>
      <c r="I828" s="2"/>
      <c r="J828" s="153">
        <f>ROUND(I828*H828,2)</f>
        <v>0</v>
      </c>
      <c r="K828" s="150" t="s">
        <v>223</v>
      </c>
      <c r="L828" s="154"/>
      <c r="M828" s="155" t="s">
        <v>0</v>
      </c>
      <c r="N828" s="156" t="s">
        <v>37</v>
      </c>
      <c r="O828" s="102"/>
      <c r="P828" s="103">
        <f>O828*H828</f>
        <v>0</v>
      </c>
      <c r="Q828" s="103">
        <v>1.7999999999999999E-2</v>
      </c>
      <c r="R828" s="103">
        <f>Q828*H828</f>
        <v>0.18190799999999999</v>
      </c>
      <c r="S828" s="103">
        <v>0</v>
      </c>
      <c r="T828" s="104">
        <f>S828*H828</f>
        <v>0</v>
      </c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R828" s="105" t="s">
        <v>364</v>
      </c>
      <c r="AT828" s="105" t="s">
        <v>245</v>
      </c>
      <c r="AU828" s="105" t="s">
        <v>81</v>
      </c>
      <c r="AY828" s="6" t="s">
        <v>217</v>
      </c>
      <c r="BE828" s="106">
        <f>IF(N828="základní",J828,0)</f>
        <v>0</v>
      </c>
      <c r="BF828" s="106">
        <f>IF(N828="snížená",J828,0)</f>
        <v>0</v>
      </c>
      <c r="BG828" s="106">
        <f>IF(N828="zákl. přenesená",J828,0)</f>
        <v>0</v>
      </c>
      <c r="BH828" s="106">
        <f>IF(N828="sníž. přenesená",J828,0)</f>
        <v>0</v>
      </c>
      <c r="BI828" s="106">
        <f>IF(N828="nulová",J828,0)</f>
        <v>0</v>
      </c>
      <c r="BJ828" s="6" t="s">
        <v>79</v>
      </c>
      <c r="BK828" s="106">
        <f>ROUND(I828*H828,2)</f>
        <v>0</v>
      </c>
      <c r="BL828" s="6" t="s">
        <v>293</v>
      </c>
      <c r="BM828" s="105" t="s">
        <v>1380</v>
      </c>
    </row>
    <row r="829" spans="1:65" s="132" customFormat="1">
      <c r="B829" s="133"/>
      <c r="D829" s="113" t="s">
        <v>226</v>
      </c>
      <c r="F829" s="135" t="s">
        <v>1381</v>
      </c>
      <c r="H829" s="136">
        <v>10.106</v>
      </c>
      <c r="L829" s="133"/>
      <c r="M829" s="137"/>
      <c r="N829" s="138"/>
      <c r="O829" s="138"/>
      <c r="P829" s="138"/>
      <c r="Q829" s="138"/>
      <c r="R829" s="138"/>
      <c r="S829" s="138"/>
      <c r="T829" s="139"/>
      <c r="AT829" s="134" t="s">
        <v>226</v>
      </c>
      <c r="AU829" s="134" t="s">
        <v>81</v>
      </c>
      <c r="AV829" s="132" t="s">
        <v>81</v>
      </c>
      <c r="AW829" s="132" t="s">
        <v>2</v>
      </c>
      <c r="AX829" s="132" t="s">
        <v>79</v>
      </c>
      <c r="AY829" s="134" t="s">
        <v>217</v>
      </c>
    </row>
    <row r="830" spans="1:65" s="17" customFormat="1" ht="16.5" customHeight="1">
      <c r="A830" s="161"/>
      <c r="B830" s="15"/>
      <c r="C830" s="94" t="s">
        <v>1337</v>
      </c>
      <c r="D830" s="94" t="s">
        <v>219</v>
      </c>
      <c r="E830" s="95" t="s">
        <v>1383</v>
      </c>
      <c r="F830" s="96" t="s">
        <v>1384</v>
      </c>
      <c r="G830" s="97" t="s">
        <v>263</v>
      </c>
      <c r="H830" s="98">
        <v>0.86199999999999999</v>
      </c>
      <c r="I830" s="1"/>
      <c r="J830" s="99">
        <f>ROUND(I830*H830,2)</f>
        <v>0</v>
      </c>
      <c r="K830" s="96" t="s">
        <v>223</v>
      </c>
      <c r="L830" s="15"/>
      <c r="M830" s="100" t="s">
        <v>0</v>
      </c>
      <c r="N830" s="101" t="s">
        <v>37</v>
      </c>
      <c r="O830" s="102"/>
      <c r="P830" s="103">
        <f>O830*H830</f>
        <v>0</v>
      </c>
      <c r="Q830" s="103">
        <v>0</v>
      </c>
      <c r="R830" s="103">
        <f>Q830*H830</f>
        <v>0</v>
      </c>
      <c r="S830" s="103">
        <v>0</v>
      </c>
      <c r="T830" s="104">
        <f>S830*H830</f>
        <v>0</v>
      </c>
      <c r="U830" s="161"/>
      <c r="V830" s="161"/>
      <c r="W830" s="161"/>
      <c r="X830" s="161"/>
      <c r="Y830" s="161"/>
      <c r="Z830" s="161"/>
      <c r="AA830" s="161"/>
      <c r="AB830" s="161"/>
      <c r="AC830" s="161"/>
      <c r="AD830" s="161"/>
      <c r="AE830" s="161"/>
      <c r="AR830" s="105" t="s">
        <v>293</v>
      </c>
      <c r="AT830" s="105" t="s">
        <v>219</v>
      </c>
      <c r="AU830" s="105" t="s">
        <v>81</v>
      </c>
      <c r="AY830" s="6" t="s">
        <v>217</v>
      </c>
      <c r="BE830" s="106">
        <f>IF(N830="základní",J830,0)</f>
        <v>0</v>
      </c>
      <c r="BF830" s="106">
        <f>IF(N830="snížená",J830,0)</f>
        <v>0</v>
      </c>
      <c r="BG830" s="106">
        <f>IF(N830="zákl. přenesená",J830,0)</f>
        <v>0</v>
      </c>
      <c r="BH830" s="106">
        <f>IF(N830="sníž. přenesená",J830,0)</f>
        <v>0</v>
      </c>
      <c r="BI830" s="106">
        <f>IF(N830="nulová",J830,0)</f>
        <v>0</v>
      </c>
      <c r="BJ830" s="6" t="s">
        <v>79</v>
      </c>
      <c r="BK830" s="106">
        <f>ROUND(I830*H830,2)</f>
        <v>0</v>
      </c>
      <c r="BL830" s="6" t="s">
        <v>293</v>
      </c>
      <c r="BM830" s="105" t="s">
        <v>1385</v>
      </c>
    </row>
    <row r="831" spans="1:65" s="81" customFormat="1" ht="22.9" customHeight="1">
      <c r="B831" s="82"/>
      <c r="D831" s="83" t="s">
        <v>71</v>
      </c>
      <c r="E831" s="92" t="s">
        <v>1386</v>
      </c>
      <c r="F831" s="92" t="s">
        <v>1387</v>
      </c>
      <c r="J831" s="93">
        <f>BK831</f>
        <v>0</v>
      </c>
      <c r="L831" s="82"/>
      <c r="M831" s="86"/>
      <c r="N831" s="87"/>
      <c r="O831" s="87"/>
      <c r="P831" s="88">
        <f>SUM(P832:P833)</f>
        <v>0</v>
      </c>
      <c r="Q831" s="87"/>
      <c r="R831" s="88">
        <f>SUM(R832:R833)</f>
        <v>0</v>
      </c>
      <c r="S831" s="87"/>
      <c r="T831" s="89">
        <f>SUM(T832:T833)</f>
        <v>1.6E-2</v>
      </c>
      <c r="AR831" s="83" t="s">
        <v>81</v>
      </c>
      <c r="AT831" s="90" t="s">
        <v>71</v>
      </c>
      <c r="AU831" s="90" t="s">
        <v>79</v>
      </c>
      <c r="AY831" s="83" t="s">
        <v>217</v>
      </c>
      <c r="BK831" s="91">
        <f>SUM(BK832:BK833)</f>
        <v>0</v>
      </c>
    </row>
    <row r="832" spans="1:65" s="17" customFormat="1" ht="16.5" customHeight="1">
      <c r="A832" s="161"/>
      <c r="B832" s="15"/>
      <c r="C832" s="94" t="s">
        <v>1342</v>
      </c>
      <c r="D832" s="94" t="s">
        <v>219</v>
      </c>
      <c r="E832" s="95" t="s">
        <v>1389</v>
      </c>
      <c r="F832" s="96" t="s">
        <v>1390</v>
      </c>
      <c r="G832" s="97" t="s">
        <v>458</v>
      </c>
      <c r="H832" s="98">
        <v>1</v>
      </c>
      <c r="I832" s="1"/>
      <c r="J832" s="99">
        <f>ROUND(I832*H832,2)</f>
        <v>0</v>
      </c>
      <c r="K832" s="96" t="s">
        <v>223</v>
      </c>
      <c r="L832" s="15"/>
      <c r="M832" s="100" t="s">
        <v>0</v>
      </c>
      <c r="N832" s="101" t="s">
        <v>37</v>
      </c>
      <c r="O832" s="102"/>
      <c r="P832" s="103">
        <f>O832*H832</f>
        <v>0</v>
      </c>
      <c r="Q832" s="103">
        <v>0</v>
      </c>
      <c r="R832" s="103">
        <f>Q832*H832</f>
        <v>0</v>
      </c>
      <c r="S832" s="103">
        <v>0</v>
      </c>
      <c r="T832" s="104">
        <f>S832*H832</f>
        <v>0</v>
      </c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R832" s="105" t="s">
        <v>293</v>
      </c>
      <c r="AT832" s="105" t="s">
        <v>219</v>
      </c>
      <c r="AU832" s="105" t="s">
        <v>81</v>
      </c>
      <c r="AY832" s="6" t="s">
        <v>217</v>
      </c>
      <c r="BE832" s="106">
        <f>IF(N832="základní",J832,0)</f>
        <v>0</v>
      </c>
      <c r="BF832" s="106">
        <f>IF(N832="snížená",J832,0)</f>
        <v>0</v>
      </c>
      <c r="BG832" s="106">
        <f>IF(N832="zákl. přenesená",J832,0)</f>
        <v>0</v>
      </c>
      <c r="BH832" s="106">
        <f>IF(N832="sníž. přenesená",J832,0)</f>
        <v>0</v>
      </c>
      <c r="BI832" s="106">
        <f>IF(N832="nulová",J832,0)</f>
        <v>0</v>
      </c>
      <c r="BJ832" s="6" t="s">
        <v>79</v>
      </c>
      <c r="BK832" s="106">
        <f>ROUND(I832*H832,2)</f>
        <v>0</v>
      </c>
      <c r="BL832" s="6" t="s">
        <v>293</v>
      </c>
      <c r="BM832" s="105" t="s">
        <v>1391</v>
      </c>
    </row>
    <row r="833" spans="1:65" s="17" customFormat="1" ht="16.5" customHeight="1">
      <c r="A833" s="161"/>
      <c r="B833" s="15"/>
      <c r="C833" s="94" t="s">
        <v>1347</v>
      </c>
      <c r="D833" s="94" t="s">
        <v>219</v>
      </c>
      <c r="E833" s="95" t="s">
        <v>1393</v>
      </c>
      <c r="F833" s="96" t="s">
        <v>1394</v>
      </c>
      <c r="G833" s="97" t="s">
        <v>458</v>
      </c>
      <c r="H833" s="98">
        <v>1</v>
      </c>
      <c r="I833" s="1"/>
      <c r="J833" s="99">
        <f>ROUND(I833*H833,2)</f>
        <v>0</v>
      </c>
      <c r="K833" s="96" t="s">
        <v>223</v>
      </c>
      <c r="L833" s="15"/>
      <c r="M833" s="100" t="s">
        <v>0</v>
      </c>
      <c r="N833" s="101" t="s">
        <v>37</v>
      </c>
      <c r="O833" s="102"/>
      <c r="P833" s="103">
        <f>O833*H833</f>
        <v>0</v>
      </c>
      <c r="Q833" s="103">
        <v>0</v>
      </c>
      <c r="R833" s="103">
        <f>Q833*H833</f>
        <v>0</v>
      </c>
      <c r="S833" s="103">
        <v>1.6E-2</v>
      </c>
      <c r="T833" s="104">
        <f>S833*H833</f>
        <v>1.6E-2</v>
      </c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R833" s="105" t="s">
        <v>293</v>
      </c>
      <c r="AT833" s="105" t="s">
        <v>219</v>
      </c>
      <c r="AU833" s="105" t="s">
        <v>81</v>
      </c>
      <c r="AY833" s="6" t="s">
        <v>217</v>
      </c>
      <c r="BE833" s="106">
        <f>IF(N833="základní",J833,0)</f>
        <v>0</v>
      </c>
      <c r="BF833" s="106">
        <f>IF(N833="snížená",J833,0)</f>
        <v>0</v>
      </c>
      <c r="BG833" s="106">
        <f>IF(N833="zákl. přenesená",J833,0)</f>
        <v>0</v>
      </c>
      <c r="BH833" s="106">
        <f>IF(N833="sníž. přenesená",J833,0)</f>
        <v>0</v>
      </c>
      <c r="BI833" s="106">
        <f>IF(N833="nulová",J833,0)</f>
        <v>0</v>
      </c>
      <c r="BJ833" s="6" t="s">
        <v>79</v>
      </c>
      <c r="BK833" s="106">
        <f>ROUND(I833*H833,2)</f>
        <v>0</v>
      </c>
      <c r="BL833" s="6" t="s">
        <v>293</v>
      </c>
      <c r="BM833" s="105" t="s">
        <v>1395</v>
      </c>
    </row>
    <row r="834" spans="1:65" s="81" customFormat="1" ht="22.9" customHeight="1">
      <c r="B834" s="82"/>
      <c r="D834" s="83" t="s">
        <v>71</v>
      </c>
      <c r="E834" s="92" t="s">
        <v>1396</v>
      </c>
      <c r="F834" s="92" t="s">
        <v>1397</v>
      </c>
      <c r="J834" s="93">
        <f>BK834</f>
        <v>0</v>
      </c>
      <c r="L834" s="82"/>
      <c r="M834" s="86"/>
      <c r="N834" s="87"/>
      <c r="O834" s="87"/>
      <c r="P834" s="88">
        <f>SUM(P835:P850)</f>
        <v>0</v>
      </c>
      <c r="Q834" s="87"/>
      <c r="R834" s="88">
        <f>SUM(R835:R850)</f>
        <v>5.9199999999999999E-3</v>
      </c>
      <c r="S834" s="87"/>
      <c r="T834" s="89">
        <f>SUM(T835:T850)</f>
        <v>0</v>
      </c>
      <c r="AR834" s="83" t="s">
        <v>81</v>
      </c>
      <c r="AT834" s="90" t="s">
        <v>71</v>
      </c>
      <c r="AU834" s="90" t="s">
        <v>79</v>
      </c>
      <c r="AY834" s="83" t="s">
        <v>217</v>
      </c>
      <c r="BK834" s="91">
        <f>SUM(BK835:BK850)</f>
        <v>0</v>
      </c>
    </row>
    <row r="835" spans="1:65" s="17" customFormat="1" ht="16.5" customHeight="1">
      <c r="A835" s="161"/>
      <c r="B835" s="15"/>
      <c r="C835" s="94" t="s">
        <v>1350</v>
      </c>
      <c r="D835" s="94" t="s">
        <v>219</v>
      </c>
      <c r="E835" s="95" t="s">
        <v>1399</v>
      </c>
      <c r="F835" s="96" t="s">
        <v>1400</v>
      </c>
      <c r="G835" s="97" t="s">
        <v>458</v>
      </c>
      <c r="H835" s="98">
        <v>2</v>
      </c>
      <c r="I835" s="1"/>
      <c r="J835" s="99">
        <f t="shared" ref="J835:J850" si="10">ROUND(I835*H835,2)</f>
        <v>0</v>
      </c>
      <c r="K835" s="96" t="s">
        <v>223</v>
      </c>
      <c r="L835" s="15"/>
      <c r="M835" s="100" t="s">
        <v>0</v>
      </c>
      <c r="N835" s="101" t="s">
        <v>37</v>
      </c>
      <c r="O835" s="102"/>
      <c r="P835" s="103">
        <f t="shared" ref="P835:P850" si="11">O835*H835</f>
        <v>0</v>
      </c>
      <c r="Q835" s="103">
        <v>0</v>
      </c>
      <c r="R835" s="103">
        <f t="shared" ref="R835:R850" si="12">Q835*H835</f>
        <v>0</v>
      </c>
      <c r="S835" s="103">
        <v>0</v>
      </c>
      <c r="T835" s="104">
        <f t="shared" ref="T835:T850" si="13">S835*H835</f>
        <v>0</v>
      </c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R835" s="105" t="s">
        <v>293</v>
      </c>
      <c r="AT835" s="105" t="s">
        <v>219</v>
      </c>
      <c r="AU835" s="105" t="s">
        <v>81</v>
      </c>
      <c r="AY835" s="6" t="s">
        <v>217</v>
      </c>
      <c r="BE835" s="106">
        <f t="shared" ref="BE835:BE850" si="14">IF(N835="základní",J835,0)</f>
        <v>0</v>
      </c>
      <c r="BF835" s="106">
        <f t="shared" ref="BF835:BF850" si="15">IF(N835="snížená",J835,0)</f>
        <v>0</v>
      </c>
      <c r="BG835" s="106">
        <f t="shared" ref="BG835:BG850" si="16">IF(N835="zákl. přenesená",J835,0)</f>
        <v>0</v>
      </c>
      <c r="BH835" s="106">
        <f t="shared" ref="BH835:BH850" si="17">IF(N835="sníž. přenesená",J835,0)</f>
        <v>0</v>
      </c>
      <c r="BI835" s="106">
        <f t="shared" ref="BI835:BI850" si="18">IF(N835="nulová",J835,0)</f>
        <v>0</v>
      </c>
      <c r="BJ835" s="6" t="s">
        <v>79</v>
      </c>
      <c r="BK835" s="106">
        <f t="shared" ref="BK835:BK850" si="19">ROUND(I835*H835,2)</f>
        <v>0</v>
      </c>
      <c r="BL835" s="6" t="s">
        <v>293</v>
      </c>
      <c r="BM835" s="105" t="s">
        <v>1401</v>
      </c>
    </row>
    <row r="836" spans="1:65" s="17" customFormat="1" ht="16.5" customHeight="1">
      <c r="A836" s="161"/>
      <c r="B836" s="15"/>
      <c r="C836" s="148" t="s">
        <v>1354</v>
      </c>
      <c r="D836" s="148" t="s">
        <v>245</v>
      </c>
      <c r="E836" s="149" t="s">
        <v>1403</v>
      </c>
      <c r="F836" s="150" t="s">
        <v>1404</v>
      </c>
      <c r="G836" s="151" t="s">
        <v>458</v>
      </c>
      <c r="H836" s="152">
        <v>2</v>
      </c>
      <c r="I836" s="2"/>
      <c r="J836" s="153">
        <f t="shared" si="10"/>
        <v>0</v>
      </c>
      <c r="K836" s="150" t="s">
        <v>223</v>
      </c>
      <c r="L836" s="154"/>
      <c r="M836" s="155" t="s">
        <v>0</v>
      </c>
      <c r="N836" s="156" t="s">
        <v>37</v>
      </c>
      <c r="O836" s="102"/>
      <c r="P836" s="103">
        <f t="shared" si="11"/>
        <v>0</v>
      </c>
      <c r="Q836" s="103">
        <v>1.2E-4</v>
      </c>
      <c r="R836" s="103">
        <f t="shared" si="12"/>
        <v>2.4000000000000001E-4</v>
      </c>
      <c r="S836" s="103">
        <v>0</v>
      </c>
      <c r="T836" s="104">
        <f t="shared" si="13"/>
        <v>0</v>
      </c>
      <c r="U836" s="161"/>
      <c r="V836" s="161"/>
      <c r="W836" s="161"/>
      <c r="X836" s="161"/>
      <c r="Y836" s="161"/>
      <c r="Z836" s="161"/>
      <c r="AA836" s="161"/>
      <c r="AB836" s="161"/>
      <c r="AC836" s="161"/>
      <c r="AD836" s="161"/>
      <c r="AE836" s="161"/>
      <c r="AR836" s="105" t="s">
        <v>364</v>
      </c>
      <c r="AT836" s="105" t="s">
        <v>245</v>
      </c>
      <c r="AU836" s="105" t="s">
        <v>81</v>
      </c>
      <c r="AY836" s="6" t="s">
        <v>217</v>
      </c>
      <c r="BE836" s="106">
        <f t="shared" si="14"/>
        <v>0</v>
      </c>
      <c r="BF836" s="106">
        <f t="shared" si="15"/>
        <v>0</v>
      </c>
      <c r="BG836" s="106">
        <f t="shared" si="16"/>
        <v>0</v>
      </c>
      <c r="BH836" s="106">
        <f t="shared" si="17"/>
        <v>0</v>
      </c>
      <c r="BI836" s="106">
        <f t="shared" si="18"/>
        <v>0</v>
      </c>
      <c r="BJ836" s="6" t="s">
        <v>79</v>
      </c>
      <c r="BK836" s="106">
        <f t="shared" si="19"/>
        <v>0</v>
      </c>
      <c r="BL836" s="6" t="s">
        <v>293</v>
      </c>
      <c r="BM836" s="105" t="s">
        <v>1405</v>
      </c>
    </row>
    <row r="837" spans="1:65" s="17" customFormat="1" ht="84">
      <c r="A837" s="234"/>
      <c r="B837" s="15"/>
      <c r="C837" s="263" t="s">
        <v>5976</v>
      </c>
      <c r="D837" s="263" t="s">
        <v>219</v>
      </c>
      <c r="E837" s="258" t="s">
        <v>5977</v>
      </c>
      <c r="F837" s="259" t="s">
        <v>5978</v>
      </c>
      <c r="G837" s="262" t="s">
        <v>458</v>
      </c>
      <c r="H837" s="242">
        <v>4</v>
      </c>
      <c r="I837" s="254"/>
      <c r="J837" s="255">
        <f>ROUND(I837*H837,2)</f>
        <v>0</v>
      </c>
      <c r="K837" s="96"/>
      <c r="L837" s="15"/>
      <c r="M837" s="100" t="s">
        <v>0</v>
      </c>
      <c r="N837" s="101"/>
      <c r="O837" s="102"/>
      <c r="P837" s="103">
        <f t="shared" ref="P837" si="20">O837*H837</f>
        <v>0</v>
      </c>
      <c r="Q837" s="103">
        <v>0</v>
      </c>
      <c r="R837" s="103">
        <f t="shared" ref="R837" si="21">Q837*H837</f>
        <v>0</v>
      </c>
      <c r="S837" s="103">
        <v>0</v>
      </c>
      <c r="T837" s="104">
        <f t="shared" ref="T837" si="22">S837*H837</f>
        <v>0</v>
      </c>
      <c r="U837" s="234"/>
      <c r="V837" s="234"/>
      <c r="W837" s="234"/>
      <c r="X837" s="234"/>
      <c r="Y837" s="234"/>
      <c r="Z837" s="234"/>
      <c r="AA837" s="234"/>
      <c r="AB837" s="234"/>
      <c r="AC837" s="234"/>
      <c r="AD837" s="234"/>
      <c r="AE837" s="234"/>
      <c r="AR837" s="105" t="s">
        <v>293</v>
      </c>
      <c r="AT837" s="105" t="s">
        <v>219</v>
      </c>
      <c r="AU837" s="105" t="s">
        <v>81</v>
      </c>
      <c r="AY837" s="6" t="s">
        <v>217</v>
      </c>
      <c r="BE837" s="106">
        <f t="shared" ref="BE837" si="23">IF(N837="základní",J837,0)</f>
        <v>0</v>
      </c>
      <c r="BF837" s="106">
        <f t="shared" ref="BF837" si="24">IF(N837="snížená",J837,0)</f>
        <v>0</v>
      </c>
      <c r="BG837" s="106">
        <f t="shared" ref="BG837" si="25">IF(N837="zákl. přenesená",J837,0)</f>
        <v>0</v>
      </c>
      <c r="BH837" s="106">
        <f t="shared" ref="BH837" si="26">IF(N837="sníž. přenesená",J837,0)</f>
        <v>0</v>
      </c>
      <c r="BI837" s="106">
        <f t="shared" ref="BI837" si="27">IF(N837="nulová",J837,0)</f>
        <v>0</v>
      </c>
      <c r="BJ837" s="6" t="s">
        <v>79</v>
      </c>
      <c r="BK837" s="106">
        <f t="shared" ref="BK837" si="28">ROUND(I837*H837,2)</f>
        <v>0</v>
      </c>
      <c r="BL837" s="6" t="s">
        <v>293</v>
      </c>
      <c r="BM837" s="105" t="s">
        <v>1409</v>
      </c>
    </row>
    <row r="838" spans="1:65" s="17" customFormat="1" ht="16.5" customHeight="1">
      <c r="A838" s="161"/>
      <c r="B838" s="15"/>
      <c r="C838" s="94" t="s">
        <v>1359</v>
      </c>
      <c r="D838" s="94" t="s">
        <v>219</v>
      </c>
      <c r="E838" s="95" t="s">
        <v>1407</v>
      </c>
      <c r="F838" s="96" t="s">
        <v>1408</v>
      </c>
      <c r="G838" s="97" t="s">
        <v>458</v>
      </c>
      <c r="H838" s="98">
        <v>1</v>
      </c>
      <c r="I838" s="1"/>
      <c r="J838" s="99">
        <f t="shared" si="10"/>
        <v>0</v>
      </c>
      <c r="K838" s="96" t="s">
        <v>223</v>
      </c>
      <c r="L838" s="15"/>
      <c r="M838" s="100" t="s">
        <v>0</v>
      </c>
      <c r="N838" s="101" t="s">
        <v>37</v>
      </c>
      <c r="O838" s="102"/>
      <c r="P838" s="103">
        <f t="shared" si="11"/>
        <v>0</v>
      </c>
      <c r="Q838" s="103">
        <v>0</v>
      </c>
      <c r="R838" s="103">
        <f t="shared" si="12"/>
        <v>0</v>
      </c>
      <c r="S838" s="103">
        <v>0</v>
      </c>
      <c r="T838" s="104">
        <f t="shared" si="13"/>
        <v>0</v>
      </c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R838" s="105" t="s">
        <v>293</v>
      </c>
      <c r="AT838" s="105" t="s">
        <v>219</v>
      </c>
      <c r="AU838" s="105" t="s">
        <v>81</v>
      </c>
      <c r="AY838" s="6" t="s">
        <v>217</v>
      </c>
      <c r="BE838" s="106">
        <f t="shared" si="14"/>
        <v>0</v>
      </c>
      <c r="BF838" s="106">
        <f t="shared" si="15"/>
        <v>0</v>
      </c>
      <c r="BG838" s="106">
        <f t="shared" si="16"/>
        <v>0</v>
      </c>
      <c r="BH838" s="106">
        <f t="shared" si="17"/>
        <v>0</v>
      </c>
      <c r="BI838" s="106">
        <f t="shared" si="18"/>
        <v>0</v>
      </c>
      <c r="BJ838" s="6" t="s">
        <v>79</v>
      </c>
      <c r="BK838" s="106">
        <f t="shared" si="19"/>
        <v>0</v>
      </c>
      <c r="BL838" s="6" t="s">
        <v>293</v>
      </c>
      <c r="BM838" s="105" t="s">
        <v>1409</v>
      </c>
    </row>
    <row r="839" spans="1:65" s="17" customFormat="1" ht="16.5" customHeight="1">
      <c r="A839" s="161"/>
      <c r="B839" s="15"/>
      <c r="C839" s="148" t="s">
        <v>1365</v>
      </c>
      <c r="D839" s="148" t="s">
        <v>245</v>
      </c>
      <c r="E839" s="149" t="s">
        <v>1411</v>
      </c>
      <c r="F839" s="150" t="s">
        <v>1412</v>
      </c>
      <c r="G839" s="151" t="s">
        <v>458</v>
      </c>
      <c r="H839" s="152">
        <v>1</v>
      </c>
      <c r="I839" s="2"/>
      <c r="J839" s="153">
        <f t="shared" si="10"/>
        <v>0</v>
      </c>
      <c r="K839" s="150" t="s">
        <v>223</v>
      </c>
      <c r="L839" s="154"/>
      <c r="M839" s="155" t="s">
        <v>0</v>
      </c>
      <c r="N839" s="156" t="s">
        <v>37</v>
      </c>
      <c r="O839" s="102"/>
      <c r="P839" s="103">
        <f t="shared" si="11"/>
        <v>0</v>
      </c>
      <c r="Q839" s="103">
        <v>2.4000000000000001E-4</v>
      </c>
      <c r="R839" s="103">
        <f t="shared" si="12"/>
        <v>2.4000000000000001E-4</v>
      </c>
      <c r="S839" s="103">
        <v>0</v>
      </c>
      <c r="T839" s="104">
        <f t="shared" si="13"/>
        <v>0</v>
      </c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R839" s="105" t="s">
        <v>364</v>
      </c>
      <c r="AT839" s="105" t="s">
        <v>245</v>
      </c>
      <c r="AU839" s="105" t="s">
        <v>81</v>
      </c>
      <c r="AY839" s="6" t="s">
        <v>217</v>
      </c>
      <c r="BE839" s="106">
        <f t="shared" si="14"/>
        <v>0</v>
      </c>
      <c r="BF839" s="106">
        <f t="shared" si="15"/>
        <v>0</v>
      </c>
      <c r="BG839" s="106">
        <f t="shared" si="16"/>
        <v>0</v>
      </c>
      <c r="BH839" s="106">
        <f t="shared" si="17"/>
        <v>0</v>
      </c>
      <c r="BI839" s="106">
        <f t="shared" si="18"/>
        <v>0</v>
      </c>
      <c r="BJ839" s="6" t="s">
        <v>79</v>
      </c>
      <c r="BK839" s="106">
        <f t="shared" si="19"/>
        <v>0</v>
      </c>
      <c r="BL839" s="6" t="s">
        <v>293</v>
      </c>
      <c r="BM839" s="105" t="s">
        <v>1413</v>
      </c>
    </row>
    <row r="840" spans="1:65" s="17" customFormat="1" ht="16.5" customHeight="1">
      <c r="A840" s="161"/>
      <c r="B840" s="15"/>
      <c r="C840" s="94" t="s">
        <v>4356</v>
      </c>
      <c r="D840" s="94" t="s">
        <v>219</v>
      </c>
      <c r="E840" s="95" t="s">
        <v>1415</v>
      </c>
      <c r="F840" s="96" t="s">
        <v>1416</v>
      </c>
      <c r="G840" s="97" t="s">
        <v>458</v>
      </c>
      <c r="H840" s="98">
        <v>7</v>
      </c>
      <c r="I840" s="1"/>
      <c r="J840" s="99">
        <f t="shared" si="10"/>
        <v>0</v>
      </c>
      <c r="K840" s="96" t="s">
        <v>223</v>
      </c>
      <c r="L840" s="15"/>
      <c r="M840" s="100" t="s">
        <v>0</v>
      </c>
      <c r="N840" s="101" t="s">
        <v>37</v>
      </c>
      <c r="O840" s="102"/>
      <c r="P840" s="103">
        <f t="shared" si="11"/>
        <v>0</v>
      </c>
      <c r="Q840" s="103">
        <v>0</v>
      </c>
      <c r="R840" s="103">
        <f t="shared" si="12"/>
        <v>0</v>
      </c>
      <c r="S840" s="103">
        <v>0</v>
      </c>
      <c r="T840" s="104">
        <f t="shared" si="13"/>
        <v>0</v>
      </c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R840" s="105" t="s">
        <v>293</v>
      </c>
      <c r="AT840" s="105" t="s">
        <v>219</v>
      </c>
      <c r="AU840" s="105" t="s">
        <v>81</v>
      </c>
      <c r="AY840" s="6" t="s">
        <v>217</v>
      </c>
      <c r="BE840" s="106">
        <f t="shared" si="14"/>
        <v>0</v>
      </c>
      <c r="BF840" s="106">
        <f t="shared" si="15"/>
        <v>0</v>
      </c>
      <c r="BG840" s="106">
        <f t="shared" si="16"/>
        <v>0</v>
      </c>
      <c r="BH840" s="106">
        <f t="shared" si="17"/>
        <v>0</v>
      </c>
      <c r="BI840" s="106">
        <f t="shared" si="18"/>
        <v>0</v>
      </c>
      <c r="BJ840" s="6" t="s">
        <v>79</v>
      </c>
      <c r="BK840" s="106">
        <f t="shared" si="19"/>
        <v>0</v>
      </c>
      <c r="BL840" s="6" t="s">
        <v>293</v>
      </c>
      <c r="BM840" s="105" t="s">
        <v>1417</v>
      </c>
    </row>
    <row r="841" spans="1:65" s="17" customFormat="1" ht="16.5" customHeight="1">
      <c r="A841" s="161"/>
      <c r="B841" s="15"/>
      <c r="C841" s="148" t="s">
        <v>1377</v>
      </c>
      <c r="D841" s="148" t="s">
        <v>245</v>
      </c>
      <c r="E841" s="149" t="s">
        <v>1419</v>
      </c>
      <c r="F841" s="150" t="s">
        <v>1420</v>
      </c>
      <c r="G841" s="151" t="s">
        <v>458</v>
      </c>
      <c r="H841" s="152">
        <v>7</v>
      </c>
      <c r="I841" s="2"/>
      <c r="J841" s="153">
        <f t="shared" si="10"/>
        <v>0</v>
      </c>
      <c r="K841" s="150" t="s">
        <v>223</v>
      </c>
      <c r="L841" s="154"/>
      <c r="M841" s="155" t="s">
        <v>0</v>
      </c>
      <c r="N841" s="156" t="s">
        <v>37</v>
      </c>
      <c r="O841" s="102"/>
      <c r="P841" s="103">
        <f t="shared" si="11"/>
        <v>0</v>
      </c>
      <c r="Q841" s="103">
        <v>2.0000000000000001E-4</v>
      </c>
      <c r="R841" s="103">
        <f t="shared" si="12"/>
        <v>1.4E-3</v>
      </c>
      <c r="S841" s="103">
        <v>0</v>
      </c>
      <c r="T841" s="104">
        <f t="shared" si="13"/>
        <v>0</v>
      </c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R841" s="105" t="s">
        <v>364</v>
      </c>
      <c r="AT841" s="105" t="s">
        <v>245</v>
      </c>
      <c r="AU841" s="105" t="s">
        <v>81</v>
      </c>
      <c r="AY841" s="6" t="s">
        <v>217</v>
      </c>
      <c r="BE841" s="106">
        <f t="shared" si="14"/>
        <v>0</v>
      </c>
      <c r="BF841" s="106">
        <f t="shared" si="15"/>
        <v>0</v>
      </c>
      <c r="BG841" s="106">
        <f t="shared" si="16"/>
        <v>0</v>
      </c>
      <c r="BH841" s="106">
        <f t="shared" si="17"/>
        <v>0</v>
      </c>
      <c r="BI841" s="106">
        <f t="shared" si="18"/>
        <v>0</v>
      </c>
      <c r="BJ841" s="6" t="s">
        <v>79</v>
      </c>
      <c r="BK841" s="106">
        <f t="shared" si="19"/>
        <v>0</v>
      </c>
      <c r="BL841" s="6" t="s">
        <v>293</v>
      </c>
      <c r="BM841" s="105" t="s">
        <v>1421</v>
      </c>
    </row>
    <row r="842" spans="1:65" s="17" customFormat="1" ht="16.5" customHeight="1">
      <c r="A842" s="161"/>
      <c r="B842" s="15"/>
      <c r="C842" s="94" t="s">
        <v>4358</v>
      </c>
      <c r="D842" s="94" t="s">
        <v>219</v>
      </c>
      <c r="E842" s="95" t="s">
        <v>1423</v>
      </c>
      <c r="F842" s="96" t="s">
        <v>1424</v>
      </c>
      <c r="G842" s="97" t="s">
        <v>458</v>
      </c>
      <c r="H842" s="98">
        <v>1</v>
      </c>
      <c r="I842" s="1"/>
      <c r="J842" s="99">
        <f t="shared" si="10"/>
        <v>0</v>
      </c>
      <c r="K842" s="96" t="s">
        <v>223</v>
      </c>
      <c r="L842" s="15"/>
      <c r="M842" s="100" t="s">
        <v>0</v>
      </c>
      <c r="N842" s="101" t="s">
        <v>37</v>
      </c>
      <c r="O842" s="102"/>
      <c r="P842" s="103">
        <f t="shared" si="11"/>
        <v>0</v>
      </c>
      <c r="Q842" s="103">
        <v>0</v>
      </c>
      <c r="R842" s="103">
        <f t="shared" si="12"/>
        <v>0</v>
      </c>
      <c r="S842" s="103">
        <v>0</v>
      </c>
      <c r="T842" s="104">
        <f t="shared" si="13"/>
        <v>0</v>
      </c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R842" s="105" t="s">
        <v>293</v>
      </c>
      <c r="AT842" s="105" t="s">
        <v>219</v>
      </c>
      <c r="AU842" s="105" t="s">
        <v>81</v>
      </c>
      <c r="AY842" s="6" t="s">
        <v>217</v>
      </c>
      <c r="BE842" s="106">
        <f t="shared" si="14"/>
        <v>0</v>
      </c>
      <c r="BF842" s="106">
        <f t="shared" si="15"/>
        <v>0</v>
      </c>
      <c r="BG842" s="106">
        <f t="shared" si="16"/>
        <v>0</v>
      </c>
      <c r="BH842" s="106">
        <f t="shared" si="17"/>
        <v>0</v>
      </c>
      <c r="BI842" s="106">
        <f t="shared" si="18"/>
        <v>0</v>
      </c>
      <c r="BJ842" s="6" t="s">
        <v>79</v>
      </c>
      <c r="BK842" s="106">
        <f t="shared" si="19"/>
        <v>0</v>
      </c>
      <c r="BL842" s="6" t="s">
        <v>293</v>
      </c>
      <c r="BM842" s="105" t="s">
        <v>1425</v>
      </c>
    </row>
    <row r="843" spans="1:65" s="17" customFormat="1" ht="16.5" customHeight="1">
      <c r="A843" s="161"/>
      <c r="B843" s="15"/>
      <c r="C843" s="148" t="s">
        <v>1382</v>
      </c>
      <c r="D843" s="148" t="s">
        <v>245</v>
      </c>
      <c r="E843" s="149" t="s">
        <v>1427</v>
      </c>
      <c r="F843" s="150" t="s">
        <v>1428</v>
      </c>
      <c r="G843" s="151" t="s">
        <v>458</v>
      </c>
      <c r="H843" s="152">
        <v>1</v>
      </c>
      <c r="I843" s="2"/>
      <c r="J843" s="153">
        <f t="shared" si="10"/>
        <v>0</v>
      </c>
      <c r="K843" s="150" t="s">
        <v>0</v>
      </c>
      <c r="L843" s="154"/>
      <c r="M843" s="155" t="s">
        <v>0</v>
      </c>
      <c r="N843" s="156" t="s">
        <v>37</v>
      </c>
      <c r="O843" s="102"/>
      <c r="P843" s="103">
        <f t="shared" si="11"/>
        <v>0</v>
      </c>
      <c r="Q843" s="103">
        <v>2.4000000000000001E-4</v>
      </c>
      <c r="R843" s="103">
        <f t="shared" si="12"/>
        <v>2.4000000000000001E-4</v>
      </c>
      <c r="S843" s="103">
        <v>0</v>
      </c>
      <c r="T843" s="104">
        <f t="shared" si="13"/>
        <v>0</v>
      </c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R843" s="105" t="s">
        <v>364</v>
      </c>
      <c r="AT843" s="105" t="s">
        <v>245</v>
      </c>
      <c r="AU843" s="105" t="s">
        <v>81</v>
      </c>
      <c r="AY843" s="6" t="s">
        <v>217</v>
      </c>
      <c r="BE843" s="106">
        <f t="shared" si="14"/>
        <v>0</v>
      </c>
      <c r="BF843" s="106">
        <f t="shared" si="15"/>
        <v>0</v>
      </c>
      <c r="BG843" s="106">
        <f t="shared" si="16"/>
        <v>0</v>
      </c>
      <c r="BH843" s="106">
        <f t="shared" si="17"/>
        <v>0</v>
      </c>
      <c r="BI843" s="106">
        <f t="shared" si="18"/>
        <v>0</v>
      </c>
      <c r="BJ843" s="6" t="s">
        <v>79</v>
      </c>
      <c r="BK843" s="106">
        <f t="shared" si="19"/>
        <v>0</v>
      </c>
      <c r="BL843" s="6" t="s">
        <v>293</v>
      </c>
      <c r="BM843" s="105" t="s">
        <v>1429</v>
      </c>
    </row>
    <row r="844" spans="1:65" s="17" customFormat="1" ht="16.5" customHeight="1">
      <c r="A844" s="161"/>
      <c r="B844" s="15"/>
      <c r="C844" s="94" t="s">
        <v>1388</v>
      </c>
      <c r="D844" s="94" t="s">
        <v>219</v>
      </c>
      <c r="E844" s="95" t="s">
        <v>1431</v>
      </c>
      <c r="F844" s="96" t="s">
        <v>1432</v>
      </c>
      <c r="G844" s="97" t="s">
        <v>458</v>
      </c>
      <c r="H844" s="98">
        <v>8</v>
      </c>
      <c r="I844" s="1"/>
      <c r="J844" s="99">
        <f t="shared" si="10"/>
        <v>0</v>
      </c>
      <c r="K844" s="96" t="s">
        <v>223</v>
      </c>
      <c r="L844" s="15"/>
      <c r="M844" s="100" t="s">
        <v>0</v>
      </c>
      <c r="N844" s="101" t="s">
        <v>37</v>
      </c>
      <c r="O844" s="102"/>
      <c r="P844" s="103">
        <f t="shared" si="11"/>
        <v>0</v>
      </c>
      <c r="Q844" s="103">
        <v>0</v>
      </c>
      <c r="R844" s="103">
        <f t="shared" si="12"/>
        <v>0</v>
      </c>
      <c r="S844" s="103">
        <v>0</v>
      </c>
      <c r="T844" s="104">
        <f t="shared" si="13"/>
        <v>0</v>
      </c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R844" s="105" t="s">
        <v>293</v>
      </c>
      <c r="AT844" s="105" t="s">
        <v>219</v>
      </c>
      <c r="AU844" s="105" t="s">
        <v>81</v>
      </c>
      <c r="AY844" s="6" t="s">
        <v>217</v>
      </c>
      <c r="BE844" s="106">
        <f t="shared" si="14"/>
        <v>0</v>
      </c>
      <c r="BF844" s="106">
        <f t="shared" si="15"/>
        <v>0</v>
      </c>
      <c r="BG844" s="106">
        <f t="shared" si="16"/>
        <v>0</v>
      </c>
      <c r="BH844" s="106">
        <f t="shared" si="17"/>
        <v>0</v>
      </c>
      <c r="BI844" s="106">
        <f t="shared" si="18"/>
        <v>0</v>
      </c>
      <c r="BJ844" s="6" t="s">
        <v>79</v>
      </c>
      <c r="BK844" s="106">
        <f t="shared" si="19"/>
        <v>0</v>
      </c>
      <c r="BL844" s="6" t="s">
        <v>293</v>
      </c>
      <c r="BM844" s="105" t="s">
        <v>1433</v>
      </c>
    </row>
    <row r="845" spans="1:65" s="17" customFormat="1" ht="16.5" customHeight="1">
      <c r="A845" s="161"/>
      <c r="B845" s="15"/>
      <c r="C845" s="148" t="s">
        <v>1392</v>
      </c>
      <c r="D845" s="148" t="s">
        <v>245</v>
      </c>
      <c r="E845" s="149" t="s">
        <v>1435</v>
      </c>
      <c r="F845" s="150" t="s">
        <v>1436</v>
      </c>
      <c r="G845" s="151" t="s">
        <v>458</v>
      </c>
      <c r="H845" s="152">
        <v>6</v>
      </c>
      <c r="I845" s="2"/>
      <c r="J845" s="153">
        <f t="shared" si="10"/>
        <v>0</v>
      </c>
      <c r="K845" s="150" t="s">
        <v>0</v>
      </c>
      <c r="L845" s="154"/>
      <c r="M845" s="155" t="s">
        <v>0</v>
      </c>
      <c r="N845" s="156" t="s">
        <v>37</v>
      </c>
      <c r="O845" s="102"/>
      <c r="P845" s="103">
        <f t="shared" si="11"/>
        <v>0</v>
      </c>
      <c r="Q845" s="103">
        <v>3.8000000000000002E-4</v>
      </c>
      <c r="R845" s="103">
        <f t="shared" si="12"/>
        <v>2.2799999999999999E-3</v>
      </c>
      <c r="S845" s="103">
        <v>0</v>
      </c>
      <c r="T845" s="104">
        <f t="shared" si="13"/>
        <v>0</v>
      </c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R845" s="105" t="s">
        <v>364</v>
      </c>
      <c r="AT845" s="105" t="s">
        <v>245</v>
      </c>
      <c r="AU845" s="105" t="s">
        <v>81</v>
      </c>
      <c r="AY845" s="6" t="s">
        <v>217</v>
      </c>
      <c r="BE845" s="106">
        <f t="shared" si="14"/>
        <v>0</v>
      </c>
      <c r="BF845" s="106">
        <f t="shared" si="15"/>
        <v>0</v>
      </c>
      <c r="BG845" s="106">
        <f t="shared" si="16"/>
        <v>0</v>
      </c>
      <c r="BH845" s="106">
        <f t="shared" si="17"/>
        <v>0</v>
      </c>
      <c r="BI845" s="106">
        <f t="shared" si="18"/>
        <v>0</v>
      </c>
      <c r="BJ845" s="6" t="s">
        <v>79</v>
      </c>
      <c r="BK845" s="106">
        <f t="shared" si="19"/>
        <v>0</v>
      </c>
      <c r="BL845" s="6" t="s">
        <v>293</v>
      </c>
      <c r="BM845" s="105" t="s">
        <v>1437</v>
      </c>
    </row>
    <row r="846" spans="1:65" s="17" customFormat="1" ht="16.5" customHeight="1">
      <c r="A846" s="161"/>
      <c r="B846" s="15"/>
      <c r="C846" s="148" t="s">
        <v>1398</v>
      </c>
      <c r="D846" s="148" t="s">
        <v>245</v>
      </c>
      <c r="E846" s="149" t="s">
        <v>1439</v>
      </c>
      <c r="F846" s="150" t="s">
        <v>1440</v>
      </c>
      <c r="G846" s="151" t="s">
        <v>458</v>
      </c>
      <c r="H846" s="152">
        <v>2</v>
      </c>
      <c r="I846" s="2"/>
      <c r="J846" s="153">
        <f t="shared" si="10"/>
        <v>0</v>
      </c>
      <c r="K846" s="150" t="s">
        <v>0</v>
      </c>
      <c r="L846" s="154"/>
      <c r="M846" s="155" t="s">
        <v>0</v>
      </c>
      <c r="N846" s="156" t="s">
        <v>37</v>
      </c>
      <c r="O846" s="102"/>
      <c r="P846" s="103">
        <f t="shared" si="11"/>
        <v>0</v>
      </c>
      <c r="Q846" s="103">
        <v>3.8000000000000002E-4</v>
      </c>
      <c r="R846" s="103">
        <f t="shared" si="12"/>
        <v>7.6000000000000004E-4</v>
      </c>
      <c r="S846" s="103">
        <v>0</v>
      </c>
      <c r="T846" s="104">
        <f t="shared" si="13"/>
        <v>0</v>
      </c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R846" s="105" t="s">
        <v>364</v>
      </c>
      <c r="AT846" s="105" t="s">
        <v>245</v>
      </c>
      <c r="AU846" s="105" t="s">
        <v>81</v>
      </c>
      <c r="AY846" s="6" t="s">
        <v>217</v>
      </c>
      <c r="BE846" s="106">
        <f t="shared" si="14"/>
        <v>0</v>
      </c>
      <c r="BF846" s="106">
        <f t="shared" si="15"/>
        <v>0</v>
      </c>
      <c r="BG846" s="106">
        <f t="shared" si="16"/>
        <v>0</v>
      </c>
      <c r="BH846" s="106">
        <f t="shared" si="17"/>
        <v>0</v>
      </c>
      <c r="BI846" s="106">
        <f t="shared" si="18"/>
        <v>0</v>
      </c>
      <c r="BJ846" s="6" t="s">
        <v>79</v>
      </c>
      <c r="BK846" s="106">
        <f t="shared" si="19"/>
        <v>0</v>
      </c>
      <c r="BL846" s="6" t="s">
        <v>293</v>
      </c>
      <c r="BM846" s="105" t="s">
        <v>1441</v>
      </c>
    </row>
    <row r="847" spans="1:65" s="17" customFormat="1" ht="16.5" customHeight="1">
      <c r="A847" s="161"/>
      <c r="B847" s="15"/>
      <c r="C847" s="148" t="s">
        <v>1402</v>
      </c>
      <c r="D847" s="148" t="s">
        <v>245</v>
      </c>
      <c r="E847" s="149" t="s">
        <v>1443</v>
      </c>
      <c r="F847" s="150" t="s">
        <v>1444</v>
      </c>
      <c r="G847" s="151" t="s">
        <v>458</v>
      </c>
      <c r="H847" s="152">
        <v>1</v>
      </c>
      <c r="I847" s="2"/>
      <c r="J847" s="153">
        <f t="shared" si="10"/>
        <v>0</v>
      </c>
      <c r="K847" s="150" t="s">
        <v>0</v>
      </c>
      <c r="L847" s="154"/>
      <c r="M847" s="155" t="s">
        <v>0</v>
      </c>
      <c r="N847" s="156" t="s">
        <v>37</v>
      </c>
      <c r="O847" s="102"/>
      <c r="P847" s="103">
        <f t="shared" si="11"/>
        <v>0</v>
      </c>
      <c r="Q847" s="103">
        <v>3.8000000000000002E-4</v>
      </c>
      <c r="R847" s="103">
        <f t="shared" si="12"/>
        <v>3.8000000000000002E-4</v>
      </c>
      <c r="S847" s="103">
        <v>0</v>
      </c>
      <c r="T847" s="104">
        <f t="shared" si="13"/>
        <v>0</v>
      </c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R847" s="105" t="s">
        <v>364</v>
      </c>
      <c r="AT847" s="105" t="s">
        <v>245</v>
      </c>
      <c r="AU847" s="105" t="s">
        <v>81</v>
      </c>
      <c r="AY847" s="6" t="s">
        <v>217</v>
      </c>
      <c r="BE847" s="106">
        <f t="shared" si="14"/>
        <v>0</v>
      </c>
      <c r="BF847" s="106">
        <f t="shared" si="15"/>
        <v>0</v>
      </c>
      <c r="BG847" s="106">
        <f t="shared" si="16"/>
        <v>0</v>
      </c>
      <c r="BH847" s="106">
        <f t="shared" si="17"/>
        <v>0</v>
      </c>
      <c r="BI847" s="106">
        <f t="shared" si="18"/>
        <v>0</v>
      </c>
      <c r="BJ847" s="6" t="s">
        <v>79</v>
      </c>
      <c r="BK847" s="106">
        <f t="shared" si="19"/>
        <v>0</v>
      </c>
      <c r="BL847" s="6" t="s">
        <v>293</v>
      </c>
      <c r="BM847" s="105" t="s">
        <v>1445</v>
      </c>
    </row>
    <row r="848" spans="1:65" s="17" customFormat="1" ht="16.5" customHeight="1">
      <c r="A848" s="161"/>
      <c r="B848" s="15"/>
      <c r="C848" s="94" t="s">
        <v>1406</v>
      </c>
      <c r="D848" s="94" t="s">
        <v>219</v>
      </c>
      <c r="E848" s="95" t="s">
        <v>1447</v>
      </c>
      <c r="F848" s="96" t="s">
        <v>1448</v>
      </c>
      <c r="G848" s="97" t="s">
        <v>458</v>
      </c>
      <c r="H848" s="98">
        <v>1</v>
      </c>
      <c r="I848" s="1"/>
      <c r="J848" s="99">
        <f t="shared" si="10"/>
        <v>0</v>
      </c>
      <c r="K848" s="96" t="s">
        <v>223</v>
      </c>
      <c r="L848" s="15"/>
      <c r="M848" s="100" t="s">
        <v>0</v>
      </c>
      <c r="N848" s="101" t="s">
        <v>37</v>
      </c>
      <c r="O848" s="102"/>
      <c r="P848" s="103">
        <f t="shared" si="11"/>
        <v>0</v>
      </c>
      <c r="Q848" s="103">
        <v>0</v>
      </c>
      <c r="R848" s="103">
        <f t="shared" si="12"/>
        <v>0</v>
      </c>
      <c r="S848" s="103">
        <v>0</v>
      </c>
      <c r="T848" s="104">
        <f t="shared" si="13"/>
        <v>0</v>
      </c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R848" s="105" t="s">
        <v>293</v>
      </c>
      <c r="AT848" s="105" t="s">
        <v>219</v>
      </c>
      <c r="AU848" s="105" t="s">
        <v>81</v>
      </c>
      <c r="AY848" s="6" t="s">
        <v>217</v>
      </c>
      <c r="BE848" s="106">
        <f t="shared" si="14"/>
        <v>0</v>
      </c>
      <c r="BF848" s="106">
        <f t="shared" si="15"/>
        <v>0</v>
      </c>
      <c r="BG848" s="106">
        <f t="shared" si="16"/>
        <v>0</v>
      </c>
      <c r="BH848" s="106">
        <f t="shared" si="17"/>
        <v>0</v>
      </c>
      <c r="BI848" s="106">
        <f t="shared" si="18"/>
        <v>0</v>
      </c>
      <c r="BJ848" s="6" t="s">
        <v>79</v>
      </c>
      <c r="BK848" s="106">
        <f t="shared" si="19"/>
        <v>0</v>
      </c>
      <c r="BL848" s="6" t="s">
        <v>293</v>
      </c>
      <c r="BM848" s="105" t="s">
        <v>1449</v>
      </c>
    </row>
    <row r="849" spans="1:65" s="17" customFormat="1" ht="16.5" customHeight="1">
      <c r="A849" s="161"/>
      <c r="B849" s="15"/>
      <c r="C849" s="148" t="s">
        <v>1410</v>
      </c>
      <c r="D849" s="148" t="s">
        <v>245</v>
      </c>
      <c r="E849" s="149" t="s">
        <v>1451</v>
      </c>
      <c r="F849" s="150" t="s">
        <v>1452</v>
      </c>
      <c r="G849" s="151" t="s">
        <v>458</v>
      </c>
      <c r="H849" s="152">
        <v>1</v>
      </c>
      <c r="I849" s="2"/>
      <c r="J849" s="153">
        <f t="shared" si="10"/>
        <v>0</v>
      </c>
      <c r="K849" s="150" t="s">
        <v>0</v>
      </c>
      <c r="L849" s="154"/>
      <c r="M849" s="155" t="s">
        <v>0</v>
      </c>
      <c r="N849" s="156" t="s">
        <v>37</v>
      </c>
      <c r="O849" s="102"/>
      <c r="P849" s="103">
        <f t="shared" si="11"/>
        <v>0</v>
      </c>
      <c r="Q849" s="103">
        <v>3.8000000000000002E-4</v>
      </c>
      <c r="R849" s="103">
        <f t="shared" si="12"/>
        <v>3.8000000000000002E-4</v>
      </c>
      <c r="S849" s="103">
        <v>0</v>
      </c>
      <c r="T849" s="104">
        <f t="shared" si="13"/>
        <v>0</v>
      </c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R849" s="105" t="s">
        <v>364</v>
      </c>
      <c r="AT849" s="105" t="s">
        <v>245</v>
      </c>
      <c r="AU849" s="105" t="s">
        <v>81</v>
      </c>
      <c r="AY849" s="6" t="s">
        <v>217</v>
      </c>
      <c r="BE849" s="106">
        <f t="shared" si="14"/>
        <v>0</v>
      </c>
      <c r="BF849" s="106">
        <f t="shared" si="15"/>
        <v>0</v>
      </c>
      <c r="BG849" s="106">
        <f t="shared" si="16"/>
        <v>0</v>
      </c>
      <c r="BH849" s="106">
        <f t="shared" si="17"/>
        <v>0</v>
      </c>
      <c r="BI849" s="106">
        <f t="shared" si="18"/>
        <v>0</v>
      </c>
      <c r="BJ849" s="6" t="s">
        <v>79</v>
      </c>
      <c r="BK849" s="106">
        <f t="shared" si="19"/>
        <v>0</v>
      </c>
      <c r="BL849" s="6" t="s">
        <v>293</v>
      </c>
      <c r="BM849" s="105" t="s">
        <v>1453</v>
      </c>
    </row>
    <row r="850" spans="1:65" s="17" customFormat="1" ht="16.5" customHeight="1">
      <c r="A850" s="161"/>
      <c r="B850" s="15"/>
      <c r="C850" s="94" t="s">
        <v>1414</v>
      </c>
      <c r="D850" s="94" t="s">
        <v>219</v>
      </c>
      <c r="E850" s="95" t="s">
        <v>1455</v>
      </c>
      <c r="F850" s="96" t="s">
        <v>1456</v>
      </c>
      <c r="G850" s="97" t="s">
        <v>263</v>
      </c>
      <c r="H850" s="98">
        <v>6.0000000000000001E-3</v>
      </c>
      <c r="I850" s="1"/>
      <c r="J850" s="99">
        <f t="shared" si="10"/>
        <v>0</v>
      </c>
      <c r="K850" s="96" t="s">
        <v>223</v>
      </c>
      <c r="L850" s="15"/>
      <c r="M850" s="100" t="s">
        <v>0</v>
      </c>
      <c r="N850" s="101" t="s">
        <v>37</v>
      </c>
      <c r="O850" s="102"/>
      <c r="P850" s="103">
        <f t="shared" si="11"/>
        <v>0</v>
      </c>
      <c r="Q850" s="103">
        <v>0</v>
      </c>
      <c r="R850" s="103">
        <f t="shared" si="12"/>
        <v>0</v>
      </c>
      <c r="S850" s="103">
        <v>0</v>
      </c>
      <c r="T850" s="104">
        <f t="shared" si="13"/>
        <v>0</v>
      </c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R850" s="105" t="s">
        <v>293</v>
      </c>
      <c r="AT850" s="105" t="s">
        <v>219</v>
      </c>
      <c r="AU850" s="105" t="s">
        <v>81</v>
      </c>
      <c r="AY850" s="6" t="s">
        <v>217</v>
      </c>
      <c r="BE850" s="106">
        <f t="shared" si="14"/>
        <v>0</v>
      </c>
      <c r="BF850" s="106">
        <f t="shared" si="15"/>
        <v>0</v>
      </c>
      <c r="BG850" s="106">
        <f t="shared" si="16"/>
        <v>0</v>
      </c>
      <c r="BH850" s="106">
        <f t="shared" si="17"/>
        <v>0</v>
      </c>
      <c r="BI850" s="106">
        <f t="shared" si="18"/>
        <v>0</v>
      </c>
      <c r="BJ850" s="6" t="s">
        <v>79</v>
      </c>
      <c r="BK850" s="106">
        <f t="shared" si="19"/>
        <v>0</v>
      </c>
      <c r="BL850" s="6" t="s">
        <v>293</v>
      </c>
      <c r="BM850" s="105" t="s">
        <v>1457</v>
      </c>
    </row>
    <row r="851" spans="1:65" s="81" customFormat="1" ht="22.9" customHeight="1">
      <c r="B851" s="82"/>
      <c r="D851" s="83" t="s">
        <v>71</v>
      </c>
      <c r="E851" s="92" t="s">
        <v>1458</v>
      </c>
      <c r="F851" s="92" t="s">
        <v>1459</v>
      </c>
      <c r="J851" s="93">
        <f>BK851</f>
        <v>0</v>
      </c>
      <c r="L851" s="82"/>
      <c r="M851" s="86"/>
      <c r="N851" s="87"/>
      <c r="O851" s="87"/>
      <c r="P851" s="88">
        <f>SUM(P852:P984)</f>
        <v>0</v>
      </c>
      <c r="Q851" s="87"/>
      <c r="R851" s="88">
        <f>SUM(R852:R984)</f>
        <v>15.278266010000003</v>
      </c>
      <c r="S851" s="87"/>
      <c r="T851" s="89">
        <f>SUM(T852:T984)</f>
        <v>14.141508</v>
      </c>
      <c r="AR851" s="83" t="s">
        <v>81</v>
      </c>
      <c r="AT851" s="90" t="s">
        <v>71</v>
      </c>
      <c r="AU851" s="90" t="s">
        <v>79</v>
      </c>
      <c r="AY851" s="83" t="s">
        <v>217</v>
      </c>
      <c r="BK851" s="91">
        <f>SUM(BK852:BK984)</f>
        <v>0</v>
      </c>
    </row>
    <row r="852" spans="1:65" s="17" customFormat="1" ht="16.5" customHeight="1">
      <c r="A852" s="161"/>
      <c r="B852" s="15"/>
      <c r="C852" s="94" t="s">
        <v>1418</v>
      </c>
      <c r="D852" s="94" t="s">
        <v>219</v>
      </c>
      <c r="E852" s="95" t="s">
        <v>1461</v>
      </c>
      <c r="F852" s="96" t="s">
        <v>1462</v>
      </c>
      <c r="G852" s="97" t="s">
        <v>222</v>
      </c>
      <c r="H852" s="98">
        <v>1.728</v>
      </c>
      <c r="I852" s="1"/>
      <c r="J852" s="99">
        <f>ROUND(I852*H852,2)</f>
        <v>0</v>
      </c>
      <c r="K852" s="96" t="s">
        <v>223</v>
      </c>
      <c r="L852" s="15"/>
      <c r="M852" s="100" t="s">
        <v>0</v>
      </c>
      <c r="N852" s="101" t="s">
        <v>37</v>
      </c>
      <c r="O852" s="102"/>
      <c r="P852" s="103">
        <f>O852*H852</f>
        <v>0</v>
      </c>
      <c r="Q852" s="103">
        <v>1.08E-3</v>
      </c>
      <c r="R852" s="103">
        <f>Q852*H852</f>
        <v>1.8662399999999999E-3</v>
      </c>
      <c r="S852" s="103">
        <v>0</v>
      </c>
      <c r="T852" s="104">
        <f>S852*H852</f>
        <v>0</v>
      </c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R852" s="105" t="s">
        <v>293</v>
      </c>
      <c r="AT852" s="105" t="s">
        <v>219</v>
      </c>
      <c r="AU852" s="105" t="s">
        <v>81</v>
      </c>
      <c r="AY852" s="6" t="s">
        <v>217</v>
      </c>
      <c r="BE852" s="106">
        <f>IF(N852="základní",J852,0)</f>
        <v>0</v>
      </c>
      <c r="BF852" s="106">
        <f>IF(N852="snížená",J852,0)</f>
        <v>0</v>
      </c>
      <c r="BG852" s="106">
        <f>IF(N852="zákl. přenesená",J852,0)</f>
        <v>0</v>
      </c>
      <c r="BH852" s="106">
        <f>IF(N852="sníž. přenesená",J852,0)</f>
        <v>0</v>
      </c>
      <c r="BI852" s="106">
        <f>IF(N852="nulová",J852,0)</f>
        <v>0</v>
      </c>
      <c r="BJ852" s="6" t="s">
        <v>79</v>
      </c>
      <c r="BK852" s="106">
        <f>ROUND(I852*H852,2)</f>
        <v>0</v>
      </c>
      <c r="BL852" s="6" t="s">
        <v>293</v>
      </c>
      <c r="BM852" s="105" t="s">
        <v>1463</v>
      </c>
    </row>
    <row r="853" spans="1:65" s="132" customFormat="1">
      <c r="B853" s="133"/>
      <c r="D853" s="113" t="s">
        <v>226</v>
      </c>
      <c r="E853" s="134" t="s">
        <v>0</v>
      </c>
      <c r="F853" s="135" t="s">
        <v>1464</v>
      </c>
      <c r="H853" s="136">
        <v>1.728</v>
      </c>
      <c r="L853" s="133"/>
      <c r="M853" s="137"/>
      <c r="N853" s="138"/>
      <c r="O853" s="138"/>
      <c r="P853" s="138"/>
      <c r="Q853" s="138"/>
      <c r="R853" s="138"/>
      <c r="S853" s="138"/>
      <c r="T853" s="139"/>
      <c r="AT853" s="134" t="s">
        <v>226</v>
      </c>
      <c r="AU853" s="134" t="s">
        <v>81</v>
      </c>
      <c r="AV853" s="132" t="s">
        <v>81</v>
      </c>
      <c r="AW853" s="132" t="s">
        <v>28</v>
      </c>
      <c r="AX853" s="132" t="s">
        <v>79</v>
      </c>
      <c r="AY853" s="134" t="s">
        <v>217</v>
      </c>
    </row>
    <row r="854" spans="1:65" s="17" customFormat="1" ht="16.5" customHeight="1">
      <c r="A854" s="161"/>
      <c r="B854" s="15"/>
      <c r="C854" s="94" t="s">
        <v>1422</v>
      </c>
      <c r="D854" s="94" t="s">
        <v>219</v>
      </c>
      <c r="E854" s="95" t="s">
        <v>1466</v>
      </c>
      <c r="F854" s="96" t="s">
        <v>1467</v>
      </c>
      <c r="G854" s="97" t="s">
        <v>222</v>
      </c>
      <c r="H854" s="98">
        <v>23.199000000000002</v>
      </c>
      <c r="I854" s="1"/>
      <c r="J854" s="99">
        <f>ROUND(I854*H854,2)</f>
        <v>0</v>
      </c>
      <c r="K854" s="96" t="s">
        <v>223</v>
      </c>
      <c r="L854" s="15"/>
      <c r="M854" s="100" t="s">
        <v>0</v>
      </c>
      <c r="N854" s="101" t="s">
        <v>37</v>
      </c>
      <c r="O854" s="102"/>
      <c r="P854" s="103">
        <f>O854*H854</f>
        <v>0</v>
      </c>
      <c r="Q854" s="103">
        <v>1.89E-3</v>
      </c>
      <c r="R854" s="103">
        <f>Q854*H854</f>
        <v>4.3846110000000001E-2</v>
      </c>
      <c r="S854" s="103">
        <v>0</v>
      </c>
      <c r="T854" s="104">
        <f>S854*H854</f>
        <v>0</v>
      </c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R854" s="105" t="s">
        <v>293</v>
      </c>
      <c r="AT854" s="105" t="s">
        <v>219</v>
      </c>
      <c r="AU854" s="105" t="s">
        <v>81</v>
      </c>
      <c r="AY854" s="6" t="s">
        <v>217</v>
      </c>
      <c r="BE854" s="106">
        <f>IF(N854="základní",J854,0)</f>
        <v>0</v>
      </c>
      <c r="BF854" s="106">
        <f>IF(N854="snížená",J854,0)</f>
        <v>0</v>
      </c>
      <c r="BG854" s="106">
        <f>IF(N854="zákl. přenesená",J854,0)</f>
        <v>0</v>
      </c>
      <c r="BH854" s="106">
        <f>IF(N854="sníž. přenesená",J854,0)</f>
        <v>0</v>
      </c>
      <c r="BI854" s="106">
        <f>IF(N854="nulová",J854,0)</f>
        <v>0</v>
      </c>
      <c r="BJ854" s="6" t="s">
        <v>79</v>
      </c>
      <c r="BK854" s="106">
        <f>ROUND(I854*H854,2)</f>
        <v>0</v>
      </c>
      <c r="BL854" s="6" t="s">
        <v>293</v>
      </c>
      <c r="BM854" s="105" t="s">
        <v>1468</v>
      </c>
    </row>
    <row r="855" spans="1:65" s="132" customFormat="1" ht="22.5">
      <c r="B855" s="133"/>
      <c r="D855" s="113" t="s">
        <v>226</v>
      </c>
      <c r="E855" s="134" t="s">
        <v>0</v>
      </c>
      <c r="F855" s="135" t="s">
        <v>1469</v>
      </c>
      <c r="H855" s="136">
        <v>0.88300000000000001</v>
      </c>
      <c r="L855" s="133"/>
      <c r="M855" s="137"/>
      <c r="N855" s="138"/>
      <c r="O855" s="138"/>
      <c r="P855" s="138"/>
      <c r="Q855" s="138"/>
      <c r="R855" s="138"/>
      <c r="S855" s="138"/>
      <c r="T855" s="139"/>
      <c r="AT855" s="134" t="s">
        <v>226</v>
      </c>
      <c r="AU855" s="134" t="s">
        <v>81</v>
      </c>
      <c r="AV855" s="132" t="s">
        <v>81</v>
      </c>
      <c r="AW855" s="132" t="s">
        <v>28</v>
      </c>
      <c r="AX855" s="132" t="s">
        <v>72</v>
      </c>
      <c r="AY855" s="134" t="s">
        <v>217</v>
      </c>
    </row>
    <row r="856" spans="1:65" s="132" customFormat="1" ht="22.5">
      <c r="B856" s="133"/>
      <c r="D856" s="113" t="s">
        <v>226</v>
      </c>
      <c r="E856" s="134" t="s">
        <v>0</v>
      </c>
      <c r="F856" s="135" t="s">
        <v>1470</v>
      </c>
      <c r="H856" s="136">
        <v>3.75</v>
      </c>
      <c r="L856" s="133"/>
      <c r="M856" s="137"/>
      <c r="N856" s="138"/>
      <c r="O856" s="138"/>
      <c r="P856" s="138"/>
      <c r="Q856" s="138"/>
      <c r="R856" s="138"/>
      <c r="S856" s="138"/>
      <c r="T856" s="139"/>
      <c r="AT856" s="134" t="s">
        <v>226</v>
      </c>
      <c r="AU856" s="134" t="s">
        <v>81</v>
      </c>
      <c r="AV856" s="132" t="s">
        <v>81</v>
      </c>
      <c r="AW856" s="132" t="s">
        <v>28</v>
      </c>
      <c r="AX856" s="132" t="s">
        <v>72</v>
      </c>
      <c r="AY856" s="134" t="s">
        <v>217</v>
      </c>
    </row>
    <row r="857" spans="1:65" s="132" customFormat="1" ht="22.5">
      <c r="B857" s="133"/>
      <c r="D857" s="113" t="s">
        <v>226</v>
      </c>
      <c r="E857" s="134" t="s">
        <v>0</v>
      </c>
      <c r="F857" s="135" t="s">
        <v>1471</v>
      </c>
      <c r="H857" s="136">
        <v>3.383</v>
      </c>
      <c r="L857" s="133"/>
      <c r="M857" s="137"/>
      <c r="N857" s="138"/>
      <c r="O857" s="138"/>
      <c r="P857" s="138"/>
      <c r="Q857" s="138"/>
      <c r="R857" s="138"/>
      <c r="S857" s="138"/>
      <c r="T857" s="139"/>
      <c r="AT857" s="134" t="s">
        <v>226</v>
      </c>
      <c r="AU857" s="134" t="s">
        <v>81</v>
      </c>
      <c r="AV857" s="132" t="s">
        <v>81</v>
      </c>
      <c r="AW857" s="132" t="s">
        <v>28</v>
      </c>
      <c r="AX857" s="132" t="s">
        <v>72</v>
      </c>
      <c r="AY857" s="134" t="s">
        <v>217</v>
      </c>
    </row>
    <row r="858" spans="1:65" s="132" customFormat="1" ht="22.5">
      <c r="B858" s="133"/>
      <c r="D858" s="113" t="s">
        <v>226</v>
      </c>
      <c r="E858" s="134" t="s">
        <v>0</v>
      </c>
      <c r="F858" s="135" t="s">
        <v>1472</v>
      </c>
      <c r="H858" s="136">
        <v>1.6419999999999999</v>
      </c>
      <c r="L858" s="133"/>
      <c r="M858" s="137"/>
      <c r="N858" s="138"/>
      <c r="O858" s="138"/>
      <c r="P858" s="138"/>
      <c r="Q858" s="138"/>
      <c r="R858" s="138"/>
      <c r="S858" s="138"/>
      <c r="T858" s="139"/>
      <c r="AT858" s="134" t="s">
        <v>226</v>
      </c>
      <c r="AU858" s="134" t="s">
        <v>81</v>
      </c>
      <c r="AV858" s="132" t="s">
        <v>81</v>
      </c>
      <c r="AW858" s="132" t="s">
        <v>28</v>
      </c>
      <c r="AX858" s="132" t="s">
        <v>72</v>
      </c>
      <c r="AY858" s="134" t="s">
        <v>217</v>
      </c>
    </row>
    <row r="859" spans="1:65" s="132" customFormat="1" ht="22.5">
      <c r="B859" s="133"/>
      <c r="D859" s="113" t="s">
        <v>226</v>
      </c>
      <c r="E859" s="134" t="s">
        <v>0</v>
      </c>
      <c r="F859" s="135" t="s">
        <v>1473</v>
      </c>
      <c r="H859" s="136">
        <v>0.88100000000000001</v>
      </c>
      <c r="L859" s="133"/>
      <c r="M859" s="137"/>
      <c r="N859" s="138"/>
      <c r="O859" s="138"/>
      <c r="P859" s="138"/>
      <c r="Q859" s="138"/>
      <c r="R859" s="138"/>
      <c r="S859" s="138"/>
      <c r="T859" s="139"/>
      <c r="AT859" s="134" t="s">
        <v>226</v>
      </c>
      <c r="AU859" s="134" t="s">
        <v>81</v>
      </c>
      <c r="AV859" s="132" t="s">
        <v>81</v>
      </c>
      <c r="AW859" s="132" t="s">
        <v>28</v>
      </c>
      <c r="AX859" s="132" t="s">
        <v>72</v>
      </c>
      <c r="AY859" s="134" t="s">
        <v>217</v>
      </c>
    </row>
    <row r="860" spans="1:65" s="132" customFormat="1">
      <c r="B860" s="133"/>
      <c r="D860" s="113" t="s">
        <v>226</v>
      </c>
      <c r="E860" s="134" t="s">
        <v>0</v>
      </c>
      <c r="F860" s="135" t="s">
        <v>1474</v>
      </c>
      <c r="H860" s="136">
        <v>0.375</v>
      </c>
      <c r="L860" s="133"/>
      <c r="M860" s="137"/>
      <c r="N860" s="138"/>
      <c r="O860" s="138"/>
      <c r="P860" s="138"/>
      <c r="Q860" s="138"/>
      <c r="R860" s="138"/>
      <c r="S860" s="138"/>
      <c r="T860" s="139"/>
      <c r="AT860" s="134" t="s">
        <v>226</v>
      </c>
      <c r="AU860" s="134" t="s">
        <v>81</v>
      </c>
      <c r="AV860" s="132" t="s">
        <v>81</v>
      </c>
      <c r="AW860" s="132" t="s">
        <v>28</v>
      </c>
      <c r="AX860" s="132" t="s">
        <v>72</v>
      </c>
      <c r="AY860" s="134" t="s">
        <v>217</v>
      </c>
    </row>
    <row r="861" spans="1:65" s="132" customFormat="1">
      <c r="B861" s="133"/>
      <c r="D861" s="113" t="s">
        <v>226</v>
      </c>
      <c r="E861" s="134" t="s">
        <v>0</v>
      </c>
      <c r="F861" s="135" t="s">
        <v>1475</v>
      </c>
      <c r="H861" s="136">
        <v>2.5219999999999998</v>
      </c>
      <c r="L861" s="133"/>
      <c r="M861" s="137"/>
      <c r="N861" s="138"/>
      <c r="O861" s="138"/>
      <c r="P861" s="138"/>
      <c r="Q861" s="138"/>
      <c r="R861" s="138"/>
      <c r="S861" s="138"/>
      <c r="T861" s="139"/>
      <c r="AT861" s="134" t="s">
        <v>226</v>
      </c>
      <c r="AU861" s="134" t="s">
        <v>81</v>
      </c>
      <c r="AV861" s="132" t="s">
        <v>81</v>
      </c>
      <c r="AW861" s="132" t="s">
        <v>28</v>
      </c>
      <c r="AX861" s="132" t="s">
        <v>72</v>
      </c>
      <c r="AY861" s="134" t="s">
        <v>217</v>
      </c>
    </row>
    <row r="862" spans="1:65" s="132" customFormat="1">
      <c r="B862" s="133"/>
      <c r="D862" s="113" t="s">
        <v>226</v>
      </c>
      <c r="E862" s="134" t="s">
        <v>0</v>
      </c>
      <c r="F862" s="135" t="s">
        <v>1476</v>
      </c>
      <c r="H862" s="136">
        <v>0.47899999999999998</v>
      </c>
      <c r="L862" s="133"/>
      <c r="M862" s="137"/>
      <c r="N862" s="138"/>
      <c r="O862" s="138"/>
      <c r="P862" s="138"/>
      <c r="Q862" s="138"/>
      <c r="R862" s="138"/>
      <c r="S862" s="138"/>
      <c r="T862" s="139"/>
      <c r="AT862" s="134" t="s">
        <v>226</v>
      </c>
      <c r="AU862" s="134" t="s">
        <v>81</v>
      </c>
      <c r="AV862" s="132" t="s">
        <v>81</v>
      </c>
      <c r="AW862" s="132" t="s">
        <v>28</v>
      </c>
      <c r="AX862" s="132" t="s">
        <v>72</v>
      </c>
      <c r="AY862" s="134" t="s">
        <v>217</v>
      </c>
    </row>
    <row r="863" spans="1:65" s="132" customFormat="1">
      <c r="B863" s="133"/>
      <c r="D863" s="113" t="s">
        <v>226</v>
      </c>
      <c r="E863" s="134" t="s">
        <v>0</v>
      </c>
      <c r="F863" s="135" t="s">
        <v>1477</v>
      </c>
      <c r="H863" s="136">
        <v>1.696</v>
      </c>
      <c r="L863" s="133"/>
      <c r="M863" s="137"/>
      <c r="N863" s="138"/>
      <c r="O863" s="138"/>
      <c r="P863" s="138"/>
      <c r="Q863" s="138"/>
      <c r="R863" s="138"/>
      <c r="S863" s="138"/>
      <c r="T863" s="139"/>
      <c r="AT863" s="134" t="s">
        <v>226</v>
      </c>
      <c r="AU863" s="134" t="s">
        <v>81</v>
      </c>
      <c r="AV863" s="132" t="s">
        <v>81</v>
      </c>
      <c r="AW863" s="132" t="s">
        <v>28</v>
      </c>
      <c r="AX863" s="132" t="s">
        <v>72</v>
      </c>
      <c r="AY863" s="134" t="s">
        <v>217</v>
      </c>
    </row>
    <row r="864" spans="1:65" s="132" customFormat="1" ht="22.5">
      <c r="B864" s="133"/>
      <c r="D864" s="113" t="s">
        <v>226</v>
      </c>
      <c r="E864" s="134" t="s">
        <v>0</v>
      </c>
      <c r="F864" s="135" t="s">
        <v>1478</v>
      </c>
      <c r="H864" s="136">
        <v>4.2690000000000001</v>
      </c>
      <c r="L864" s="133"/>
      <c r="M864" s="137"/>
      <c r="N864" s="138"/>
      <c r="O864" s="138"/>
      <c r="P864" s="138"/>
      <c r="Q864" s="138"/>
      <c r="R864" s="138"/>
      <c r="S864" s="138"/>
      <c r="T864" s="139"/>
      <c r="AT864" s="134" t="s">
        <v>226</v>
      </c>
      <c r="AU864" s="134" t="s">
        <v>81</v>
      </c>
      <c r="AV864" s="132" t="s">
        <v>81</v>
      </c>
      <c r="AW864" s="132" t="s">
        <v>28</v>
      </c>
      <c r="AX864" s="132" t="s">
        <v>72</v>
      </c>
      <c r="AY864" s="134" t="s">
        <v>217</v>
      </c>
    </row>
    <row r="865" spans="1:65" s="132" customFormat="1">
      <c r="B865" s="133"/>
      <c r="D865" s="113" t="s">
        <v>226</v>
      </c>
      <c r="E865" s="134" t="s">
        <v>0</v>
      </c>
      <c r="F865" s="135" t="s">
        <v>1479</v>
      </c>
      <c r="H865" s="136">
        <v>1.21</v>
      </c>
      <c r="L865" s="133"/>
      <c r="M865" s="137"/>
      <c r="N865" s="138"/>
      <c r="O865" s="138"/>
      <c r="P865" s="138"/>
      <c r="Q865" s="138"/>
      <c r="R865" s="138"/>
      <c r="S865" s="138"/>
      <c r="T865" s="139"/>
      <c r="AT865" s="134" t="s">
        <v>226</v>
      </c>
      <c r="AU865" s="134" t="s">
        <v>81</v>
      </c>
      <c r="AV865" s="132" t="s">
        <v>81</v>
      </c>
      <c r="AW865" s="132" t="s">
        <v>28</v>
      </c>
      <c r="AX865" s="132" t="s">
        <v>72</v>
      </c>
      <c r="AY865" s="134" t="s">
        <v>217</v>
      </c>
    </row>
    <row r="866" spans="1:65" s="140" customFormat="1">
      <c r="B866" s="141"/>
      <c r="D866" s="113" t="s">
        <v>226</v>
      </c>
      <c r="E866" s="142" t="s">
        <v>0</v>
      </c>
      <c r="F866" s="143" t="s">
        <v>227</v>
      </c>
      <c r="H866" s="144">
        <v>21.09</v>
      </c>
      <c r="L866" s="141"/>
      <c r="M866" s="145"/>
      <c r="N866" s="146"/>
      <c r="O866" s="146"/>
      <c r="P866" s="146"/>
      <c r="Q866" s="146"/>
      <c r="R866" s="146"/>
      <c r="S866" s="146"/>
      <c r="T866" s="147"/>
      <c r="AT866" s="142" t="s">
        <v>226</v>
      </c>
      <c r="AU866" s="142" t="s">
        <v>81</v>
      </c>
      <c r="AV866" s="140" t="s">
        <v>224</v>
      </c>
      <c r="AW866" s="140" t="s">
        <v>28</v>
      </c>
      <c r="AX866" s="140" t="s">
        <v>79</v>
      </c>
      <c r="AY866" s="142" t="s">
        <v>217</v>
      </c>
    </row>
    <row r="867" spans="1:65" s="132" customFormat="1">
      <c r="B867" s="133"/>
      <c r="D867" s="113" t="s">
        <v>226</v>
      </c>
      <c r="F867" s="135" t="s">
        <v>1480</v>
      </c>
      <c r="H867" s="136">
        <v>23.199000000000002</v>
      </c>
      <c r="L867" s="133"/>
      <c r="M867" s="137"/>
      <c r="N867" s="138"/>
      <c r="O867" s="138"/>
      <c r="P867" s="138"/>
      <c r="Q867" s="138"/>
      <c r="R867" s="138"/>
      <c r="S867" s="138"/>
      <c r="T867" s="139"/>
      <c r="AT867" s="134" t="s">
        <v>226</v>
      </c>
      <c r="AU867" s="134" t="s">
        <v>81</v>
      </c>
      <c r="AV867" s="132" t="s">
        <v>81</v>
      </c>
      <c r="AW867" s="132" t="s">
        <v>2</v>
      </c>
      <c r="AX867" s="132" t="s">
        <v>79</v>
      </c>
      <c r="AY867" s="134" t="s">
        <v>217</v>
      </c>
    </row>
    <row r="868" spans="1:65" s="17" customFormat="1" ht="16.5" customHeight="1">
      <c r="A868" s="161"/>
      <c r="B868" s="15"/>
      <c r="C868" s="94" t="s">
        <v>1426</v>
      </c>
      <c r="D868" s="94" t="s">
        <v>219</v>
      </c>
      <c r="E868" s="95" t="s">
        <v>1482</v>
      </c>
      <c r="F868" s="96" t="s">
        <v>1483</v>
      </c>
      <c r="G868" s="97" t="s">
        <v>458</v>
      </c>
      <c r="H868" s="98">
        <v>80</v>
      </c>
      <c r="I868" s="1"/>
      <c r="J868" s="99">
        <f>ROUND(I868*H868,2)</f>
        <v>0</v>
      </c>
      <c r="K868" s="96" t="s">
        <v>223</v>
      </c>
      <c r="L868" s="15"/>
      <c r="M868" s="100" t="s">
        <v>0</v>
      </c>
      <c r="N868" s="101" t="s">
        <v>37</v>
      </c>
      <c r="O868" s="102"/>
      <c r="P868" s="103">
        <f>O868*H868</f>
        <v>0</v>
      </c>
      <c r="Q868" s="103">
        <v>0</v>
      </c>
      <c r="R868" s="103">
        <f>Q868*H868</f>
        <v>0</v>
      </c>
      <c r="S868" s="103">
        <v>0</v>
      </c>
      <c r="T868" s="104">
        <f>S868*H868</f>
        <v>0</v>
      </c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R868" s="105" t="s">
        <v>293</v>
      </c>
      <c r="AT868" s="105" t="s">
        <v>219</v>
      </c>
      <c r="AU868" s="105" t="s">
        <v>81</v>
      </c>
      <c r="AY868" s="6" t="s">
        <v>217</v>
      </c>
      <c r="BE868" s="106">
        <f>IF(N868="základní",J868,0)</f>
        <v>0</v>
      </c>
      <c r="BF868" s="106">
        <f>IF(N868="snížená",J868,0)</f>
        <v>0</v>
      </c>
      <c r="BG868" s="106">
        <f>IF(N868="zákl. přenesená",J868,0)</f>
        <v>0</v>
      </c>
      <c r="BH868" s="106">
        <f>IF(N868="sníž. přenesená",J868,0)</f>
        <v>0</v>
      </c>
      <c r="BI868" s="106">
        <f>IF(N868="nulová",J868,0)</f>
        <v>0</v>
      </c>
      <c r="BJ868" s="6" t="s">
        <v>79</v>
      </c>
      <c r="BK868" s="106">
        <f>ROUND(I868*H868,2)</f>
        <v>0</v>
      </c>
      <c r="BL868" s="6" t="s">
        <v>293</v>
      </c>
      <c r="BM868" s="105" t="s">
        <v>1484</v>
      </c>
    </row>
    <row r="869" spans="1:65" s="132" customFormat="1">
      <c r="B869" s="133"/>
      <c r="D869" s="113" t="s">
        <v>226</v>
      </c>
      <c r="E869" s="134" t="s">
        <v>0</v>
      </c>
      <c r="F869" s="135" t="s">
        <v>1485</v>
      </c>
      <c r="H869" s="136">
        <v>80</v>
      </c>
      <c r="L869" s="133"/>
      <c r="M869" s="137"/>
      <c r="N869" s="138"/>
      <c r="O869" s="138"/>
      <c r="P869" s="138"/>
      <c r="Q869" s="138"/>
      <c r="R869" s="138"/>
      <c r="S869" s="138"/>
      <c r="T869" s="139"/>
      <c r="AT869" s="134" t="s">
        <v>226</v>
      </c>
      <c r="AU869" s="134" t="s">
        <v>81</v>
      </c>
      <c r="AV869" s="132" t="s">
        <v>81</v>
      </c>
      <c r="AW869" s="132" t="s">
        <v>28</v>
      </c>
      <c r="AX869" s="132" t="s">
        <v>79</v>
      </c>
      <c r="AY869" s="134" t="s">
        <v>217</v>
      </c>
    </row>
    <row r="870" spans="1:65" s="17" customFormat="1" ht="16.5" customHeight="1">
      <c r="A870" s="161"/>
      <c r="B870" s="15"/>
      <c r="C870" s="148" t="s">
        <v>1430</v>
      </c>
      <c r="D870" s="148" t="s">
        <v>245</v>
      </c>
      <c r="E870" s="149" t="s">
        <v>1487</v>
      </c>
      <c r="F870" s="150" t="s">
        <v>1488</v>
      </c>
      <c r="G870" s="151" t="s">
        <v>257</v>
      </c>
      <c r="H870" s="152">
        <v>20.399999999999999</v>
      </c>
      <c r="I870" s="2"/>
      <c r="J870" s="153">
        <f>ROUND(I870*H870,2)</f>
        <v>0</v>
      </c>
      <c r="K870" s="150" t="s">
        <v>223</v>
      </c>
      <c r="L870" s="154"/>
      <c r="M870" s="155" t="s">
        <v>0</v>
      </c>
      <c r="N870" s="156" t="s">
        <v>37</v>
      </c>
      <c r="O870" s="102"/>
      <c r="P870" s="103">
        <f>O870*H870</f>
        <v>0</v>
      </c>
      <c r="Q870" s="103">
        <v>7.7999999999999999E-4</v>
      </c>
      <c r="R870" s="103">
        <f>Q870*H870</f>
        <v>1.5911999999999999E-2</v>
      </c>
      <c r="S870" s="103">
        <v>0</v>
      </c>
      <c r="T870" s="104">
        <f>S870*H870</f>
        <v>0</v>
      </c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R870" s="105" t="s">
        <v>364</v>
      </c>
      <c r="AT870" s="105" t="s">
        <v>245</v>
      </c>
      <c r="AU870" s="105" t="s">
        <v>81</v>
      </c>
      <c r="AY870" s="6" t="s">
        <v>217</v>
      </c>
      <c r="BE870" s="106">
        <f>IF(N870="základní",J870,0)</f>
        <v>0</v>
      </c>
      <c r="BF870" s="106">
        <f>IF(N870="snížená",J870,0)</f>
        <v>0</v>
      </c>
      <c r="BG870" s="106">
        <f>IF(N870="zákl. přenesená",J870,0)</f>
        <v>0</v>
      </c>
      <c r="BH870" s="106">
        <f>IF(N870="sníž. přenesená",J870,0)</f>
        <v>0</v>
      </c>
      <c r="BI870" s="106">
        <f>IF(N870="nulová",J870,0)</f>
        <v>0</v>
      </c>
      <c r="BJ870" s="6" t="s">
        <v>79</v>
      </c>
      <c r="BK870" s="106">
        <f>ROUND(I870*H870,2)</f>
        <v>0</v>
      </c>
      <c r="BL870" s="6" t="s">
        <v>293</v>
      </c>
      <c r="BM870" s="105" t="s">
        <v>1489</v>
      </c>
    </row>
    <row r="871" spans="1:65" s="132" customFormat="1">
      <c r="B871" s="133"/>
      <c r="D871" s="113" t="s">
        <v>226</v>
      </c>
      <c r="E871" s="134" t="s">
        <v>0</v>
      </c>
      <c r="F871" s="135" t="s">
        <v>1490</v>
      </c>
      <c r="H871" s="136">
        <v>20</v>
      </c>
      <c r="L871" s="133"/>
      <c r="M871" s="137"/>
      <c r="N871" s="138"/>
      <c r="O871" s="138"/>
      <c r="P871" s="138"/>
      <c r="Q871" s="138"/>
      <c r="R871" s="138"/>
      <c r="S871" s="138"/>
      <c r="T871" s="139"/>
      <c r="AT871" s="134" t="s">
        <v>226</v>
      </c>
      <c r="AU871" s="134" t="s">
        <v>81</v>
      </c>
      <c r="AV871" s="132" t="s">
        <v>81</v>
      </c>
      <c r="AW871" s="132" t="s">
        <v>28</v>
      </c>
      <c r="AX871" s="132" t="s">
        <v>79</v>
      </c>
      <c r="AY871" s="134" t="s">
        <v>217</v>
      </c>
    </row>
    <row r="872" spans="1:65" s="132" customFormat="1">
      <c r="B872" s="133"/>
      <c r="D872" s="113" t="s">
        <v>226</v>
      </c>
      <c r="F872" s="135" t="s">
        <v>1491</v>
      </c>
      <c r="H872" s="136">
        <v>20.399999999999999</v>
      </c>
      <c r="L872" s="133"/>
      <c r="M872" s="137"/>
      <c r="N872" s="138"/>
      <c r="O872" s="138"/>
      <c r="P872" s="138"/>
      <c r="Q872" s="138"/>
      <c r="R872" s="138"/>
      <c r="S872" s="138"/>
      <c r="T872" s="139"/>
      <c r="AT872" s="134" t="s">
        <v>226</v>
      </c>
      <c r="AU872" s="134" t="s">
        <v>81</v>
      </c>
      <c r="AV872" s="132" t="s">
        <v>81</v>
      </c>
      <c r="AW872" s="132" t="s">
        <v>2</v>
      </c>
      <c r="AX872" s="132" t="s">
        <v>79</v>
      </c>
      <c r="AY872" s="134" t="s">
        <v>217</v>
      </c>
    </row>
    <row r="873" spans="1:65" s="17" customFormat="1" ht="24.2" customHeight="1">
      <c r="A873" s="161"/>
      <c r="B873" s="15"/>
      <c r="C873" s="148" t="s">
        <v>1434</v>
      </c>
      <c r="D873" s="148" t="s">
        <v>245</v>
      </c>
      <c r="E873" s="149" t="s">
        <v>1493</v>
      </c>
      <c r="F873" s="150" t="s">
        <v>1494</v>
      </c>
      <c r="G873" s="151" t="s">
        <v>1495</v>
      </c>
      <c r="H873" s="152">
        <v>1.6319999999999999</v>
      </c>
      <c r="I873" s="2"/>
      <c r="J873" s="153">
        <f>ROUND(I873*H873,2)</f>
        <v>0</v>
      </c>
      <c r="K873" s="150" t="s">
        <v>223</v>
      </c>
      <c r="L873" s="154"/>
      <c r="M873" s="155" t="s">
        <v>0</v>
      </c>
      <c r="N873" s="156" t="s">
        <v>37</v>
      </c>
      <c r="O873" s="102"/>
      <c r="P873" s="103">
        <f>O873*H873</f>
        <v>0</v>
      </c>
      <c r="Q873" s="103">
        <v>1.73E-3</v>
      </c>
      <c r="R873" s="103">
        <f>Q873*H873</f>
        <v>2.8233599999999996E-3</v>
      </c>
      <c r="S873" s="103">
        <v>0</v>
      </c>
      <c r="T873" s="104">
        <f>S873*H873</f>
        <v>0</v>
      </c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R873" s="105" t="s">
        <v>364</v>
      </c>
      <c r="AT873" s="105" t="s">
        <v>245</v>
      </c>
      <c r="AU873" s="105" t="s">
        <v>81</v>
      </c>
      <c r="AY873" s="6" t="s">
        <v>217</v>
      </c>
      <c r="BE873" s="106">
        <f>IF(N873="základní",J873,0)</f>
        <v>0</v>
      </c>
      <c r="BF873" s="106">
        <f>IF(N873="snížená",J873,0)</f>
        <v>0</v>
      </c>
      <c r="BG873" s="106">
        <f>IF(N873="zákl. přenesená",J873,0)</f>
        <v>0</v>
      </c>
      <c r="BH873" s="106">
        <f>IF(N873="sníž. přenesená",J873,0)</f>
        <v>0</v>
      </c>
      <c r="BI873" s="106">
        <f>IF(N873="nulová",J873,0)</f>
        <v>0</v>
      </c>
      <c r="BJ873" s="6" t="s">
        <v>79</v>
      </c>
      <c r="BK873" s="106">
        <f>ROUND(I873*H873,2)</f>
        <v>0</v>
      </c>
      <c r="BL873" s="6" t="s">
        <v>293</v>
      </c>
      <c r="BM873" s="105" t="s">
        <v>1496</v>
      </c>
    </row>
    <row r="874" spans="1:65" s="132" customFormat="1">
      <c r="B874" s="133"/>
      <c r="D874" s="113" t="s">
        <v>226</v>
      </c>
      <c r="E874" s="134" t="s">
        <v>0</v>
      </c>
      <c r="F874" s="135" t="s">
        <v>1497</v>
      </c>
      <c r="H874" s="136">
        <v>1.6</v>
      </c>
      <c r="L874" s="133"/>
      <c r="M874" s="137"/>
      <c r="N874" s="138"/>
      <c r="O874" s="138"/>
      <c r="P874" s="138"/>
      <c r="Q874" s="138"/>
      <c r="R874" s="138"/>
      <c r="S874" s="138"/>
      <c r="T874" s="139"/>
      <c r="AT874" s="134" t="s">
        <v>226</v>
      </c>
      <c r="AU874" s="134" t="s">
        <v>81</v>
      </c>
      <c r="AV874" s="132" t="s">
        <v>81</v>
      </c>
      <c r="AW874" s="132" t="s">
        <v>28</v>
      </c>
      <c r="AX874" s="132" t="s">
        <v>79</v>
      </c>
      <c r="AY874" s="134" t="s">
        <v>217</v>
      </c>
    </row>
    <row r="875" spans="1:65" s="132" customFormat="1">
      <c r="B875" s="133"/>
      <c r="D875" s="113" t="s">
        <v>226</v>
      </c>
      <c r="F875" s="135" t="s">
        <v>1498</v>
      </c>
      <c r="H875" s="136">
        <v>1.6319999999999999</v>
      </c>
      <c r="L875" s="133"/>
      <c r="M875" s="137"/>
      <c r="N875" s="138"/>
      <c r="O875" s="138"/>
      <c r="P875" s="138"/>
      <c r="Q875" s="138"/>
      <c r="R875" s="138"/>
      <c r="S875" s="138"/>
      <c r="T875" s="139"/>
      <c r="AT875" s="134" t="s">
        <v>226</v>
      </c>
      <c r="AU875" s="134" t="s">
        <v>81</v>
      </c>
      <c r="AV875" s="132" t="s">
        <v>81</v>
      </c>
      <c r="AW875" s="132" t="s">
        <v>2</v>
      </c>
      <c r="AX875" s="132" t="s">
        <v>79</v>
      </c>
      <c r="AY875" s="134" t="s">
        <v>217</v>
      </c>
    </row>
    <row r="876" spans="1:65" s="17" customFormat="1" ht="24.2" customHeight="1">
      <c r="A876" s="161"/>
      <c r="B876" s="15"/>
      <c r="C876" s="148" t="s">
        <v>1438</v>
      </c>
      <c r="D876" s="148" t="s">
        <v>245</v>
      </c>
      <c r="E876" s="149" t="s">
        <v>1500</v>
      </c>
      <c r="F876" s="150" t="s">
        <v>1501</v>
      </c>
      <c r="G876" s="151" t="s">
        <v>1495</v>
      </c>
      <c r="H876" s="152">
        <v>1.6319999999999999</v>
      </c>
      <c r="I876" s="2"/>
      <c r="J876" s="153">
        <f>ROUND(I876*H876,2)</f>
        <v>0</v>
      </c>
      <c r="K876" s="150" t="s">
        <v>223</v>
      </c>
      <c r="L876" s="154"/>
      <c r="M876" s="155" t="s">
        <v>0</v>
      </c>
      <c r="N876" s="156" t="s">
        <v>37</v>
      </c>
      <c r="O876" s="102"/>
      <c r="P876" s="103">
        <f>O876*H876</f>
        <v>0</v>
      </c>
      <c r="Q876" s="103">
        <v>6.3000000000000003E-4</v>
      </c>
      <c r="R876" s="103">
        <f>Q876*H876</f>
        <v>1.02816E-3</v>
      </c>
      <c r="S876" s="103">
        <v>0</v>
      </c>
      <c r="T876" s="104">
        <f>S876*H876</f>
        <v>0</v>
      </c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R876" s="105" t="s">
        <v>364</v>
      </c>
      <c r="AT876" s="105" t="s">
        <v>245</v>
      </c>
      <c r="AU876" s="105" t="s">
        <v>81</v>
      </c>
      <c r="AY876" s="6" t="s">
        <v>217</v>
      </c>
      <c r="BE876" s="106">
        <f>IF(N876="základní",J876,0)</f>
        <v>0</v>
      </c>
      <c r="BF876" s="106">
        <f>IF(N876="snížená",J876,0)</f>
        <v>0</v>
      </c>
      <c r="BG876" s="106">
        <f>IF(N876="zákl. přenesená",J876,0)</f>
        <v>0</v>
      </c>
      <c r="BH876" s="106">
        <f>IF(N876="sníž. přenesená",J876,0)</f>
        <v>0</v>
      </c>
      <c r="BI876" s="106">
        <f>IF(N876="nulová",J876,0)</f>
        <v>0</v>
      </c>
      <c r="BJ876" s="6" t="s">
        <v>79</v>
      </c>
      <c r="BK876" s="106">
        <f>ROUND(I876*H876,2)</f>
        <v>0</v>
      </c>
      <c r="BL876" s="6" t="s">
        <v>293</v>
      </c>
      <c r="BM876" s="105" t="s">
        <v>1502</v>
      </c>
    </row>
    <row r="877" spans="1:65" s="132" customFormat="1">
      <c r="B877" s="133"/>
      <c r="D877" s="113" t="s">
        <v>226</v>
      </c>
      <c r="E877" s="134" t="s">
        <v>0</v>
      </c>
      <c r="F877" s="135" t="s">
        <v>1497</v>
      </c>
      <c r="H877" s="136">
        <v>1.6</v>
      </c>
      <c r="L877" s="133"/>
      <c r="M877" s="137"/>
      <c r="N877" s="138"/>
      <c r="O877" s="138"/>
      <c r="P877" s="138"/>
      <c r="Q877" s="138"/>
      <c r="R877" s="138"/>
      <c r="S877" s="138"/>
      <c r="T877" s="139"/>
      <c r="AT877" s="134" t="s">
        <v>226</v>
      </c>
      <c r="AU877" s="134" t="s">
        <v>81</v>
      </c>
      <c r="AV877" s="132" t="s">
        <v>81</v>
      </c>
      <c r="AW877" s="132" t="s">
        <v>28</v>
      </c>
      <c r="AX877" s="132" t="s">
        <v>79</v>
      </c>
      <c r="AY877" s="134" t="s">
        <v>217</v>
      </c>
    </row>
    <row r="878" spans="1:65" s="132" customFormat="1">
      <c r="B878" s="133"/>
      <c r="D878" s="113" t="s">
        <v>226</v>
      </c>
      <c r="F878" s="135" t="s">
        <v>1498</v>
      </c>
      <c r="H878" s="136">
        <v>1.6319999999999999</v>
      </c>
      <c r="L878" s="133"/>
      <c r="M878" s="137"/>
      <c r="N878" s="138"/>
      <c r="O878" s="138"/>
      <c r="P878" s="138"/>
      <c r="Q878" s="138"/>
      <c r="R878" s="138"/>
      <c r="S878" s="138"/>
      <c r="T878" s="139"/>
      <c r="AT878" s="134" t="s">
        <v>226</v>
      </c>
      <c r="AU878" s="134" t="s">
        <v>81</v>
      </c>
      <c r="AV878" s="132" t="s">
        <v>81</v>
      </c>
      <c r="AW878" s="132" t="s">
        <v>2</v>
      </c>
      <c r="AX878" s="132" t="s">
        <v>79</v>
      </c>
      <c r="AY878" s="134" t="s">
        <v>217</v>
      </c>
    </row>
    <row r="879" spans="1:65" s="17" customFormat="1" ht="16.5" customHeight="1">
      <c r="A879" s="161"/>
      <c r="B879" s="15"/>
      <c r="C879" s="94" t="s">
        <v>1442</v>
      </c>
      <c r="D879" s="94" t="s">
        <v>219</v>
      </c>
      <c r="E879" s="95" t="s">
        <v>1504</v>
      </c>
      <c r="F879" s="96" t="s">
        <v>1505</v>
      </c>
      <c r="G879" s="97" t="s">
        <v>257</v>
      </c>
      <c r="H879" s="98">
        <v>20.533000000000001</v>
      </c>
      <c r="I879" s="1"/>
      <c r="J879" s="99">
        <f>ROUND(I879*H879,2)</f>
        <v>0</v>
      </c>
      <c r="K879" s="96" t="s">
        <v>223</v>
      </c>
      <c r="L879" s="15"/>
      <c r="M879" s="100" t="s">
        <v>0</v>
      </c>
      <c r="N879" s="101" t="s">
        <v>37</v>
      </c>
      <c r="O879" s="102"/>
      <c r="P879" s="103">
        <f>O879*H879</f>
        <v>0</v>
      </c>
      <c r="Q879" s="103">
        <v>0</v>
      </c>
      <c r="R879" s="103">
        <f>Q879*H879</f>
        <v>0</v>
      </c>
      <c r="S879" s="103">
        <v>8.0000000000000002E-3</v>
      </c>
      <c r="T879" s="104">
        <f>S879*H879</f>
        <v>0.16426400000000002</v>
      </c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R879" s="105" t="s">
        <v>293</v>
      </c>
      <c r="AT879" s="105" t="s">
        <v>219</v>
      </c>
      <c r="AU879" s="105" t="s">
        <v>81</v>
      </c>
      <c r="AY879" s="6" t="s">
        <v>217</v>
      </c>
      <c r="BE879" s="106">
        <f>IF(N879="základní",J879,0)</f>
        <v>0</v>
      </c>
      <c r="BF879" s="106">
        <f>IF(N879="snížená",J879,0)</f>
        <v>0</v>
      </c>
      <c r="BG879" s="106">
        <f>IF(N879="zákl. přenesená",J879,0)</f>
        <v>0</v>
      </c>
      <c r="BH879" s="106">
        <f>IF(N879="sníž. přenesená",J879,0)</f>
        <v>0</v>
      </c>
      <c r="BI879" s="106">
        <f>IF(N879="nulová",J879,0)</f>
        <v>0</v>
      </c>
      <c r="BJ879" s="6" t="s">
        <v>79</v>
      </c>
      <c r="BK879" s="106">
        <f>ROUND(I879*H879,2)</f>
        <v>0</v>
      </c>
      <c r="BL879" s="6" t="s">
        <v>293</v>
      </c>
      <c r="BM879" s="105" t="s">
        <v>1506</v>
      </c>
    </row>
    <row r="880" spans="1:65" s="132" customFormat="1">
      <c r="B880" s="133"/>
      <c r="D880" s="113" t="s">
        <v>226</v>
      </c>
      <c r="E880" s="134" t="s">
        <v>0</v>
      </c>
      <c r="F880" s="135" t="s">
        <v>1507</v>
      </c>
      <c r="H880" s="136">
        <v>68.444000000000003</v>
      </c>
      <c r="L880" s="133"/>
      <c r="M880" s="137"/>
      <c r="N880" s="138"/>
      <c r="O880" s="138"/>
      <c r="P880" s="138"/>
      <c r="Q880" s="138"/>
      <c r="R880" s="138"/>
      <c r="S880" s="138"/>
      <c r="T880" s="139"/>
      <c r="AT880" s="134" t="s">
        <v>226</v>
      </c>
      <c r="AU880" s="134" t="s">
        <v>81</v>
      </c>
      <c r="AV880" s="132" t="s">
        <v>81</v>
      </c>
      <c r="AW880" s="132" t="s">
        <v>28</v>
      </c>
      <c r="AX880" s="132" t="s">
        <v>79</v>
      </c>
      <c r="AY880" s="134" t="s">
        <v>217</v>
      </c>
    </row>
    <row r="881" spans="1:65" s="132" customFormat="1">
      <c r="B881" s="133"/>
      <c r="D881" s="113" t="s">
        <v>226</v>
      </c>
      <c r="F881" s="135" t="s">
        <v>1508</v>
      </c>
      <c r="H881" s="136">
        <v>20.533000000000001</v>
      </c>
      <c r="L881" s="133"/>
      <c r="M881" s="137"/>
      <c r="N881" s="138"/>
      <c r="O881" s="138"/>
      <c r="P881" s="138"/>
      <c r="Q881" s="138"/>
      <c r="R881" s="138"/>
      <c r="S881" s="138"/>
      <c r="T881" s="139"/>
      <c r="AT881" s="134" t="s">
        <v>226</v>
      </c>
      <c r="AU881" s="134" t="s">
        <v>81</v>
      </c>
      <c r="AV881" s="132" t="s">
        <v>81</v>
      </c>
      <c r="AW881" s="132" t="s">
        <v>2</v>
      </c>
      <c r="AX881" s="132" t="s">
        <v>79</v>
      </c>
      <c r="AY881" s="134" t="s">
        <v>217</v>
      </c>
    </row>
    <row r="882" spans="1:65" s="17" customFormat="1" ht="16.5" customHeight="1">
      <c r="A882" s="161"/>
      <c r="B882" s="15"/>
      <c r="C882" s="94" t="s">
        <v>1446</v>
      </c>
      <c r="D882" s="94" t="s">
        <v>219</v>
      </c>
      <c r="E882" s="95" t="s">
        <v>1510</v>
      </c>
      <c r="F882" s="96" t="s">
        <v>1511</v>
      </c>
      <c r="G882" s="97" t="s">
        <v>257</v>
      </c>
      <c r="H882" s="98">
        <v>156.52799999999999</v>
      </c>
      <c r="I882" s="1"/>
      <c r="J882" s="99">
        <f>ROUND(I882*H882,2)</f>
        <v>0</v>
      </c>
      <c r="K882" s="96" t="s">
        <v>223</v>
      </c>
      <c r="L882" s="15"/>
      <c r="M882" s="100" t="s">
        <v>0</v>
      </c>
      <c r="N882" s="101" t="s">
        <v>37</v>
      </c>
      <c r="O882" s="102"/>
      <c r="P882" s="103">
        <f>O882*H882</f>
        <v>0</v>
      </c>
      <c r="Q882" s="103">
        <v>0</v>
      </c>
      <c r="R882" s="103">
        <f>Q882*H882</f>
        <v>0</v>
      </c>
      <c r="S882" s="103">
        <v>1.4E-2</v>
      </c>
      <c r="T882" s="104">
        <f>S882*H882</f>
        <v>2.191392</v>
      </c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R882" s="105" t="s">
        <v>293</v>
      </c>
      <c r="AT882" s="105" t="s">
        <v>219</v>
      </c>
      <c r="AU882" s="105" t="s">
        <v>81</v>
      </c>
      <c r="AY882" s="6" t="s">
        <v>217</v>
      </c>
      <c r="BE882" s="106">
        <f>IF(N882="základní",J882,0)</f>
        <v>0</v>
      </c>
      <c r="BF882" s="106">
        <f>IF(N882="snížená",J882,0)</f>
        <v>0</v>
      </c>
      <c r="BG882" s="106">
        <f>IF(N882="zákl. přenesená",J882,0)</f>
        <v>0</v>
      </c>
      <c r="BH882" s="106">
        <f>IF(N882="sníž. přenesená",J882,0)</f>
        <v>0</v>
      </c>
      <c r="BI882" s="106">
        <f>IF(N882="nulová",J882,0)</f>
        <v>0</v>
      </c>
      <c r="BJ882" s="6" t="s">
        <v>79</v>
      </c>
      <c r="BK882" s="106">
        <f>ROUND(I882*H882,2)</f>
        <v>0</v>
      </c>
      <c r="BL882" s="6" t="s">
        <v>293</v>
      </c>
      <c r="BM882" s="105" t="s">
        <v>1512</v>
      </c>
    </row>
    <row r="883" spans="1:65" s="132" customFormat="1" ht="22.5">
      <c r="B883" s="133"/>
      <c r="D883" s="113" t="s">
        <v>226</v>
      </c>
      <c r="E883" s="134" t="s">
        <v>0</v>
      </c>
      <c r="F883" s="135" t="s">
        <v>1513</v>
      </c>
      <c r="H883" s="136">
        <v>211.80500000000001</v>
      </c>
      <c r="L883" s="133"/>
      <c r="M883" s="137"/>
      <c r="N883" s="138"/>
      <c r="O883" s="138"/>
      <c r="P883" s="138"/>
      <c r="Q883" s="138"/>
      <c r="R883" s="138"/>
      <c r="S883" s="138"/>
      <c r="T883" s="139"/>
      <c r="AT883" s="134" t="s">
        <v>226</v>
      </c>
      <c r="AU883" s="134" t="s">
        <v>81</v>
      </c>
      <c r="AV883" s="132" t="s">
        <v>81</v>
      </c>
      <c r="AW883" s="132" t="s">
        <v>28</v>
      </c>
      <c r="AX883" s="132" t="s">
        <v>72</v>
      </c>
      <c r="AY883" s="134" t="s">
        <v>217</v>
      </c>
    </row>
    <row r="884" spans="1:65" s="132" customFormat="1" ht="22.5">
      <c r="B884" s="133"/>
      <c r="D884" s="113" t="s">
        <v>226</v>
      </c>
      <c r="E884" s="134" t="s">
        <v>0</v>
      </c>
      <c r="F884" s="135" t="s">
        <v>1514</v>
      </c>
      <c r="H884" s="136">
        <v>177.29900000000001</v>
      </c>
      <c r="L884" s="133"/>
      <c r="M884" s="137"/>
      <c r="N884" s="138"/>
      <c r="O884" s="138"/>
      <c r="P884" s="138"/>
      <c r="Q884" s="138"/>
      <c r="R884" s="138"/>
      <c r="S884" s="138"/>
      <c r="T884" s="139"/>
      <c r="AT884" s="134" t="s">
        <v>226</v>
      </c>
      <c r="AU884" s="134" t="s">
        <v>81</v>
      </c>
      <c r="AV884" s="132" t="s">
        <v>81</v>
      </c>
      <c r="AW884" s="132" t="s">
        <v>28</v>
      </c>
      <c r="AX884" s="132" t="s">
        <v>72</v>
      </c>
      <c r="AY884" s="134" t="s">
        <v>217</v>
      </c>
    </row>
    <row r="885" spans="1:65" s="132" customFormat="1" ht="22.5">
      <c r="B885" s="133"/>
      <c r="D885" s="113" t="s">
        <v>226</v>
      </c>
      <c r="E885" s="134" t="s">
        <v>0</v>
      </c>
      <c r="F885" s="135" t="s">
        <v>1515</v>
      </c>
      <c r="H885" s="136">
        <v>77.126999999999995</v>
      </c>
      <c r="L885" s="133"/>
      <c r="M885" s="137"/>
      <c r="N885" s="138"/>
      <c r="O885" s="138"/>
      <c r="P885" s="138"/>
      <c r="Q885" s="138"/>
      <c r="R885" s="138"/>
      <c r="S885" s="138"/>
      <c r="T885" s="139"/>
      <c r="AT885" s="134" t="s">
        <v>226</v>
      </c>
      <c r="AU885" s="134" t="s">
        <v>81</v>
      </c>
      <c r="AV885" s="132" t="s">
        <v>81</v>
      </c>
      <c r="AW885" s="132" t="s">
        <v>28</v>
      </c>
      <c r="AX885" s="132" t="s">
        <v>72</v>
      </c>
      <c r="AY885" s="134" t="s">
        <v>217</v>
      </c>
    </row>
    <row r="886" spans="1:65" s="132" customFormat="1">
      <c r="B886" s="133"/>
      <c r="D886" s="113" t="s">
        <v>226</v>
      </c>
      <c r="E886" s="134" t="s">
        <v>0</v>
      </c>
      <c r="F886" s="135" t="s">
        <v>1516</v>
      </c>
      <c r="H886" s="136">
        <v>55.53</v>
      </c>
      <c r="L886" s="133"/>
      <c r="M886" s="137"/>
      <c r="N886" s="138"/>
      <c r="O886" s="138"/>
      <c r="P886" s="138"/>
      <c r="Q886" s="138"/>
      <c r="R886" s="138"/>
      <c r="S886" s="138"/>
      <c r="T886" s="139"/>
      <c r="AT886" s="134" t="s">
        <v>226</v>
      </c>
      <c r="AU886" s="134" t="s">
        <v>81</v>
      </c>
      <c r="AV886" s="132" t="s">
        <v>81</v>
      </c>
      <c r="AW886" s="132" t="s">
        <v>28</v>
      </c>
      <c r="AX886" s="132" t="s">
        <v>72</v>
      </c>
      <c r="AY886" s="134" t="s">
        <v>217</v>
      </c>
    </row>
    <row r="887" spans="1:65" s="140" customFormat="1">
      <c r="B887" s="141"/>
      <c r="D887" s="113" t="s">
        <v>226</v>
      </c>
      <c r="E887" s="142" t="s">
        <v>0</v>
      </c>
      <c r="F887" s="143" t="s">
        <v>227</v>
      </c>
      <c r="H887" s="144">
        <v>521.76099999999997</v>
      </c>
      <c r="L887" s="141"/>
      <c r="M887" s="145"/>
      <c r="N887" s="146"/>
      <c r="O887" s="146"/>
      <c r="P887" s="146"/>
      <c r="Q887" s="146"/>
      <c r="R887" s="146"/>
      <c r="S887" s="146"/>
      <c r="T887" s="147"/>
      <c r="AT887" s="142" t="s">
        <v>226</v>
      </c>
      <c r="AU887" s="142" t="s">
        <v>81</v>
      </c>
      <c r="AV887" s="140" t="s">
        <v>224</v>
      </c>
      <c r="AW887" s="140" t="s">
        <v>28</v>
      </c>
      <c r="AX887" s="140" t="s">
        <v>79</v>
      </c>
      <c r="AY887" s="142" t="s">
        <v>217</v>
      </c>
    </row>
    <row r="888" spans="1:65" s="132" customFormat="1">
      <c r="B888" s="133"/>
      <c r="D888" s="113" t="s">
        <v>226</v>
      </c>
      <c r="F888" s="135" t="s">
        <v>1517</v>
      </c>
      <c r="H888" s="136">
        <v>156.52799999999999</v>
      </c>
      <c r="L888" s="133"/>
      <c r="M888" s="137"/>
      <c r="N888" s="138"/>
      <c r="O888" s="138"/>
      <c r="P888" s="138"/>
      <c r="Q888" s="138"/>
      <c r="R888" s="138"/>
      <c r="S888" s="138"/>
      <c r="T888" s="139"/>
      <c r="AT888" s="134" t="s">
        <v>226</v>
      </c>
      <c r="AU888" s="134" t="s">
        <v>81</v>
      </c>
      <c r="AV888" s="132" t="s">
        <v>81</v>
      </c>
      <c r="AW888" s="132" t="s">
        <v>2</v>
      </c>
      <c r="AX888" s="132" t="s">
        <v>79</v>
      </c>
      <c r="AY888" s="134" t="s">
        <v>217</v>
      </c>
    </row>
    <row r="889" spans="1:65" s="17" customFormat="1" ht="16.5" customHeight="1">
      <c r="A889" s="161"/>
      <c r="B889" s="15"/>
      <c r="C889" s="94" t="s">
        <v>1450</v>
      </c>
      <c r="D889" s="94" t="s">
        <v>219</v>
      </c>
      <c r="E889" s="95" t="s">
        <v>1519</v>
      </c>
      <c r="F889" s="96" t="s">
        <v>1520</v>
      </c>
      <c r="G889" s="97" t="s">
        <v>257</v>
      </c>
      <c r="H889" s="98">
        <v>29.132999999999999</v>
      </c>
      <c r="I889" s="1"/>
      <c r="J889" s="99">
        <f>ROUND(I889*H889,2)</f>
        <v>0</v>
      </c>
      <c r="K889" s="96" t="s">
        <v>223</v>
      </c>
      <c r="L889" s="15"/>
      <c r="M889" s="100" t="s">
        <v>0</v>
      </c>
      <c r="N889" s="101" t="s">
        <v>37</v>
      </c>
      <c r="O889" s="102"/>
      <c r="P889" s="103">
        <f>O889*H889</f>
        <v>0</v>
      </c>
      <c r="Q889" s="103">
        <v>0</v>
      </c>
      <c r="R889" s="103">
        <f>Q889*H889</f>
        <v>0</v>
      </c>
      <c r="S889" s="103">
        <v>2.4E-2</v>
      </c>
      <c r="T889" s="104">
        <f>S889*H889</f>
        <v>0.69919200000000004</v>
      </c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R889" s="105" t="s">
        <v>293</v>
      </c>
      <c r="AT889" s="105" t="s">
        <v>219</v>
      </c>
      <c r="AU889" s="105" t="s">
        <v>81</v>
      </c>
      <c r="AY889" s="6" t="s">
        <v>217</v>
      </c>
      <c r="BE889" s="106">
        <f>IF(N889="základní",J889,0)</f>
        <v>0</v>
      </c>
      <c r="BF889" s="106">
        <f>IF(N889="snížená",J889,0)</f>
        <v>0</v>
      </c>
      <c r="BG889" s="106">
        <f>IF(N889="zákl. přenesená",J889,0)</f>
        <v>0</v>
      </c>
      <c r="BH889" s="106">
        <f>IF(N889="sníž. přenesená",J889,0)</f>
        <v>0</v>
      </c>
      <c r="BI889" s="106">
        <f>IF(N889="nulová",J889,0)</f>
        <v>0</v>
      </c>
      <c r="BJ889" s="6" t="s">
        <v>79</v>
      </c>
      <c r="BK889" s="106">
        <f>ROUND(I889*H889,2)</f>
        <v>0</v>
      </c>
      <c r="BL889" s="6" t="s">
        <v>293</v>
      </c>
      <c r="BM889" s="105" t="s">
        <v>1521</v>
      </c>
    </row>
    <row r="890" spans="1:65" s="132" customFormat="1">
      <c r="B890" s="133"/>
      <c r="D890" s="113" t="s">
        <v>226</v>
      </c>
      <c r="E890" s="134" t="s">
        <v>0</v>
      </c>
      <c r="F890" s="135" t="s">
        <v>1522</v>
      </c>
      <c r="H890" s="136">
        <v>97.11</v>
      </c>
      <c r="L890" s="133"/>
      <c r="M890" s="137"/>
      <c r="N890" s="138"/>
      <c r="O890" s="138"/>
      <c r="P890" s="138"/>
      <c r="Q890" s="138"/>
      <c r="R890" s="138"/>
      <c r="S890" s="138"/>
      <c r="T890" s="139"/>
      <c r="AT890" s="134" t="s">
        <v>226</v>
      </c>
      <c r="AU890" s="134" t="s">
        <v>81</v>
      </c>
      <c r="AV890" s="132" t="s">
        <v>81</v>
      </c>
      <c r="AW890" s="132" t="s">
        <v>28</v>
      </c>
      <c r="AX890" s="132" t="s">
        <v>79</v>
      </c>
      <c r="AY890" s="134" t="s">
        <v>217</v>
      </c>
    </row>
    <row r="891" spans="1:65" s="132" customFormat="1">
      <c r="B891" s="133"/>
      <c r="D891" s="113" t="s">
        <v>226</v>
      </c>
      <c r="F891" s="135" t="s">
        <v>1523</v>
      </c>
      <c r="H891" s="136">
        <v>29.132999999999999</v>
      </c>
      <c r="L891" s="133"/>
      <c r="M891" s="137"/>
      <c r="N891" s="138"/>
      <c r="O891" s="138"/>
      <c r="P891" s="138"/>
      <c r="Q891" s="138"/>
      <c r="R891" s="138"/>
      <c r="S891" s="138"/>
      <c r="T891" s="139"/>
      <c r="AT891" s="134" t="s">
        <v>226</v>
      </c>
      <c r="AU891" s="134" t="s">
        <v>81</v>
      </c>
      <c r="AV891" s="132" t="s">
        <v>81</v>
      </c>
      <c r="AW891" s="132" t="s">
        <v>2</v>
      </c>
      <c r="AX891" s="132" t="s">
        <v>79</v>
      </c>
      <c r="AY891" s="134" t="s">
        <v>217</v>
      </c>
    </row>
    <row r="892" spans="1:65" s="17" customFormat="1" ht="16.5" customHeight="1">
      <c r="A892" s="161"/>
      <c r="B892" s="15"/>
      <c r="C892" s="94" t="s">
        <v>1454</v>
      </c>
      <c r="D892" s="94" t="s">
        <v>219</v>
      </c>
      <c r="E892" s="95" t="s">
        <v>1525</v>
      </c>
      <c r="F892" s="96" t="s">
        <v>1526</v>
      </c>
      <c r="G892" s="97" t="s">
        <v>257</v>
      </c>
      <c r="H892" s="98">
        <v>13.38</v>
      </c>
      <c r="I892" s="1"/>
      <c r="J892" s="99">
        <f>ROUND(I892*H892,2)</f>
        <v>0</v>
      </c>
      <c r="K892" s="96" t="s">
        <v>223</v>
      </c>
      <c r="L892" s="15"/>
      <c r="M892" s="100" t="s">
        <v>0</v>
      </c>
      <c r="N892" s="101" t="s">
        <v>37</v>
      </c>
      <c r="O892" s="102"/>
      <c r="P892" s="103">
        <f>O892*H892</f>
        <v>0</v>
      </c>
      <c r="Q892" s="103">
        <v>0</v>
      </c>
      <c r="R892" s="103">
        <f>Q892*H892</f>
        <v>0</v>
      </c>
      <c r="S892" s="103">
        <v>3.2000000000000001E-2</v>
      </c>
      <c r="T892" s="104">
        <f>S892*H892</f>
        <v>0.42816000000000004</v>
      </c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R892" s="105" t="s">
        <v>293</v>
      </c>
      <c r="AT892" s="105" t="s">
        <v>219</v>
      </c>
      <c r="AU892" s="105" t="s">
        <v>81</v>
      </c>
      <c r="AY892" s="6" t="s">
        <v>217</v>
      </c>
      <c r="BE892" s="106">
        <f>IF(N892="základní",J892,0)</f>
        <v>0</v>
      </c>
      <c r="BF892" s="106">
        <f>IF(N892="snížená",J892,0)</f>
        <v>0</v>
      </c>
      <c r="BG892" s="106">
        <f>IF(N892="zákl. přenesená",J892,0)</f>
        <v>0</v>
      </c>
      <c r="BH892" s="106">
        <f>IF(N892="sníž. přenesená",J892,0)</f>
        <v>0</v>
      </c>
      <c r="BI892" s="106">
        <f>IF(N892="nulová",J892,0)</f>
        <v>0</v>
      </c>
      <c r="BJ892" s="6" t="s">
        <v>79</v>
      </c>
      <c r="BK892" s="106">
        <f>ROUND(I892*H892,2)</f>
        <v>0</v>
      </c>
      <c r="BL892" s="6" t="s">
        <v>293</v>
      </c>
      <c r="BM892" s="105" t="s">
        <v>1527</v>
      </c>
    </row>
    <row r="893" spans="1:65" s="132" customFormat="1">
      <c r="B893" s="133"/>
      <c r="D893" s="113" t="s">
        <v>226</v>
      </c>
      <c r="E893" s="134" t="s">
        <v>0</v>
      </c>
      <c r="F893" s="135" t="s">
        <v>1528</v>
      </c>
      <c r="H893" s="136">
        <v>13.38</v>
      </c>
      <c r="L893" s="133"/>
      <c r="M893" s="137"/>
      <c r="N893" s="138"/>
      <c r="O893" s="138"/>
      <c r="P893" s="138"/>
      <c r="Q893" s="138"/>
      <c r="R893" s="138"/>
      <c r="S893" s="138"/>
      <c r="T893" s="139"/>
      <c r="AT893" s="134" t="s">
        <v>226</v>
      </c>
      <c r="AU893" s="134" t="s">
        <v>81</v>
      </c>
      <c r="AV893" s="132" t="s">
        <v>81</v>
      </c>
      <c r="AW893" s="132" t="s">
        <v>28</v>
      </c>
      <c r="AX893" s="132" t="s">
        <v>79</v>
      </c>
      <c r="AY893" s="134" t="s">
        <v>217</v>
      </c>
    </row>
    <row r="894" spans="1:65" s="17" customFormat="1" ht="16.5" customHeight="1">
      <c r="A894" s="161"/>
      <c r="B894" s="15"/>
      <c r="C894" s="94" t="s">
        <v>1460</v>
      </c>
      <c r="D894" s="94" t="s">
        <v>219</v>
      </c>
      <c r="E894" s="95" t="s">
        <v>1530</v>
      </c>
      <c r="F894" s="96" t="s">
        <v>1531</v>
      </c>
      <c r="G894" s="97" t="s">
        <v>257</v>
      </c>
      <c r="H894" s="98">
        <v>30.741</v>
      </c>
      <c r="I894" s="1"/>
      <c r="J894" s="99">
        <f>ROUND(I894*H894,2)</f>
        <v>0</v>
      </c>
      <c r="K894" s="96" t="s">
        <v>223</v>
      </c>
      <c r="L894" s="15"/>
      <c r="M894" s="100" t="s">
        <v>0</v>
      </c>
      <c r="N894" s="101" t="s">
        <v>37</v>
      </c>
      <c r="O894" s="102"/>
      <c r="P894" s="103">
        <f>O894*H894</f>
        <v>0</v>
      </c>
      <c r="Q894" s="103">
        <v>0</v>
      </c>
      <c r="R894" s="103">
        <f>Q894*H894</f>
        <v>0</v>
      </c>
      <c r="S894" s="103">
        <v>0</v>
      </c>
      <c r="T894" s="104">
        <f>S894*H894</f>
        <v>0</v>
      </c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R894" s="105" t="s">
        <v>293</v>
      </c>
      <c r="AT894" s="105" t="s">
        <v>219</v>
      </c>
      <c r="AU894" s="105" t="s">
        <v>81</v>
      </c>
      <c r="AY894" s="6" t="s">
        <v>217</v>
      </c>
      <c r="BE894" s="106">
        <f>IF(N894="základní",J894,0)</f>
        <v>0</v>
      </c>
      <c r="BF894" s="106">
        <f>IF(N894="snížená",J894,0)</f>
        <v>0</v>
      </c>
      <c r="BG894" s="106">
        <f>IF(N894="zákl. přenesená",J894,0)</f>
        <v>0</v>
      </c>
      <c r="BH894" s="106">
        <f>IF(N894="sníž. přenesená",J894,0)</f>
        <v>0</v>
      </c>
      <c r="BI894" s="106">
        <f>IF(N894="nulová",J894,0)</f>
        <v>0</v>
      </c>
      <c r="BJ894" s="6" t="s">
        <v>79</v>
      </c>
      <c r="BK894" s="106">
        <f>ROUND(I894*H894,2)</f>
        <v>0</v>
      </c>
      <c r="BL894" s="6" t="s">
        <v>293</v>
      </c>
      <c r="BM894" s="105" t="s">
        <v>1532</v>
      </c>
    </row>
    <row r="895" spans="1:65" s="132" customFormat="1">
      <c r="B895" s="133"/>
      <c r="D895" s="113" t="s">
        <v>226</v>
      </c>
      <c r="E895" s="134" t="s">
        <v>0</v>
      </c>
      <c r="F895" s="135" t="s">
        <v>1533</v>
      </c>
      <c r="H895" s="136">
        <v>102.471</v>
      </c>
      <c r="L895" s="133"/>
      <c r="M895" s="137"/>
      <c r="N895" s="138"/>
      <c r="O895" s="138"/>
      <c r="P895" s="138"/>
      <c r="Q895" s="138"/>
      <c r="R895" s="138"/>
      <c r="S895" s="138"/>
      <c r="T895" s="139"/>
      <c r="AT895" s="134" t="s">
        <v>226</v>
      </c>
      <c r="AU895" s="134" t="s">
        <v>81</v>
      </c>
      <c r="AV895" s="132" t="s">
        <v>81</v>
      </c>
      <c r="AW895" s="132" t="s">
        <v>28</v>
      </c>
      <c r="AX895" s="132" t="s">
        <v>79</v>
      </c>
      <c r="AY895" s="134" t="s">
        <v>217</v>
      </c>
    </row>
    <row r="896" spans="1:65" s="132" customFormat="1">
      <c r="B896" s="133"/>
      <c r="D896" s="113" t="s">
        <v>226</v>
      </c>
      <c r="F896" s="135" t="s">
        <v>1534</v>
      </c>
      <c r="H896" s="136">
        <v>30.741</v>
      </c>
      <c r="L896" s="133"/>
      <c r="M896" s="137"/>
      <c r="N896" s="138"/>
      <c r="O896" s="138"/>
      <c r="P896" s="138"/>
      <c r="Q896" s="138"/>
      <c r="R896" s="138"/>
      <c r="S896" s="138"/>
      <c r="T896" s="139"/>
      <c r="AT896" s="134" t="s">
        <v>226</v>
      </c>
      <c r="AU896" s="134" t="s">
        <v>81</v>
      </c>
      <c r="AV896" s="132" t="s">
        <v>81</v>
      </c>
      <c r="AW896" s="132" t="s">
        <v>2</v>
      </c>
      <c r="AX896" s="132" t="s">
        <v>79</v>
      </c>
      <c r="AY896" s="134" t="s">
        <v>217</v>
      </c>
    </row>
    <row r="897" spans="1:65" s="17" customFormat="1" ht="16.5" customHeight="1">
      <c r="A897" s="161"/>
      <c r="B897" s="15"/>
      <c r="C897" s="148" t="s">
        <v>1465</v>
      </c>
      <c r="D897" s="148" t="s">
        <v>245</v>
      </c>
      <c r="E897" s="149" t="s">
        <v>1536</v>
      </c>
      <c r="F897" s="150" t="s">
        <v>1537</v>
      </c>
      <c r="G897" s="151" t="s">
        <v>222</v>
      </c>
      <c r="H897" s="152">
        <v>0.56899999999999995</v>
      </c>
      <c r="I897" s="2"/>
      <c r="J897" s="153">
        <f>ROUND(I897*H897,2)</f>
        <v>0</v>
      </c>
      <c r="K897" s="150" t="s">
        <v>223</v>
      </c>
      <c r="L897" s="154"/>
      <c r="M897" s="155" t="s">
        <v>0</v>
      </c>
      <c r="N897" s="156" t="s">
        <v>37</v>
      </c>
      <c r="O897" s="102"/>
      <c r="P897" s="103">
        <f>O897*H897</f>
        <v>0</v>
      </c>
      <c r="Q897" s="103">
        <v>0.55000000000000004</v>
      </c>
      <c r="R897" s="103">
        <f>Q897*H897</f>
        <v>0.31295000000000001</v>
      </c>
      <c r="S897" s="103">
        <v>0</v>
      </c>
      <c r="T897" s="104">
        <f>S897*H897</f>
        <v>0</v>
      </c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R897" s="105" t="s">
        <v>364</v>
      </c>
      <c r="AT897" s="105" t="s">
        <v>245</v>
      </c>
      <c r="AU897" s="105" t="s">
        <v>81</v>
      </c>
      <c r="AY897" s="6" t="s">
        <v>217</v>
      </c>
      <c r="BE897" s="106">
        <f>IF(N897="základní",J897,0)</f>
        <v>0</v>
      </c>
      <c r="BF897" s="106">
        <f>IF(N897="snížená",J897,0)</f>
        <v>0</v>
      </c>
      <c r="BG897" s="106">
        <f>IF(N897="zákl. přenesená",J897,0)</f>
        <v>0</v>
      </c>
      <c r="BH897" s="106">
        <f>IF(N897="sníž. přenesená",J897,0)</f>
        <v>0</v>
      </c>
      <c r="BI897" s="106">
        <f>IF(N897="nulová",J897,0)</f>
        <v>0</v>
      </c>
      <c r="BJ897" s="6" t="s">
        <v>79</v>
      </c>
      <c r="BK897" s="106">
        <f>ROUND(I897*H897,2)</f>
        <v>0</v>
      </c>
      <c r="BL897" s="6" t="s">
        <v>293</v>
      </c>
      <c r="BM897" s="105" t="s">
        <v>1538</v>
      </c>
    </row>
    <row r="898" spans="1:65" s="132" customFormat="1" ht="22.5">
      <c r="B898" s="133"/>
      <c r="D898" s="113" t="s">
        <v>226</v>
      </c>
      <c r="E898" s="134" t="s">
        <v>0</v>
      </c>
      <c r="F898" s="135" t="s">
        <v>1539</v>
      </c>
      <c r="H898" s="136">
        <v>0.51700000000000002</v>
      </c>
      <c r="L898" s="133"/>
      <c r="M898" s="137"/>
      <c r="N898" s="138"/>
      <c r="O898" s="138"/>
      <c r="P898" s="138"/>
      <c r="Q898" s="138"/>
      <c r="R898" s="138"/>
      <c r="S898" s="138"/>
      <c r="T898" s="139"/>
      <c r="AT898" s="134" t="s">
        <v>226</v>
      </c>
      <c r="AU898" s="134" t="s">
        <v>81</v>
      </c>
      <c r="AV898" s="132" t="s">
        <v>81</v>
      </c>
      <c r="AW898" s="132" t="s">
        <v>28</v>
      </c>
      <c r="AX898" s="132" t="s">
        <v>79</v>
      </c>
      <c r="AY898" s="134" t="s">
        <v>217</v>
      </c>
    </row>
    <row r="899" spans="1:65" s="132" customFormat="1">
      <c r="B899" s="133"/>
      <c r="D899" s="113" t="s">
        <v>226</v>
      </c>
      <c r="F899" s="135" t="s">
        <v>1540</v>
      </c>
      <c r="H899" s="136">
        <v>0.56899999999999995</v>
      </c>
      <c r="L899" s="133"/>
      <c r="M899" s="137"/>
      <c r="N899" s="138"/>
      <c r="O899" s="138"/>
      <c r="P899" s="138"/>
      <c r="Q899" s="138"/>
      <c r="R899" s="138"/>
      <c r="S899" s="138"/>
      <c r="T899" s="139"/>
      <c r="AT899" s="134" t="s">
        <v>226</v>
      </c>
      <c r="AU899" s="134" t="s">
        <v>81</v>
      </c>
      <c r="AV899" s="132" t="s">
        <v>81</v>
      </c>
      <c r="AW899" s="132" t="s">
        <v>2</v>
      </c>
      <c r="AX899" s="132" t="s">
        <v>79</v>
      </c>
      <c r="AY899" s="134" t="s">
        <v>217</v>
      </c>
    </row>
    <row r="900" spans="1:65" s="17" customFormat="1" ht="16.5" customHeight="1">
      <c r="A900" s="161"/>
      <c r="B900" s="15"/>
      <c r="C900" s="94" t="s">
        <v>1481</v>
      </c>
      <c r="D900" s="94" t="s">
        <v>219</v>
      </c>
      <c r="E900" s="95" t="s">
        <v>1542</v>
      </c>
      <c r="F900" s="96" t="s">
        <v>1543</v>
      </c>
      <c r="G900" s="97" t="s">
        <v>257</v>
      </c>
      <c r="H900" s="98">
        <v>157.536</v>
      </c>
      <c r="I900" s="1"/>
      <c r="J900" s="99">
        <f>ROUND(I900*H900,2)</f>
        <v>0</v>
      </c>
      <c r="K900" s="96" t="s">
        <v>223</v>
      </c>
      <c r="L900" s="15"/>
      <c r="M900" s="100" t="s">
        <v>0</v>
      </c>
      <c r="N900" s="101" t="s">
        <v>37</v>
      </c>
      <c r="O900" s="102"/>
      <c r="P900" s="103">
        <f>O900*H900</f>
        <v>0</v>
      </c>
      <c r="Q900" s="103">
        <v>0</v>
      </c>
      <c r="R900" s="103">
        <f>Q900*H900</f>
        <v>0</v>
      </c>
      <c r="S900" s="103">
        <v>0</v>
      </c>
      <c r="T900" s="104">
        <f>S900*H900</f>
        <v>0</v>
      </c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R900" s="105" t="s">
        <v>293</v>
      </c>
      <c r="AT900" s="105" t="s">
        <v>219</v>
      </c>
      <c r="AU900" s="105" t="s">
        <v>81</v>
      </c>
      <c r="AY900" s="6" t="s">
        <v>217</v>
      </c>
      <c r="BE900" s="106">
        <f>IF(N900="základní",J900,0)</f>
        <v>0</v>
      </c>
      <c r="BF900" s="106">
        <f>IF(N900="snížená",J900,0)</f>
        <v>0</v>
      </c>
      <c r="BG900" s="106">
        <f>IF(N900="zákl. přenesená",J900,0)</f>
        <v>0</v>
      </c>
      <c r="BH900" s="106">
        <f>IF(N900="sníž. přenesená",J900,0)</f>
        <v>0</v>
      </c>
      <c r="BI900" s="106">
        <f>IF(N900="nulová",J900,0)</f>
        <v>0</v>
      </c>
      <c r="BJ900" s="6" t="s">
        <v>79</v>
      </c>
      <c r="BK900" s="106">
        <f>ROUND(I900*H900,2)</f>
        <v>0</v>
      </c>
      <c r="BL900" s="6" t="s">
        <v>293</v>
      </c>
      <c r="BM900" s="105" t="s">
        <v>1544</v>
      </c>
    </row>
    <row r="901" spans="1:65" s="132" customFormat="1" ht="22.5">
      <c r="B901" s="133"/>
      <c r="D901" s="113" t="s">
        <v>226</v>
      </c>
      <c r="E901" s="134" t="s">
        <v>0</v>
      </c>
      <c r="F901" s="135" t="s">
        <v>1513</v>
      </c>
      <c r="H901" s="136">
        <v>211.80500000000001</v>
      </c>
      <c r="L901" s="133"/>
      <c r="M901" s="137"/>
      <c r="N901" s="138"/>
      <c r="O901" s="138"/>
      <c r="P901" s="138"/>
      <c r="Q901" s="138"/>
      <c r="R901" s="138"/>
      <c r="S901" s="138"/>
      <c r="T901" s="139"/>
      <c r="AT901" s="134" t="s">
        <v>226</v>
      </c>
      <c r="AU901" s="134" t="s">
        <v>81</v>
      </c>
      <c r="AV901" s="132" t="s">
        <v>81</v>
      </c>
      <c r="AW901" s="132" t="s">
        <v>28</v>
      </c>
      <c r="AX901" s="132" t="s">
        <v>72</v>
      </c>
      <c r="AY901" s="134" t="s">
        <v>217</v>
      </c>
    </row>
    <row r="902" spans="1:65" s="132" customFormat="1" ht="22.5">
      <c r="B902" s="133"/>
      <c r="D902" s="113" t="s">
        <v>226</v>
      </c>
      <c r="E902" s="134" t="s">
        <v>0</v>
      </c>
      <c r="F902" s="135" t="s">
        <v>1514</v>
      </c>
      <c r="H902" s="136">
        <v>177.29900000000001</v>
      </c>
      <c r="L902" s="133"/>
      <c r="M902" s="137"/>
      <c r="N902" s="138"/>
      <c r="O902" s="138"/>
      <c r="P902" s="138"/>
      <c r="Q902" s="138"/>
      <c r="R902" s="138"/>
      <c r="S902" s="138"/>
      <c r="T902" s="139"/>
      <c r="AT902" s="134" t="s">
        <v>226</v>
      </c>
      <c r="AU902" s="134" t="s">
        <v>81</v>
      </c>
      <c r="AV902" s="132" t="s">
        <v>81</v>
      </c>
      <c r="AW902" s="132" t="s">
        <v>28</v>
      </c>
      <c r="AX902" s="132" t="s">
        <v>72</v>
      </c>
      <c r="AY902" s="134" t="s">
        <v>217</v>
      </c>
    </row>
    <row r="903" spans="1:65" s="132" customFormat="1" ht="22.5">
      <c r="B903" s="133"/>
      <c r="D903" s="113" t="s">
        <v>226</v>
      </c>
      <c r="E903" s="134" t="s">
        <v>0</v>
      </c>
      <c r="F903" s="135" t="s">
        <v>1515</v>
      </c>
      <c r="H903" s="136">
        <v>77.126999999999995</v>
      </c>
      <c r="L903" s="133"/>
      <c r="M903" s="137"/>
      <c r="N903" s="138"/>
      <c r="O903" s="138"/>
      <c r="P903" s="138"/>
      <c r="Q903" s="138"/>
      <c r="R903" s="138"/>
      <c r="S903" s="138"/>
      <c r="T903" s="139"/>
      <c r="AT903" s="134" t="s">
        <v>226</v>
      </c>
      <c r="AU903" s="134" t="s">
        <v>81</v>
      </c>
      <c r="AV903" s="132" t="s">
        <v>81</v>
      </c>
      <c r="AW903" s="132" t="s">
        <v>28</v>
      </c>
      <c r="AX903" s="132" t="s">
        <v>72</v>
      </c>
      <c r="AY903" s="134" t="s">
        <v>217</v>
      </c>
    </row>
    <row r="904" spans="1:65" s="132" customFormat="1">
      <c r="B904" s="133"/>
      <c r="D904" s="113" t="s">
        <v>226</v>
      </c>
      <c r="E904" s="134" t="s">
        <v>0</v>
      </c>
      <c r="F904" s="135" t="s">
        <v>1545</v>
      </c>
      <c r="H904" s="136">
        <v>58.89</v>
      </c>
      <c r="L904" s="133"/>
      <c r="M904" s="137"/>
      <c r="N904" s="138"/>
      <c r="O904" s="138"/>
      <c r="P904" s="138"/>
      <c r="Q904" s="138"/>
      <c r="R904" s="138"/>
      <c r="S904" s="138"/>
      <c r="T904" s="139"/>
      <c r="AT904" s="134" t="s">
        <v>226</v>
      </c>
      <c r="AU904" s="134" t="s">
        <v>81</v>
      </c>
      <c r="AV904" s="132" t="s">
        <v>81</v>
      </c>
      <c r="AW904" s="132" t="s">
        <v>28</v>
      </c>
      <c r="AX904" s="132" t="s">
        <v>72</v>
      </c>
      <c r="AY904" s="134" t="s">
        <v>217</v>
      </c>
    </row>
    <row r="905" spans="1:65" s="140" customFormat="1">
      <c r="B905" s="141"/>
      <c r="D905" s="113" t="s">
        <v>226</v>
      </c>
      <c r="E905" s="142" t="s">
        <v>0</v>
      </c>
      <c r="F905" s="143" t="s">
        <v>227</v>
      </c>
      <c r="H905" s="144">
        <v>525.12099999999998</v>
      </c>
      <c r="L905" s="141"/>
      <c r="M905" s="145"/>
      <c r="N905" s="146"/>
      <c r="O905" s="146"/>
      <c r="P905" s="146"/>
      <c r="Q905" s="146"/>
      <c r="R905" s="146"/>
      <c r="S905" s="146"/>
      <c r="T905" s="147"/>
      <c r="AT905" s="142" t="s">
        <v>226</v>
      </c>
      <c r="AU905" s="142" t="s">
        <v>81</v>
      </c>
      <c r="AV905" s="140" t="s">
        <v>224</v>
      </c>
      <c r="AW905" s="140" t="s">
        <v>28</v>
      </c>
      <c r="AX905" s="140" t="s">
        <v>79</v>
      </c>
      <c r="AY905" s="142" t="s">
        <v>217</v>
      </c>
    </row>
    <row r="906" spans="1:65" s="132" customFormat="1">
      <c r="B906" s="133"/>
      <c r="D906" s="113" t="s">
        <v>226</v>
      </c>
      <c r="F906" s="135" t="s">
        <v>1546</v>
      </c>
      <c r="H906" s="136">
        <v>157.536</v>
      </c>
      <c r="L906" s="133"/>
      <c r="M906" s="137"/>
      <c r="N906" s="138"/>
      <c r="O906" s="138"/>
      <c r="P906" s="138"/>
      <c r="Q906" s="138"/>
      <c r="R906" s="138"/>
      <c r="S906" s="138"/>
      <c r="T906" s="139"/>
      <c r="AT906" s="134" t="s">
        <v>226</v>
      </c>
      <c r="AU906" s="134" t="s">
        <v>81</v>
      </c>
      <c r="AV906" s="132" t="s">
        <v>81</v>
      </c>
      <c r="AW906" s="132" t="s">
        <v>2</v>
      </c>
      <c r="AX906" s="132" t="s">
        <v>79</v>
      </c>
      <c r="AY906" s="134" t="s">
        <v>217</v>
      </c>
    </row>
    <row r="907" spans="1:65" s="17" customFormat="1" ht="16.5" customHeight="1">
      <c r="A907" s="161"/>
      <c r="B907" s="15"/>
      <c r="C907" s="148" t="s">
        <v>1486</v>
      </c>
      <c r="D907" s="148" t="s">
        <v>245</v>
      </c>
      <c r="E907" s="149" t="s">
        <v>246</v>
      </c>
      <c r="F907" s="150" t="s">
        <v>247</v>
      </c>
      <c r="G907" s="151" t="s">
        <v>222</v>
      </c>
      <c r="H907" s="152">
        <v>3.3530000000000002</v>
      </c>
      <c r="I907" s="2"/>
      <c r="J907" s="153">
        <f>ROUND(I907*H907,2)</f>
        <v>0</v>
      </c>
      <c r="K907" s="150" t="s">
        <v>223</v>
      </c>
      <c r="L907" s="154"/>
      <c r="M907" s="155" t="s">
        <v>0</v>
      </c>
      <c r="N907" s="156" t="s">
        <v>37</v>
      </c>
      <c r="O907" s="102"/>
      <c r="P907" s="103">
        <f>O907*H907</f>
        <v>0</v>
      </c>
      <c r="Q907" s="103">
        <v>0.55000000000000004</v>
      </c>
      <c r="R907" s="103">
        <f>Q907*H907</f>
        <v>1.8441500000000002</v>
      </c>
      <c r="S907" s="103">
        <v>0</v>
      </c>
      <c r="T907" s="104">
        <f>S907*H907</f>
        <v>0</v>
      </c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R907" s="105" t="s">
        <v>364</v>
      </c>
      <c r="AT907" s="105" t="s">
        <v>245</v>
      </c>
      <c r="AU907" s="105" t="s">
        <v>81</v>
      </c>
      <c r="AY907" s="6" t="s">
        <v>217</v>
      </c>
      <c r="BE907" s="106">
        <f>IF(N907="základní",J907,0)</f>
        <v>0</v>
      </c>
      <c r="BF907" s="106">
        <f>IF(N907="snížená",J907,0)</f>
        <v>0</v>
      </c>
      <c r="BG907" s="106">
        <f>IF(N907="zákl. přenesená",J907,0)</f>
        <v>0</v>
      </c>
      <c r="BH907" s="106">
        <f>IF(N907="sníž. přenesená",J907,0)</f>
        <v>0</v>
      </c>
      <c r="BI907" s="106">
        <f>IF(N907="nulová",J907,0)</f>
        <v>0</v>
      </c>
      <c r="BJ907" s="6" t="s">
        <v>79</v>
      </c>
      <c r="BK907" s="106">
        <f>ROUND(I907*H907,2)</f>
        <v>0</v>
      </c>
      <c r="BL907" s="6" t="s">
        <v>293</v>
      </c>
      <c r="BM907" s="105" t="s">
        <v>1548</v>
      </c>
    </row>
    <row r="908" spans="1:65" s="132" customFormat="1" ht="22.5">
      <c r="B908" s="133"/>
      <c r="D908" s="113" t="s">
        <v>226</v>
      </c>
      <c r="E908" s="134" t="s">
        <v>0</v>
      </c>
      <c r="F908" s="135" t="s">
        <v>1470</v>
      </c>
      <c r="H908" s="136">
        <v>3.75</v>
      </c>
      <c r="L908" s="133"/>
      <c r="M908" s="137"/>
      <c r="N908" s="138"/>
      <c r="O908" s="138"/>
      <c r="P908" s="138"/>
      <c r="Q908" s="138"/>
      <c r="R908" s="138"/>
      <c r="S908" s="138"/>
      <c r="T908" s="139"/>
      <c r="AT908" s="134" t="s">
        <v>226</v>
      </c>
      <c r="AU908" s="134" t="s">
        <v>81</v>
      </c>
      <c r="AV908" s="132" t="s">
        <v>81</v>
      </c>
      <c r="AW908" s="132" t="s">
        <v>28</v>
      </c>
      <c r="AX908" s="132" t="s">
        <v>72</v>
      </c>
      <c r="AY908" s="134" t="s">
        <v>217</v>
      </c>
    </row>
    <row r="909" spans="1:65" s="132" customFormat="1" ht="22.5">
      <c r="B909" s="133"/>
      <c r="D909" s="113" t="s">
        <v>226</v>
      </c>
      <c r="E909" s="134" t="s">
        <v>0</v>
      </c>
      <c r="F909" s="135" t="s">
        <v>1471</v>
      </c>
      <c r="H909" s="136">
        <v>3.383</v>
      </c>
      <c r="L909" s="133"/>
      <c r="M909" s="137"/>
      <c r="N909" s="138"/>
      <c r="O909" s="138"/>
      <c r="P909" s="138"/>
      <c r="Q909" s="138"/>
      <c r="R909" s="138"/>
      <c r="S909" s="138"/>
      <c r="T909" s="139"/>
      <c r="AT909" s="134" t="s">
        <v>226</v>
      </c>
      <c r="AU909" s="134" t="s">
        <v>81</v>
      </c>
      <c r="AV909" s="132" t="s">
        <v>81</v>
      </c>
      <c r="AW909" s="132" t="s">
        <v>28</v>
      </c>
      <c r="AX909" s="132" t="s">
        <v>72</v>
      </c>
      <c r="AY909" s="134" t="s">
        <v>217</v>
      </c>
    </row>
    <row r="910" spans="1:65" s="132" customFormat="1" ht="22.5">
      <c r="B910" s="133"/>
      <c r="D910" s="113" t="s">
        <v>226</v>
      </c>
      <c r="E910" s="134" t="s">
        <v>0</v>
      </c>
      <c r="F910" s="135" t="s">
        <v>1472</v>
      </c>
      <c r="H910" s="136">
        <v>1.6419999999999999</v>
      </c>
      <c r="L910" s="133"/>
      <c r="M910" s="137"/>
      <c r="N910" s="138"/>
      <c r="O910" s="138"/>
      <c r="P910" s="138"/>
      <c r="Q910" s="138"/>
      <c r="R910" s="138"/>
      <c r="S910" s="138"/>
      <c r="T910" s="139"/>
      <c r="AT910" s="134" t="s">
        <v>226</v>
      </c>
      <c r="AU910" s="134" t="s">
        <v>81</v>
      </c>
      <c r="AV910" s="132" t="s">
        <v>81</v>
      </c>
      <c r="AW910" s="132" t="s">
        <v>28</v>
      </c>
      <c r="AX910" s="132" t="s">
        <v>72</v>
      </c>
      <c r="AY910" s="134" t="s">
        <v>217</v>
      </c>
    </row>
    <row r="911" spans="1:65" s="132" customFormat="1" ht="22.5">
      <c r="B911" s="133"/>
      <c r="D911" s="113" t="s">
        <v>226</v>
      </c>
      <c r="E911" s="134" t="s">
        <v>0</v>
      </c>
      <c r="F911" s="135" t="s">
        <v>1473</v>
      </c>
      <c r="H911" s="136">
        <v>0.88100000000000001</v>
      </c>
      <c r="L911" s="133"/>
      <c r="M911" s="137"/>
      <c r="N911" s="138"/>
      <c r="O911" s="138"/>
      <c r="P911" s="138"/>
      <c r="Q911" s="138"/>
      <c r="R911" s="138"/>
      <c r="S911" s="138"/>
      <c r="T911" s="139"/>
      <c r="AT911" s="134" t="s">
        <v>226</v>
      </c>
      <c r="AU911" s="134" t="s">
        <v>81</v>
      </c>
      <c r="AV911" s="132" t="s">
        <v>81</v>
      </c>
      <c r="AW911" s="132" t="s">
        <v>28</v>
      </c>
      <c r="AX911" s="132" t="s">
        <v>72</v>
      </c>
      <c r="AY911" s="134" t="s">
        <v>217</v>
      </c>
    </row>
    <row r="912" spans="1:65" s="132" customFormat="1">
      <c r="B912" s="133"/>
      <c r="D912" s="113" t="s">
        <v>226</v>
      </c>
      <c r="E912" s="134" t="s">
        <v>0</v>
      </c>
      <c r="F912" s="135" t="s">
        <v>1549</v>
      </c>
      <c r="H912" s="136">
        <v>0.32</v>
      </c>
      <c r="L912" s="133"/>
      <c r="M912" s="137"/>
      <c r="N912" s="138"/>
      <c r="O912" s="138"/>
      <c r="P912" s="138"/>
      <c r="Q912" s="138"/>
      <c r="R912" s="138"/>
      <c r="S912" s="138"/>
      <c r="T912" s="139"/>
      <c r="AT912" s="134" t="s">
        <v>226</v>
      </c>
      <c r="AU912" s="134" t="s">
        <v>81</v>
      </c>
      <c r="AV912" s="132" t="s">
        <v>81</v>
      </c>
      <c r="AW912" s="132" t="s">
        <v>28</v>
      </c>
      <c r="AX912" s="132" t="s">
        <v>72</v>
      </c>
      <c r="AY912" s="134" t="s">
        <v>217</v>
      </c>
    </row>
    <row r="913" spans="1:65" s="172" customFormat="1">
      <c r="B913" s="173"/>
      <c r="D913" s="113" t="s">
        <v>226</v>
      </c>
      <c r="E913" s="174" t="s">
        <v>0</v>
      </c>
      <c r="F913" s="175" t="s">
        <v>1371</v>
      </c>
      <c r="H913" s="176">
        <v>9.9760000000000009</v>
      </c>
      <c r="L913" s="173"/>
      <c r="M913" s="177"/>
      <c r="N913" s="178"/>
      <c r="O913" s="178"/>
      <c r="P913" s="178"/>
      <c r="Q913" s="178"/>
      <c r="R913" s="178"/>
      <c r="S913" s="178"/>
      <c r="T913" s="179"/>
      <c r="AT913" s="174" t="s">
        <v>226</v>
      </c>
      <c r="AU913" s="174" t="s">
        <v>81</v>
      </c>
      <c r="AV913" s="172" t="s">
        <v>231</v>
      </c>
      <c r="AW913" s="172" t="s">
        <v>28</v>
      </c>
      <c r="AX913" s="172" t="s">
        <v>72</v>
      </c>
      <c r="AY913" s="174" t="s">
        <v>217</v>
      </c>
    </row>
    <row r="914" spans="1:65" s="132" customFormat="1">
      <c r="B914" s="133"/>
      <c r="D914" s="113" t="s">
        <v>226</v>
      </c>
      <c r="E914" s="134" t="s">
        <v>0</v>
      </c>
      <c r="F914" s="135" t="s">
        <v>1550</v>
      </c>
      <c r="H914" s="136">
        <v>3.048</v>
      </c>
      <c r="L914" s="133"/>
      <c r="M914" s="137"/>
      <c r="N914" s="138"/>
      <c r="O914" s="138"/>
      <c r="P914" s="138"/>
      <c r="Q914" s="138"/>
      <c r="R914" s="138"/>
      <c r="S914" s="138"/>
      <c r="T914" s="139"/>
      <c r="AT914" s="134" t="s">
        <v>226</v>
      </c>
      <c r="AU914" s="134" t="s">
        <v>81</v>
      </c>
      <c r="AV914" s="132" t="s">
        <v>81</v>
      </c>
      <c r="AW914" s="132" t="s">
        <v>28</v>
      </c>
      <c r="AX914" s="132" t="s">
        <v>79</v>
      </c>
      <c r="AY914" s="134" t="s">
        <v>217</v>
      </c>
    </row>
    <row r="915" spans="1:65" s="132" customFormat="1">
      <c r="B915" s="133"/>
      <c r="D915" s="113" t="s">
        <v>226</v>
      </c>
      <c r="F915" s="135" t="s">
        <v>1551</v>
      </c>
      <c r="H915" s="136">
        <v>3.3530000000000002</v>
      </c>
      <c r="L915" s="133"/>
      <c r="M915" s="137"/>
      <c r="N915" s="138"/>
      <c r="O915" s="138"/>
      <c r="P915" s="138"/>
      <c r="Q915" s="138"/>
      <c r="R915" s="138"/>
      <c r="S915" s="138"/>
      <c r="T915" s="139"/>
      <c r="AT915" s="134" t="s">
        <v>226</v>
      </c>
      <c r="AU915" s="134" t="s">
        <v>81</v>
      </c>
      <c r="AV915" s="132" t="s">
        <v>81</v>
      </c>
      <c r="AW915" s="132" t="s">
        <v>2</v>
      </c>
      <c r="AX915" s="132" t="s">
        <v>79</v>
      </c>
      <c r="AY915" s="134" t="s">
        <v>217</v>
      </c>
    </row>
    <row r="916" spans="1:65" s="17" customFormat="1" ht="16.5" customHeight="1">
      <c r="A916" s="161"/>
      <c r="B916" s="15"/>
      <c r="C916" s="94" t="s">
        <v>1492</v>
      </c>
      <c r="D916" s="94" t="s">
        <v>219</v>
      </c>
      <c r="E916" s="95" t="s">
        <v>1553</v>
      </c>
      <c r="F916" s="96" t="s">
        <v>1554</v>
      </c>
      <c r="G916" s="97" t="s">
        <v>257</v>
      </c>
      <c r="H916" s="98">
        <v>29.672999999999998</v>
      </c>
      <c r="I916" s="1"/>
      <c r="J916" s="99">
        <f>ROUND(I916*H916,2)</f>
        <v>0</v>
      </c>
      <c r="K916" s="96" t="s">
        <v>223</v>
      </c>
      <c r="L916" s="15"/>
      <c r="M916" s="100" t="s">
        <v>0</v>
      </c>
      <c r="N916" s="101" t="s">
        <v>37</v>
      </c>
      <c r="O916" s="102"/>
      <c r="P916" s="103">
        <f>O916*H916</f>
        <v>0</v>
      </c>
      <c r="Q916" s="103">
        <v>0</v>
      </c>
      <c r="R916" s="103">
        <f>Q916*H916</f>
        <v>0</v>
      </c>
      <c r="S916" s="103">
        <v>0</v>
      </c>
      <c r="T916" s="104">
        <f>S916*H916</f>
        <v>0</v>
      </c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R916" s="105" t="s">
        <v>293</v>
      </c>
      <c r="AT916" s="105" t="s">
        <v>219</v>
      </c>
      <c r="AU916" s="105" t="s">
        <v>81</v>
      </c>
      <c r="AY916" s="6" t="s">
        <v>217</v>
      </c>
      <c r="BE916" s="106">
        <f>IF(N916="základní",J916,0)</f>
        <v>0</v>
      </c>
      <c r="BF916" s="106">
        <f>IF(N916="snížená",J916,0)</f>
        <v>0</v>
      </c>
      <c r="BG916" s="106">
        <f>IF(N916="zákl. přenesená",J916,0)</f>
        <v>0</v>
      </c>
      <c r="BH916" s="106">
        <f>IF(N916="sníž. přenesená",J916,0)</f>
        <v>0</v>
      </c>
      <c r="BI916" s="106">
        <f>IF(N916="nulová",J916,0)</f>
        <v>0</v>
      </c>
      <c r="BJ916" s="6" t="s">
        <v>79</v>
      </c>
      <c r="BK916" s="106">
        <f>ROUND(I916*H916,2)</f>
        <v>0</v>
      </c>
      <c r="BL916" s="6" t="s">
        <v>293</v>
      </c>
      <c r="BM916" s="105" t="s">
        <v>1555</v>
      </c>
    </row>
    <row r="917" spans="1:65" s="132" customFormat="1">
      <c r="B917" s="133"/>
      <c r="D917" s="113" t="s">
        <v>226</v>
      </c>
      <c r="E917" s="134" t="s">
        <v>0</v>
      </c>
      <c r="F917" s="135" t="s">
        <v>1556</v>
      </c>
      <c r="H917" s="136">
        <v>98.91</v>
      </c>
      <c r="L917" s="133"/>
      <c r="M917" s="137"/>
      <c r="N917" s="138"/>
      <c r="O917" s="138"/>
      <c r="P917" s="138"/>
      <c r="Q917" s="138"/>
      <c r="R917" s="138"/>
      <c r="S917" s="138"/>
      <c r="T917" s="139"/>
      <c r="AT917" s="134" t="s">
        <v>226</v>
      </c>
      <c r="AU917" s="134" t="s">
        <v>81</v>
      </c>
      <c r="AV917" s="132" t="s">
        <v>81</v>
      </c>
      <c r="AW917" s="132" t="s">
        <v>28</v>
      </c>
      <c r="AX917" s="132" t="s">
        <v>79</v>
      </c>
      <c r="AY917" s="134" t="s">
        <v>217</v>
      </c>
    </row>
    <row r="918" spans="1:65" s="132" customFormat="1">
      <c r="B918" s="133"/>
      <c r="D918" s="113" t="s">
        <v>226</v>
      </c>
      <c r="F918" s="135" t="s">
        <v>1557</v>
      </c>
      <c r="H918" s="136">
        <v>29.672999999999998</v>
      </c>
      <c r="L918" s="133"/>
      <c r="M918" s="137"/>
      <c r="N918" s="138"/>
      <c r="O918" s="138"/>
      <c r="P918" s="138"/>
      <c r="Q918" s="138"/>
      <c r="R918" s="138"/>
      <c r="S918" s="138"/>
      <c r="T918" s="139"/>
      <c r="AT918" s="134" t="s">
        <v>226</v>
      </c>
      <c r="AU918" s="134" t="s">
        <v>81</v>
      </c>
      <c r="AV918" s="132" t="s">
        <v>81</v>
      </c>
      <c r="AW918" s="132" t="s">
        <v>2</v>
      </c>
      <c r="AX918" s="132" t="s">
        <v>79</v>
      </c>
      <c r="AY918" s="134" t="s">
        <v>217</v>
      </c>
    </row>
    <row r="919" spans="1:65" s="17" customFormat="1" ht="16.5" customHeight="1">
      <c r="A919" s="161"/>
      <c r="B919" s="15"/>
      <c r="C919" s="148" t="s">
        <v>1499</v>
      </c>
      <c r="D919" s="148" t="s">
        <v>245</v>
      </c>
      <c r="E919" s="149" t="s">
        <v>1559</v>
      </c>
      <c r="F919" s="150" t="s">
        <v>1560</v>
      </c>
      <c r="G919" s="151" t="s">
        <v>222</v>
      </c>
      <c r="H919" s="152">
        <v>0.86799999999999999</v>
      </c>
      <c r="I919" s="2"/>
      <c r="J919" s="153">
        <f>ROUND(I919*H919,2)</f>
        <v>0</v>
      </c>
      <c r="K919" s="150" t="s">
        <v>223</v>
      </c>
      <c r="L919" s="154"/>
      <c r="M919" s="155" t="s">
        <v>0</v>
      </c>
      <c r="N919" s="156" t="s">
        <v>37</v>
      </c>
      <c r="O919" s="102"/>
      <c r="P919" s="103">
        <f>O919*H919</f>
        <v>0</v>
      </c>
      <c r="Q919" s="103">
        <v>0.55000000000000004</v>
      </c>
      <c r="R919" s="103">
        <f>Q919*H919</f>
        <v>0.47740000000000005</v>
      </c>
      <c r="S919" s="103">
        <v>0</v>
      </c>
      <c r="T919" s="104">
        <f>S919*H919</f>
        <v>0</v>
      </c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R919" s="105" t="s">
        <v>364</v>
      </c>
      <c r="AT919" s="105" t="s">
        <v>245</v>
      </c>
      <c r="AU919" s="105" t="s">
        <v>81</v>
      </c>
      <c r="AY919" s="6" t="s">
        <v>217</v>
      </c>
      <c r="BE919" s="106">
        <f>IF(N919="základní",J919,0)</f>
        <v>0</v>
      </c>
      <c r="BF919" s="106">
        <f>IF(N919="snížená",J919,0)</f>
        <v>0</v>
      </c>
      <c r="BG919" s="106">
        <f>IF(N919="zákl. přenesená",J919,0)</f>
        <v>0</v>
      </c>
      <c r="BH919" s="106">
        <f>IF(N919="sníž. přenesená",J919,0)</f>
        <v>0</v>
      </c>
      <c r="BI919" s="106">
        <f>IF(N919="nulová",J919,0)</f>
        <v>0</v>
      </c>
      <c r="BJ919" s="6" t="s">
        <v>79</v>
      </c>
      <c r="BK919" s="106">
        <f>ROUND(I919*H919,2)</f>
        <v>0</v>
      </c>
      <c r="BL919" s="6" t="s">
        <v>293</v>
      </c>
      <c r="BM919" s="105" t="s">
        <v>1561</v>
      </c>
    </row>
    <row r="920" spans="1:65" s="132" customFormat="1" ht="22.5">
      <c r="B920" s="133"/>
      <c r="D920" s="113" t="s">
        <v>226</v>
      </c>
      <c r="E920" s="134" t="s">
        <v>0</v>
      </c>
      <c r="F920" s="135" t="s">
        <v>1562</v>
      </c>
      <c r="H920" s="136">
        <v>0.78900000000000003</v>
      </c>
      <c r="L920" s="133"/>
      <c r="M920" s="137"/>
      <c r="N920" s="138"/>
      <c r="O920" s="138"/>
      <c r="P920" s="138"/>
      <c r="Q920" s="138"/>
      <c r="R920" s="138"/>
      <c r="S920" s="138"/>
      <c r="T920" s="139"/>
      <c r="AT920" s="134" t="s">
        <v>226</v>
      </c>
      <c r="AU920" s="134" t="s">
        <v>81</v>
      </c>
      <c r="AV920" s="132" t="s">
        <v>81</v>
      </c>
      <c r="AW920" s="132" t="s">
        <v>28</v>
      </c>
      <c r="AX920" s="132" t="s">
        <v>79</v>
      </c>
      <c r="AY920" s="134" t="s">
        <v>217</v>
      </c>
    </row>
    <row r="921" spans="1:65" s="132" customFormat="1">
      <c r="B921" s="133"/>
      <c r="D921" s="113" t="s">
        <v>226</v>
      </c>
      <c r="F921" s="135" t="s">
        <v>1563</v>
      </c>
      <c r="H921" s="136">
        <v>0.86799999999999999</v>
      </c>
      <c r="L921" s="133"/>
      <c r="M921" s="137"/>
      <c r="N921" s="138"/>
      <c r="O921" s="138"/>
      <c r="P921" s="138"/>
      <c r="Q921" s="138"/>
      <c r="R921" s="138"/>
      <c r="S921" s="138"/>
      <c r="T921" s="139"/>
      <c r="AT921" s="134" t="s">
        <v>226</v>
      </c>
      <c r="AU921" s="134" t="s">
        <v>81</v>
      </c>
      <c r="AV921" s="132" t="s">
        <v>81</v>
      </c>
      <c r="AW921" s="132" t="s">
        <v>2</v>
      </c>
      <c r="AX921" s="132" t="s">
        <v>79</v>
      </c>
      <c r="AY921" s="134" t="s">
        <v>217</v>
      </c>
    </row>
    <row r="922" spans="1:65" s="17" customFormat="1" ht="16.5" customHeight="1">
      <c r="A922" s="161"/>
      <c r="B922" s="15"/>
      <c r="C922" s="94" t="s">
        <v>5884</v>
      </c>
      <c r="D922" s="94" t="s">
        <v>219</v>
      </c>
      <c r="E922" s="95" t="s">
        <v>1565</v>
      </c>
      <c r="F922" s="96" t="s">
        <v>1566</v>
      </c>
      <c r="G922" s="97" t="s">
        <v>257</v>
      </c>
      <c r="H922" s="98">
        <v>1.1339999999999999</v>
      </c>
      <c r="I922" s="1"/>
      <c r="J922" s="99">
        <f>ROUND(I922*H922,2)</f>
        <v>0</v>
      </c>
      <c r="K922" s="96" t="s">
        <v>223</v>
      </c>
      <c r="L922" s="15"/>
      <c r="M922" s="100" t="s">
        <v>0</v>
      </c>
      <c r="N922" s="101" t="s">
        <v>37</v>
      </c>
      <c r="O922" s="102"/>
      <c r="P922" s="103">
        <f>O922*H922</f>
        <v>0</v>
      </c>
      <c r="Q922" s="103">
        <v>0</v>
      </c>
      <c r="R922" s="103">
        <f>Q922*H922</f>
        <v>0</v>
      </c>
      <c r="S922" s="103">
        <v>0</v>
      </c>
      <c r="T922" s="104">
        <f>S922*H922</f>
        <v>0</v>
      </c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R922" s="105" t="s">
        <v>293</v>
      </c>
      <c r="AT922" s="105" t="s">
        <v>219</v>
      </c>
      <c r="AU922" s="105" t="s">
        <v>81</v>
      </c>
      <c r="AY922" s="6" t="s">
        <v>217</v>
      </c>
      <c r="BE922" s="106">
        <f>IF(N922="základní",J922,0)</f>
        <v>0</v>
      </c>
      <c r="BF922" s="106">
        <f>IF(N922="snížená",J922,0)</f>
        <v>0</v>
      </c>
      <c r="BG922" s="106">
        <f>IF(N922="zákl. přenesená",J922,0)</f>
        <v>0</v>
      </c>
      <c r="BH922" s="106">
        <f>IF(N922="sníž. přenesená",J922,0)</f>
        <v>0</v>
      </c>
      <c r="BI922" s="106">
        <f>IF(N922="nulová",J922,0)</f>
        <v>0</v>
      </c>
      <c r="BJ922" s="6" t="s">
        <v>79</v>
      </c>
      <c r="BK922" s="106">
        <f>ROUND(I922*H922,2)</f>
        <v>0</v>
      </c>
      <c r="BL922" s="6" t="s">
        <v>293</v>
      </c>
      <c r="BM922" s="105" t="s">
        <v>1567</v>
      </c>
    </row>
    <row r="923" spans="1:65" s="132" customFormat="1">
      <c r="B923" s="133"/>
      <c r="D923" s="113" t="s">
        <v>226</v>
      </c>
      <c r="E923" s="134" t="s">
        <v>0</v>
      </c>
      <c r="F923" s="135" t="s">
        <v>1568</v>
      </c>
      <c r="H923" s="136">
        <v>3.78</v>
      </c>
      <c r="L923" s="133"/>
      <c r="M923" s="137"/>
      <c r="N923" s="138"/>
      <c r="O923" s="138"/>
      <c r="P923" s="138"/>
      <c r="Q923" s="138"/>
      <c r="R923" s="138"/>
      <c r="S923" s="138"/>
      <c r="T923" s="139"/>
      <c r="AT923" s="134" t="s">
        <v>226</v>
      </c>
      <c r="AU923" s="134" t="s">
        <v>81</v>
      </c>
      <c r="AV923" s="132" t="s">
        <v>81</v>
      </c>
      <c r="AW923" s="132" t="s">
        <v>28</v>
      </c>
      <c r="AX923" s="132" t="s">
        <v>79</v>
      </c>
      <c r="AY923" s="134" t="s">
        <v>217</v>
      </c>
    </row>
    <row r="924" spans="1:65" s="132" customFormat="1">
      <c r="B924" s="133"/>
      <c r="D924" s="113" t="s">
        <v>226</v>
      </c>
      <c r="F924" s="135" t="s">
        <v>1569</v>
      </c>
      <c r="H924" s="136">
        <v>1.1339999999999999</v>
      </c>
      <c r="L924" s="133"/>
      <c r="M924" s="137"/>
      <c r="N924" s="138"/>
      <c r="O924" s="138"/>
      <c r="P924" s="138"/>
      <c r="Q924" s="138"/>
      <c r="R924" s="138"/>
      <c r="S924" s="138"/>
      <c r="T924" s="139"/>
      <c r="AT924" s="134" t="s">
        <v>226</v>
      </c>
      <c r="AU924" s="134" t="s">
        <v>81</v>
      </c>
      <c r="AV924" s="132" t="s">
        <v>81</v>
      </c>
      <c r="AW924" s="132" t="s">
        <v>2</v>
      </c>
      <c r="AX924" s="132" t="s">
        <v>79</v>
      </c>
      <c r="AY924" s="134" t="s">
        <v>217</v>
      </c>
    </row>
    <row r="925" spans="1:65" s="17" customFormat="1" ht="16.5" customHeight="1">
      <c r="A925" s="161"/>
      <c r="B925" s="15"/>
      <c r="C925" s="148" t="s">
        <v>5885</v>
      </c>
      <c r="D925" s="148" t="s">
        <v>245</v>
      </c>
      <c r="E925" s="149" t="s">
        <v>1571</v>
      </c>
      <c r="F925" s="150" t="s">
        <v>1572</v>
      </c>
      <c r="G925" s="151" t="s">
        <v>222</v>
      </c>
      <c r="H925" s="152">
        <v>0.158</v>
      </c>
      <c r="I925" s="2"/>
      <c r="J925" s="153">
        <f>ROUND(I925*H925,2)</f>
        <v>0</v>
      </c>
      <c r="K925" s="150" t="s">
        <v>223</v>
      </c>
      <c r="L925" s="154"/>
      <c r="M925" s="155" t="s">
        <v>0</v>
      </c>
      <c r="N925" s="156" t="s">
        <v>37</v>
      </c>
      <c r="O925" s="102"/>
      <c r="P925" s="103">
        <f>O925*H925</f>
        <v>0</v>
      </c>
      <c r="Q925" s="103">
        <v>0.55000000000000004</v>
      </c>
      <c r="R925" s="103">
        <f>Q925*H925</f>
        <v>8.6900000000000005E-2</v>
      </c>
      <c r="S925" s="103">
        <v>0</v>
      </c>
      <c r="T925" s="104">
        <f>S925*H925</f>
        <v>0</v>
      </c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R925" s="105" t="s">
        <v>364</v>
      </c>
      <c r="AT925" s="105" t="s">
        <v>245</v>
      </c>
      <c r="AU925" s="105" t="s">
        <v>81</v>
      </c>
      <c r="AY925" s="6" t="s">
        <v>217</v>
      </c>
      <c r="BE925" s="106">
        <f>IF(N925="základní",J925,0)</f>
        <v>0</v>
      </c>
      <c r="BF925" s="106">
        <f>IF(N925="snížená",J925,0)</f>
        <v>0</v>
      </c>
      <c r="BG925" s="106">
        <f>IF(N925="zákl. přenesená",J925,0)</f>
        <v>0</v>
      </c>
      <c r="BH925" s="106">
        <f>IF(N925="sníž. přenesená",J925,0)</f>
        <v>0</v>
      </c>
      <c r="BI925" s="106">
        <f>IF(N925="nulová",J925,0)</f>
        <v>0</v>
      </c>
      <c r="BJ925" s="6" t="s">
        <v>79</v>
      </c>
      <c r="BK925" s="106">
        <f>ROUND(I925*H925,2)</f>
        <v>0</v>
      </c>
      <c r="BL925" s="6" t="s">
        <v>293</v>
      </c>
      <c r="BM925" s="105" t="s">
        <v>1573</v>
      </c>
    </row>
    <row r="926" spans="1:65" s="132" customFormat="1">
      <c r="B926" s="133"/>
      <c r="D926" s="113" t="s">
        <v>226</v>
      </c>
      <c r="E926" s="134" t="s">
        <v>0</v>
      </c>
      <c r="F926" s="135" t="s">
        <v>1574</v>
      </c>
      <c r="H926" s="136">
        <v>0.14399999999999999</v>
      </c>
      <c r="L926" s="133"/>
      <c r="M926" s="137"/>
      <c r="N926" s="138"/>
      <c r="O926" s="138"/>
      <c r="P926" s="138"/>
      <c r="Q926" s="138"/>
      <c r="R926" s="138"/>
      <c r="S926" s="138"/>
      <c r="T926" s="139"/>
      <c r="AT926" s="134" t="s">
        <v>226</v>
      </c>
      <c r="AU926" s="134" t="s">
        <v>81</v>
      </c>
      <c r="AV926" s="132" t="s">
        <v>81</v>
      </c>
      <c r="AW926" s="132" t="s">
        <v>28</v>
      </c>
      <c r="AX926" s="132" t="s">
        <v>79</v>
      </c>
      <c r="AY926" s="134" t="s">
        <v>217</v>
      </c>
    </row>
    <row r="927" spans="1:65" s="132" customFormat="1">
      <c r="B927" s="133"/>
      <c r="D927" s="113" t="s">
        <v>226</v>
      </c>
      <c r="F927" s="135" t="s">
        <v>1575</v>
      </c>
      <c r="H927" s="136">
        <v>0.158</v>
      </c>
      <c r="L927" s="133"/>
      <c r="M927" s="137"/>
      <c r="N927" s="138"/>
      <c r="O927" s="138"/>
      <c r="P927" s="138"/>
      <c r="Q927" s="138"/>
      <c r="R927" s="138"/>
      <c r="S927" s="138"/>
      <c r="T927" s="139"/>
      <c r="AT927" s="134" t="s">
        <v>226</v>
      </c>
      <c r="AU927" s="134" t="s">
        <v>81</v>
      </c>
      <c r="AV927" s="132" t="s">
        <v>81</v>
      </c>
      <c r="AW927" s="132" t="s">
        <v>2</v>
      </c>
      <c r="AX927" s="132" t="s">
        <v>79</v>
      </c>
      <c r="AY927" s="134" t="s">
        <v>217</v>
      </c>
    </row>
    <row r="928" spans="1:65" s="17" customFormat="1" ht="16.5" customHeight="1">
      <c r="A928" s="161"/>
      <c r="B928" s="15"/>
      <c r="C928" s="94" t="s">
        <v>1503</v>
      </c>
      <c r="D928" s="94" t="s">
        <v>219</v>
      </c>
      <c r="E928" s="95" t="s">
        <v>1577</v>
      </c>
      <c r="F928" s="96" t="s">
        <v>1578</v>
      </c>
      <c r="G928" s="97" t="s">
        <v>286</v>
      </c>
      <c r="H928" s="98">
        <v>24.32</v>
      </c>
      <c r="I928" s="1"/>
      <c r="J928" s="99">
        <f>ROUND(I928*H928,2)</f>
        <v>0</v>
      </c>
      <c r="K928" s="96" t="s">
        <v>223</v>
      </c>
      <c r="L928" s="15"/>
      <c r="M928" s="100" t="s">
        <v>0</v>
      </c>
      <c r="N928" s="101" t="s">
        <v>37</v>
      </c>
      <c r="O928" s="102"/>
      <c r="P928" s="103">
        <f>O928*H928</f>
        <v>0</v>
      </c>
      <c r="Q928" s="103">
        <v>0</v>
      </c>
      <c r="R928" s="103">
        <f>Q928*H928</f>
        <v>0</v>
      </c>
      <c r="S928" s="103">
        <v>0</v>
      </c>
      <c r="T928" s="104">
        <f>S928*H928</f>
        <v>0</v>
      </c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R928" s="105" t="s">
        <v>293</v>
      </c>
      <c r="AT928" s="105" t="s">
        <v>219</v>
      </c>
      <c r="AU928" s="105" t="s">
        <v>81</v>
      </c>
      <c r="AY928" s="6" t="s">
        <v>217</v>
      </c>
      <c r="BE928" s="106">
        <f>IF(N928="základní",J928,0)</f>
        <v>0</v>
      </c>
      <c r="BF928" s="106">
        <f>IF(N928="snížená",J928,0)</f>
        <v>0</v>
      </c>
      <c r="BG928" s="106">
        <f>IF(N928="zákl. přenesená",J928,0)</f>
        <v>0</v>
      </c>
      <c r="BH928" s="106">
        <f>IF(N928="sníž. přenesená",J928,0)</f>
        <v>0</v>
      </c>
      <c r="BI928" s="106">
        <f>IF(N928="nulová",J928,0)</f>
        <v>0</v>
      </c>
      <c r="BJ928" s="6" t="s">
        <v>79</v>
      </c>
      <c r="BK928" s="106">
        <f>ROUND(I928*H928,2)</f>
        <v>0</v>
      </c>
      <c r="BL928" s="6" t="s">
        <v>293</v>
      </c>
      <c r="BM928" s="105" t="s">
        <v>1579</v>
      </c>
    </row>
    <row r="929" spans="1:65" s="132" customFormat="1">
      <c r="B929" s="133"/>
      <c r="D929" s="113" t="s">
        <v>226</v>
      </c>
      <c r="E929" s="134" t="s">
        <v>0</v>
      </c>
      <c r="F929" s="135" t="s">
        <v>1305</v>
      </c>
      <c r="H929" s="136">
        <v>24.32</v>
      </c>
      <c r="L929" s="133"/>
      <c r="M929" s="137"/>
      <c r="N929" s="138"/>
      <c r="O929" s="138"/>
      <c r="P929" s="138"/>
      <c r="Q929" s="138"/>
      <c r="R929" s="138"/>
      <c r="S929" s="138"/>
      <c r="T929" s="139"/>
      <c r="AT929" s="134" t="s">
        <v>226</v>
      </c>
      <c r="AU929" s="134" t="s">
        <v>81</v>
      </c>
      <c r="AV929" s="132" t="s">
        <v>81</v>
      </c>
      <c r="AW929" s="132" t="s">
        <v>28</v>
      </c>
      <c r="AX929" s="132" t="s">
        <v>79</v>
      </c>
      <c r="AY929" s="134" t="s">
        <v>217</v>
      </c>
    </row>
    <row r="930" spans="1:65" s="17" customFormat="1" ht="16.5" customHeight="1">
      <c r="A930" s="161"/>
      <c r="B930" s="15"/>
      <c r="C930" s="148" t="s">
        <v>1509</v>
      </c>
      <c r="D930" s="148" t="s">
        <v>245</v>
      </c>
      <c r="E930" s="149" t="s">
        <v>1581</v>
      </c>
      <c r="F930" s="150" t="s">
        <v>1582</v>
      </c>
      <c r="G930" s="151" t="s">
        <v>222</v>
      </c>
      <c r="H930" s="152">
        <v>0.64200000000000002</v>
      </c>
      <c r="I930" s="2"/>
      <c r="J930" s="153">
        <f>ROUND(I930*H930,2)</f>
        <v>0</v>
      </c>
      <c r="K930" s="150" t="s">
        <v>223</v>
      </c>
      <c r="L930" s="154"/>
      <c r="M930" s="155" t="s">
        <v>0</v>
      </c>
      <c r="N930" s="156" t="s">
        <v>37</v>
      </c>
      <c r="O930" s="102"/>
      <c r="P930" s="103">
        <f>O930*H930</f>
        <v>0</v>
      </c>
      <c r="Q930" s="103">
        <v>0.55000000000000004</v>
      </c>
      <c r="R930" s="103">
        <f>Q930*H930</f>
        <v>0.35310000000000002</v>
      </c>
      <c r="S930" s="103">
        <v>0</v>
      </c>
      <c r="T930" s="104">
        <f>S930*H930</f>
        <v>0</v>
      </c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R930" s="105" t="s">
        <v>364</v>
      </c>
      <c r="AT930" s="105" t="s">
        <v>245</v>
      </c>
      <c r="AU930" s="105" t="s">
        <v>81</v>
      </c>
      <c r="AY930" s="6" t="s">
        <v>217</v>
      </c>
      <c r="BE930" s="106">
        <f>IF(N930="základní",J930,0)</f>
        <v>0</v>
      </c>
      <c r="BF930" s="106">
        <f>IF(N930="snížená",J930,0)</f>
        <v>0</v>
      </c>
      <c r="BG930" s="106">
        <f>IF(N930="zákl. přenesená",J930,0)</f>
        <v>0</v>
      </c>
      <c r="BH930" s="106">
        <f>IF(N930="sníž. přenesená",J930,0)</f>
        <v>0</v>
      </c>
      <c r="BI930" s="106">
        <f>IF(N930="nulová",J930,0)</f>
        <v>0</v>
      </c>
      <c r="BJ930" s="6" t="s">
        <v>79</v>
      </c>
      <c r="BK930" s="106">
        <f>ROUND(I930*H930,2)</f>
        <v>0</v>
      </c>
      <c r="BL930" s="6" t="s">
        <v>293</v>
      </c>
      <c r="BM930" s="105" t="s">
        <v>1583</v>
      </c>
    </row>
    <row r="931" spans="1:65" s="132" customFormat="1">
      <c r="B931" s="133"/>
      <c r="D931" s="113" t="s">
        <v>226</v>
      </c>
      <c r="E931" s="134" t="s">
        <v>0</v>
      </c>
      <c r="F931" s="135" t="s">
        <v>1584</v>
      </c>
      <c r="H931" s="136">
        <v>0.58399999999999996</v>
      </c>
      <c r="L931" s="133"/>
      <c r="M931" s="137"/>
      <c r="N931" s="138"/>
      <c r="O931" s="138"/>
      <c r="P931" s="138"/>
      <c r="Q931" s="138"/>
      <c r="R931" s="138"/>
      <c r="S931" s="138"/>
      <c r="T931" s="139"/>
      <c r="AT931" s="134" t="s">
        <v>226</v>
      </c>
      <c r="AU931" s="134" t="s">
        <v>81</v>
      </c>
      <c r="AV931" s="132" t="s">
        <v>81</v>
      </c>
      <c r="AW931" s="132" t="s">
        <v>28</v>
      </c>
      <c r="AX931" s="132" t="s">
        <v>79</v>
      </c>
      <c r="AY931" s="134" t="s">
        <v>217</v>
      </c>
    </row>
    <row r="932" spans="1:65" s="132" customFormat="1">
      <c r="B932" s="133"/>
      <c r="D932" s="113" t="s">
        <v>226</v>
      </c>
      <c r="F932" s="135" t="s">
        <v>1585</v>
      </c>
      <c r="H932" s="136">
        <v>0.64200000000000002</v>
      </c>
      <c r="L932" s="133"/>
      <c r="M932" s="137"/>
      <c r="N932" s="138"/>
      <c r="O932" s="138"/>
      <c r="P932" s="138"/>
      <c r="Q932" s="138"/>
      <c r="R932" s="138"/>
      <c r="S932" s="138"/>
      <c r="T932" s="139"/>
      <c r="AT932" s="134" t="s">
        <v>226</v>
      </c>
      <c r="AU932" s="134" t="s">
        <v>81</v>
      </c>
      <c r="AV932" s="132" t="s">
        <v>81</v>
      </c>
      <c r="AW932" s="132" t="s">
        <v>2</v>
      </c>
      <c r="AX932" s="132" t="s">
        <v>79</v>
      </c>
      <c r="AY932" s="134" t="s">
        <v>217</v>
      </c>
    </row>
    <row r="933" spans="1:65" s="17" customFormat="1" ht="16.5" customHeight="1">
      <c r="A933" s="161"/>
      <c r="B933" s="15"/>
      <c r="C933" s="94" t="s">
        <v>1518</v>
      </c>
      <c r="D933" s="94" t="s">
        <v>219</v>
      </c>
      <c r="E933" s="95" t="s">
        <v>1587</v>
      </c>
      <c r="F933" s="96" t="s">
        <v>1588</v>
      </c>
      <c r="G933" s="97" t="s">
        <v>286</v>
      </c>
      <c r="H933" s="98">
        <v>14.72</v>
      </c>
      <c r="I933" s="1"/>
      <c r="J933" s="99">
        <f>ROUND(I933*H933,2)</f>
        <v>0</v>
      </c>
      <c r="K933" s="96" t="s">
        <v>223</v>
      </c>
      <c r="L933" s="15"/>
      <c r="M933" s="100" t="s">
        <v>0</v>
      </c>
      <c r="N933" s="101" t="s">
        <v>37</v>
      </c>
      <c r="O933" s="102"/>
      <c r="P933" s="103">
        <f>O933*H933</f>
        <v>0</v>
      </c>
      <c r="Q933" s="103">
        <v>0</v>
      </c>
      <c r="R933" s="103">
        <f>Q933*H933</f>
        <v>0</v>
      </c>
      <c r="S933" s="103">
        <v>0</v>
      </c>
      <c r="T933" s="104">
        <f>S933*H933</f>
        <v>0</v>
      </c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R933" s="105" t="s">
        <v>293</v>
      </c>
      <c r="AT933" s="105" t="s">
        <v>219</v>
      </c>
      <c r="AU933" s="105" t="s">
        <v>81</v>
      </c>
      <c r="AY933" s="6" t="s">
        <v>217</v>
      </c>
      <c r="BE933" s="106">
        <f>IF(N933="základní",J933,0)</f>
        <v>0</v>
      </c>
      <c r="BF933" s="106">
        <f>IF(N933="snížená",J933,0)</f>
        <v>0</v>
      </c>
      <c r="BG933" s="106">
        <f>IF(N933="zákl. přenesená",J933,0)</f>
        <v>0</v>
      </c>
      <c r="BH933" s="106">
        <f>IF(N933="sníž. přenesená",J933,0)</f>
        <v>0</v>
      </c>
      <c r="BI933" s="106">
        <f>IF(N933="nulová",J933,0)</f>
        <v>0</v>
      </c>
      <c r="BJ933" s="6" t="s">
        <v>79</v>
      </c>
      <c r="BK933" s="106">
        <f>ROUND(I933*H933,2)</f>
        <v>0</v>
      </c>
      <c r="BL933" s="6" t="s">
        <v>293</v>
      </c>
      <c r="BM933" s="105" t="s">
        <v>1589</v>
      </c>
    </row>
    <row r="934" spans="1:65" s="132" customFormat="1">
      <c r="B934" s="133"/>
      <c r="D934" s="113" t="s">
        <v>226</v>
      </c>
      <c r="E934" s="134" t="s">
        <v>0</v>
      </c>
      <c r="F934" s="135" t="s">
        <v>1346</v>
      </c>
      <c r="H934" s="136">
        <v>14.72</v>
      </c>
      <c r="L934" s="133"/>
      <c r="M934" s="137"/>
      <c r="N934" s="138"/>
      <c r="O934" s="138"/>
      <c r="P934" s="138"/>
      <c r="Q934" s="138"/>
      <c r="R934" s="138"/>
      <c r="S934" s="138"/>
      <c r="T934" s="139"/>
      <c r="AT934" s="134" t="s">
        <v>226</v>
      </c>
      <c r="AU934" s="134" t="s">
        <v>81</v>
      </c>
      <c r="AV934" s="132" t="s">
        <v>81</v>
      </c>
      <c r="AW934" s="132" t="s">
        <v>28</v>
      </c>
      <c r="AX934" s="132" t="s">
        <v>79</v>
      </c>
      <c r="AY934" s="134" t="s">
        <v>217</v>
      </c>
    </row>
    <row r="935" spans="1:65" s="17" customFormat="1" ht="16.5" customHeight="1">
      <c r="A935" s="161"/>
      <c r="B935" s="15"/>
      <c r="C935" s="148" t="s">
        <v>1524</v>
      </c>
      <c r="D935" s="148" t="s">
        <v>245</v>
      </c>
      <c r="E935" s="149" t="s">
        <v>1581</v>
      </c>
      <c r="F935" s="150" t="s">
        <v>1582</v>
      </c>
      <c r="G935" s="151" t="s">
        <v>222</v>
      </c>
      <c r="H935" s="152">
        <v>0.38800000000000001</v>
      </c>
      <c r="I935" s="2"/>
      <c r="J935" s="153">
        <f>ROUND(I935*H935,2)</f>
        <v>0</v>
      </c>
      <c r="K935" s="150" t="s">
        <v>223</v>
      </c>
      <c r="L935" s="154"/>
      <c r="M935" s="155" t="s">
        <v>0</v>
      </c>
      <c r="N935" s="156" t="s">
        <v>37</v>
      </c>
      <c r="O935" s="102"/>
      <c r="P935" s="103">
        <f>O935*H935</f>
        <v>0</v>
      </c>
      <c r="Q935" s="103">
        <v>0.55000000000000004</v>
      </c>
      <c r="R935" s="103">
        <f>Q935*H935</f>
        <v>0.21340000000000003</v>
      </c>
      <c r="S935" s="103">
        <v>0</v>
      </c>
      <c r="T935" s="104">
        <f>S935*H935</f>
        <v>0</v>
      </c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R935" s="105" t="s">
        <v>364</v>
      </c>
      <c r="AT935" s="105" t="s">
        <v>245</v>
      </c>
      <c r="AU935" s="105" t="s">
        <v>81</v>
      </c>
      <c r="AY935" s="6" t="s">
        <v>217</v>
      </c>
      <c r="BE935" s="106">
        <f>IF(N935="základní",J935,0)</f>
        <v>0</v>
      </c>
      <c r="BF935" s="106">
        <f>IF(N935="snížená",J935,0)</f>
        <v>0</v>
      </c>
      <c r="BG935" s="106">
        <f>IF(N935="zákl. přenesená",J935,0)</f>
        <v>0</v>
      </c>
      <c r="BH935" s="106">
        <f>IF(N935="sníž. přenesená",J935,0)</f>
        <v>0</v>
      </c>
      <c r="BI935" s="106">
        <f>IF(N935="nulová",J935,0)</f>
        <v>0</v>
      </c>
      <c r="BJ935" s="6" t="s">
        <v>79</v>
      </c>
      <c r="BK935" s="106">
        <f>ROUND(I935*H935,2)</f>
        <v>0</v>
      </c>
      <c r="BL935" s="6" t="s">
        <v>293</v>
      </c>
      <c r="BM935" s="105" t="s">
        <v>1591</v>
      </c>
    </row>
    <row r="936" spans="1:65" s="132" customFormat="1">
      <c r="B936" s="133"/>
      <c r="D936" s="113" t="s">
        <v>226</v>
      </c>
      <c r="E936" s="134" t="s">
        <v>0</v>
      </c>
      <c r="F936" s="135" t="s">
        <v>1592</v>
      </c>
      <c r="H936" s="136">
        <v>0.35299999999999998</v>
      </c>
      <c r="L936" s="133"/>
      <c r="M936" s="137"/>
      <c r="N936" s="138"/>
      <c r="O936" s="138"/>
      <c r="P936" s="138"/>
      <c r="Q936" s="138"/>
      <c r="R936" s="138"/>
      <c r="S936" s="138"/>
      <c r="T936" s="139"/>
      <c r="AT936" s="134" t="s">
        <v>226</v>
      </c>
      <c r="AU936" s="134" t="s">
        <v>81</v>
      </c>
      <c r="AV936" s="132" t="s">
        <v>81</v>
      </c>
      <c r="AW936" s="132" t="s">
        <v>28</v>
      </c>
      <c r="AX936" s="132" t="s">
        <v>79</v>
      </c>
      <c r="AY936" s="134" t="s">
        <v>217</v>
      </c>
    </row>
    <row r="937" spans="1:65" s="132" customFormat="1">
      <c r="B937" s="133"/>
      <c r="D937" s="113" t="s">
        <v>226</v>
      </c>
      <c r="F937" s="135" t="s">
        <v>1593</v>
      </c>
      <c r="H937" s="136">
        <v>0.38800000000000001</v>
      </c>
      <c r="L937" s="133"/>
      <c r="M937" s="137"/>
      <c r="N937" s="138"/>
      <c r="O937" s="138"/>
      <c r="P937" s="138"/>
      <c r="Q937" s="138"/>
      <c r="R937" s="138"/>
      <c r="S937" s="138"/>
      <c r="T937" s="139"/>
      <c r="AT937" s="134" t="s">
        <v>226</v>
      </c>
      <c r="AU937" s="134" t="s">
        <v>81</v>
      </c>
      <c r="AV937" s="132" t="s">
        <v>81</v>
      </c>
      <c r="AW937" s="132" t="s">
        <v>2</v>
      </c>
      <c r="AX937" s="132" t="s">
        <v>79</v>
      </c>
      <c r="AY937" s="134" t="s">
        <v>217</v>
      </c>
    </row>
    <row r="938" spans="1:65" s="17" customFormat="1" ht="16.5" customHeight="1">
      <c r="A938" s="161"/>
      <c r="B938" s="15"/>
      <c r="C938" s="94" t="s">
        <v>1529</v>
      </c>
      <c r="D938" s="94" t="s">
        <v>219</v>
      </c>
      <c r="E938" s="95" t="s">
        <v>1595</v>
      </c>
      <c r="F938" s="96" t="s">
        <v>1596</v>
      </c>
      <c r="G938" s="97" t="s">
        <v>286</v>
      </c>
      <c r="H938" s="98">
        <v>252.62</v>
      </c>
      <c r="I938" s="1"/>
      <c r="J938" s="99">
        <f>ROUND(I938*H938,2)</f>
        <v>0</v>
      </c>
      <c r="K938" s="96" t="s">
        <v>223</v>
      </c>
      <c r="L938" s="15"/>
      <c r="M938" s="100" t="s">
        <v>0</v>
      </c>
      <c r="N938" s="101" t="s">
        <v>37</v>
      </c>
      <c r="O938" s="102"/>
      <c r="P938" s="103">
        <f>O938*H938</f>
        <v>0</v>
      </c>
      <c r="Q938" s="103">
        <v>0</v>
      </c>
      <c r="R938" s="103">
        <f>Q938*H938</f>
        <v>0</v>
      </c>
      <c r="S938" s="103">
        <v>0</v>
      </c>
      <c r="T938" s="104">
        <f>S938*H938</f>
        <v>0</v>
      </c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R938" s="105" t="s">
        <v>293</v>
      </c>
      <c r="AT938" s="105" t="s">
        <v>219</v>
      </c>
      <c r="AU938" s="105" t="s">
        <v>81</v>
      </c>
      <c r="AY938" s="6" t="s">
        <v>217</v>
      </c>
      <c r="BE938" s="106">
        <f>IF(N938="základní",J938,0)</f>
        <v>0</v>
      </c>
      <c r="BF938" s="106">
        <f>IF(N938="snížená",J938,0)</f>
        <v>0</v>
      </c>
      <c r="BG938" s="106">
        <f>IF(N938="zákl. přenesená",J938,0)</f>
        <v>0</v>
      </c>
      <c r="BH938" s="106">
        <f>IF(N938="sníž. přenesená",J938,0)</f>
        <v>0</v>
      </c>
      <c r="BI938" s="106">
        <f>IF(N938="nulová",J938,0)</f>
        <v>0</v>
      </c>
      <c r="BJ938" s="6" t="s">
        <v>79</v>
      </c>
      <c r="BK938" s="106">
        <f>ROUND(I938*H938,2)</f>
        <v>0</v>
      </c>
      <c r="BL938" s="6" t="s">
        <v>293</v>
      </c>
      <c r="BM938" s="105" t="s">
        <v>1597</v>
      </c>
    </row>
    <row r="939" spans="1:65" s="132" customFormat="1" ht="22.5">
      <c r="B939" s="133"/>
      <c r="D939" s="113" t="s">
        <v>226</v>
      </c>
      <c r="E939" s="134" t="s">
        <v>0</v>
      </c>
      <c r="F939" s="135" t="s">
        <v>1598</v>
      </c>
      <c r="H939" s="136">
        <v>252.62</v>
      </c>
      <c r="L939" s="133"/>
      <c r="M939" s="137"/>
      <c r="N939" s="138"/>
      <c r="O939" s="138"/>
      <c r="P939" s="138"/>
      <c r="Q939" s="138"/>
      <c r="R939" s="138"/>
      <c r="S939" s="138"/>
      <c r="T939" s="139"/>
      <c r="AT939" s="134" t="s">
        <v>226</v>
      </c>
      <c r="AU939" s="134" t="s">
        <v>81</v>
      </c>
      <c r="AV939" s="132" t="s">
        <v>81</v>
      </c>
      <c r="AW939" s="132" t="s">
        <v>28</v>
      </c>
      <c r="AX939" s="132" t="s">
        <v>79</v>
      </c>
      <c r="AY939" s="134" t="s">
        <v>217</v>
      </c>
    </row>
    <row r="940" spans="1:65" s="17" customFormat="1" ht="16.5" customHeight="1">
      <c r="A940" s="161"/>
      <c r="B940" s="15"/>
      <c r="C940" s="148" t="s">
        <v>1535</v>
      </c>
      <c r="D940" s="148" t="s">
        <v>245</v>
      </c>
      <c r="E940" s="149" t="s">
        <v>1600</v>
      </c>
      <c r="F940" s="150" t="s">
        <v>1601</v>
      </c>
      <c r="G940" s="151" t="s">
        <v>222</v>
      </c>
      <c r="H940" s="152">
        <v>3.7890000000000001</v>
      </c>
      <c r="I940" s="2"/>
      <c r="J940" s="153">
        <f>ROUND(I940*H940,2)</f>
        <v>0</v>
      </c>
      <c r="K940" s="150" t="s">
        <v>223</v>
      </c>
      <c r="L940" s="154"/>
      <c r="M940" s="155" t="s">
        <v>0</v>
      </c>
      <c r="N940" s="156" t="s">
        <v>37</v>
      </c>
      <c r="O940" s="102"/>
      <c r="P940" s="103">
        <f>O940*H940</f>
        <v>0</v>
      </c>
      <c r="Q940" s="103">
        <v>0.55000000000000004</v>
      </c>
      <c r="R940" s="103">
        <f>Q940*H940</f>
        <v>2.0839500000000002</v>
      </c>
      <c r="S940" s="103">
        <v>0</v>
      </c>
      <c r="T940" s="104">
        <f>S940*H940</f>
        <v>0</v>
      </c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R940" s="105" t="s">
        <v>364</v>
      </c>
      <c r="AT940" s="105" t="s">
        <v>245</v>
      </c>
      <c r="AU940" s="105" t="s">
        <v>81</v>
      </c>
      <c r="AY940" s="6" t="s">
        <v>217</v>
      </c>
      <c r="BE940" s="106">
        <f>IF(N940="základní",J940,0)</f>
        <v>0</v>
      </c>
      <c r="BF940" s="106">
        <f>IF(N940="snížená",J940,0)</f>
        <v>0</v>
      </c>
      <c r="BG940" s="106">
        <f>IF(N940="zákl. přenesená",J940,0)</f>
        <v>0</v>
      </c>
      <c r="BH940" s="106">
        <f>IF(N940="sníž. přenesená",J940,0)</f>
        <v>0</v>
      </c>
      <c r="BI940" s="106">
        <f>IF(N940="nulová",J940,0)</f>
        <v>0</v>
      </c>
      <c r="BJ940" s="6" t="s">
        <v>79</v>
      </c>
      <c r="BK940" s="106">
        <f>ROUND(I940*H940,2)</f>
        <v>0</v>
      </c>
      <c r="BL940" s="6" t="s">
        <v>293</v>
      </c>
      <c r="BM940" s="105" t="s">
        <v>1602</v>
      </c>
    </row>
    <row r="941" spans="1:65" s="132" customFormat="1" ht="22.5">
      <c r="B941" s="133"/>
      <c r="D941" s="113" t="s">
        <v>226</v>
      </c>
      <c r="E941" s="134" t="s">
        <v>0</v>
      </c>
      <c r="F941" s="135" t="s">
        <v>1598</v>
      </c>
      <c r="H941" s="136">
        <v>252.62</v>
      </c>
      <c r="L941" s="133"/>
      <c r="M941" s="137"/>
      <c r="N941" s="138"/>
      <c r="O941" s="138"/>
      <c r="P941" s="138"/>
      <c r="Q941" s="138"/>
      <c r="R941" s="138"/>
      <c r="S941" s="138"/>
      <c r="T941" s="139"/>
      <c r="AT941" s="134" t="s">
        <v>226</v>
      </c>
      <c r="AU941" s="134" t="s">
        <v>81</v>
      </c>
      <c r="AV941" s="132" t="s">
        <v>81</v>
      </c>
      <c r="AW941" s="132" t="s">
        <v>28</v>
      </c>
      <c r="AX941" s="132" t="s">
        <v>79</v>
      </c>
      <c r="AY941" s="134" t="s">
        <v>217</v>
      </c>
    </row>
    <row r="942" spans="1:65" s="132" customFormat="1">
      <c r="B942" s="133"/>
      <c r="D942" s="113" t="s">
        <v>226</v>
      </c>
      <c r="F942" s="135" t="s">
        <v>1603</v>
      </c>
      <c r="H942" s="136">
        <v>3.7890000000000001</v>
      </c>
      <c r="L942" s="133"/>
      <c r="M942" s="137"/>
      <c r="N942" s="138"/>
      <c r="O942" s="138"/>
      <c r="P942" s="138"/>
      <c r="Q942" s="138"/>
      <c r="R942" s="138"/>
      <c r="S942" s="138"/>
      <c r="T942" s="139"/>
      <c r="AT942" s="134" t="s">
        <v>226</v>
      </c>
      <c r="AU942" s="134" t="s">
        <v>81</v>
      </c>
      <c r="AV942" s="132" t="s">
        <v>81</v>
      </c>
      <c r="AW942" s="132" t="s">
        <v>2</v>
      </c>
      <c r="AX942" s="132" t="s">
        <v>79</v>
      </c>
      <c r="AY942" s="134" t="s">
        <v>217</v>
      </c>
    </row>
    <row r="943" spans="1:65" s="17" customFormat="1" ht="16.5" customHeight="1">
      <c r="A943" s="161"/>
      <c r="B943" s="15"/>
      <c r="C943" s="94" t="s">
        <v>1541</v>
      </c>
      <c r="D943" s="94" t="s">
        <v>219</v>
      </c>
      <c r="E943" s="95" t="s">
        <v>1605</v>
      </c>
      <c r="F943" s="96" t="s">
        <v>1606</v>
      </c>
      <c r="G943" s="97" t="s">
        <v>257</v>
      </c>
      <c r="H943" s="98">
        <v>200</v>
      </c>
      <c r="I943" s="1"/>
      <c r="J943" s="99">
        <f>ROUND(I943*H943,2)</f>
        <v>0</v>
      </c>
      <c r="K943" s="96" t="s">
        <v>223</v>
      </c>
      <c r="L943" s="15"/>
      <c r="M943" s="100" t="s">
        <v>0</v>
      </c>
      <c r="N943" s="101" t="s">
        <v>37</v>
      </c>
      <c r="O943" s="102"/>
      <c r="P943" s="103">
        <f>O943*H943</f>
        <v>0</v>
      </c>
      <c r="Q943" s="103">
        <v>0</v>
      </c>
      <c r="R943" s="103">
        <f>Q943*H943</f>
        <v>0</v>
      </c>
      <c r="S943" s="103">
        <v>0</v>
      </c>
      <c r="T943" s="104">
        <f>S943*H943</f>
        <v>0</v>
      </c>
      <c r="U943" s="161"/>
      <c r="V943" s="161"/>
      <c r="W943" s="161"/>
      <c r="X943" s="161"/>
      <c r="Y943" s="161"/>
      <c r="Z943" s="161"/>
      <c r="AA943" s="161"/>
      <c r="AB943" s="161"/>
      <c r="AC943" s="161"/>
      <c r="AD943" s="161"/>
      <c r="AE943" s="161"/>
      <c r="AR943" s="105" t="s">
        <v>293</v>
      </c>
      <c r="AT943" s="105" t="s">
        <v>219</v>
      </c>
      <c r="AU943" s="105" t="s">
        <v>81</v>
      </c>
      <c r="AY943" s="6" t="s">
        <v>217</v>
      </c>
      <c r="BE943" s="106">
        <f>IF(N943="základní",J943,0)</f>
        <v>0</v>
      </c>
      <c r="BF943" s="106">
        <f>IF(N943="snížená",J943,0)</f>
        <v>0</v>
      </c>
      <c r="BG943" s="106">
        <f>IF(N943="zákl. přenesená",J943,0)</f>
        <v>0</v>
      </c>
      <c r="BH943" s="106">
        <f>IF(N943="sníž. přenesená",J943,0)</f>
        <v>0</v>
      </c>
      <c r="BI943" s="106">
        <f>IF(N943="nulová",J943,0)</f>
        <v>0</v>
      </c>
      <c r="BJ943" s="6" t="s">
        <v>79</v>
      </c>
      <c r="BK943" s="106">
        <f>ROUND(I943*H943,2)</f>
        <v>0</v>
      </c>
      <c r="BL943" s="6" t="s">
        <v>293</v>
      </c>
      <c r="BM943" s="105" t="s">
        <v>1607</v>
      </c>
    </row>
    <row r="944" spans="1:65" s="17" customFormat="1" ht="16.5" customHeight="1">
      <c r="A944" s="161"/>
      <c r="B944" s="15"/>
      <c r="C944" s="148" t="s">
        <v>1547</v>
      </c>
      <c r="D944" s="148" t="s">
        <v>245</v>
      </c>
      <c r="E944" s="149" t="s">
        <v>1600</v>
      </c>
      <c r="F944" s="150" t="s">
        <v>1601</v>
      </c>
      <c r="G944" s="151" t="s">
        <v>222</v>
      </c>
      <c r="H944" s="152">
        <v>0.52800000000000002</v>
      </c>
      <c r="I944" s="2"/>
      <c r="J944" s="153">
        <f>ROUND(I944*H944,2)</f>
        <v>0</v>
      </c>
      <c r="K944" s="150" t="s">
        <v>223</v>
      </c>
      <c r="L944" s="154"/>
      <c r="M944" s="155" t="s">
        <v>0</v>
      </c>
      <c r="N944" s="156" t="s">
        <v>37</v>
      </c>
      <c r="O944" s="102"/>
      <c r="P944" s="103">
        <f>O944*H944</f>
        <v>0</v>
      </c>
      <c r="Q944" s="103">
        <v>0.55000000000000004</v>
      </c>
      <c r="R944" s="103">
        <f>Q944*H944</f>
        <v>0.29040000000000005</v>
      </c>
      <c r="S944" s="103">
        <v>0</v>
      </c>
      <c r="T944" s="104">
        <f>S944*H944</f>
        <v>0</v>
      </c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R944" s="105" t="s">
        <v>364</v>
      </c>
      <c r="AT944" s="105" t="s">
        <v>245</v>
      </c>
      <c r="AU944" s="105" t="s">
        <v>81</v>
      </c>
      <c r="AY944" s="6" t="s">
        <v>217</v>
      </c>
      <c r="BE944" s="106">
        <f>IF(N944="základní",J944,0)</f>
        <v>0</v>
      </c>
      <c r="BF944" s="106">
        <f>IF(N944="snížená",J944,0)</f>
        <v>0</v>
      </c>
      <c r="BG944" s="106">
        <f>IF(N944="zákl. přenesená",J944,0)</f>
        <v>0</v>
      </c>
      <c r="BH944" s="106">
        <f>IF(N944="sníž. přenesená",J944,0)</f>
        <v>0</v>
      </c>
      <c r="BI944" s="106">
        <f>IF(N944="nulová",J944,0)</f>
        <v>0</v>
      </c>
      <c r="BJ944" s="6" t="s">
        <v>79</v>
      </c>
      <c r="BK944" s="106">
        <f>ROUND(I944*H944,2)</f>
        <v>0</v>
      </c>
      <c r="BL944" s="6" t="s">
        <v>293</v>
      </c>
      <c r="BM944" s="105" t="s">
        <v>1609</v>
      </c>
    </row>
    <row r="945" spans="1:65" s="132" customFormat="1">
      <c r="B945" s="133"/>
      <c r="D945" s="113" t="s">
        <v>226</v>
      </c>
      <c r="E945" s="134" t="s">
        <v>0</v>
      </c>
      <c r="F945" s="135" t="s">
        <v>1610</v>
      </c>
      <c r="H945" s="136">
        <v>0.48</v>
      </c>
      <c r="L945" s="133"/>
      <c r="M945" s="137"/>
      <c r="N945" s="138"/>
      <c r="O945" s="138"/>
      <c r="P945" s="138"/>
      <c r="Q945" s="138"/>
      <c r="R945" s="138"/>
      <c r="S945" s="138"/>
      <c r="T945" s="139"/>
      <c r="AT945" s="134" t="s">
        <v>226</v>
      </c>
      <c r="AU945" s="134" t="s">
        <v>81</v>
      </c>
      <c r="AV945" s="132" t="s">
        <v>81</v>
      </c>
      <c r="AW945" s="132" t="s">
        <v>28</v>
      </c>
      <c r="AX945" s="132" t="s">
        <v>79</v>
      </c>
      <c r="AY945" s="134" t="s">
        <v>217</v>
      </c>
    </row>
    <row r="946" spans="1:65" s="132" customFormat="1">
      <c r="B946" s="133"/>
      <c r="D946" s="113" t="s">
        <v>226</v>
      </c>
      <c r="F946" s="135" t="s">
        <v>1611</v>
      </c>
      <c r="H946" s="136">
        <v>0.52800000000000002</v>
      </c>
      <c r="L946" s="133"/>
      <c r="M946" s="137"/>
      <c r="N946" s="138"/>
      <c r="O946" s="138"/>
      <c r="P946" s="138"/>
      <c r="Q946" s="138"/>
      <c r="R946" s="138"/>
      <c r="S946" s="138"/>
      <c r="T946" s="139"/>
      <c r="AT946" s="134" t="s">
        <v>226</v>
      </c>
      <c r="AU946" s="134" t="s">
        <v>81</v>
      </c>
      <c r="AV946" s="132" t="s">
        <v>81</v>
      </c>
      <c r="AW946" s="132" t="s">
        <v>2</v>
      </c>
      <c r="AX946" s="132" t="s">
        <v>79</v>
      </c>
      <c r="AY946" s="134" t="s">
        <v>217</v>
      </c>
    </row>
    <row r="947" spans="1:65" s="17" customFormat="1" ht="16.5" customHeight="1">
      <c r="A947" s="161"/>
      <c r="B947" s="15"/>
      <c r="C947" s="94" t="s">
        <v>1552</v>
      </c>
      <c r="D947" s="94" t="s">
        <v>219</v>
      </c>
      <c r="E947" s="95" t="s">
        <v>1613</v>
      </c>
      <c r="F947" s="96" t="s">
        <v>1614</v>
      </c>
      <c r="G947" s="97" t="s">
        <v>286</v>
      </c>
      <c r="H947" s="98">
        <v>252.62</v>
      </c>
      <c r="I947" s="1"/>
      <c r="J947" s="99">
        <f>ROUND(I947*H947,2)</f>
        <v>0</v>
      </c>
      <c r="K947" s="96" t="s">
        <v>223</v>
      </c>
      <c r="L947" s="15"/>
      <c r="M947" s="100" t="s">
        <v>0</v>
      </c>
      <c r="N947" s="101" t="s">
        <v>37</v>
      </c>
      <c r="O947" s="102"/>
      <c r="P947" s="103">
        <f>O947*H947</f>
        <v>0</v>
      </c>
      <c r="Q947" s="103">
        <v>0</v>
      </c>
      <c r="R947" s="103">
        <f>Q947*H947</f>
        <v>0</v>
      </c>
      <c r="S947" s="103">
        <v>7.0000000000000001E-3</v>
      </c>
      <c r="T947" s="104">
        <f>S947*H947</f>
        <v>1.76834</v>
      </c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R947" s="105" t="s">
        <v>293</v>
      </c>
      <c r="AT947" s="105" t="s">
        <v>219</v>
      </c>
      <c r="AU947" s="105" t="s">
        <v>81</v>
      </c>
      <c r="AY947" s="6" t="s">
        <v>217</v>
      </c>
      <c r="BE947" s="106">
        <f>IF(N947="základní",J947,0)</f>
        <v>0</v>
      </c>
      <c r="BF947" s="106">
        <f>IF(N947="snížená",J947,0)</f>
        <v>0</v>
      </c>
      <c r="BG947" s="106">
        <f>IF(N947="zákl. přenesená",J947,0)</f>
        <v>0</v>
      </c>
      <c r="BH947" s="106">
        <f>IF(N947="sníž. přenesená",J947,0)</f>
        <v>0</v>
      </c>
      <c r="BI947" s="106">
        <f>IF(N947="nulová",J947,0)</f>
        <v>0</v>
      </c>
      <c r="BJ947" s="6" t="s">
        <v>79</v>
      </c>
      <c r="BK947" s="106">
        <f>ROUND(I947*H947,2)</f>
        <v>0</v>
      </c>
      <c r="BL947" s="6" t="s">
        <v>293</v>
      </c>
      <c r="BM947" s="105" t="s">
        <v>1615</v>
      </c>
    </row>
    <row r="948" spans="1:65" s="132" customFormat="1" ht="22.5">
      <c r="B948" s="133"/>
      <c r="D948" s="113" t="s">
        <v>226</v>
      </c>
      <c r="E948" s="134" t="s">
        <v>0</v>
      </c>
      <c r="F948" s="135" t="s">
        <v>1598</v>
      </c>
      <c r="H948" s="136">
        <v>252.62</v>
      </c>
      <c r="L948" s="133"/>
      <c r="M948" s="137"/>
      <c r="N948" s="138"/>
      <c r="O948" s="138"/>
      <c r="P948" s="138"/>
      <c r="Q948" s="138"/>
      <c r="R948" s="138"/>
      <c r="S948" s="138"/>
      <c r="T948" s="139"/>
      <c r="AT948" s="134" t="s">
        <v>226</v>
      </c>
      <c r="AU948" s="134" t="s">
        <v>81</v>
      </c>
      <c r="AV948" s="132" t="s">
        <v>81</v>
      </c>
      <c r="AW948" s="132" t="s">
        <v>28</v>
      </c>
      <c r="AX948" s="132" t="s">
        <v>79</v>
      </c>
      <c r="AY948" s="134" t="s">
        <v>217</v>
      </c>
    </row>
    <row r="949" spans="1:65" s="17" customFormat="1" ht="16.5" customHeight="1">
      <c r="A949" s="161"/>
      <c r="B949" s="15"/>
      <c r="C949" s="94" t="s">
        <v>1558</v>
      </c>
      <c r="D949" s="94" t="s">
        <v>219</v>
      </c>
      <c r="E949" s="95" t="s">
        <v>1617</v>
      </c>
      <c r="F949" s="96" t="s">
        <v>1618</v>
      </c>
      <c r="G949" s="97" t="s">
        <v>257</v>
      </c>
      <c r="H949" s="98">
        <v>64.927999999999997</v>
      </c>
      <c r="I949" s="1"/>
      <c r="J949" s="99">
        <f>ROUND(I949*H949,2)</f>
        <v>0</v>
      </c>
      <c r="K949" s="96" t="s">
        <v>223</v>
      </c>
      <c r="L949" s="15"/>
      <c r="M949" s="100" t="s">
        <v>0</v>
      </c>
      <c r="N949" s="101" t="s">
        <v>37</v>
      </c>
      <c r="O949" s="102"/>
      <c r="P949" s="103">
        <f>O949*H949</f>
        <v>0</v>
      </c>
      <c r="Q949" s="103">
        <v>0</v>
      </c>
      <c r="R949" s="103">
        <f>Q949*H949</f>
        <v>0</v>
      </c>
      <c r="S949" s="103">
        <v>0</v>
      </c>
      <c r="T949" s="104">
        <f>S949*H949</f>
        <v>0</v>
      </c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R949" s="105" t="s">
        <v>293</v>
      </c>
      <c r="AT949" s="105" t="s">
        <v>219</v>
      </c>
      <c r="AU949" s="105" t="s">
        <v>81</v>
      </c>
      <c r="AY949" s="6" t="s">
        <v>217</v>
      </c>
      <c r="BE949" s="106">
        <f>IF(N949="základní",J949,0)</f>
        <v>0</v>
      </c>
      <c r="BF949" s="106">
        <f>IF(N949="snížená",J949,0)</f>
        <v>0</v>
      </c>
      <c r="BG949" s="106">
        <f>IF(N949="zákl. přenesená",J949,0)</f>
        <v>0</v>
      </c>
      <c r="BH949" s="106">
        <f>IF(N949="sníž. přenesená",J949,0)</f>
        <v>0</v>
      </c>
      <c r="BI949" s="106">
        <f>IF(N949="nulová",J949,0)</f>
        <v>0</v>
      </c>
      <c r="BJ949" s="6" t="s">
        <v>79</v>
      </c>
      <c r="BK949" s="106">
        <f>ROUND(I949*H949,2)</f>
        <v>0</v>
      </c>
      <c r="BL949" s="6" t="s">
        <v>293</v>
      </c>
      <c r="BM949" s="105" t="s">
        <v>1619</v>
      </c>
    </row>
    <row r="950" spans="1:65" s="132" customFormat="1">
      <c r="B950" s="133"/>
      <c r="D950" s="113" t="s">
        <v>226</v>
      </c>
      <c r="E950" s="134" t="s">
        <v>0</v>
      </c>
      <c r="F950" s="135" t="s">
        <v>1620</v>
      </c>
      <c r="H950" s="136">
        <v>64.927999999999997</v>
      </c>
      <c r="L950" s="133"/>
      <c r="M950" s="137"/>
      <c r="N950" s="138"/>
      <c r="O950" s="138"/>
      <c r="P950" s="138"/>
      <c r="Q950" s="138"/>
      <c r="R950" s="138"/>
      <c r="S950" s="138"/>
      <c r="T950" s="139"/>
      <c r="AT950" s="134" t="s">
        <v>226</v>
      </c>
      <c r="AU950" s="134" t="s">
        <v>81</v>
      </c>
      <c r="AV950" s="132" t="s">
        <v>81</v>
      </c>
      <c r="AW950" s="132" t="s">
        <v>28</v>
      </c>
      <c r="AX950" s="132" t="s">
        <v>79</v>
      </c>
      <c r="AY950" s="134" t="s">
        <v>217</v>
      </c>
    </row>
    <row r="951" spans="1:65" s="17" customFormat="1" ht="16.5" customHeight="1">
      <c r="A951" s="161"/>
      <c r="B951" s="15"/>
      <c r="C951" s="148" t="s">
        <v>1564</v>
      </c>
      <c r="D951" s="148" t="s">
        <v>245</v>
      </c>
      <c r="E951" s="149" t="s">
        <v>1536</v>
      </c>
      <c r="F951" s="150" t="s">
        <v>1537</v>
      </c>
      <c r="G951" s="151" t="s">
        <v>222</v>
      </c>
      <c r="H951" s="152">
        <v>0.45800000000000002</v>
      </c>
      <c r="I951" s="2"/>
      <c r="J951" s="153">
        <f>ROUND(I951*H951,2)</f>
        <v>0</v>
      </c>
      <c r="K951" s="150" t="s">
        <v>223</v>
      </c>
      <c r="L951" s="154"/>
      <c r="M951" s="155" t="s">
        <v>0</v>
      </c>
      <c r="N951" s="156" t="s">
        <v>37</v>
      </c>
      <c r="O951" s="102"/>
      <c r="P951" s="103">
        <f>O951*H951</f>
        <v>0</v>
      </c>
      <c r="Q951" s="103">
        <v>0.55000000000000004</v>
      </c>
      <c r="R951" s="103">
        <f>Q951*H951</f>
        <v>0.25190000000000001</v>
      </c>
      <c r="S951" s="103">
        <v>0</v>
      </c>
      <c r="T951" s="104">
        <f>S951*H951</f>
        <v>0</v>
      </c>
      <c r="U951" s="161"/>
      <c r="V951" s="161"/>
      <c r="W951" s="161"/>
      <c r="X951" s="161"/>
      <c r="Y951" s="161"/>
      <c r="Z951" s="161"/>
      <c r="AA951" s="161"/>
      <c r="AB951" s="161"/>
      <c r="AC951" s="161"/>
      <c r="AD951" s="161"/>
      <c r="AE951" s="161"/>
      <c r="AR951" s="105" t="s">
        <v>364</v>
      </c>
      <c r="AT951" s="105" t="s">
        <v>245</v>
      </c>
      <c r="AU951" s="105" t="s">
        <v>81</v>
      </c>
      <c r="AY951" s="6" t="s">
        <v>217</v>
      </c>
      <c r="BE951" s="106">
        <f>IF(N951="základní",J951,0)</f>
        <v>0</v>
      </c>
      <c r="BF951" s="106">
        <f>IF(N951="snížená",J951,0)</f>
        <v>0</v>
      </c>
      <c r="BG951" s="106">
        <f>IF(N951="zákl. přenesená",J951,0)</f>
        <v>0</v>
      </c>
      <c r="BH951" s="106">
        <f>IF(N951="sníž. přenesená",J951,0)</f>
        <v>0</v>
      </c>
      <c r="BI951" s="106">
        <f>IF(N951="nulová",J951,0)</f>
        <v>0</v>
      </c>
      <c r="BJ951" s="6" t="s">
        <v>79</v>
      </c>
      <c r="BK951" s="106">
        <f>ROUND(I951*H951,2)</f>
        <v>0</v>
      </c>
      <c r="BL951" s="6" t="s">
        <v>293</v>
      </c>
      <c r="BM951" s="105" t="s">
        <v>1622</v>
      </c>
    </row>
    <row r="952" spans="1:65" s="132" customFormat="1">
      <c r="B952" s="133"/>
      <c r="D952" s="113" t="s">
        <v>226</v>
      </c>
      <c r="E952" s="134" t="s">
        <v>0</v>
      </c>
      <c r="F952" s="135" t="s">
        <v>1623</v>
      </c>
      <c r="H952" s="136">
        <v>0.41599999999999998</v>
      </c>
      <c r="L952" s="133"/>
      <c r="M952" s="137"/>
      <c r="N952" s="138"/>
      <c r="O952" s="138"/>
      <c r="P952" s="138"/>
      <c r="Q952" s="138"/>
      <c r="R952" s="138"/>
      <c r="S952" s="138"/>
      <c r="T952" s="139"/>
      <c r="AT952" s="134" t="s">
        <v>226</v>
      </c>
      <c r="AU952" s="134" t="s">
        <v>81</v>
      </c>
      <c r="AV952" s="132" t="s">
        <v>81</v>
      </c>
      <c r="AW952" s="132" t="s">
        <v>28</v>
      </c>
      <c r="AX952" s="132" t="s">
        <v>79</v>
      </c>
      <c r="AY952" s="134" t="s">
        <v>217</v>
      </c>
    </row>
    <row r="953" spans="1:65" s="132" customFormat="1">
      <c r="B953" s="133"/>
      <c r="D953" s="113" t="s">
        <v>226</v>
      </c>
      <c r="F953" s="135" t="s">
        <v>1624</v>
      </c>
      <c r="H953" s="136">
        <v>0.45800000000000002</v>
      </c>
      <c r="L953" s="133"/>
      <c r="M953" s="137"/>
      <c r="N953" s="138"/>
      <c r="O953" s="138"/>
      <c r="P953" s="138"/>
      <c r="Q953" s="138"/>
      <c r="R953" s="138"/>
      <c r="S953" s="138"/>
      <c r="T953" s="139"/>
      <c r="AT953" s="134" t="s">
        <v>226</v>
      </c>
      <c r="AU953" s="134" t="s">
        <v>81</v>
      </c>
      <c r="AV953" s="132" t="s">
        <v>81</v>
      </c>
      <c r="AW953" s="132" t="s">
        <v>2</v>
      </c>
      <c r="AX953" s="132" t="s">
        <v>79</v>
      </c>
      <c r="AY953" s="134" t="s">
        <v>217</v>
      </c>
    </row>
    <row r="954" spans="1:65" s="17" customFormat="1" ht="16.5" customHeight="1">
      <c r="A954" s="161"/>
      <c r="B954" s="15"/>
      <c r="C954" s="94" t="s">
        <v>1570</v>
      </c>
      <c r="D954" s="94" t="s">
        <v>219</v>
      </c>
      <c r="E954" s="95" t="s">
        <v>1626</v>
      </c>
      <c r="F954" s="96" t="s">
        <v>1627</v>
      </c>
      <c r="G954" s="97" t="s">
        <v>257</v>
      </c>
      <c r="H954" s="98">
        <v>26.815999999999999</v>
      </c>
      <c r="I954" s="1"/>
      <c r="J954" s="99">
        <f>ROUND(I954*H954,2)</f>
        <v>0</v>
      </c>
      <c r="K954" s="96" t="s">
        <v>223</v>
      </c>
      <c r="L954" s="15"/>
      <c r="M954" s="100" t="s">
        <v>0</v>
      </c>
      <c r="N954" s="101" t="s">
        <v>37</v>
      </c>
      <c r="O954" s="102"/>
      <c r="P954" s="103">
        <f>O954*H954</f>
        <v>0</v>
      </c>
      <c r="Q954" s="103">
        <v>0</v>
      </c>
      <c r="R954" s="103">
        <f>Q954*H954</f>
        <v>0</v>
      </c>
      <c r="S954" s="103">
        <v>0</v>
      </c>
      <c r="T954" s="104">
        <f>S954*H954</f>
        <v>0</v>
      </c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R954" s="105" t="s">
        <v>293</v>
      </c>
      <c r="AT954" s="105" t="s">
        <v>219</v>
      </c>
      <c r="AU954" s="105" t="s">
        <v>81</v>
      </c>
      <c r="AY954" s="6" t="s">
        <v>217</v>
      </c>
      <c r="BE954" s="106">
        <f>IF(N954="základní",J954,0)</f>
        <v>0</v>
      </c>
      <c r="BF954" s="106">
        <f>IF(N954="snížená",J954,0)</f>
        <v>0</v>
      </c>
      <c r="BG954" s="106">
        <f>IF(N954="zákl. přenesená",J954,0)</f>
        <v>0</v>
      </c>
      <c r="BH954" s="106">
        <f>IF(N954="sníž. přenesená",J954,0)</f>
        <v>0</v>
      </c>
      <c r="BI954" s="106">
        <f>IF(N954="nulová",J954,0)</f>
        <v>0</v>
      </c>
      <c r="BJ954" s="6" t="s">
        <v>79</v>
      </c>
      <c r="BK954" s="106">
        <f>ROUND(I954*H954,2)</f>
        <v>0</v>
      </c>
      <c r="BL954" s="6" t="s">
        <v>293</v>
      </c>
      <c r="BM954" s="105" t="s">
        <v>1628</v>
      </c>
    </row>
    <row r="955" spans="1:65" s="132" customFormat="1">
      <c r="B955" s="133"/>
      <c r="D955" s="113" t="s">
        <v>226</v>
      </c>
      <c r="E955" s="134" t="s">
        <v>0</v>
      </c>
      <c r="F955" s="135" t="s">
        <v>1629</v>
      </c>
      <c r="H955" s="136">
        <v>26.815999999999999</v>
      </c>
      <c r="L955" s="133"/>
      <c r="M955" s="137"/>
      <c r="N955" s="138"/>
      <c r="O955" s="138"/>
      <c r="P955" s="138"/>
      <c r="Q955" s="138"/>
      <c r="R955" s="138"/>
      <c r="S955" s="138"/>
      <c r="T955" s="139"/>
      <c r="AT955" s="134" t="s">
        <v>226</v>
      </c>
      <c r="AU955" s="134" t="s">
        <v>81</v>
      </c>
      <c r="AV955" s="132" t="s">
        <v>81</v>
      </c>
      <c r="AW955" s="132" t="s">
        <v>28</v>
      </c>
      <c r="AX955" s="132" t="s">
        <v>79</v>
      </c>
      <c r="AY955" s="134" t="s">
        <v>217</v>
      </c>
    </row>
    <row r="956" spans="1:65" s="17" customFormat="1" ht="16.5" customHeight="1">
      <c r="A956" s="161"/>
      <c r="B956" s="15"/>
      <c r="C956" s="148" t="s">
        <v>1576</v>
      </c>
      <c r="D956" s="148" t="s">
        <v>245</v>
      </c>
      <c r="E956" s="149" t="s">
        <v>246</v>
      </c>
      <c r="F956" s="150" t="s">
        <v>247</v>
      </c>
      <c r="G956" s="151" t="s">
        <v>222</v>
      </c>
      <c r="H956" s="152">
        <v>0.34300000000000003</v>
      </c>
      <c r="I956" s="2"/>
      <c r="J956" s="153">
        <f>ROUND(I956*H956,2)</f>
        <v>0</v>
      </c>
      <c r="K956" s="150" t="s">
        <v>223</v>
      </c>
      <c r="L956" s="154"/>
      <c r="M956" s="155" t="s">
        <v>0</v>
      </c>
      <c r="N956" s="156" t="s">
        <v>37</v>
      </c>
      <c r="O956" s="102"/>
      <c r="P956" s="103">
        <f>O956*H956</f>
        <v>0</v>
      </c>
      <c r="Q956" s="103">
        <v>0.55000000000000004</v>
      </c>
      <c r="R956" s="103">
        <f>Q956*H956</f>
        <v>0.18865000000000004</v>
      </c>
      <c r="S956" s="103">
        <v>0</v>
      </c>
      <c r="T956" s="104">
        <f>S956*H956</f>
        <v>0</v>
      </c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R956" s="105" t="s">
        <v>364</v>
      </c>
      <c r="AT956" s="105" t="s">
        <v>245</v>
      </c>
      <c r="AU956" s="105" t="s">
        <v>81</v>
      </c>
      <c r="AY956" s="6" t="s">
        <v>217</v>
      </c>
      <c r="BE956" s="106">
        <f>IF(N956="základní",J956,0)</f>
        <v>0</v>
      </c>
      <c r="BF956" s="106">
        <f>IF(N956="snížená",J956,0)</f>
        <v>0</v>
      </c>
      <c r="BG956" s="106">
        <f>IF(N956="zákl. přenesená",J956,0)</f>
        <v>0</v>
      </c>
      <c r="BH956" s="106">
        <f>IF(N956="sníž. přenesená",J956,0)</f>
        <v>0</v>
      </c>
      <c r="BI956" s="106">
        <f>IF(N956="nulová",J956,0)</f>
        <v>0</v>
      </c>
      <c r="BJ956" s="6" t="s">
        <v>79</v>
      </c>
      <c r="BK956" s="106">
        <f>ROUND(I956*H956,2)</f>
        <v>0</v>
      </c>
      <c r="BL956" s="6" t="s">
        <v>293</v>
      </c>
      <c r="BM956" s="105" t="s">
        <v>1631</v>
      </c>
    </row>
    <row r="957" spans="1:65" s="132" customFormat="1">
      <c r="B957" s="133"/>
      <c r="D957" s="113" t="s">
        <v>226</v>
      </c>
      <c r="E957" s="134" t="s">
        <v>0</v>
      </c>
      <c r="F957" s="135" t="s">
        <v>1632</v>
      </c>
      <c r="H957" s="136">
        <v>0.34300000000000003</v>
      </c>
      <c r="L957" s="133"/>
      <c r="M957" s="137"/>
      <c r="N957" s="138"/>
      <c r="O957" s="138"/>
      <c r="P957" s="138"/>
      <c r="Q957" s="138"/>
      <c r="R957" s="138"/>
      <c r="S957" s="138"/>
      <c r="T957" s="139"/>
      <c r="AT957" s="134" t="s">
        <v>226</v>
      </c>
      <c r="AU957" s="134" t="s">
        <v>81</v>
      </c>
      <c r="AV957" s="132" t="s">
        <v>81</v>
      </c>
      <c r="AW957" s="132" t="s">
        <v>28</v>
      </c>
      <c r="AX957" s="132" t="s">
        <v>79</v>
      </c>
      <c r="AY957" s="134" t="s">
        <v>217</v>
      </c>
    </row>
    <row r="958" spans="1:65" s="17" customFormat="1" ht="16.5" customHeight="1">
      <c r="A958" s="161"/>
      <c r="B958" s="15"/>
      <c r="C958" s="94" t="s">
        <v>1580</v>
      </c>
      <c r="D958" s="94" t="s">
        <v>219</v>
      </c>
      <c r="E958" s="95" t="s">
        <v>1634</v>
      </c>
      <c r="F958" s="96" t="s">
        <v>1635</v>
      </c>
      <c r="G958" s="97" t="s">
        <v>222</v>
      </c>
      <c r="H958" s="98">
        <v>10.587999999999999</v>
      </c>
      <c r="I958" s="1"/>
      <c r="J958" s="99">
        <f>ROUND(I958*H958,2)</f>
        <v>0</v>
      </c>
      <c r="K958" s="96" t="s">
        <v>223</v>
      </c>
      <c r="L958" s="15"/>
      <c r="M958" s="100" t="s">
        <v>0</v>
      </c>
      <c r="N958" s="101" t="s">
        <v>37</v>
      </c>
      <c r="O958" s="102"/>
      <c r="P958" s="103">
        <f>O958*H958</f>
        <v>0</v>
      </c>
      <c r="Q958" s="103">
        <v>2.3369999999999998E-2</v>
      </c>
      <c r="R958" s="103">
        <f>Q958*H958</f>
        <v>0.24744155999999998</v>
      </c>
      <c r="S958" s="103">
        <v>0</v>
      </c>
      <c r="T958" s="104">
        <f>S958*H958</f>
        <v>0</v>
      </c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R958" s="105" t="s">
        <v>293</v>
      </c>
      <c r="AT958" s="105" t="s">
        <v>219</v>
      </c>
      <c r="AU958" s="105" t="s">
        <v>81</v>
      </c>
      <c r="AY958" s="6" t="s">
        <v>217</v>
      </c>
      <c r="BE958" s="106">
        <f>IF(N958="základní",J958,0)</f>
        <v>0</v>
      </c>
      <c r="BF958" s="106">
        <f>IF(N958="snížená",J958,0)</f>
        <v>0</v>
      </c>
      <c r="BG958" s="106">
        <f>IF(N958="zákl. přenesená",J958,0)</f>
        <v>0</v>
      </c>
      <c r="BH958" s="106">
        <f>IF(N958="sníž. přenesená",J958,0)</f>
        <v>0</v>
      </c>
      <c r="BI958" s="106">
        <f>IF(N958="nulová",J958,0)</f>
        <v>0</v>
      </c>
      <c r="BJ958" s="6" t="s">
        <v>79</v>
      </c>
      <c r="BK958" s="106">
        <f>ROUND(I958*H958,2)</f>
        <v>0</v>
      </c>
      <c r="BL958" s="6" t="s">
        <v>293</v>
      </c>
      <c r="BM958" s="105" t="s">
        <v>1636</v>
      </c>
    </row>
    <row r="959" spans="1:65" s="132" customFormat="1">
      <c r="B959" s="133"/>
      <c r="D959" s="113" t="s">
        <v>226</v>
      </c>
      <c r="E959" s="134" t="s">
        <v>0</v>
      </c>
      <c r="F959" s="135" t="s">
        <v>1637</v>
      </c>
      <c r="H959" s="136">
        <v>10.587999999999999</v>
      </c>
      <c r="L959" s="133"/>
      <c r="M959" s="137"/>
      <c r="N959" s="138"/>
      <c r="O959" s="138"/>
      <c r="P959" s="138"/>
      <c r="Q959" s="138"/>
      <c r="R959" s="138"/>
      <c r="S959" s="138"/>
      <c r="T959" s="139"/>
      <c r="AT959" s="134" t="s">
        <v>226</v>
      </c>
      <c r="AU959" s="134" t="s">
        <v>81</v>
      </c>
      <c r="AV959" s="132" t="s">
        <v>81</v>
      </c>
      <c r="AW959" s="132" t="s">
        <v>28</v>
      </c>
      <c r="AX959" s="132" t="s">
        <v>79</v>
      </c>
      <c r="AY959" s="134" t="s">
        <v>217</v>
      </c>
    </row>
    <row r="960" spans="1:65" s="17" customFormat="1" ht="16.5" customHeight="1">
      <c r="A960" s="161"/>
      <c r="B960" s="15"/>
      <c r="C960" s="94" t="s">
        <v>1586</v>
      </c>
      <c r="D960" s="94" t="s">
        <v>219</v>
      </c>
      <c r="E960" s="95" t="s">
        <v>1639</v>
      </c>
      <c r="F960" s="96" t="s">
        <v>1640</v>
      </c>
      <c r="G960" s="97" t="s">
        <v>286</v>
      </c>
      <c r="H960" s="98">
        <v>109.61799999999999</v>
      </c>
      <c r="I960" s="1"/>
      <c r="J960" s="99">
        <f>ROUND(I960*H960,2)</f>
        <v>0</v>
      </c>
      <c r="K960" s="96" t="s">
        <v>223</v>
      </c>
      <c r="L960" s="15"/>
      <c r="M960" s="100" t="s">
        <v>0</v>
      </c>
      <c r="N960" s="101" t="s">
        <v>37</v>
      </c>
      <c r="O960" s="102"/>
      <c r="P960" s="103">
        <f>O960*H960</f>
        <v>0</v>
      </c>
      <c r="Q960" s="103">
        <v>7.6099999999999996E-3</v>
      </c>
      <c r="R960" s="103">
        <f>Q960*H960</f>
        <v>0.83419297999999986</v>
      </c>
      <c r="S960" s="103">
        <v>0</v>
      </c>
      <c r="T960" s="104">
        <f>S960*H960</f>
        <v>0</v>
      </c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R960" s="105" t="s">
        <v>293</v>
      </c>
      <c r="AT960" s="105" t="s">
        <v>219</v>
      </c>
      <c r="AU960" s="105" t="s">
        <v>81</v>
      </c>
      <c r="AY960" s="6" t="s">
        <v>217</v>
      </c>
      <c r="BE960" s="106">
        <f>IF(N960="základní",J960,0)</f>
        <v>0</v>
      </c>
      <c r="BF960" s="106">
        <f>IF(N960="snížená",J960,0)</f>
        <v>0</v>
      </c>
      <c r="BG960" s="106">
        <f>IF(N960="zákl. přenesená",J960,0)</f>
        <v>0</v>
      </c>
      <c r="BH960" s="106">
        <f>IF(N960="sníž. přenesená",J960,0)</f>
        <v>0</v>
      </c>
      <c r="BI960" s="106">
        <f>IF(N960="nulová",J960,0)</f>
        <v>0</v>
      </c>
      <c r="BJ960" s="6" t="s">
        <v>79</v>
      </c>
      <c r="BK960" s="106">
        <f>ROUND(I960*H960,2)</f>
        <v>0</v>
      </c>
      <c r="BL960" s="6" t="s">
        <v>293</v>
      </c>
      <c r="BM960" s="105" t="s">
        <v>1641</v>
      </c>
    </row>
    <row r="961" spans="1:65" s="132" customFormat="1">
      <c r="B961" s="133"/>
      <c r="D961" s="113" t="s">
        <v>226</v>
      </c>
      <c r="E961" s="134" t="s">
        <v>0</v>
      </c>
      <c r="F961" s="135" t="s">
        <v>1172</v>
      </c>
      <c r="H961" s="136">
        <v>109.61799999999999</v>
      </c>
      <c r="L961" s="133"/>
      <c r="M961" s="137"/>
      <c r="N961" s="138"/>
      <c r="O961" s="138"/>
      <c r="P961" s="138"/>
      <c r="Q961" s="138"/>
      <c r="R961" s="138"/>
      <c r="S961" s="138"/>
      <c r="T961" s="139"/>
      <c r="AT961" s="134" t="s">
        <v>226</v>
      </c>
      <c r="AU961" s="134" t="s">
        <v>81</v>
      </c>
      <c r="AV961" s="132" t="s">
        <v>81</v>
      </c>
      <c r="AW961" s="132" t="s">
        <v>28</v>
      </c>
      <c r="AX961" s="132" t="s">
        <v>79</v>
      </c>
      <c r="AY961" s="134" t="s">
        <v>217</v>
      </c>
    </row>
    <row r="962" spans="1:65" s="17" customFormat="1" ht="16.5" customHeight="1">
      <c r="A962" s="161"/>
      <c r="B962" s="15"/>
      <c r="C962" s="94" t="s">
        <v>1590</v>
      </c>
      <c r="D962" s="94" t="s">
        <v>219</v>
      </c>
      <c r="E962" s="95" t="s">
        <v>1643</v>
      </c>
      <c r="F962" s="96" t="s">
        <v>1644</v>
      </c>
      <c r="G962" s="97" t="s">
        <v>286</v>
      </c>
      <c r="H962" s="98">
        <v>332.19</v>
      </c>
      <c r="I962" s="1"/>
      <c r="J962" s="99">
        <f>ROUND(I962*H962,2)</f>
        <v>0</v>
      </c>
      <c r="K962" s="96" t="s">
        <v>223</v>
      </c>
      <c r="L962" s="15"/>
      <c r="M962" s="100" t="s">
        <v>0</v>
      </c>
      <c r="N962" s="101" t="s">
        <v>37</v>
      </c>
      <c r="O962" s="102"/>
      <c r="P962" s="103">
        <f>O962*H962</f>
        <v>0</v>
      </c>
      <c r="Q962" s="103">
        <v>0</v>
      </c>
      <c r="R962" s="103">
        <f>Q962*H962</f>
        <v>0</v>
      </c>
      <c r="S962" s="103">
        <v>1.7999999999999999E-2</v>
      </c>
      <c r="T962" s="104">
        <f>S962*H962</f>
        <v>5.9794199999999993</v>
      </c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R962" s="105" t="s">
        <v>293</v>
      </c>
      <c r="AT962" s="105" t="s">
        <v>219</v>
      </c>
      <c r="AU962" s="105" t="s">
        <v>81</v>
      </c>
      <c r="AY962" s="6" t="s">
        <v>217</v>
      </c>
      <c r="BE962" s="106">
        <f>IF(N962="základní",J962,0)</f>
        <v>0</v>
      </c>
      <c r="BF962" s="106">
        <f>IF(N962="snížená",J962,0)</f>
        <v>0</v>
      </c>
      <c r="BG962" s="106">
        <f>IF(N962="zákl. přenesená",J962,0)</f>
        <v>0</v>
      </c>
      <c r="BH962" s="106">
        <f>IF(N962="sníž. přenesená",J962,0)</f>
        <v>0</v>
      </c>
      <c r="BI962" s="106">
        <f>IF(N962="nulová",J962,0)</f>
        <v>0</v>
      </c>
      <c r="BJ962" s="6" t="s">
        <v>79</v>
      </c>
      <c r="BK962" s="106">
        <f>ROUND(I962*H962,2)</f>
        <v>0</v>
      </c>
      <c r="BL962" s="6" t="s">
        <v>293</v>
      </c>
      <c r="BM962" s="105" t="s">
        <v>1645</v>
      </c>
    </row>
    <row r="963" spans="1:65" s="132" customFormat="1">
      <c r="B963" s="133"/>
      <c r="D963" s="113" t="s">
        <v>226</v>
      </c>
      <c r="E963" s="134" t="s">
        <v>0</v>
      </c>
      <c r="F963" s="135" t="s">
        <v>1646</v>
      </c>
      <c r="H963" s="136">
        <v>124.28</v>
      </c>
      <c r="L963" s="133"/>
      <c r="M963" s="137"/>
      <c r="N963" s="138"/>
      <c r="O963" s="138"/>
      <c r="P963" s="138"/>
      <c r="Q963" s="138"/>
      <c r="R963" s="138"/>
      <c r="S963" s="138"/>
      <c r="T963" s="139"/>
      <c r="AT963" s="134" t="s">
        <v>226</v>
      </c>
      <c r="AU963" s="134" t="s">
        <v>81</v>
      </c>
      <c r="AV963" s="132" t="s">
        <v>81</v>
      </c>
      <c r="AW963" s="132" t="s">
        <v>28</v>
      </c>
      <c r="AX963" s="132" t="s">
        <v>72</v>
      </c>
      <c r="AY963" s="134" t="s">
        <v>217</v>
      </c>
    </row>
    <row r="964" spans="1:65" s="132" customFormat="1">
      <c r="B964" s="133"/>
      <c r="D964" s="113" t="s">
        <v>226</v>
      </c>
      <c r="E964" s="134" t="s">
        <v>0</v>
      </c>
      <c r="F964" s="135" t="s">
        <v>1647</v>
      </c>
      <c r="H964" s="136">
        <v>106.86</v>
      </c>
      <c r="L964" s="133"/>
      <c r="M964" s="137"/>
      <c r="N964" s="138"/>
      <c r="O964" s="138"/>
      <c r="P964" s="138"/>
      <c r="Q964" s="138"/>
      <c r="R964" s="138"/>
      <c r="S964" s="138"/>
      <c r="T964" s="139"/>
      <c r="AT964" s="134" t="s">
        <v>226</v>
      </c>
      <c r="AU964" s="134" t="s">
        <v>81</v>
      </c>
      <c r="AV964" s="132" t="s">
        <v>81</v>
      </c>
      <c r="AW964" s="132" t="s">
        <v>28</v>
      </c>
      <c r="AX964" s="132" t="s">
        <v>72</v>
      </c>
      <c r="AY964" s="134" t="s">
        <v>217</v>
      </c>
    </row>
    <row r="965" spans="1:65" s="132" customFormat="1">
      <c r="B965" s="133"/>
      <c r="D965" s="113" t="s">
        <v>226</v>
      </c>
      <c r="E965" s="134" t="s">
        <v>0</v>
      </c>
      <c r="F965" s="135" t="s">
        <v>1648</v>
      </c>
      <c r="H965" s="136">
        <v>101.05</v>
      </c>
      <c r="L965" s="133"/>
      <c r="M965" s="137"/>
      <c r="N965" s="138"/>
      <c r="O965" s="138"/>
      <c r="P965" s="138"/>
      <c r="Q965" s="138"/>
      <c r="R965" s="138"/>
      <c r="S965" s="138"/>
      <c r="T965" s="139"/>
      <c r="AT965" s="134" t="s">
        <v>226</v>
      </c>
      <c r="AU965" s="134" t="s">
        <v>81</v>
      </c>
      <c r="AV965" s="132" t="s">
        <v>81</v>
      </c>
      <c r="AW965" s="132" t="s">
        <v>28</v>
      </c>
      <c r="AX965" s="132" t="s">
        <v>72</v>
      </c>
      <c r="AY965" s="134" t="s">
        <v>217</v>
      </c>
    </row>
    <row r="966" spans="1:65" s="140" customFormat="1">
      <c r="B966" s="141"/>
      <c r="D966" s="113" t="s">
        <v>226</v>
      </c>
      <c r="E966" s="142" t="s">
        <v>0</v>
      </c>
      <c r="F966" s="143" t="s">
        <v>227</v>
      </c>
      <c r="H966" s="144">
        <v>332.19</v>
      </c>
      <c r="L966" s="141"/>
      <c r="M966" s="145"/>
      <c r="N966" s="146"/>
      <c r="O966" s="146"/>
      <c r="P966" s="146"/>
      <c r="Q966" s="146"/>
      <c r="R966" s="146"/>
      <c r="S966" s="146"/>
      <c r="T966" s="147"/>
      <c r="AT966" s="142" t="s">
        <v>226</v>
      </c>
      <c r="AU966" s="142" t="s">
        <v>81</v>
      </c>
      <c r="AV966" s="140" t="s">
        <v>224</v>
      </c>
      <c r="AW966" s="140" t="s">
        <v>28</v>
      </c>
      <c r="AX966" s="140" t="s">
        <v>79</v>
      </c>
      <c r="AY966" s="142" t="s">
        <v>217</v>
      </c>
    </row>
    <row r="967" spans="1:65" s="17" customFormat="1" ht="16.5" customHeight="1">
      <c r="A967" s="161"/>
      <c r="B967" s="15"/>
      <c r="C967" s="94" t="s">
        <v>1594</v>
      </c>
      <c r="D967" s="94" t="s">
        <v>219</v>
      </c>
      <c r="E967" s="95" t="s">
        <v>1650</v>
      </c>
      <c r="F967" s="96" t="s">
        <v>1651</v>
      </c>
      <c r="G967" s="97" t="s">
        <v>257</v>
      </c>
      <c r="H967" s="98">
        <v>3</v>
      </c>
      <c r="I967" s="1"/>
      <c r="J967" s="99">
        <f>ROUND(I967*H967,2)</f>
        <v>0</v>
      </c>
      <c r="K967" s="96" t="s">
        <v>223</v>
      </c>
      <c r="L967" s="15"/>
      <c r="M967" s="100" t="s">
        <v>0</v>
      </c>
      <c r="N967" s="101" t="s">
        <v>37</v>
      </c>
      <c r="O967" s="102"/>
      <c r="P967" s="103">
        <f>O967*H967</f>
        <v>0</v>
      </c>
      <c r="Q967" s="103">
        <v>0</v>
      </c>
      <c r="R967" s="103">
        <f>Q967*H967</f>
        <v>0</v>
      </c>
      <c r="S967" s="103">
        <v>0</v>
      </c>
      <c r="T967" s="104">
        <f>S967*H967</f>
        <v>0</v>
      </c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R967" s="105" t="s">
        <v>293</v>
      </c>
      <c r="AT967" s="105" t="s">
        <v>219</v>
      </c>
      <c r="AU967" s="105" t="s">
        <v>81</v>
      </c>
      <c r="AY967" s="6" t="s">
        <v>217</v>
      </c>
      <c r="BE967" s="106">
        <f>IF(N967="základní",J967,0)</f>
        <v>0</v>
      </c>
      <c r="BF967" s="106">
        <f>IF(N967="snížená",J967,0)</f>
        <v>0</v>
      </c>
      <c r="BG967" s="106">
        <f>IF(N967="zákl. přenesená",J967,0)</f>
        <v>0</v>
      </c>
      <c r="BH967" s="106">
        <f>IF(N967="sníž. přenesená",J967,0)</f>
        <v>0</v>
      </c>
      <c r="BI967" s="106">
        <f>IF(N967="nulová",J967,0)</f>
        <v>0</v>
      </c>
      <c r="BJ967" s="6" t="s">
        <v>79</v>
      </c>
      <c r="BK967" s="106">
        <f>ROUND(I967*H967,2)</f>
        <v>0</v>
      </c>
      <c r="BL967" s="6" t="s">
        <v>293</v>
      </c>
      <c r="BM967" s="105" t="s">
        <v>1652</v>
      </c>
    </row>
    <row r="968" spans="1:65" s="17" customFormat="1" ht="16.5" customHeight="1">
      <c r="A968" s="161"/>
      <c r="B968" s="15"/>
      <c r="C968" s="148" t="s">
        <v>1599</v>
      </c>
      <c r="D968" s="148" t="s">
        <v>245</v>
      </c>
      <c r="E968" s="149" t="s">
        <v>1536</v>
      </c>
      <c r="F968" s="150" t="s">
        <v>1537</v>
      </c>
      <c r="G968" s="151" t="s">
        <v>222</v>
      </c>
      <c r="H968" s="152">
        <v>3.3000000000000002E-2</v>
      </c>
      <c r="I968" s="2"/>
      <c r="J968" s="153">
        <f>ROUND(I968*H968,2)</f>
        <v>0</v>
      </c>
      <c r="K968" s="150" t="s">
        <v>223</v>
      </c>
      <c r="L968" s="154"/>
      <c r="M968" s="155" t="s">
        <v>0</v>
      </c>
      <c r="N968" s="156" t="s">
        <v>37</v>
      </c>
      <c r="O968" s="102"/>
      <c r="P968" s="103">
        <f>O968*H968</f>
        <v>0</v>
      </c>
      <c r="Q968" s="103">
        <v>0.55000000000000004</v>
      </c>
      <c r="R968" s="103">
        <f>Q968*H968</f>
        <v>1.8150000000000003E-2</v>
      </c>
      <c r="S968" s="103">
        <v>0</v>
      </c>
      <c r="T968" s="104">
        <f>S968*H968</f>
        <v>0</v>
      </c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R968" s="105" t="s">
        <v>364</v>
      </c>
      <c r="AT968" s="105" t="s">
        <v>245</v>
      </c>
      <c r="AU968" s="105" t="s">
        <v>81</v>
      </c>
      <c r="AY968" s="6" t="s">
        <v>217</v>
      </c>
      <c r="BE968" s="106">
        <f>IF(N968="základní",J968,0)</f>
        <v>0</v>
      </c>
      <c r="BF968" s="106">
        <f>IF(N968="snížená",J968,0)</f>
        <v>0</v>
      </c>
      <c r="BG968" s="106">
        <f>IF(N968="zákl. přenesená",J968,0)</f>
        <v>0</v>
      </c>
      <c r="BH968" s="106">
        <f>IF(N968="sníž. přenesená",J968,0)</f>
        <v>0</v>
      </c>
      <c r="BI968" s="106">
        <f>IF(N968="nulová",J968,0)</f>
        <v>0</v>
      </c>
      <c r="BJ968" s="6" t="s">
        <v>79</v>
      </c>
      <c r="BK968" s="106">
        <f>ROUND(I968*H968,2)</f>
        <v>0</v>
      </c>
      <c r="BL968" s="6" t="s">
        <v>293</v>
      </c>
      <c r="BM968" s="105" t="s">
        <v>1654</v>
      </c>
    </row>
    <row r="969" spans="1:65" s="132" customFormat="1">
      <c r="B969" s="133"/>
      <c r="D969" s="113" t="s">
        <v>226</v>
      </c>
      <c r="E969" s="134" t="s">
        <v>0</v>
      </c>
      <c r="F969" s="135" t="s">
        <v>1655</v>
      </c>
      <c r="H969" s="136">
        <v>0.03</v>
      </c>
      <c r="L969" s="133"/>
      <c r="M969" s="137"/>
      <c r="N969" s="138"/>
      <c r="O969" s="138"/>
      <c r="P969" s="138"/>
      <c r="Q969" s="138"/>
      <c r="R969" s="138"/>
      <c r="S969" s="138"/>
      <c r="T969" s="139"/>
      <c r="AT969" s="134" t="s">
        <v>226</v>
      </c>
      <c r="AU969" s="134" t="s">
        <v>81</v>
      </c>
      <c r="AV969" s="132" t="s">
        <v>81</v>
      </c>
      <c r="AW969" s="132" t="s">
        <v>28</v>
      </c>
      <c r="AX969" s="132" t="s">
        <v>79</v>
      </c>
      <c r="AY969" s="134" t="s">
        <v>217</v>
      </c>
    </row>
    <row r="970" spans="1:65" s="132" customFormat="1">
      <c r="B970" s="133"/>
      <c r="D970" s="113" t="s">
        <v>226</v>
      </c>
      <c r="F970" s="135" t="s">
        <v>1656</v>
      </c>
      <c r="H970" s="136">
        <v>3.3000000000000002E-2</v>
      </c>
      <c r="L970" s="133"/>
      <c r="M970" s="137"/>
      <c r="N970" s="138"/>
      <c r="O970" s="138"/>
      <c r="P970" s="138"/>
      <c r="Q970" s="138"/>
      <c r="R970" s="138"/>
      <c r="S970" s="138"/>
      <c r="T970" s="139"/>
      <c r="AT970" s="134" t="s">
        <v>226</v>
      </c>
      <c r="AU970" s="134" t="s">
        <v>81</v>
      </c>
      <c r="AV970" s="132" t="s">
        <v>81</v>
      </c>
      <c r="AW970" s="132" t="s">
        <v>2</v>
      </c>
      <c r="AX970" s="132" t="s">
        <v>79</v>
      </c>
      <c r="AY970" s="134" t="s">
        <v>217</v>
      </c>
    </row>
    <row r="971" spans="1:65" s="17" customFormat="1" ht="16.5" customHeight="1">
      <c r="A971" s="161"/>
      <c r="B971" s="15"/>
      <c r="C971" s="94" t="s">
        <v>1604</v>
      </c>
      <c r="D971" s="94" t="s">
        <v>219</v>
      </c>
      <c r="E971" s="95" t="s">
        <v>1657</v>
      </c>
      <c r="F971" s="96" t="s">
        <v>1658</v>
      </c>
      <c r="G971" s="97" t="s">
        <v>286</v>
      </c>
      <c r="H971" s="98">
        <v>150.13999999999999</v>
      </c>
      <c r="I971" s="1"/>
      <c r="J971" s="99">
        <f>ROUND(I971*H971,2)</f>
        <v>0</v>
      </c>
      <c r="K971" s="96" t="s">
        <v>223</v>
      </c>
      <c r="L971" s="15"/>
      <c r="M971" s="100" t="s">
        <v>0</v>
      </c>
      <c r="N971" s="101" t="s">
        <v>37</v>
      </c>
      <c r="O971" s="102"/>
      <c r="P971" s="103">
        <f>O971*H971</f>
        <v>0</v>
      </c>
      <c r="Q971" s="103">
        <v>1.1299999999999999E-2</v>
      </c>
      <c r="R971" s="103">
        <f>Q971*H971</f>
        <v>1.6965819999999998</v>
      </c>
      <c r="S971" s="103">
        <v>0</v>
      </c>
      <c r="T971" s="104">
        <f>S971*H971</f>
        <v>0</v>
      </c>
      <c r="U971" s="161"/>
      <c r="V971" s="161"/>
      <c r="W971" s="161"/>
      <c r="X971" s="161"/>
      <c r="Y971" s="161"/>
      <c r="Z971" s="161"/>
      <c r="AA971" s="161"/>
      <c r="AB971" s="161"/>
      <c r="AC971" s="161"/>
      <c r="AD971" s="161"/>
      <c r="AE971" s="161"/>
      <c r="AR971" s="105" t="s">
        <v>293</v>
      </c>
      <c r="AT971" s="105" t="s">
        <v>219</v>
      </c>
      <c r="AU971" s="105" t="s">
        <v>81</v>
      </c>
      <c r="AY971" s="6" t="s">
        <v>217</v>
      </c>
      <c r="BE971" s="106">
        <f>IF(N971="základní",J971,0)</f>
        <v>0</v>
      </c>
      <c r="BF971" s="106">
        <f>IF(N971="snížená",J971,0)</f>
        <v>0</v>
      </c>
      <c r="BG971" s="106">
        <f>IF(N971="zákl. přenesená",J971,0)</f>
        <v>0</v>
      </c>
      <c r="BH971" s="106">
        <f>IF(N971="sníž. přenesená",J971,0)</f>
        <v>0</v>
      </c>
      <c r="BI971" s="106">
        <f>IF(N971="nulová",J971,0)</f>
        <v>0</v>
      </c>
      <c r="BJ971" s="6" t="s">
        <v>79</v>
      </c>
      <c r="BK971" s="106">
        <f>ROUND(I971*H971,2)</f>
        <v>0</v>
      </c>
      <c r="BL971" s="6" t="s">
        <v>293</v>
      </c>
      <c r="BM971" s="105" t="s">
        <v>1659</v>
      </c>
    </row>
    <row r="972" spans="1:65" s="132" customFormat="1">
      <c r="B972" s="133"/>
      <c r="D972" s="113" t="s">
        <v>226</v>
      </c>
      <c r="E972" s="134" t="s">
        <v>0</v>
      </c>
      <c r="F972" s="135" t="s">
        <v>1370</v>
      </c>
      <c r="H972" s="136">
        <v>150.13999999999999</v>
      </c>
      <c r="L972" s="133"/>
      <c r="M972" s="137"/>
      <c r="N972" s="138"/>
      <c r="O972" s="138"/>
      <c r="P972" s="138"/>
      <c r="Q972" s="138"/>
      <c r="R972" s="138"/>
      <c r="S972" s="138"/>
      <c r="T972" s="139"/>
      <c r="AT972" s="134" t="s">
        <v>226</v>
      </c>
      <c r="AU972" s="134" t="s">
        <v>81</v>
      </c>
      <c r="AV972" s="132" t="s">
        <v>81</v>
      </c>
      <c r="AW972" s="132" t="s">
        <v>28</v>
      </c>
      <c r="AX972" s="132" t="s">
        <v>79</v>
      </c>
      <c r="AY972" s="134" t="s">
        <v>217</v>
      </c>
    </row>
    <row r="973" spans="1:65" s="17" customFormat="1" ht="16.5" customHeight="1">
      <c r="A973" s="161"/>
      <c r="B973" s="15"/>
      <c r="C973" s="94" t="s">
        <v>1608</v>
      </c>
      <c r="D973" s="94" t="s">
        <v>219</v>
      </c>
      <c r="E973" s="95" t="s">
        <v>1660</v>
      </c>
      <c r="F973" s="96" t="s">
        <v>1661</v>
      </c>
      <c r="G973" s="97" t="s">
        <v>286</v>
      </c>
      <c r="H973" s="98">
        <v>401.63</v>
      </c>
      <c r="I973" s="1"/>
      <c r="J973" s="99">
        <f>ROUND(I973*H973,2)</f>
        <v>0</v>
      </c>
      <c r="K973" s="96" t="s">
        <v>223</v>
      </c>
      <c r="L973" s="15"/>
      <c r="M973" s="100" t="s">
        <v>0</v>
      </c>
      <c r="N973" s="101" t="s">
        <v>37</v>
      </c>
      <c r="O973" s="102"/>
      <c r="P973" s="103">
        <f>O973*H973</f>
        <v>0</v>
      </c>
      <c r="Q973" s="103">
        <v>1.5720000000000001E-2</v>
      </c>
      <c r="R973" s="103">
        <f>Q973*H973</f>
        <v>6.3136236000000006</v>
      </c>
      <c r="S973" s="103">
        <v>0</v>
      </c>
      <c r="T973" s="104">
        <f>S973*H973</f>
        <v>0</v>
      </c>
      <c r="U973" s="161"/>
      <c r="V973" s="161"/>
      <c r="W973" s="161"/>
      <c r="X973" s="161"/>
      <c r="Y973" s="161"/>
      <c r="Z973" s="161"/>
      <c r="AA973" s="161"/>
      <c r="AB973" s="161"/>
      <c r="AC973" s="161"/>
      <c r="AD973" s="161"/>
      <c r="AE973" s="161"/>
      <c r="AR973" s="105" t="s">
        <v>293</v>
      </c>
      <c r="AT973" s="105" t="s">
        <v>219</v>
      </c>
      <c r="AU973" s="105" t="s">
        <v>81</v>
      </c>
      <c r="AY973" s="6" t="s">
        <v>217</v>
      </c>
      <c r="BE973" s="106">
        <f>IF(N973="základní",J973,0)</f>
        <v>0</v>
      </c>
      <c r="BF973" s="106">
        <f>IF(N973="snížená",J973,0)</f>
        <v>0</v>
      </c>
      <c r="BG973" s="106">
        <f>IF(N973="zákl. přenesená",J973,0)</f>
        <v>0</v>
      </c>
      <c r="BH973" s="106">
        <f>IF(N973="sníž. přenesená",J973,0)</f>
        <v>0</v>
      </c>
      <c r="BI973" s="106">
        <f>IF(N973="nulová",J973,0)</f>
        <v>0</v>
      </c>
      <c r="BJ973" s="6" t="s">
        <v>79</v>
      </c>
      <c r="BK973" s="106">
        <f>ROUND(I973*H973,2)</f>
        <v>0</v>
      </c>
      <c r="BL973" s="6" t="s">
        <v>293</v>
      </c>
      <c r="BM973" s="105" t="s">
        <v>1662</v>
      </c>
    </row>
    <row r="974" spans="1:65" s="132" customFormat="1">
      <c r="B974" s="133"/>
      <c r="D974" s="113" t="s">
        <v>226</v>
      </c>
      <c r="E974" s="134" t="s">
        <v>0</v>
      </c>
      <c r="F974" s="135" t="s">
        <v>1287</v>
      </c>
      <c r="H974" s="136">
        <v>123.79</v>
      </c>
      <c r="L974" s="133"/>
      <c r="M974" s="137"/>
      <c r="N974" s="138"/>
      <c r="O974" s="138"/>
      <c r="P974" s="138"/>
      <c r="Q974" s="138"/>
      <c r="R974" s="138"/>
      <c r="S974" s="138"/>
      <c r="T974" s="139"/>
      <c r="AT974" s="134" t="s">
        <v>226</v>
      </c>
      <c r="AU974" s="134" t="s">
        <v>81</v>
      </c>
      <c r="AV974" s="132" t="s">
        <v>81</v>
      </c>
      <c r="AW974" s="132" t="s">
        <v>28</v>
      </c>
      <c r="AX974" s="132" t="s">
        <v>72</v>
      </c>
      <c r="AY974" s="134" t="s">
        <v>217</v>
      </c>
    </row>
    <row r="975" spans="1:65" s="132" customFormat="1">
      <c r="B975" s="133"/>
      <c r="D975" s="113" t="s">
        <v>226</v>
      </c>
      <c r="E975" s="134" t="s">
        <v>0</v>
      </c>
      <c r="F975" s="135" t="s">
        <v>1288</v>
      </c>
      <c r="H975" s="136">
        <v>127.7</v>
      </c>
      <c r="L975" s="133"/>
      <c r="M975" s="137"/>
      <c r="N975" s="138"/>
      <c r="O975" s="138"/>
      <c r="P975" s="138"/>
      <c r="Q975" s="138"/>
      <c r="R975" s="138"/>
      <c r="S975" s="138"/>
      <c r="T975" s="139"/>
      <c r="AT975" s="134" t="s">
        <v>226</v>
      </c>
      <c r="AU975" s="134" t="s">
        <v>81</v>
      </c>
      <c r="AV975" s="132" t="s">
        <v>81</v>
      </c>
      <c r="AW975" s="132" t="s">
        <v>28</v>
      </c>
      <c r="AX975" s="132" t="s">
        <v>72</v>
      </c>
      <c r="AY975" s="134" t="s">
        <v>217</v>
      </c>
    </row>
    <row r="976" spans="1:65" s="132" customFormat="1">
      <c r="B976" s="133"/>
      <c r="D976" s="113" t="s">
        <v>226</v>
      </c>
      <c r="E976" s="134" t="s">
        <v>0</v>
      </c>
      <c r="F976" s="135" t="s">
        <v>1663</v>
      </c>
      <c r="H976" s="136">
        <v>150.13999999999999</v>
      </c>
      <c r="L976" s="133"/>
      <c r="M976" s="137"/>
      <c r="N976" s="138"/>
      <c r="O976" s="138"/>
      <c r="P976" s="138"/>
      <c r="Q976" s="138"/>
      <c r="R976" s="138"/>
      <c r="S976" s="138"/>
      <c r="T976" s="139"/>
      <c r="AT976" s="134" t="s">
        <v>226</v>
      </c>
      <c r="AU976" s="134" t="s">
        <v>81</v>
      </c>
      <c r="AV976" s="132" t="s">
        <v>81</v>
      </c>
      <c r="AW976" s="132" t="s">
        <v>28</v>
      </c>
      <c r="AX976" s="132" t="s">
        <v>72</v>
      </c>
      <c r="AY976" s="134" t="s">
        <v>217</v>
      </c>
    </row>
    <row r="977" spans="1:65" s="140" customFormat="1">
      <c r="B977" s="141"/>
      <c r="D977" s="113" t="s">
        <v>226</v>
      </c>
      <c r="E977" s="142" t="s">
        <v>0</v>
      </c>
      <c r="F977" s="143" t="s">
        <v>227</v>
      </c>
      <c r="H977" s="144">
        <v>401.63</v>
      </c>
      <c r="L977" s="141"/>
      <c r="M977" s="145"/>
      <c r="N977" s="146"/>
      <c r="O977" s="146"/>
      <c r="P977" s="146"/>
      <c r="Q977" s="146"/>
      <c r="R977" s="146"/>
      <c r="S977" s="146"/>
      <c r="T977" s="147"/>
      <c r="AT977" s="142" t="s">
        <v>226</v>
      </c>
      <c r="AU977" s="142" t="s">
        <v>81</v>
      </c>
      <c r="AV977" s="140" t="s">
        <v>224</v>
      </c>
      <c r="AW977" s="140" t="s">
        <v>28</v>
      </c>
      <c r="AX977" s="140" t="s">
        <v>79</v>
      </c>
      <c r="AY977" s="142" t="s">
        <v>217</v>
      </c>
    </row>
    <row r="978" spans="1:65" s="17" customFormat="1" ht="16.5" customHeight="1">
      <c r="A978" s="161"/>
      <c r="B978" s="15"/>
      <c r="C978" s="94" t="s">
        <v>1612</v>
      </c>
      <c r="D978" s="94" t="s">
        <v>219</v>
      </c>
      <c r="E978" s="95" t="s">
        <v>1664</v>
      </c>
      <c r="F978" s="96" t="s">
        <v>1665</v>
      </c>
      <c r="G978" s="97" t="s">
        <v>286</v>
      </c>
      <c r="H978" s="98">
        <v>207.91</v>
      </c>
      <c r="I978" s="1"/>
      <c r="J978" s="99">
        <f>ROUND(I978*H978,2)</f>
        <v>0</v>
      </c>
      <c r="K978" s="96" t="s">
        <v>223</v>
      </c>
      <c r="L978" s="15"/>
      <c r="M978" s="100" t="s">
        <v>0</v>
      </c>
      <c r="N978" s="101" t="s">
        <v>37</v>
      </c>
      <c r="O978" s="102"/>
      <c r="P978" s="103">
        <f>O978*H978</f>
        <v>0</v>
      </c>
      <c r="Q978" s="103">
        <v>0</v>
      </c>
      <c r="R978" s="103">
        <f>Q978*H978</f>
        <v>0</v>
      </c>
      <c r="S978" s="103">
        <v>1.4E-2</v>
      </c>
      <c r="T978" s="104">
        <f>S978*H978</f>
        <v>2.9107400000000001</v>
      </c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R978" s="105" t="s">
        <v>293</v>
      </c>
      <c r="AT978" s="105" t="s">
        <v>219</v>
      </c>
      <c r="AU978" s="105" t="s">
        <v>81</v>
      </c>
      <c r="AY978" s="6" t="s">
        <v>217</v>
      </c>
      <c r="BE978" s="106">
        <f>IF(N978="základní",J978,0)</f>
        <v>0</v>
      </c>
      <c r="BF978" s="106">
        <f>IF(N978="snížená",J978,0)</f>
        <v>0</v>
      </c>
      <c r="BG978" s="106">
        <f>IF(N978="zákl. přenesená",J978,0)</f>
        <v>0</v>
      </c>
      <c r="BH978" s="106">
        <f>IF(N978="sníž. přenesená",J978,0)</f>
        <v>0</v>
      </c>
      <c r="BI978" s="106">
        <f>IF(N978="nulová",J978,0)</f>
        <v>0</v>
      </c>
      <c r="BJ978" s="6" t="s">
        <v>79</v>
      </c>
      <c r="BK978" s="106">
        <f>ROUND(I978*H978,2)</f>
        <v>0</v>
      </c>
      <c r="BL978" s="6" t="s">
        <v>293</v>
      </c>
      <c r="BM978" s="105" t="s">
        <v>1666</v>
      </c>
    </row>
    <row r="979" spans="1:65" s="132" customFormat="1">
      <c r="B979" s="133"/>
      <c r="D979" s="113" t="s">
        <v>226</v>
      </c>
      <c r="E979" s="134" t="s">
        <v>0</v>
      </c>
      <c r="F979" s="135" t="s">
        <v>1667</v>
      </c>
      <c r="H979" s="136">
        <v>106.86</v>
      </c>
      <c r="L979" s="133"/>
      <c r="M979" s="137"/>
      <c r="N979" s="138"/>
      <c r="O979" s="138"/>
      <c r="P979" s="138"/>
      <c r="Q979" s="138"/>
      <c r="R979" s="138"/>
      <c r="S979" s="138"/>
      <c r="T979" s="139"/>
      <c r="AT979" s="134" t="s">
        <v>226</v>
      </c>
      <c r="AU979" s="134" t="s">
        <v>81</v>
      </c>
      <c r="AV979" s="132" t="s">
        <v>81</v>
      </c>
      <c r="AW979" s="132" t="s">
        <v>28</v>
      </c>
      <c r="AX979" s="132" t="s">
        <v>72</v>
      </c>
      <c r="AY979" s="134" t="s">
        <v>217</v>
      </c>
    </row>
    <row r="980" spans="1:65" s="132" customFormat="1">
      <c r="B980" s="133"/>
      <c r="D980" s="113" t="s">
        <v>226</v>
      </c>
      <c r="E980" s="134" t="s">
        <v>0</v>
      </c>
      <c r="F980" s="135" t="s">
        <v>1668</v>
      </c>
      <c r="H980" s="136">
        <v>101.05</v>
      </c>
      <c r="L980" s="133"/>
      <c r="M980" s="137"/>
      <c r="N980" s="138"/>
      <c r="O980" s="138"/>
      <c r="P980" s="138"/>
      <c r="Q980" s="138"/>
      <c r="R980" s="138"/>
      <c r="S980" s="138"/>
      <c r="T980" s="139"/>
      <c r="AT980" s="134" t="s">
        <v>226</v>
      </c>
      <c r="AU980" s="134" t="s">
        <v>81</v>
      </c>
      <c r="AV980" s="132" t="s">
        <v>81</v>
      </c>
      <c r="AW980" s="132" t="s">
        <v>28</v>
      </c>
      <c r="AX980" s="132" t="s">
        <v>72</v>
      </c>
      <c r="AY980" s="134" t="s">
        <v>217</v>
      </c>
    </row>
    <row r="981" spans="1:65" s="140" customFormat="1">
      <c r="B981" s="141"/>
      <c r="D981" s="113" t="s">
        <v>226</v>
      </c>
      <c r="E981" s="142" t="s">
        <v>0</v>
      </c>
      <c r="F981" s="143" t="s">
        <v>227</v>
      </c>
      <c r="H981" s="144">
        <v>207.91</v>
      </c>
      <c r="L981" s="141"/>
      <c r="M981" s="145"/>
      <c r="N981" s="146"/>
      <c r="O981" s="146"/>
      <c r="P981" s="146"/>
      <c r="Q981" s="146"/>
      <c r="R981" s="146"/>
      <c r="S981" s="146"/>
      <c r="T981" s="147"/>
      <c r="AT981" s="142" t="s">
        <v>226</v>
      </c>
      <c r="AU981" s="142" t="s">
        <v>81</v>
      </c>
      <c r="AV981" s="140" t="s">
        <v>224</v>
      </c>
      <c r="AW981" s="140" t="s">
        <v>28</v>
      </c>
      <c r="AX981" s="140" t="s">
        <v>79</v>
      </c>
      <c r="AY981" s="142" t="s">
        <v>217</v>
      </c>
    </row>
    <row r="982" spans="1:65" s="17" customFormat="1" ht="16.5" customHeight="1">
      <c r="A982" s="161"/>
      <c r="B982" s="15"/>
      <c r="C982" s="94" t="s">
        <v>1616</v>
      </c>
      <c r="D982" s="94" t="s">
        <v>219</v>
      </c>
      <c r="E982" s="95" t="s">
        <v>1670</v>
      </c>
      <c r="F982" s="96" t="s">
        <v>1671</v>
      </c>
      <c r="G982" s="97" t="s">
        <v>257</v>
      </c>
      <c r="H982" s="98">
        <v>18</v>
      </c>
      <c r="I982" s="1"/>
      <c r="J982" s="99">
        <f>ROUND(I982*H982,2)</f>
        <v>0</v>
      </c>
      <c r="K982" s="96" t="s">
        <v>223</v>
      </c>
      <c r="L982" s="15"/>
      <c r="M982" s="100" t="s">
        <v>0</v>
      </c>
      <c r="N982" s="101" t="s">
        <v>37</v>
      </c>
      <c r="O982" s="102"/>
      <c r="P982" s="103">
        <f>O982*H982</f>
        <v>0</v>
      </c>
      <c r="Q982" s="103">
        <v>0</v>
      </c>
      <c r="R982" s="103">
        <f>Q982*H982</f>
        <v>0</v>
      </c>
      <c r="S982" s="103">
        <v>0</v>
      </c>
      <c r="T982" s="104">
        <f>S982*H982</f>
        <v>0</v>
      </c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R982" s="105" t="s">
        <v>293</v>
      </c>
      <c r="AT982" s="105" t="s">
        <v>219</v>
      </c>
      <c r="AU982" s="105" t="s">
        <v>81</v>
      </c>
      <c r="AY982" s="6" t="s">
        <v>217</v>
      </c>
      <c r="BE982" s="106">
        <f>IF(N982="základní",J982,0)</f>
        <v>0</v>
      </c>
      <c r="BF982" s="106">
        <f>IF(N982="snížená",J982,0)</f>
        <v>0</v>
      </c>
      <c r="BG982" s="106">
        <f>IF(N982="zákl. přenesená",J982,0)</f>
        <v>0</v>
      </c>
      <c r="BH982" s="106">
        <f>IF(N982="sníž. přenesená",J982,0)</f>
        <v>0</v>
      </c>
      <c r="BI982" s="106">
        <f>IF(N982="nulová",J982,0)</f>
        <v>0</v>
      </c>
      <c r="BJ982" s="6" t="s">
        <v>79</v>
      </c>
      <c r="BK982" s="106">
        <f>ROUND(I982*H982,2)</f>
        <v>0</v>
      </c>
      <c r="BL982" s="6" t="s">
        <v>293</v>
      </c>
      <c r="BM982" s="105" t="s">
        <v>1672</v>
      </c>
    </row>
    <row r="983" spans="1:65" s="132" customFormat="1">
      <c r="B983" s="133"/>
      <c r="D983" s="113" t="s">
        <v>226</v>
      </c>
      <c r="E983" s="134" t="s">
        <v>0</v>
      </c>
      <c r="F983" s="135" t="s">
        <v>1673</v>
      </c>
      <c r="H983" s="136">
        <v>18</v>
      </c>
      <c r="L983" s="133"/>
      <c r="M983" s="137"/>
      <c r="N983" s="138"/>
      <c r="O983" s="138"/>
      <c r="P983" s="138"/>
      <c r="Q983" s="138"/>
      <c r="R983" s="138"/>
      <c r="S983" s="138"/>
      <c r="T983" s="139"/>
      <c r="AT983" s="134" t="s">
        <v>226</v>
      </c>
      <c r="AU983" s="134" t="s">
        <v>81</v>
      </c>
      <c r="AV983" s="132" t="s">
        <v>81</v>
      </c>
      <c r="AW983" s="132" t="s">
        <v>28</v>
      </c>
      <c r="AX983" s="132" t="s">
        <v>79</v>
      </c>
      <c r="AY983" s="134" t="s">
        <v>217</v>
      </c>
    </row>
    <row r="984" spans="1:65" s="17" customFormat="1" ht="16.5" customHeight="1">
      <c r="A984" s="161"/>
      <c r="B984" s="15"/>
      <c r="C984" s="94" t="s">
        <v>1621</v>
      </c>
      <c r="D984" s="94" t="s">
        <v>219</v>
      </c>
      <c r="E984" s="95" t="s">
        <v>1675</v>
      </c>
      <c r="F984" s="96" t="s">
        <v>1676</v>
      </c>
      <c r="G984" s="97" t="s">
        <v>263</v>
      </c>
      <c r="H984" s="98">
        <v>15.278</v>
      </c>
      <c r="I984" s="1"/>
      <c r="J984" s="99">
        <f>ROUND(I984*H984,2)</f>
        <v>0</v>
      </c>
      <c r="K984" s="96" t="s">
        <v>223</v>
      </c>
      <c r="L984" s="15"/>
      <c r="M984" s="100" t="s">
        <v>0</v>
      </c>
      <c r="N984" s="101" t="s">
        <v>37</v>
      </c>
      <c r="O984" s="102"/>
      <c r="P984" s="103">
        <f>O984*H984</f>
        <v>0</v>
      </c>
      <c r="Q984" s="103">
        <v>0</v>
      </c>
      <c r="R984" s="103">
        <f>Q984*H984</f>
        <v>0</v>
      </c>
      <c r="S984" s="103">
        <v>0</v>
      </c>
      <c r="T984" s="104">
        <f>S984*H984</f>
        <v>0</v>
      </c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R984" s="105" t="s">
        <v>293</v>
      </c>
      <c r="AT984" s="105" t="s">
        <v>219</v>
      </c>
      <c r="AU984" s="105" t="s">
        <v>81</v>
      </c>
      <c r="AY984" s="6" t="s">
        <v>217</v>
      </c>
      <c r="BE984" s="106">
        <f>IF(N984="základní",J984,0)</f>
        <v>0</v>
      </c>
      <c r="BF984" s="106">
        <f>IF(N984="snížená",J984,0)</f>
        <v>0</v>
      </c>
      <c r="BG984" s="106">
        <f>IF(N984="zákl. přenesená",J984,0)</f>
        <v>0</v>
      </c>
      <c r="BH984" s="106">
        <f>IF(N984="sníž. přenesená",J984,0)</f>
        <v>0</v>
      </c>
      <c r="BI984" s="106">
        <f>IF(N984="nulová",J984,0)</f>
        <v>0</v>
      </c>
      <c r="BJ984" s="6" t="s">
        <v>79</v>
      </c>
      <c r="BK984" s="106">
        <f>ROUND(I984*H984,2)</f>
        <v>0</v>
      </c>
      <c r="BL984" s="6" t="s">
        <v>293</v>
      </c>
      <c r="BM984" s="105" t="s">
        <v>1677</v>
      </c>
    </row>
    <row r="985" spans="1:65" s="81" customFormat="1" ht="22.9" customHeight="1">
      <c r="B985" s="82"/>
      <c r="D985" s="83" t="s">
        <v>71</v>
      </c>
      <c r="E985" s="92" t="s">
        <v>1678</v>
      </c>
      <c r="F985" s="92" t="s">
        <v>1679</v>
      </c>
      <c r="J985" s="93">
        <f>BK985</f>
        <v>0</v>
      </c>
      <c r="L985" s="82"/>
      <c r="M985" s="86"/>
      <c r="N985" s="87"/>
      <c r="O985" s="87"/>
      <c r="P985" s="88">
        <f>SUM(P986:P1070)</f>
        <v>0</v>
      </c>
      <c r="Q985" s="87"/>
      <c r="R985" s="88">
        <f>SUM(R986:R1070)</f>
        <v>24.8976197</v>
      </c>
      <c r="S985" s="87"/>
      <c r="T985" s="89">
        <f>SUM(T986:T1070)</f>
        <v>0.60459200000000013</v>
      </c>
      <c r="AR985" s="83" t="s">
        <v>81</v>
      </c>
      <c r="AT985" s="90" t="s">
        <v>71</v>
      </c>
      <c r="AU985" s="90" t="s">
        <v>79</v>
      </c>
      <c r="AY985" s="83" t="s">
        <v>217</v>
      </c>
      <c r="BK985" s="91">
        <f>SUM(BK986:BK1070)</f>
        <v>0</v>
      </c>
    </row>
    <row r="986" spans="1:65" s="17" customFormat="1" ht="16.5" customHeight="1">
      <c r="A986" s="161"/>
      <c r="B986" s="15"/>
      <c r="C986" s="94" t="s">
        <v>1625</v>
      </c>
      <c r="D986" s="94" t="s">
        <v>219</v>
      </c>
      <c r="E986" s="95" t="s">
        <v>1681</v>
      </c>
      <c r="F986" s="96" t="s">
        <v>1682</v>
      </c>
      <c r="G986" s="97" t="s">
        <v>286</v>
      </c>
      <c r="H986" s="98">
        <v>4.58</v>
      </c>
      <c r="I986" s="1"/>
      <c r="J986" s="99">
        <f>ROUND(I986*H986,2)</f>
        <v>0</v>
      </c>
      <c r="K986" s="96" t="s">
        <v>223</v>
      </c>
      <c r="L986" s="15"/>
      <c r="M986" s="100" t="s">
        <v>0</v>
      </c>
      <c r="N986" s="101" t="s">
        <v>37</v>
      </c>
      <c r="O986" s="102"/>
      <c r="P986" s="103">
        <f>O986*H986</f>
        <v>0</v>
      </c>
      <c r="Q986" s="103">
        <v>1.355E-2</v>
      </c>
      <c r="R986" s="103">
        <f>Q986*H986</f>
        <v>6.2058999999999996E-2</v>
      </c>
      <c r="S986" s="103">
        <v>0</v>
      </c>
      <c r="T986" s="104">
        <f>S986*H986</f>
        <v>0</v>
      </c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R986" s="105" t="s">
        <v>293</v>
      </c>
      <c r="AT986" s="105" t="s">
        <v>219</v>
      </c>
      <c r="AU986" s="105" t="s">
        <v>81</v>
      </c>
      <c r="AY986" s="6" t="s">
        <v>217</v>
      </c>
      <c r="BE986" s="106">
        <f>IF(N986="základní",J986,0)</f>
        <v>0</v>
      </c>
      <c r="BF986" s="106">
        <f>IF(N986="snížená",J986,0)</f>
        <v>0</v>
      </c>
      <c r="BG986" s="106">
        <f>IF(N986="zákl. přenesená",J986,0)</f>
        <v>0</v>
      </c>
      <c r="BH986" s="106">
        <f>IF(N986="sníž. přenesená",J986,0)</f>
        <v>0</v>
      </c>
      <c r="BI986" s="106">
        <f>IF(N986="nulová",J986,0)</f>
        <v>0</v>
      </c>
      <c r="BJ986" s="6" t="s">
        <v>79</v>
      </c>
      <c r="BK986" s="106">
        <f>ROUND(I986*H986,2)</f>
        <v>0</v>
      </c>
      <c r="BL986" s="6" t="s">
        <v>293</v>
      </c>
      <c r="BM986" s="105" t="s">
        <v>1683</v>
      </c>
    </row>
    <row r="987" spans="1:65" s="132" customFormat="1">
      <c r="B987" s="133"/>
      <c r="D987" s="113" t="s">
        <v>226</v>
      </c>
      <c r="E987" s="134" t="s">
        <v>0</v>
      </c>
      <c r="F987" s="135" t="s">
        <v>1684</v>
      </c>
      <c r="H987" s="136">
        <v>4.58</v>
      </c>
      <c r="L987" s="133"/>
      <c r="M987" s="137"/>
      <c r="N987" s="138"/>
      <c r="O987" s="138"/>
      <c r="P987" s="138"/>
      <c r="Q987" s="138"/>
      <c r="R987" s="138"/>
      <c r="S987" s="138"/>
      <c r="T987" s="139"/>
      <c r="AT987" s="134" t="s">
        <v>226</v>
      </c>
      <c r="AU987" s="134" t="s">
        <v>81</v>
      </c>
      <c r="AV987" s="132" t="s">
        <v>81</v>
      </c>
      <c r="AW987" s="132" t="s">
        <v>28</v>
      </c>
      <c r="AX987" s="132" t="s">
        <v>79</v>
      </c>
      <c r="AY987" s="134" t="s">
        <v>217</v>
      </c>
    </row>
    <row r="988" spans="1:65" s="17" customFormat="1" ht="16.5" customHeight="1">
      <c r="A988" s="161"/>
      <c r="B988" s="15"/>
      <c r="C988" s="94" t="s">
        <v>1630</v>
      </c>
      <c r="D988" s="94" t="s">
        <v>219</v>
      </c>
      <c r="E988" s="95" t="s">
        <v>1686</v>
      </c>
      <c r="F988" s="96" t="s">
        <v>1687</v>
      </c>
      <c r="G988" s="97" t="s">
        <v>257</v>
      </c>
      <c r="H988" s="98">
        <v>0.98</v>
      </c>
      <c r="I988" s="1"/>
      <c r="J988" s="99">
        <f>ROUND(I988*H988,2)</f>
        <v>0</v>
      </c>
      <c r="K988" s="96" t="s">
        <v>223</v>
      </c>
      <c r="L988" s="15"/>
      <c r="M988" s="100" t="s">
        <v>0</v>
      </c>
      <c r="N988" s="101" t="s">
        <v>37</v>
      </c>
      <c r="O988" s="102"/>
      <c r="P988" s="103">
        <f>O988*H988</f>
        <v>0</v>
      </c>
      <c r="Q988" s="103">
        <v>9.1E-4</v>
      </c>
      <c r="R988" s="103">
        <f>Q988*H988</f>
        <v>8.9179999999999999E-4</v>
      </c>
      <c r="S988" s="103">
        <v>0</v>
      </c>
      <c r="T988" s="104">
        <f>S988*H988</f>
        <v>0</v>
      </c>
      <c r="U988" s="161"/>
      <c r="V988" s="161"/>
      <c r="W988" s="161"/>
      <c r="X988" s="161"/>
      <c r="Y988" s="161"/>
      <c r="Z988" s="161"/>
      <c r="AA988" s="161"/>
      <c r="AB988" s="161"/>
      <c r="AC988" s="161"/>
      <c r="AD988" s="161"/>
      <c r="AE988" s="161"/>
      <c r="AR988" s="105" t="s">
        <v>293</v>
      </c>
      <c r="AT988" s="105" t="s">
        <v>219</v>
      </c>
      <c r="AU988" s="105" t="s">
        <v>81</v>
      </c>
      <c r="AY988" s="6" t="s">
        <v>217</v>
      </c>
      <c r="BE988" s="106">
        <f>IF(N988="základní",J988,0)</f>
        <v>0</v>
      </c>
      <c r="BF988" s="106">
        <f>IF(N988="snížená",J988,0)</f>
        <v>0</v>
      </c>
      <c r="BG988" s="106">
        <f>IF(N988="zákl. přenesená",J988,0)</f>
        <v>0</v>
      </c>
      <c r="BH988" s="106">
        <f>IF(N988="sníž. přenesená",J988,0)</f>
        <v>0</v>
      </c>
      <c r="BI988" s="106">
        <f>IF(N988="nulová",J988,0)</f>
        <v>0</v>
      </c>
      <c r="BJ988" s="6" t="s">
        <v>79</v>
      </c>
      <c r="BK988" s="106">
        <f>ROUND(I988*H988,2)</f>
        <v>0</v>
      </c>
      <c r="BL988" s="6" t="s">
        <v>293</v>
      </c>
      <c r="BM988" s="105" t="s">
        <v>1688</v>
      </c>
    </row>
    <row r="989" spans="1:65" s="17" customFormat="1" ht="16.5" customHeight="1">
      <c r="A989" s="161"/>
      <c r="B989" s="15"/>
      <c r="C989" s="94" t="s">
        <v>1633</v>
      </c>
      <c r="D989" s="94" t="s">
        <v>219</v>
      </c>
      <c r="E989" s="95" t="s">
        <v>1690</v>
      </c>
      <c r="F989" s="96" t="s">
        <v>1691</v>
      </c>
      <c r="G989" s="97" t="s">
        <v>286</v>
      </c>
      <c r="H989" s="98">
        <v>4.58</v>
      </c>
      <c r="I989" s="1"/>
      <c r="J989" s="99">
        <f>ROUND(I989*H989,2)</f>
        <v>0</v>
      </c>
      <c r="K989" s="96" t="s">
        <v>223</v>
      </c>
      <c r="L989" s="15"/>
      <c r="M989" s="100" t="s">
        <v>0</v>
      </c>
      <c r="N989" s="101" t="s">
        <v>37</v>
      </c>
      <c r="O989" s="102"/>
      <c r="P989" s="103">
        <f>O989*H989</f>
        <v>0</v>
      </c>
      <c r="Q989" s="103">
        <v>1E-4</v>
      </c>
      <c r="R989" s="103">
        <f>Q989*H989</f>
        <v>4.5800000000000002E-4</v>
      </c>
      <c r="S989" s="103">
        <v>0</v>
      </c>
      <c r="T989" s="104">
        <f>S989*H989</f>
        <v>0</v>
      </c>
      <c r="U989" s="161"/>
      <c r="V989" s="161"/>
      <c r="W989" s="161"/>
      <c r="X989" s="161"/>
      <c r="Y989" s="161"/>
      <c r="Z989" s="161"/>
      <c r="AA989" s="161"/>
      <c r="AB989" s="161"/>
      <c r="AC989" s="161"/>
      <c r="AD989" s="161"/>
      <c r="AE989" s="161"/>
      <c r="AR989" s="105" t="s">
        <v>293</v>
      </c>
      <c r="AT989" s="105" t="s">
        <v>219</v>
      </c>
      <c r="AU989" s="105" t="s">
        <v>81</v>
      </c>
      <c r="AY989" s="6" t="s">
        <v>217</v>
      </c>
      <c r="BE989" s="106">
        <f>IF(N989="základní",J989,0)</f>
        <v>0</v>
      </c>
      <c r="BF989" s="106">
        <f>IF(N989="snížená",J989,0)</f>
        <v>0</v>
      </c>
      <c r="BG989" s="106">
        <f>IF(N989="zákl. přenesená",J989,0)</f>
        <v>0</v>
      </c>
      <c r="BH989" s="106">
        <f>IF(N989="sníž. přenesená",J989,0)</f>
        <v>0</v>
      </c>
      <c r="BI989" s="106">
        <f>IF(N989="nulová",J989,0)</f>
        <v>0</v>
      </c>
      <c r="BJ989" s="6" t="s">
        <v>79</v>
      </c>
      <c r="BK989" s="106">
        <f>ROUND(I989*H989,2)</f>
        <v>0</v>
      </c>
      <c r="BL989" s="6" t="s">
        <v>293</v>
      </c>
      <c r="BM989" s="105" t="s">
        <v>1692</v>
      </c>
    </row>
    <row r="990" spans="1:65" s="17" customFormat="1" ht="16.5" customHeight="1">
      <c r="A990" s="161"/>
      <c r="B990" s="15"/>
      <c r="C990" s="94" t="s">
        <v>1638</v>
      </c>
      <c r="D990" s="94" t="s">
        <v>219</v>
      </c>
      <c r="E990" s="95" t="s">
        <v>1694</v>
      </c>
      <c r="F990" s="96" t="s">
        <v>1695</v>
      </c>
      <c r="G990" s="97" t="s">
        <v>286</v>
      </c>
      <c r="H990" s="98">
        <v>4.58</v>
      </c>
      <c r="I990" s="1"/>
      <c r="J990" s="99">
        <f>ROUND(I990*H990,2)</f>
        <v>0</v>
      </c>
      <c r="K990" s="96" t="s">
        <v>223</v>
      </c>
      <c r="L990" s="15"/>
      <c r="M990" s="100" t="s">
        <v>0</v>
      </c>
      <c r="N990" s="101" t="s">
        <v>37</v>
      </c>
      <c r="O990" s="102"/>
      <c r="P990" s="103">
        <f>O990*H990</f>
        <v>0</v>
      </c>
      <c r="Q990" s="103">
        <v>0</v>
      </c>
      <c r="R990" s="103">
        <f>Q990*H990</f>
        <v>0</v>
      </c>
      <c r="S990" s="103">
        <v>0</v>
      </c>
      <c r="T990" s="104">
        <f>S990*H990</f>
        <v>0</v>
      </c>
      <c r="U990" s="161"/>
      <c r="V990" s="161"/>
      <c r="W990" s="161"/>
      <c r="X990" s="161"/>
      <c r="Y990" s="161"/>
      <c r="Z990" s="161"/>
      <c r="AA990" s="161"/>
      <c r="AB990" s="161"/>
      <c r="AC990" s="161"/>
      <c r="AD990" s="161"/>
      <c r="AE990" s="161"/>
      <c r="AR990" s="105" t="s">
        <v>293</v>
      </c>
      <c r="AT990" s="105" t="s">
        <v>219</v>
      </c>
      <c r="AU990" s="105" t="s">
        <v>81</v>
      </c>
      <c r="AY990" s="6" t="s">
        <v>217</v>
      </c>
      <c r="BE990" s="106">
        <f>IF(N990="základní",J990,0)</f>
        <v>0</v>
      </c>
      <c r="BF990" s="106">
        <f>IF(N990="snížená",J990,0)</f>
        <v>0</v>
      </c>
      <c r="BG990" s="106">
        <f>IF(N990="zákl. přenesená",J990,0)</f>
        <v>0</v>
      </c>
      <c r="BH990" s="106">
        <f>IF(N990="sníž. přenesená",J990,0)</f>
        <v>0</v>
      </c>
      <c r="BI990" s="106">
        <f>IF(N990="nulová",J990,0)</f>
        <v>0</v>
      </c>
      <c r="BJ990" s="6" t="s">
        <v>79</v>
      </c>
      <c r="BK990" s="106">
        <f>ROUND(I990*H990,2)</f>
        <v>0</v>
      </c>
      <c r="BL990" s="6" t="s">
        <v>293</v>
      </c>
      <c r="BM990" s="105" t="s">
        <v>1696</v>
      </c>
    </row>
    <row r="991" spans="1:65" s="17" customFormat="1" ht="16.5" customHeight="1">
      <c r="A991" s="161"/>
      <c r="B991" s="15"/>
      <c r="C991" s="94" t="s">
        <v>5886</v>
      </c>
      <c r="D991" s="94" t="s">
        <v>219</v>
      </c>
      <c r="E991" s="95" t="s">
        <v>1698</v>
      </c>
      <c r="F991" s="96" t="s">
        <v>1699</v>
      </c>
      <c r="G991" s="97" t="s">
        <v>286</v>
      </c>
      <c r="H991" s="98">
        <v>4.58</v>
      </c>
      <c r="I991" s="1"/>
      <c r="J991" s="99">
        <f>ROUND(I991*H991,2)</f>
        <v>0</v>
      </c>
      <c r="K991" s="96" t="s">
        <v>223</v>
      </c>
      <c r="L991" s="15"/>
      <c r="M991" s="100" t="s">
        <v>0</v>
      </c>
      <c r="N991" s="101" t="s">
        <v>37</v>
      </c>
      <c r="O991" s="102"/>
      <c r="P991" s="103">
        <f>O991*H991</f>
        <v>0</v>
      </c>
      <c r="Q991" s="103">
        <v>6.9999999999999999E-4</v>
      </c>
      <c r="R991" s="103">
        <f>Q991*H991</f>
        <v>3.2060000000000001E-3</v>
      </c>
      <c r="S991" s="103">
        <v>0</v>
      </c>
      <c r="T991" s="104">
        <f>S991*H991</f>
        <v>0</v>
      </c>
      <c r="U991" s="161"/>
      <c r="V991" s="161"/>
      <c r="W991" s="161"/>
      <c r="X991" s="161"/>
      <c r="Y991" s="161"/>
      <c r="Z991" s="161"/>
      <c r="AA991" s="161"/>
      <c r="AB991" s="161"/>
      <c r="AC991" s="161"/>
      <c r="AD991" s="161"/>
      <c r="AE991" s="161"/>
      <c r="AR991" s="105" t="s">
        <v>293</v>
      </c>
      <c r="AT991" s="105" t="s">
        <v>219</v>
      </c>
      <c r="AU991" s="105" t="s">
        <v>81</v>
      </c>
      <c r="AY991" s="6" t="s">
        <v>217</v>
      </c>
      <c r="BE991" s="106">
        <f>IF(N991="základní",J991,0)</f>
        <v>0</v>
      </c>
      <c r="BF991" s="106">
        <f>IF(N991="snížená",J991,0)</f>
        <v>0</v>
      </c>
      <c r="BG991" s="106">
        <f>IF(N991="zákl. přenesená",J991,0)</f>
        <v>0</v>
      </c>
      <c r="BH991" s="106">
        <f>IF(N991="sníž. přenesená",J991,0)</f>
        <v>0</v>
      </c>
      <c r="BI991" s="106">
        <f>IF(N991="nulová",J991,0)</f>
        <v>0</v>
      </c>
      <c r="BJ991" s="6" t="s">
        <v>79</v>
      </c>
      <c r="BK991" s="106">
        <f>ROUND(I991*H991,2)</f>
        <v>0</v>
      </c>
      <c r="BL991" s="6" t="s">
        <v>293</v>
      </c>
      <c r="BM991" s="105" t="s">
        <v>1700</v>
      </c>
    </row>
    <row r="992" spans="1:65" s="17" customFormat="1" ht="16.5" customHeight="1">
      <c r="A992" s="161"/>
      <c r="B992" s="15"/>
      <c r="C992" s="94" t="s">
        <v>5887</v>
      </c>
      <c r="D992" s="94" t="s">
        <v>219</v>
      </c>
      <c r="E992" s="95" t="s">
        <v>1702</v>
      </c>
      <c r="F992" s="96" t="s">
        <v>1703</v>
      </c>
      <c r="G992" s="97" t="s">
        <v>286</v>
      </c>
      <c r="H992" s="98">
        <v>31.956</v>
      </c>
      <c r="I992" s="1"/>
      <c r="J992" s="99">
        <f>ROUND(I992*H992,2)</f>
        <v>0</v>
      </c>
      <c r="K992" s="96" t="s">
        <v>223</v>
      </c>
      <c r="L992" s="15"/>
      <c r="M992" s="100" t="s">
        <v>0</v>
      </c>
      <c r="N992" s="101" t="s">
        <v>37</v>
      </c>
      <c r="O992" s="102"/>
      <c r="P992" s="103">
        <f>O992*H992</f>
        <v>0</v>
      </c>
      <c r="Q992" s="103">
        <v>0</v>
      </c>
      <c r="R992" s="103">
        <f>Q992*H992</f>
        <v>0</v>
      </c>
      <c r="S992" s="103">
        <v>1.7250000000000001E-2</v>
      </c>
      <c r="T992" s="104">
        <f>S992*H992</f>
        <v>0.55124100000000009</v>
      </c>
      <c r="U992" s="161"/>
      <c r="V992" s="161"/>
      <c r="W992" s="161"/>
      <c r="X992" s="161"/>
      <c r="Y992" s="161"/>
      <c r="Z992" s="161"/>
      <c r="AA992" s="161"/>
      <c r="AB992" s="161"/>
      <c r="AC992" s="161"/>
      <c r="AD992" s="161"/>
      <c r="AE992" s="161"/>
      <c r="AR992" s="105" t="s">
        <v>293</v>
      </c>
      <c r="AT992" s="105" t="s">
        <v>219</v>
      </c>
      <c r="AU992" s="105" t="s">
        <v>81</v>
      </c>
      <c r="AY992" s="6" t="s">
        <v>217</v>
      </c>
      <c r="BE992" s="106">
        <f>IF(N992="základní",J992,0)</f>
        <v>0</v>
      </c>
      <c r="BF992" s="106">
        <f>IF(N992="snížená",J992,0)</f>
        <v>0</v>
      </c>
      <c r="BG992" s="106">
        <f>IF(N992="zákl. přenesená",J992,0)</f>
        <v>0</v>
      </c>
      <c r="BH992" s="106">
        <f>IF(N992="sníž. přenesená",J992,0)</f>
        <v>0</v>
      </c>
      <c r="BI992" s="106">
        <f>IF(N992="nulová",J992,0)</f>
        <v>0</v>
      </c>
      <c r="BJ992" s="6" t="s">
        <v>79</v>
      </c>
      <c r="BK992" s="106">
        <f>ROUND(I992*H992,2)</f>
        <v>0</v>
      </c>
      <c r="BL992" s="6" t="s">
        <v>293</v>
      </c>
      <c r="BM992" s="105" t="s">
        <v>1704</v>
      </c>
    </row>
    <row r="993" spans="1:65" s="132" customFormat="1">
      <c r="B993" s="133"/>
      <c r="D993" s="113" t="s">
        <v>226</v>
      </c>
      <c r="E993" s="134" t="s">
        <v>0</v>
      </c>
      <c r="F993" s="135" t="s">
        <v>1705</v>
      </c>
      <c r="H993" s="136">
        <v>31.956</v>
      </c>
      <c r="L993" s="133"/>
      <c r="M993" s="137"/>
      <c r="N993" s="138"/>
      <c r="O993" s="138"/>
      <c r="P993" s="138"/>
      <c r="Q993" s="138"/>
      <c r="R993" s="138"/>
      <c r="S993" s="138"/>
      <c r="T993" s="139"/>
      <c r="AT993" s="134" t="s">
        <v>226</v>
      </c>
      <c r="AU993" s="134" t="s">
        <v>81</v>
      </c>
      <c r="AV993" s="132" t="s">
        <v>81</v>
      </c>
      <c r="AW993" s="132" t="s">
        <v>28</v>
      </c>
      <c r="AX993" s="132" t="s">
        <v>79</v>
      </c>
      <c r="AY993" s="134" t="s">
        <v>217</v>
      </c>
    </row>
    <row r="994" spans="1:65" s="17" customFormat="1" ht="16.5" customHeight="1">
      <c r="A994" s="161"/>
      <c r="B994" s="15"/>
      <c r="C994" s="94" t="s">
        <v>1642</v>
      </c>
      <c r="D994" s="94" t="s">
        <v>219</v>
      </c>
      <c r="E994" s="95" t="s">
        <v>1707</v>
      </c>
      <c r="F994" s="96" t="s">
        <v>1708</v>
      </c>
      <c r="G994" s="97" t="s">
        <v>286</v>
      </c>
      <c r="H994" s="98">
        <v>86.79</v>
      </c>
      <c r="I994" s="1"/>
      <c r="J994" s="99">
        <f>ROUND(I994*H994,2)</f>
        <v>0</v>
      </c>
      <c r="K994" s="96" t="s">
        <v>223</v>
      </c>
      <c r="L994" s="15"/>
      <c r="M994" s="100" t="s">
        <v>0</v>
      </c>
      <c r="N994" s="101" t="s">
        <v>37</v>
      </c>
      <c r="O994" s="102"/>
      <c r="P994" s="103">
        <f>O994*H994</f>
        <v>0</v>
      </c>
      <c r="Q994" s="103">
        <v>1.2200000000000001E-2</v>
      </c>
      <c r="R994" s="103">
        <f>Q994*H994</f>
        <v>1.0588380000000002</v>
      </c>
      <c r="S994" s="103">
        <v>0</v>
      </c>
      <c r="T994" s="104">
        <f>S994*H994</f>
        <v>0</v>
      </c>
      <c r="U994" s="161"/>
      <c r="V994" s="161"/>
      <c r="W994" s="161"/>
      <c r="X994" s="161"/>
      <c r="Y994" s="161"/>
      <c r="Z994" s="161"/>
      <c r="AA994" s="161"/>
      <c r="AB994" s="161"/>
      <c r="AC994" s="161"/>
      <c r="AD994" s="161"/>
      <c r="AE994" s="161"/>
      <c r="AR994" s="105" t="s">
        <v>293</v>
      </c>
      <c r="AT994" s="105" t="s">
        <v>219</v>
      </c>
      <c r="AU994" s="105" t="s">
        <v>81</v>
      </c>
      <c r="AY994" s="6" t="s">
        <v>217</v>
      </c>
      <c r="BE994" s="106">
        <f>IF(N994="základní",J994,0)</f>
        <v>0</v>
      </c>
      <c r="BF994" s="106">
        <f>IF(N994="snížená",J994,0)</f>
        <v>0</v>
      </c>
      <c r="BG994" s="106">
        <f>IF(N994="zákl. přenesená",J994,0)</f>
        <v>0</v>
      </c>
      <c r="BH994" s="106">
        <f>IF(N994="sníž. přenesená",J994,0)</f>
        <v>0</v>
      </c>
      <c r="BI994" s="106">
        <f>IF(N994="nulová",J994,0)</f>
        <v>0</v>
      </c>
      <c r="BJ994" s="6" t="s">
        <v>79</v>
      </c>
      <c r="BK994" s="106">
        <f>ROUND(I994*H994,2)</f>
        <v>0</v>
      </c>
      <c r="BL994" s="6" t="s">
        <v>293</v>
      </c>
      <c r="BM994" s="105" t="s">
        <v>1709</v>
      </c>
    </row>
    <row r="995" spans="1:65" s="132" customFormat="1">
      <c r="B995" s="133"/>
      <c r="D995" s="113" t="s">
        <v>226</v>
      </c>
      <c r="E995" s="134" t="s">
        <v>0</v>
      </c>
      <c r="F995" s="135" t="s">
        <v>1710</v>
      </c>
      <c r="H995" s="136">
        <v>54.783000000000001</v>
      </c>
      <c r="L995" s="133"/>
      <c r="M995" s="137"/>
      <c r="N995" s="138"/>
      <c r="O995" s="138"/>
      <c r="P995" s="138"/>
      <c r="Q995" s="138"/>
      <c r="R995" s="138"/>
      <c r="S995" s="138"/>
      <c r="T995" s="139"/>
      <c r="AT995" s="134" t="s">
        <v>226</v>
      </c>
      <c r="AU995" s="134" t="s">
        <v>81</v>
      </c>
      <c r="AV995" s="132" t="s">
        <v>81</v>
      </c>
      <c r="AW995" s="132" t="s">
        <v>28</v>
      </c>
      <c r="AX995" s="132" t="s">
        <v>72</v>
      </c>
      <c r="AY995" s="134" t="s">
        <v>217</v>
      </c>
    </row>
    <row r="996" spans="1:65" s="132" customFormat="1">
      <c r="B996" s="133"/>
      <c r="D996" s="113" t="s">
        <v>226</v>
      </c>
      <c r="E996" s="134" t="s">
        <v>0</v>
      </c>
      <c r="F996" s="135" t="s">
        <v>1711</v>
      </c>
      <c r="H996" s="136">
        <v>32.006999999999998</v>
      </c>
      <c r="L996" s="133"/>
      <c r="M996" s="137"/>
      <c r="N996" s="138"/>
      <c r="O996" s="138"/>
      <c r="P996" s="138"/>
      <c r="Q996" s="138"/>
      <c r="R996" s="138"/>
      <c r="S996" s="138"/>
      <c r="T996" s="139"/>
      <c r="AT996" s="134" t="s">
        <v>226</v>
      </c>
      <c r="AU996" s="134" t="s">
        <v>81</v>
      </c>
      <c r="AV996" s="132" t="s">
        <v>81</v>
      </c>
      <c r="AW996" s="132" t="s">
        <v>28</v>
      </c>
      <c r="AX996" s="132" t="s">
        <v>72</v>
      </c>
      <c r="AY996" s="134" t="s">
        <v>217</v>
      </c>
    </row>
    <row r="997" spans="1:65" s="140" customFormat="1">
      <c r="B997" s="141"/>
      <c r="D997" s="113" t="s">
        <v>226</v>
      </c>
      <c r="E997" s="142" t="s">
        <v>0</v>
      </c>
      <c r="F997" s="143" t="s">
        <v>227</v>
      </c>
      <c r="H997" s="144">
        <v>86.789999999999992</v>
      </c>
      <c r="L997" s="141"/>
      <c r="M997" s="145"/>
      <c r="N997" s="146"/>
      <c r="O997" s="146"/>
      <c r="P997" s="146"/>
      <c r="Q997" s="146"/>
      <c r="R997" s="146"/>
      <c r="S997" s="146"/>
      <c r="T997" s="147"/>
      <c r="AT997" s="142" t="s">
        <v>226</v>
      </c>
      <c r="AU997" s="142" t="s">
        <v>81</v>
      </c>
      <c r="AV997" s="140" t="s">
        <v>224</v>
      </c>
      <c r="AW997" s="140" t="s">
        <v>28</v>
      </c>
      <c r="AX997" s="140" t="s">
        <v>79</v>
      </c>
      <c r="AY997" s="142" t="s">
        <v>217</v>
      </c>
    </row>
    <row r="998" spans="1:65" s="17" customFormat="1" ht="16.5" customHeight="1">
      <c r="A998" s="161"/>
      <c r="B998" s="15"/>
      <c r="C998" s="94" t="s">
        <v>1649</v>
      </c>
      <c r="D998" s="94" t="s">
        <v>219</v>
      </c>
      <c r="E998" s="95" t="s">
        <v>1713</v>
      </c>
      <c r="F998" s="96" t="s">
        <v>1714</v>
      </c>
      <c r="G998" s="97" t="s">
        <v>286</v>
      </c>
      <c r="H998" s="98">
        <v>129.16999999999999</v>
      </c>
      <c r="I998" s="1"/>
      <c r="J998" s="99">
        <f>ROUND(I998*H998,2)</f>
        <v>0</v>
      </c>
      <c r="K998" s="96" t="s">
        <v>223</v>
      </c>
      <c r="L998" s="15"/>
      <c r="M998" s="100" t="s">
        <v>0</v>
      </c>
      <c r="N998" s="101" t="s">
        <v>37</v>
      </c>
      <c r="O998" s="102"/>
      <c r="P998" s="103">
        <f>O998*H998</f>
        <v>0</v>
      </c>
      <c r="Q998" s="103">
        <v>1.3849999999999999E-2</v>
      </c>
      <c r="R998" s="103">
        <f>Q998*H998</f>
        <v>1.7890044999999997</v>
      </c>
      <c r="S998" s="103">
        <v>0</v>
      </c>
      <c r="T998" s="104">
        <f>S998*H998</f>
        <v>0</v>
      </c>
      <c r="U998" s="161"/>
      <c r="V998" s="161"/>
      <c r="W998" s="161"/>
      <c r="X998" s="161"/>
      <c r="Y998" s="161"/>
      <c r="Z998" s="161"/>
      <c r="AA998" s="161"/>
      <c r="AB998" s="161"/>
      <c r="AC998" s="161"/>
      <c r="AD998" s="161"/>
      <c r="AE998" s="161"/>
      <c r="AR998" s="105" t="s">
        <v>293</v>
      </c>
      <c r="AT998" s="105" t="s">
        <v>219</v>
      </c>
      <c r="AU998" s="105" t="s">
        <v>81</v>
      </c>
      <c r="AY998" s="6" t="s">
        <v>217</v>
      </c>
      <c r="BE998" s="106">
        <f>IF(N998="základní",J998,0)</f>
        <v>0</v>
      </c>
      <c r="BF998" s="106">
        <f>IF(N998="snížená",J998,0)</f>
        <v>0</v>
      </c>
      <c r="BG998" s="106">
        <f>IF(N998="zákl. přenesená",J998,0)</f>
        <v>0</v>
      </c>
      <c r="BH998" s="106">
        <f>IF(N998="sníž. přenesená",J998,0)</f>
        <v>0</v>
      </c>
      <c r="BI998" s="106">
        <f>IF(N998="nulová",J998,0)</f>
        <v>0</v>
      </c>
      <c r="BJ998" s="6" t="s">
        <v>79</v>
      </c>
      <c r="BK998" s="106">
        <f>ROUND(I998*H998,2)</f>
        <v>0</v>
      </c>
      <c r="BL998" s="6" t="s">
        <v>293</v>
      </c>
      <c r="BM998" s="105" t="s">
        <v>1715</v>
      </c>
    </row>
    <row r="999" spans="1:65" s="132" customFormat="1">
      <c r="B999" s="133"/>
      <c r="D999" s="113" t="s">
        <v>226</v>
      </c>
      <c r="E999" s="134" t="s">
        <v>0</v>
      </c>
      <c r="F999" s="135" t="s">
        <v>1716</v>
      </c>
      <c r="H999" s="136">
        <v>34.159999999999997</v>
      </c>
      <c r="L999" s="133"/>
      <c r="M999" s="137"/>
      <c r="N999" s="138"/>
      <c r="O999" s="138"/>
      <c r="P999" s="138"/>
      <c r="Q999" s="138"/>
      <c r="R999" s="138"/>
      <c r="S999" s="138"/>
      <c r="T999" s="139"/>
      <c r="AT999" s="134" t="s">
        <v>226</v>
      </c>
      <c r="AU999" s="134" t="s">
        <v>81</v>
      </c>
      <c r="AV999" s="132" t="s">
        <v>81</v>
      </c>
      <c r="AW999" s="132" t="s">
        <v>28</v>
      </c>
      <c r="AX999" s="132" t="s">
        <v>72</v>
      </c>
      <c r="AY999" s="134" t="s">
        <v>217</v>
      </c>
    </row>
    <row r="1000" spans="1:65" s="132" customFormat="1">
      <c r="B1000" s="133"/>
      <c r="D1000" s="113" t="s">
        <v>226</v>
      </c>
      <c r="E1000" s="134" t="s">
        <v>0</v>
      </c>
      <c r="F1000" s="135" t="s">
        <v>1717</v>
      </c>
      <c r="H1000" s="136">
        <v>95.01</v>
      </c>
      <c r="L1000" s="133"/>
      <c r="M1000" s="137"/>
      <c r="N1000" s="138"/>
      <c r="O1000" s="138"/>
      <c r="P1000" s="138"/>
      <c r="Q1000" s="138"/>
      <c r="R1000" s="138"/>
      <c r="S1000" s="138"/>
      <c r="T1000" s="139"/>
      <c r="AT1000" s="134" t="s">
        <v>226</v>
      </c>
      <c r="AU1000" s="134" t="s">
        <v>81</v>
      </c>
      <c r="AV1000" s="132" t="s">
        <v>81</v>
      </c>
      <c r="AW1000" s="132" t="s">
        <v>28</v>
      </c>
      <c r="AX1000" s="132" t="s">
        <v>72</v>
      </c>
      <c r="AY1000" s="134" t="s">
        <v>217</v>
      </c>
    </row>
    <row r="1001" spans="1:65" s="140" customFormat="1">
      <c r="B1001" s="141"/>
      <c r="D1001" s="113" t="s">
        <v>226</v>
      </c>
      <c r="E1001" s="142" t="s">
        <v>0</v>
      </c>
      <c r="F1001" s="143" t="s">
        <v>227</v>
      </c>
      <c r="H1001" s="144">
        <v>129.17000000000002</v>
      </c>
      <c r="L1001" s="141"/>
      <c r="M1001" s="145"/>
      <c r="N1001" s="146"/>
      <c r="O1001" s="146"/>
      <c r="P1001" s="146"/>
      <c r="Q1001" s="146"/>
      <c r="R1001" s="146"/>
      <c r="S1001" s="146"/>
      <c r="T1001" s="147"/>
      <c r="AT1001" s="142" t="s">
        <v>226</v>
      </c>
      <c r="AU1001" s="142" t="s">
        <v>81</v>
      </c>
      <c r="AV1001" s="140" t="s">
        <v>224</v>
      </c>
      <c r="AW1001" s="140" t="s">
        <v>28</v>
      </c>
      <c r="AX1001" s="140" t="s">
        <v>79</v>
      </c>
      <c r="AY1001" s="142" t="s">
        <v>217</v>
      </c>
    </row>
    <row r="1002" spans="1:65" s="17" customFormat="1" ht="16.5" customHeight="1">
      <c r="A1002" s="161"/>
      <c r="B1002" s="15"/>
      <c r="C1002" s="94" t="s">
        <v>1653</v>
      </c>
      <c r="D1002" s="94" t="s">
        <v>219</v>
      </c>
      <c r="E1002" s="95" t="s">
        <v>1719</v>
      </c>
      <c r="F1002" s="96" t="s">
        <v>1720</v>
      </c>
      <c r="G1002" s="97" t="s">
        <v>286</v>
      </c>
      <c r="H1002" s="98">
        <v>4.79</v>
      </c>
      <c r="I1002" s="1"/>
      <c r="J1002" s="99">
        <f>ROUND(I1002*H1002,2)</f>
        <v>0</v>
      </c>
      <c r="K1002" s="96" t="s">
        <v>223</v>
      </c>
      <c r="L1002" s="15"/>
      <c r="M1002" s="100" t="s">
        <v>0</v>
      </c>
      <c r="N1002" s="101" t="s">
        <v>37</v>
      </c>
      <c r="O1002" s="102"/>
      <c r="P1002" s="103">
        <f>O1002*H1002</f>
        <v>0</v>
      </c>
      <c r="Q1002" s="103">
        <v>2.487E-2</v>
      </c>
      <c r="R1002" s="103">
        <f>Q1002*H1002</f>
        <v>0.11912730000000001</v>
      </c>
      <c r="S1002" s="103">
        <v>0</v>
      </c>
      <c r="T1002" s="104">
        <f>S1002*H1002</f>
        <v>0</v>
      </c>
      <c r="U1002" s="161"/>
      <c r="V1002" s="161"/>
      <c r="W1002" s="161"/>
      <c r="X1002" s="161"/>
      <c r="Y1002" s="161"/>
      <c r="Z1002" s="161"/>
      <c r="AA1002" s="161"/>
      <c r="AB1002" s="161"/>
      <c r="AC1002" s="161"/>
      <c r="AD1002" s="161"/>
      <c r="AE1002" s="161"/>
      <c r="AR1002" s="105" t="s">
        <v>293</v>
      </c>
      <c r="AT1002" s="105" t="s">
        <v>219</v>
      </c>
      <c r="AU1002" s="105" t="s">
        <v>81</v>
      </c>
      <c r="AY1002" s="6" t="s">
        <v>217</v>
      </c>
      <c r="BE1002" s="106">
        <f>IF(N1002="základní",J1002,0)</f>
        <v>0</v>
      </c>
      <c r="BF1002" s="106">
        <f>IF(N1002="snížená",J1002,0)</f>
        <v>0</v>
      </c>
      <c r="BG1002" s="106">
        <f>IF(N1002="zákl. přenesená",J1002,0)</f>
        <v>0</v>
      </c>
      <c r="BH1002" s="106">
        <f>IF(N1002="sníž. přenesená",J1002,0)</f>
        <v>0</v>
      </c>
      <c r="BI1002" s="106">
        <f>IF(N1002="nulová",J1002,0)</f>
        <v>0</v>
      </c>
      <c r="BJ1002" s="6" t="s">
        <v>79</v>
      </c>
      <c r="BK1002" s="106">
        <f>ROUND(I1002*H1002,2)</f>
        <v>0</v>
      </c>
      <c r="BL1002" s="6" t="s">
        <v>293</v>
      </c>
      <c r="BM1002" s="105" t="s">
        <v>1721</v>
      </c>
    </row>
    <row r="1003" spans="1:65" s="132" customFormat="1">
      <c r="B1003" s="133"/>
      <c r="D1003" s="113" t="s">
        <v>226</v>
      </c>
      <c r="E1003" s="134" t="s">
        <v>0</v>
      </c>
      <c r="F1003" s="135" t="s">
        <v>1722</v>
      </c>
      <c r="H1003" s="136">
        <v>4.79</v>
      </c>
      <c r="L1003" s="133"/>
      <c r="M1003" s="137"/>
      <c r="N1003" s="138"/>
      <c r="O1003" s="138"/>
      <c r="P1003" s="138"/>
      <c r="Q1003" s="138"/>
      <c r="R1003" s="138"/>
      <c r="S1003" s="138"/>
      <c r="T1003" s="139"/>
      <c r="AT1003" s="134" t="s">
        <v>226</v>
      </c>
      <c r="AU1003" s="134" t="s">
        <v>81</v>
      </c>
      <c r="AV1003" s="132" t="s">
        <v>81</v>
      </c>
      <c r="AW1003" s="132" t="s">
        <v>28</v>
      </c>
      <c r="AX1003" s="132" t="s">
        <v>79</v>
      </c>
      <c r="AY1003" s="134" t="s">
        <v>217</v>
      </c>
    </row>
    <row r="1004" spans="1:65" s="17" customFormat="1" ht="16.5" customHeight="1">
      <c r="A1004" s="161"/>
      <c r="B1004" s="15"/>
      <c r="C1004" s="94" t="s">
        <v>5888</v>
      </c>
      <c r="D1004" s="94" t="s">
        <v>219</v>
      </c>
      <c r="E1004" s="95" t="s">
        <v>1724</v>
      </c>
      <c r="F1004" s="96" t="s">
        <v>1725</v>
      </c>
      <c r="G1004" s="97" t="s">
        <v>286</v>
      </c>
      <c r="H1004" s="98">
        <v>34.619999999999997</v>
      </c>
      <c r="I1004" s="1"/>
      <c r="J1004" s="99">
        <f>ROUND(I1004*H1004,2)</f>
        <v>0</v>
      </c>
      <c r="K1004" s="96" t="s">
        <v>223</v>
      </c>
      <c r="L1004" s="15"/>
      <c r="M1004" s="100" t="s">
        <v>0</v>
      </c>
      <c r="N1004" s="101" t="s">
        <v>37</v>
      </c>
      <c r="O1004" s="102"/>
      <c r="P1004" s="103">
        <f>O1004*H1004</f>
        <v>0</v>
      </c>
      <c r="Q1004" s="103">
        <v>1.259E-2</v>
      </c>
      <c r="R1004" s="103">
        <f>Q1004*H1004</f>
        <v>0.43586579999999997</v>
      </c>
      <c r="S1004" s="103">
        <v>0</v>
      </c>
      <c r="T1004" s="104">
        <f>S1004*H1004</f>
        <v>0</v>
      </c>
      <c r="U1004" s="161"/>
      <c r="V1004" s="161"/>
      <c r="W1004" s="161"/>
      <c r="X1004" s="161"/>
      <c r="Y1004" s="161"/>
      <c r="Z1004" s="161"/>
      <c r="AA1004" s="161"/>
      <c r="AB1004" s="161"/>
      <c r="AC1004" s="161"/>
      <c r="AD1004" s="161"/>
      <c r="AE1004" s="161"/>
      <c r="AR1004" s="105" t="s">
        <v>293</v>
      </c>
      <c r="AT1004" s="105" t="s">
        <v>219</v>
      </c>
      <c r="AU1004" s="105" t="s">
        <v>81</v>
      </c>
      <c r="AY1004" s="6" t="s">
        <v>217</v>
      </c>
      <c r="BE1004" s="106">
        <f>IF(N1004="základní",J1004,0)</f>
        <v>0</v>
      </c>
      <c r="BF1004" s="106">
        <f>IF(N1004="snížená",J1004,0)</f>
        <v>0</v>
      </c>
      <c r="BG1004" s="106">
        <f>IF(N1004="zákl. přenesená",J1004,0)</f>
        <v>0</v>
      </c>
      <c r="BH1004" s="106">
        <f>IF(N1004="sníž. přenesená",J1004,0)</f>
        <v>0</v>
      </c>
      <c r="BI1004" s="106">
        <f>IF(N1004="nulová",J1004,0)</f>
        <v>0</v>
      </c>
      <c r="BJ1004" s="6" t="s">
        <v>79</v>
      </c>
      <c r="BK1004" s="106">
        <f>ROUND(I1004*H1004,2)</f>
        <v>0</v>
      </c>
      <c r="BL1004" s="6" t="s">
        <v>293</v>
      </c>
      <c r="BM1004" s="105" t="s">
        <v>1726</v>
      </c>
    </row>
    <row r="1005" spans="1:65" s="132" customFormat="1">
      <c r="B1005" s="133"/>
      <c r="D1005" s="113" t="s">
        <v>226</v>
      </c>
      <c r="E1005" s="134" t="s">
        <v>0</v>
      </c>
      <c r="F1005" s="135" t="s">
        <v>1727</v>
      </c>
      <c r="H1005" s="136">
        <v>34.619999999999997</v>
      </c>
      <c r="L1005" s="133"/>
      <c r="M1005" s="137"/>
      <c r="N1005" s="138"/>
      <c r="O1005" s="138"/>
      <c r="P1005" s="138"/>
      <c r="Q1005" s="138"/>
      <c r="R1005" s="138"/>
      <c r="S1005" s="138"/>
      <c r="T1005" s="139"/>
      <c r="AT1005" s="134" t="s">
        <v>226</v>
      </c>
      <c r="AU1005" s="134" t="s">
        <v>81</v>
      </c>
      <c r="AV1005" s="132" t="s">
        <v>81</v>
      </c>
      <c r="AW1005" s="132" t="s">
        <v>28</v>
      </c>
      <c r="AX1005" s="132" t="s">
        <v>79</v>
      </c>
      <c r="AY1005" s="134" t="s">
        <v>217</v>
      </c>
    </row>
    <row r="1006" spans="1:65" s="17" customFormat="1" ht="16.5" customHeight="1">
      <c r="A1006" s="161"/>
      <c r="B1006" s="15"/>
      <c r="C1006" s="94" t="s">
        <v>1669</v>
      </c>
      <c r="D1006" s="94" t="s">
        <v>219</v>
      </c>
      <c r="E1006" s="95" t="s">
        <v>1729</v>
      </c>
      <c r="F1006" s="96" t="s">
        <v>1730</v>
      </c>
      <c r="G1006" s="97" t="s">
        <v>286</v>
      </c>
      <c r="H1006" s="98">
        <v>4.88</v>
      </c>
      <c r="I1006" s="1"/>
      <c r="J1006" s="99">
        <f>ROUND(I1006*H1006,2)</f>
        <v>0</v>
      </c>
      <c r="K1006" s="96" t="s">
        <v>223</v>
      </c>
      <c r="L1006" s="15"/>
      <c r="M1006" s="100" t="s">
        <v>0</v>
      </c>
      <c r="N1006" s="101" t="s">
        <v>37</v>
      </c>
      <c r="O1006" s="102"/>
      <c r="P1006" s="103">
        <f>O1006*H1006</f>
        <v>0</v>
      </c>
      <c r="Q1006" s="103">
        <v>1.3849999999999999E-2</v>
      </c>
      <c r="R1006" s="103">
        <f>Q1006*H1006</f>
        <v>6.7587999999999995E-2</v>
      </c>
      <c r="S1006" s="103">
        <v>0</v>
      </c>
      <c r="T1006" s="104">
        <f>S1006*H1006</f>
        <v>0</v>
      </c>
      <c r="U1006" s="161"/>
      <c r="V1006" s="161"/>
      <c r="W1006" s="161"/>
      <c r="X1006" s="161"/>
      <c r="Y1006" s="161"/>
      <c r="Z1006" s="161"/>
      <c r="AA1006" s="161"/>
      <c r="AB1006" s="161"/>
      <c r="AC1006" s="161"/>
      <c r="AD1006" s="161"/>
      <c r="AE1006" s="161"/>
      <c r="AR1006" s="105" t="s">
        <v>293</v>
      </c>
      <c r="AT1006" s="105" t="s">
        <v>219</v>
      </c>
      <c r="AU1006" s="105" t="s">
        <v>81</v>
      </c>
      <c r="AY1006" s="6" t="s">
        <v>217</v>
      </c>
      <c r="BE1006" s="106">
        <f>IF(N1006="základní",J1006,0)</f>
        <v>0</v>
      </c>
      <c r="BF1006" s="106">
        <f>IF(N1006="snížená",J1006,0)</f>
        <v>0</v>
      </c>
      <c r="BG1006" s="106">
        <f>IF(N1006="zákl. přenesená",J1006,0)</f>
        <v>0</v>
      </c>
      <c r="BH1006" s="106">
        <f>IF(N1006="sníž. přenesená",J1006,0)</f>
        <v>0</v>
      </c>
      <c r="BI1006" s="106">
        <f>IF(N1006="nulová",J1006,0)</f>
        <v>0</v>
      </c>
      <c r="BJ1006" s="6" t="s">
        <v>79</v>
      </c>
      <c r="BK1006" s="106">
        <f>ROUND(I1006*H1006,2)</f>
        <v>0</v>
      </c>
      <c r="BL1006" s="6" t="s">
        <v>293</v>
      </c>
      <c r="BM1006" s="105" t="s">
        <v>1731</v>
      </c>
    </row>
    <row r="1007" spans="1:65" s="132" customFormat="1">
      <c r="B1007" s="133"/>
      <c r="D1007" s="113" t="s">
        <v>226</v>
      </c>
      <c r="E1007" s="134" t="s">
        <v>0</v>
      </c>
      <c r="F1007" s="135" t="s">
        <v>1732</v>
      </c>
      <c r="H1007" s="136">
        <v>4.88</v>
      </c>
      <c r="L1007" s="133"/>
      <c r="M1007" s="137"/>
      <c r="N1007" s="138"/>
      <c r="O1007" s="138"/>
      <c r="P1007" s="138"/>
      <c r="Q1007" s="138"/>
      <c r="R1007" s="138"/>
      <c r="S1007" s="138"/>
      <c r="T1007" s="139"/>
      <c r="AT1007" s="134" t="s">
        <v>226</v>
      </c>
      <c r="AU1007" s="134" t="s">
        <v>81</v>
      </c>
      <c r="AV1007" s="132" t="s">
        <v>81</v>
      </c>
      <c r="AW1007" s="132" t="s">
        <v>28</v>
      </c>
      <c r="AX1007" s="132" t="s">
        <v>79</v>
      </c>
      <c r="AY1007" s="134" t="s">
        <v>217</v>
      </c>
    </row>
    <row r="1008" spans="1:65" s="17" customFormat="1" ht="16.5" customHeight="1">
      <c r="A1008" s="161"/>
      <c r="B1008" s="15"/>
      <c r="C1008" s="94" t="s">
        <v>1674</v>
      </c>
      <c r="D1008" s="94" t="s">
        <v>219</v>
      </c>
      <c r="E1008" s="95" t="s">
        <v>1734</v>
      </c>
      <c r="F1008" s="96" t="s">
        <v>1735</v>
      </c>
      <c r="G1008" s="97" t="s">
        <v>286</v>
      </c>
      <c r="H1008" s="98">
        <v>3.71</v>
      </c>
      <c r="I1008" s="1"/>
      <c r="J1008" s="99">
        <f>ROUND(I1008*H1008,2)</f>
        <v>0</v>
      </c>
      <c r="K1008" s="96" t="s">
        <v>223</v>
      </c>
      <c r="L1008" s="15"/>
      <c r="M1008" s="100" t="s">
        <v>0</v>
      </c>
      <c r="N1008" s="101" t="s">
        <v>37</v>
      </c>
      <c r="O1008" s="102"/>
      <c r="P1008" s="103">
        <f>O1008*H1008</f>
        <v>0</v>
      </c>
      <c r="Q1008" s="103">
        <v>2.4889999999999999E-2</v>
      </c>
      <c r="R1008" s="103">
        <f>Q1008*H1008</f>
        <v>9.2341899999999991E-2</v>
      </c>
      <c r="S1008" s="103">
        <v>0</v>
      </c>
      <c r="T1008" s="104">
        <f>S1008*H1008</f>
        <v>0</v>
      </c>
      <c r="U1008" s="161"/>
      <c r="V1008" s="161"/>
      <c r="W1008" s="161"/>
      <c r="X1008" s="161"/>
      <c r="Y1008" s="161"/>
      <c r="Z1008" s="161"/>
      <c r="AA1008" s="161"/>
      <c r="AB1008" s="161"/>
      <c r="AC1008" s="161"/>
      <c r="AD1008" s="161"/>
      <c r="AE1008" s="161"/>
      <c r="AR1008" s="105" t="s">
        <v>293</v>
      </c>
      <c r="AT1008" s="105" t="s">
        <v>219</v>
      </c>
      <c r="AU1008" s="105" t="s">
        <v>81</v>
      </c>
      <c r="AY1008" s="6" t="s">
        <v>217</v>
      </c>
      <c r="BE1008" s="106">
        <f>IF(N1008="základní",J1008,0)</f>
        <v>0</v>
      </c>
      <c r="BF1008" s="106">
        <f>IF(N1008="snížená",J1008,0)</f>
        <v>0</v>
      </c>
      <c r="BG1008" s="106">
        <f>IF(N1008="zákl. přenesená",J1008,0)</f>
        <v>0</v>
      </c>
      <c r="BH1008" s="106">
        <f>IF(N1008="sníž. přenesená",J1008,0)</f>
        <v>0</v>
      </c>
      <c r="BI1008" s="106">
        <f>IF(N1008="nulová",J1008,0)</f>
        <v>0</v>
      </c>
      <c r="BJ1008" s="6" t="s">
        <v>79</v>
      </c>
      <c r="BK1008" s="106">
        <f>ROUND(I1008*H1008,2)</f>
        <v>0</v>
      </c>
      <c r="BL1008" s="6" t="s">
        <v>293</v>
      </c>
      <c r="BM1008" s="105" t="s">
        <v>1736</v>
      </c>
    </row>
    <row r="1009" spans="1:65" s="17" customFormat="1" ht="16.5" customHeight="1">
      <c r="A1009" s="161"/>
      <c r="B1009" s="15"/>
      <c r="C1009" s="94" t="s">
        <v>1680</v>
      </c>
      <c r="D1009" s="94" t="s">
        <v>219</v>
      </c>
      <c r="E1009" s="95" t="s">
        <v>1738</v>
      </c>
      <c r="F1009" s="96" t="s">
        <v>1739</v>
      </c>
      <c r="G1009" s="97" t="s">
        <v>286</v>
      </c>
      <c r="H1009" s="98">
        <v>224.92</v>
      </c>
      <c r="I1009" s="1"/>
      <c r="J1009" s="99">
        <f>ROUND(I1009*H1009,2)</f>
        <v>0</v>
      </c>
      <c r="K1009" s="96" t="s">
        <v>223</v>
      </c>
      <c r="L1009" s="15"/>
      <c r="M1009" s="100" t="s">
        <v>0</v>
      </c>
      <c r="N1009" s="101" t="s">
        <v>37</v>
      </c>
      <c r="O1009" s="102"/>
      <c r="P1009" s="103">
        <f>O1009*H1009</f>
        <v>0</v>
      </c>
      <c r="Q1009" s="103">
        <v>1E-4</v>
      </c>
      <c r="R1009" s="103">
        <f>Q1009*H1009</f>
        <v>2.2491999999999998E-2</v>
      </c>
      <c r="S1009" s="103">
        <v>0</v>
      </c>
      <c r="T1009" s="104">
        <f>S1009*H1009</f>
        <v>0</v>
      </c>
      <c r="U1009" s="161"/>
      <c r="V1009" s="161"/>
      <c r="W1009" s="161"/>
      <c r="X1009" s="161"/>
      <c r="Y1009" s="161"/>
      <c r="Z1009" s="161"/>
      <c r="AA1009" s="161"/>
      <c r="AB1009" s="161"/>
      <c r="AC1009" s="161"/>
      <c r="AD1009" s="161"/>
      <c r="AE1009" s="161"/>
      <c r="AR1009" s="105" t="s">
        <v>293</v>
      </c>
      <c r="AT1009" s="105" t="s">
        <v>219</v>
      </c>
      <c r="AU1009" s="105" t="s">
        <v>81</v>
      </c>
      <c r="AY1009" s="6" t="s">
        <v>217</v>
      </c>
      <c r="BE1009" s="106">
        <f>IF(N1009="základní",J1009,0)</f>
        <v>0</v>
      </c>
      <c r="BF1009" s="106">
        <f>IF(N1009="snížená",J1009,0)</f>
        <v>0</v>
      </c>
      <c r="BG1009" s="106">
        <f>IF(N1009="zákl. přenesená",J1009,0)</f>
        <v>0</v>
      </c>
      <c r="BH1009" s="106">
        <f>IF(N1009="sníž. přenesená",J1009,0)</f>
        <v>0</v>
      </c>
      <c r="BI1009" s="106">
        <f>IF(N1009="nulová",J1009,0)</f>
        <v>0</v>
      </c>
      <c r="BJ1009" s="6" t="s">
        <v>79</v>
      </c>
      <c r="BK1009" s="106">
        <f>ROUND(I1009*H1009,2)</f>
        <v>0</v>
      </c>
      <c r="BL1009" s="6" t="s">
        <v>293</v>
      </c>
      <c r="BM1009" s="105" t="s">
        <v>1740</v>
      </c>
    </row>
    <row r="1010" spans="1:65" s="132" customFormat="1" ht="22.5">
      <c r="B1010" s="133"/>
      <c r="D1010" s="113" t="s">
        <v>226</v>
      </c>
      <c r="E1010" s="134" t="s">
        <v>0</v>
      </c>
      <c r="F1010" s="135" t="s">
        <v>1741</v>
      </c>
      <c r="H1010" s="136">
        <v>76.113</v>
      </c>
      <c r="L1010" s="133"/>
      <c r="M1010" s="137"/>
      <c r="N1010" s="138"/>
      <c r="O1010" s="138"/>
      <c r="P1010" s="138"/>
      <c r="Q1010" s="138"/>
      <c r="R1010" s="138"/>
      <c r="S1010" s="138"/>
      <c r="T1010" s="139"/>
      <c r="AT1010" s="134" t="s">
        <v>226</v>
      </c>
      <c r="AU1010" s="134" t="s">
        <v>81</v>
      </c>
      <c r="AV1010" s="132" t="s">
        <v>81</v>
      </c>
      <c r="AW1010" s="132" t="s">
        <v>28</v>
      </c>
      <c r="AX1010" s="132" t="s">
        <v>72</v>
      </c>
      <c r="AY1010" s="134" t="s">
        <v>217</v>
      </c>
    </row>
    <row r="1011" spans="1:65" s="132" customFormat="1">
      <c r="B1011" s="133"/>
      <c r="D1011" s="113" t="s">
        <v>226</v>
      </c>
      <c r="E1011" s="134" t="s">
        <v>0</v>
      </c>
      <c r="F1011" s="135" t="s">
        <v>1742</v>
      </c>
      <c r="H1011" s="136">
        <v>50.087000000000003</v>
      </c>
      <c r="L1011" s="133"/>
      <c r="M1011" s="137"/>
      <c r="N1011" s="138"/>
      <c r="O1011" s="138"/>
      <c r="P1011" s="138"/>
      <c r="Q1011" s="138"/>
      <c r="R1011" s="138"/>
      <c r="S1011" s="138"/>
      <c r="T1011" s="139"/>
      <c r="AT1011" s="134" t="s">
        <v>226</v>
      </c>
      <c r="AU1011" s="134" t="s">
        <v>81</v>
      </c>
      <c r="AV1011" s="132" t="s">
        <v>81</v>
      </c>
      <c r="AW1011" s="132" t="s">
        <v>28</v>
      </c>
      <c r="AX1011" s="132" t="s">
        <v>72</v>
      </c>
      <c r="AY1011" s="134" t="s">
        <v>217</v>
      </c>
    </row>
    <row r="1012" spans="1:65" s="165" customFormat="1">
      <c r="B1012" s="166"/>
      <c r="D1012" s="113" t="s">
        <v>226</v>
      </c>
      <c r="E1012" s="167" t="s">
        <v>0</v>
      </c>
      <c r="F1012" s="168" t="s">
        <v>1743</v>
      </c>
      <c r="H1012" s="167" t="s">
        <v>0</v>
      </c>
      <c r="L1012" s="166"/>
      <c r="M1012" s="169"/>
      <c r="N1012" s="170"/>
      <c r="O1012" s="170"/>
      <c r="P1012" s="170"/>
      <c r="Q1012" s="170"/>
      <c r="R1012" s="170"/>
      <c r="S1012" s="170"/>
      <c r="T1012" s="171"/>
      <c r="AT1012" s="167" t="s">
        <v>226</v>
      </c>
      <c r="AU1012" s="167" t="s">
        <v>81</v>
      </c>
      <c r="AV1012" s="165" t="s">
        <v>79</v>
      </c>
      <c r="AW1012" s="165" t="s">
        <v>28</v>
      </c>
      <c r="AX1012" s="165" t="s">
        <v>72</v>
      </c>
      <c r="AY1012" s="167" t="s">
        <v>217</v>
      </c>
    </row>
    <row r="1013" spans="1:65" s="132" customFormat="1">
      <c r="B1013" s="133"/>
      <c r="D1013" s="113" t="s">
        <v>226</v>
      </c>
      <c r="E1013" s="134" t="s">
        <v>0</v>
      </c>
      <c r="F1013" s="135" t="s">
        <v>1744</v>
      </c>
      <c r="H1013" s="136">
        <v>98.72</v>
      </c>
      <c r="L1013" s="133"/>
      <c r="M1013" s="137"/>
      <c r="N1013" s="138"/>
      <c r="O1013" s="138"/>
      <c r="P1013" s="138"/>
      <c r="Q1013" s="138"/>
      <c r="R1013" s="138"/>
      <c r="S1013" s="138"/>
      <c r="T1013" s="139"/>
      <c r="AT1013" s="134" t="s">
        <v>226</v>
      </c>
      <c r="AU1013" s="134" t="s">
        <v>81</v>
      </c>
      <c r="AV1013" s="132" t="s">
        <v>81</v>
      </c>
      <c r="AW1013" s="132" t="s">
        <v>28</v>
      </c>
      <c r="AX1013" s="132" t="s">
        <v>72</v>
      </c>
      <c r="AY1013" s="134" t="s">
        <v>217</v>
      </c>
    </row>
    <row r="1014" spans="1:65" s="140" customFormat="1">
      <c r="B1014" s="141"/>
      <c r="D1014" s="113" t="s">
        <v>226</v>
      </c>
      <c r="E1014" s="142" t="s">
        <v>0</v>
      </c>
      <c r="F1014" s="143" t="s">
        <v>227</v>
      </c>
      <c r="H1014" s="144">
        <v>224.92000000000002</v>
      </c>
      <c r="L1014" s="141"/>
      <c r="M1014" s="145"/>
      <c r="N1014" s="146"/>
      <c r="O1014" s="146"/>
      <c r="P1014" s="146"/>
      <c r="Q1014" s="146"/>
      <c r="R1014" s="146"/>
      <c r="S1014" s="146"/>
      <c r="T1014" s="147"/>
      <c r="AT1014" s="142" t="s">
        <v>226</v>
      </c>
      <c r="AU1014" s="142" t="s">
        <v>81</v>
      </c>
      <c r="AV1014" s="140" t="s">
        <v>224</v>
      </c>
      <c r="AW1014" s="140" t="s">
        <v>28</v>
      </c>
      <c r="AX1014" s="140" t="s">
        <v>79</v>
      </c>
      <c r="AY1014" s="142" t="s">
        <v>217</v>
      </c>
    </row>
    <row r="1015" spans="1:65" s="17" customFormat="1" ht="16.5" customHeight="1">
      <c r="A1015" s="161"/>
      <c r="B1015" s="15"/>
      <c r="C1015" s="94" t="s">
        <v>1685</v>
      </c>
      <c r="D1015" s="94" t="s">
        <v>219</v>
      </c>
      <c r="E1015" s="95" t="s">
        <v>1746</v>
      </c>
      <c r="F1015" s="96" t="s">
        <v>1747</v>
      </c>
      <c r="G1015" s="97" t="s">
        <v>257</v>
      </c>
      <c r="H1015" s="98">
        <v>54.067999999999998</v>
      </c>
      <c r="I1015" s="1"/>
      <c r="J1015" s="99">
        <f>ROUND(I1015*H1015,2)</f>
        <v>0</v>
      </c>
      <c r="K1015" s="96" t="s">
        <v>223</v>
      </c>
      <c r="L1015" s="15"/>
      <c r="M1015" s="100" t="s">
        <v>0</v>
      </c>
      <c r="N1015" s="101" t="s">
        <v>37</v>
      </c>
      <c r="O1015" s="102"/>
      <c r="P1015" s="103">
        <f>O1015*H1015</f>
        <v>0</v>
      </c>
      <c r="Q1015" s="103">
        <v>4.3800000000000002E-3</v>
      </c>
      <c r="R1015" s="103">
        <f>Q1015*H1015</f>
        <v>0.23681784</v>
      </c>
      <c r="S1015" s="103">
        <v>0</v>
      </c>
      <c r="T1015" s="104">
        <f>S1015*H1015</f>
        <v>0</v>
      </c>
      <c r="U1015" s="161"/>
      <c r="V1015" s="161"/>
      <c r="W1015" s="161"/>
      <c r="X1015" s="161"/>
      <c r="Y1015" s="161"/>
      <c r="Z1015" s="161"/>
      <c r="AA1015" s="161"/>
      <c r="AB1015" s="161"/>
      <c r="AC1015" s="161"/>
      <c r="AD1015" s="161"/>
      <c r="AE1015" s="161"/>
      <c r="AR1015" s="105" t="s">
        <v>293</v>
      </c>
      <c r="AT1015" s="105" t="s">
        <v>219</v>
      </c>
      <c r="AU1015" s="105" t="s">
        <v>81</v>
      </c>
      <c r="AY1015" s="6" t="s">
        <v>217</v>
      </c>
      <c r="BE1015" s="106">
        <f>IF(N1015="základní",J1015,0)</f>
        <v>0</v>
      </c>
      <c r="BF1015" s="106">
        <f>IF(N1015="snížená",J1015,0)</f>
        <v>0</v>
      </c>
      <c r="BG1015" s="106">
        <f>IF(N1015="zákl. přenesená",J1015,0)</f>
        <v>0</v>
      </c>
      <c r="BH1015" s="106">
        <f>IF(N1015="sníž. přenesená",J1015,0)</f>
        <v>0</v>
      </c>
      <c r="BI1015" s="106">
        <f>IF(N1015="nulová",J1015,0)</f>
        <v>0</v>
      </c>
      <c r="BJ1015" s="6" t="s">
        <v>79</v>
      </c>
      <c r="BK1015" s="106">
        <f>ROUND(I1015*H1015,2)</f>
        <v>0</v>
      </c>
      <c r="BL1015" s="6" t="s">
        <v>293</v>
      </c>
      <c r="BM1015" s="105" t="s">
        <v>1748</v>
      </c>
    </row>
    <row r="1016" spans="1:65" s="132" customFormat="1">
      <c r="B1016" s="133"/>
      <c r="D1016" s="113" t="s">
        <v>226</v>
      </c>
      <c r="E1016" s="134" t="s">
        <v>0</v>
      </c>
      <c r="F1016" s="135" t="s">
        <v>1749</v>
      </c>
      <c r="H1016" s="136">
        <v>54.067999999999998</v>
      </c>
      <c r="L1016" s="133"/>
      <c r="M1016" s="137"/>
      <c r="N1016" s="138"/>
      <c r="O1016" s="138"/>
      <c r="P1016" s="138"/>
      <c r="Q1016" s="138"/>
      <c r="R1016" s="138"/>
      <c r="S1016" s="138"/>
      <c r="T1016" s="139"/>
      <c r="AT1016" s="134" t="s">
        <v>226</v>
      </c>
      <c r="AU1016" s="134" t="s">
        <v>81</v>
      </c>
      <c r="AV1016" s="132" t="s">
        <v>81</v>
      </c>
      <c r="AW1016" s="132" t="s">
        <v>28</v>
      </c>
      <c r="AX1016" s="132" t="s">
        <v>79</v>
      </c>
      <c r="AY1016" s="134" t="s">
        <v>217</v>
      </c>
    </row>
    <row r="1017" spans="1:65" s="17" customFormat="1" ht="16.5" customHeight="1">
      <c r="A1017" s="161"/>
      <c r="B1017" s="15"/>
      <c r="C1017" s="94" t="s">
        <v>1689</v>
      </c>
      <c r="D1017" s="94" t="s">
        <v>219</v>
      </c>
      <c r="E1017" s="95" t="s">
        <v>1751</v>
      </c>
      <c r="F1017" s="96" t="s">
        <v>1752</v>
      </c>
      <c r="G1017" s="97" t="s">
        <v>286</v>
      </c>
      <c r="H1017" s="98">
        <v>134.05000000000001</v>
      </c>
      <c r="I1017" s="1"/>
      <c r="J1017" s="99">
        <f>ROUND(I1017*H1017,2)</f>
        <v>0</v>
      </c>
      <c r="K1017" s="96" t="s">
        <v>223</v>
      </c>
      <c r="L1017" s="15"/>
      <c r="M1017" s="100" t="s">
        <v>0</v>
      </c>
      <c r="N1017" s="101" t="s">
        <v>37</v>
      </c>
      <c r="O1017" s="102"/>
      <c r="P1017" s="103">
        <f>O1017*H1017</f>
        <v>0</v>
      </c>
      <c r="Q1017" s="103">
        <v>0</v>
      </c>
      <c r="R1017" s="103">
        <f>Q1017*H1017</f>
        <v>0</v>
      </c>
      <c r="S1017" s="103">
        <v>0</v>
      </c>
      <c r="T1017" s="104">
        <f>S1017*H1017</f>
        <v>0</v>
      </c>
      <c r="U1017" s="161"/>
      <c r="V1017" s="161"/>
      <c r="W1017" s="161"/>
      <c r="X1017" s="161"/>
      <c r="Y1017" s="161"/>
      <c r="Z1017" s="161"/>
      <c r="AA1017" s="161"/>
      <c r="AB1017" s="161"/>
      <c r="AC1017" s="161"/>
      <c r="AD1017" s="161"/>
      <c r="AE1017" s="161"/>
      <c r="AR1017" s="105" t="s">
        <v>293</v>
      </c>
      <c r="AT1017" s="105" t="s">
        <v>219</v>
      </c>
      <c r="AU1017" s="105" t="s">
        <v>81</v>
      </c>
      <c r="AY1017" s="6" t="s">
        <v>217</v>
      </c>
      <c r="BE1017" s="106">
        <f>IF(N1017="základní",J1017,0)</f>
        <v>0</v>
      </c>
      <c r="BF1017" s="106">
        <f>IF(N1017="snížená",J1017,0)</f>
        <v>0</v>
      </c>
      <c r="BG1017" s="106">
        <f>IF(N1017="zákl. přenesená",J1017,0)</f>
        <v>0</v>
      </c>
      <c r="BH1017" s="106">
        <f>IF(N1017="sníž. přenesená",J1017,0)</f>
        <v>0</v>
      </c>
      <c r="BI1017" s="106">
        <f>IF(N1017="nulová",J1017,0)</f>
        <v>0</v>
      </c>
      <c r="BJ1017" s="6" t="s">
        <v>79</v>
      </c>
      <c r="BK1017" s="106">
        <f>ROUND(I1017*H1017,2)</f>
        <v>0</v>
      </c>
      <c r="BL1017" s="6" t="s">
        <v>293</v>
      </c>
      <c r="BM1017" s="105" t="s">
        <v>1753</v>
      </c>
    </row>
    <row r="1018" spans="1:65" s="132" customFormat="1">
      <c r="B1018" s="133"/>
      <c r="D1018" s="113" t="s">
        <v>226</v>
      </c>
      <c r="E1018" s="134" t="s">
        <v>0</v>
      </c>
      <c r="F1018" s="135" t="s">
        <v>1754</v>
      </c>
      <c r="H1018" s="136">
        <v>39.04</v>
      </c>
      <c r="L1018" s="133"/>
      <c r="M1018" s="137"/>
      <c r="N1018" s="138"/>
      <c r="O1018" s="138"/>
      <c r="P1018" s="138"/>
      <c r="Q1018" s="138"/>
      <c r="R1018" s="138"/>
      <c r="S1018" s="138"/>
      <c r="T1018" s="139"/>
      <c r="AT1018" s="134" t="s">
        <v>226</v>
      </c>
      <c r="AU1018" s="134" t="s">
        <v>81</v>
      </c>
      <c r="AV1018" s="132" t="s">
        <v>81</v>
      </c>
      <c r="AW1018" s="132" t="s">
        <v>28</v>
      </c>
      <c r="AX1018" s="132" t="s">
        <v>72</v>
      </c>
      <c r="AY1018" s="134" t="s">
        <v>217</v>
      </c>
    </row>
    <row r="1019" spans="1:65" s="132" customFormat="1">
      <c r="B1019" s="133"/>
      <c r="D1019" s="113" t="s">
        <v>226</v>
      </c>
      <c r="E1019" s="134" t="s">
        <v>0</v>
      </c>
      <c r="F1019" s="135" t="s">
        <v>1717</v>
      </c>
      <c r="H1019" s="136">
        <v>95.01</v>
      </c>
      <c r="L1019" s="133"/>
      <c r="M1019" s="137"/>
      <c r="N1019" s="138"/>
      <c r="O1019" s="138"/>
      <c r="P1019" s="138"/>
      <c r="Q1019" s="138"/>
      <c r="R1019" s="138"/>
      <c r="S1019" s="138"/>
      <c r="T1019" s="139"/>
      <c r="AT1019" s="134" t="s">
        <v>226</v>
      </c>
      <c r="AU1019" s="134" t="s">
        <v>81</v>
      </c>
      <c r="AV1019" s="132" t="s">
        <v>81</v>
      </c>
      <c r="AW1019" s="132" t="s">
        <v>28</v>
      </c>
      <c r="AX1019" s="132" t="s">
        <v>72</v>
      </c>
      <c r="AY1019" s="134" t="s">
        <v>217</v>
      </c>
    </row>
    <row r="1020" spans="1:65" s="140" customFormat="1">
      <c r="B1020" s="141"/>
      <c r="D1020" s="113" t="s">
        <v>226</v>
      </c>
      <c r="E1020" s="142" t="s">
        <v>0</v>
      </c>
      <c r="F1020" s="143" t="s">
        <v>227</v>
      </c>
      <c r="H1020" s="144">
        <v>134.05000000000001</v>
      </c>
      <c r="L1020" s="141"/>
      <c r="M1020" s="145"/>
      <c r="N1020" s="146"/>
      <c r="O1020" s="146"/>
      <c r="P1020" s="146"/>
      <c r="Q1020" s="146"/>
      <c r="R1020" s="146"/>
      <c r="S1020" s="146"/>
      <c r="T1020" s="147"/>
      <c r="AT1020" s="142" t="s">
        <v>226</v>
      </c>
      <c r="AU1020" s="142" t="s">
        <v>81</v>
      </c>
      <c r="AV1020" s="140" t="s">
        <v>224</v>
      </c>
      <c r="AW1020" s="140" t="s">
        <v>28</v>
      </c>
      <c r="AX1020" s="140" t="s">
        <v>79</v>
      </c>
      <c r="AY1020" s="142" t="s">
        <v>217</v>
      </c>
    </row>
    <row r="1021" spans="1:65" s="17" customFormat="1" ht="16.5" customHeight="1">
      <c r="A1021" s="161"/>
      <c r="B1021" s="15"/>
      <c r="C1021" s="148" t="s">
        <v>1693</v>
      </c>
      <c r="D1021" s="148" t="s">
        <v>245</v>
      </c>
      <c r="E1021" s="149" t="s">
        <v>1756</v>
      </c>
      <c r="F1021" s="150" t="s">
        <v>1757</v>
      </c>
      <c r="G1021" s="151" t="s">
        <v>286</v>
      </c>
      <c r="H1021" s="152">
        <v>147.44399999999999</v>
      </c>
      <c r="I1021" s="2"/>
      <c r="J1021" s="153">
        <f>ROUND(I1021*H1021,2)</f>
        <v>0</v>
      </c>
      <c r="K1021" s="150" t="s">
        <v>223</v>
      </c>
      <c r="L1021" s="154"/>
      <c r="M1021" s="155" t="s">
        <v>0</v>
      </c>
      <c r="N1021" s="156" t="s">
        <v>37</v>
      </c>
      <c r="O1021" s="102"/>
      <c r="P1021" s="103">
        <f>O1021*H1021</f>
        <v>0</v>
      </c>
      <c r="Q1021" s="103">
        <v>1.3999999999999999E-4</v>
      </c>
      <c r="R1021" s="103">
        <f>Q1021*H1021</f>
        <v>2.0642159999999996E-2</v>
      </c>
      <c r="S1021" s="103">
        <v>0</v>
      </c>
      <c r="T1021" s="104">
        <f>S1021*H1021</f>
        <v>0</v>
      </c>
      <c r="U1021" s="161"/>
      <c r="V1021" s="161"/>
      <c r="W1021" s="161"/>
      <c r="X1021" s="161"/>
      <c r="Y1021" s="161"/>
      <c r="Z1021" s="161"/>
      <c r="AA1021" s="161"/>
      <c r="AB1021" s="161"/>
      <c r="AC1021" s="161"/>
      <c r="AD1021" s="161"/>
      <c r="AE1021" s="161"/>
      <c r="AR1021" s="105" t="s">
        <v>364</v>
      </c>
      <c r="AT1021" s="105" t="s">
        <v>245</v>
      </c>
      <c r="AU1021" s="105" t="s">
        <v>81</v>
      </c>
      <c r="AY1021" s="6" t="s">
        <v>217</v>
      </c>
      <c r="BE1021" s="106">
        <f>IF(N1021="základní",J1021,0)</f>
        <v>0</v>
      </c>
      <c r="BF1021" s="106">
        <f>IF(N1021="snížená",J1021,0)</f>
        <v>0</v>
      </c>
      <c r="BG1021" s="106">
        <f>IF(N1021="zákl. přenesená",J1021,0)</f>
        <v>0</v>
      </c>
      <c r="BH1021" s="106">
        <f>IF(N1021="sníž. přenesená",J1021,0)</f>
        <v>0</v>
      </c>
      <c r="BI1021" s="106">
        <f>IF(N1021="nulová",J1021,0)</f>
        <v>0</v>
      </c>
      <c r="BJ1021" s="6" t="s">
        <v>79</v>
      </c>
      <c r="BK1021" s="106">
        <f>ROUND(I1021*H1021,2)</f>
        <v>0</v>
      </c>
      <c r="BL1021" s="6" t="s">
        <v>293</v>
      </c>
      <c r="BM1021" s="105" t="s">
        <v>1758</v>
      </c>
    </row>
    <row r="1022" spans="1:65" s="132" customFormat="1">
      <c r="B1022" s="133"/>
      <c r="D1022" s="113" t="s">
        <v>226</v>
      </c>
      <c r="F1022" s="135" t="s">
        <v>1759</v>
      </c>
      <c r="H1022" s="136">
        <v>147.44399999999999</v>
      </c>
      <c r="L1022" s="133"/>
      <c r="M1022" s="137"/>
      <c r="N1022" s="138"/>
      <c r="O1022" s="138"/>
      <c r="P1022" s="138"/>
      <c r="Q1022" s="138"/>
      <c r="R1022" s="138"/>
      <c r="S1022" s="138"/>
      <c r="T1022" s="139"/>
      <c r="AT1022" s="134" t="s">
        <v>226</v>
      </c>
      <c r="AU1022" s="134" t="s">
        <v>81</v>
      </c>
      <c r="AV1022" s="132" t="s">
        <v>81</v>
      </c>
      <c r="AW1022" s="132" t="s">
        <v>2</v>
      </c>
      <c r="AX1022" s="132" t="s">
        <v>79</v>
      </c>
      <c r="AY1022" s="134" t="s">
        <v>217</v>
      </c>
    </row>
    <row r="1023" spans="1:65" s="17" customFormat="1" ht="16.5" customHeight="1">
      <c r="A1023" s="161"/>
      <c r="B1023" s="15"/>
      <c r="C1023" s="94" t="s">
        <v>1697</v>
      </c>
      <c r="D1023" s="94" t="s">
        <v>219</v>
      </c>
      <c r="E1023" s="95" t="s">
        <v>1761</v>
      </c>
      <c r="F1023" s="96" t="s">
        <v>1762</v>
      </c>
      <c r="G1023" s="97" t="s">
        <v>286</v>
      </c>
      <c r="H1023" s="98">
        <v>39.04</v>
      </c>
      <c r="I1023" s="1"/>
      <c r="J1023" s="99">
        <f>ROUND(I1023*H1023,2)</f>
        <v>0</v>
      </c>
      <c r="K1023" s="96" t="s">
        <v>223</v>
      </c>
      <c r="L1023" s="15"/>
      <c r="M1023" s="100" t="s">
        <v>0</v>
      </c>
      <c r="N1023" s="101" t="s">
        <v>37</v>
      </c>
      <c r="O1023" s="102"/>
      <c r="P1023" s="103">
        <f>O1023*H1023</f>
        <v>0</v>
      </c>
      <c r="Q1023" s="103">
        <v>0</v>
      </c>
      <c r="R1023" s="103">
        <f>Q1023*H1023</f>
        <v>0</v>
      </c>
      <c r="S1023" s="103">
        <v>0</v>
      </c>
      <c r="T1023" s="104">
        <f>S1023*H1023</f>
        <v>0</v>
      </c>
      <c r="U1023" s="161"/>
      <c r="V1023" s="161"/>
      <c r="W1023" s="161"/>
      <c r="X1023" s="161"/>
      <c r="Y1023" s="161"/>
      <c r="Z1023" s="161"/>
      <c r="AA1023" s="161"/>
      <c r="AB1023" s="161"/>
      <c r="AC1023" s="161"/>
      <c r="AD1023" s="161"/>
      <c r="AE1023" s="161"/>
      <c r="AR1023" s="105" t="s">
        <v>293</v>
      </c>
      <c r="AT1023" s="105" t="s">
        <v>219</v>
      </c>
      <c r="AU1023" s="105" t="s">
        <v>81</v>
      </c>
      <c r="AY1023" s="6" t="s">
        <v>217</v>
      </c>
      <c r="BE1023" s="106">
        <f>IF(N1023="základní",J1023,0)</f>
        <v>0</v>
      </c>
      <c r="BF1023" s="106">
        <f>IF(N1023="snížená",J1023,0)</f>
        <v>0</v>
      </c>
      <c r="BG1023" s="106">
        <f>IF(N1023="zákl. přenesená",J1023,0)</f>
        <v>0</v>
      </c>
      <c r="BH1023" s="106">
        <f>IF(N1023="sníž. přenesená",J1023,0)</f>
        <v>0</v>
      </c>
      <c r="BI1023" s="106">
        <f>IF(N1023="nulová",J1023,0)</f>
        <v>0</v>
      </c>
      <c r="BJ1023" s="6" t="s">
        <v>79</v>
      </c>
      <c r="BK1023" s="106">
        <f>ROUND(I1023*H1023,2)</f>
        <v>0</v>
      </c>
      <c r="BL1023" s="6" t="s">
        <v>293</v>
      </c>
      <c r="BM1023" s="105" t="s">
        <v>1763</v>
      </c>
    </row>
    <row r="1024" spans="1:65" s="132" customFormat="1">
      <c r="B1024" s="133"/>
      <c r="D1024" s="113" t="s">
        <v>226</v>
      </c>
      <c r="E1024" s="134" t="s">
        <v>0</v>
      </c>
      <c r="F1024" s="135" t="s">
        <v>1754</v>
      </c>
      <c r="H1024" s="136">
        <v>39.04</v>
      </c>
      <c r="L1024" s="133"/>
      <c r="M1024" s="137"/>
      <c r="N1024" s="138"/>
      <c r="O1024" s="138"/>
      <c r="P1024" s="138"/>
      <c r="Q1024" s="138"/>
      <c r="R1024" s="138"/>
      <c r="S1024" s="138"/>
      <c r="T1024" s="139"/>
      <c r="AT1024" s="134" t="s">
        <v>226</v>
      </c>
      <c r="AU1024" s="134" t="s">
        <v>81</v>
      </c>
      <c r="AV1024" s="132" t="s">
        <v>81</v>
      </c>
      <c r="AW1024" s="132" t="s">
        <v>28</v>
      </c>
      <c r="AX1024" s="132" t="s">
        <v>79</v>
      </c>
      <c r="AY1024" s="134" t="s">
        <v>217</v>
      </c>
    </row>
    <row r="1025" spans="1:65" s="17" customFormat="1" ht="16.5" customHeight="1">
      <c r="A1025" s="161"/>
      <c r="B1025" s="15"/>
      <c r="C1025" s="148" t="s">
        <v>1701</v>
      </c>
      <c r="D1025" s="148" t="s">
        <v>245</v>
      </c>
      <c r="E1025" s="149" t="s">
        <v>1765</v>
      </c>
      <c r="F1025" s="150" t="s">
        <v>1766</v>
      </c>
      <c r="G1025" s="151" t="s">
        <v>286</v>
      </c>
      <c r="H1025" s="152">
        <v>39.820999999999998</v>
      </c>
      <c r="I1025" s="2"/>
      <c r="J1025" s="153">
        <f>ROUND(I1025*H1025,2)</f>
        <v>0</v>
      </c>
      <c r="K1025" s="150" t="s">
        <v>223</v>
      </c>
      <c r="L1025" s="154"/>
      <c r="M1025" s="155" t="s">
        <v>0</v>
      </c>
      <c r="N1025" s="156" t="s">
        <v>37</v>
      </c>
      <c r="O1025" s="102"/>
      <c r="P1025" s="103">
        <f>O1025*H1025</f>
        <v>0</v>
      </c>
      <c r="Q1025" s="103">
        <v>1.4E-3</v>
      </c>
      <c r="R1025" s="103">
        <f>Q1025*H1025</f>
        <v>5.5749399999999998E-2</v>
      </c>
      <c r="S1025" s="103">
        <v>0</v>
      </c>
      <c r="T1025" s="104">
        <f>S1025*H1025</f>
        <v>0</v>
      </c>
      <c r="U1025" s="161"/>
      <c r="V1025" s="161"/>
      <c r="W1025" s="161"/>
      <c r="X1025" s="161"/>
      <c r="Y1025" s="161"/>
      <c r="Z1025" s="161"/>
      <c r="AA1025" s="161"/>
      <c r="AB1025" s="161"/>
      <c r="AC1025" s="161"/>
      <c r="AD1025" s="161"/>
      <c r="AE1025" s="161"/>
      <c r="AR1025" s="105" t="s">
        <v>364</v>
      </c>
      <c r="AT1025" s="105" t="s">
        <v>245</v>
      </c>
      <c r="AU1025" s="105" t="s">
        <v>81</v>
      </c>
      <c r="AY1025" s="6" t="s">
        <v>217</v>
      </c>
      <c r="BE1025" s="106">
        <f>IF(N1025="základní",J1025,0)</f>
        <v>0</v>
      </c>
      <c r="BF1025" s="106">
        <f>IF(N1025="snížená",J1025,0)</f>
        <v>0</v>
      </c>
      <c r="BG1025" s="106">
        <f>IF(N1025="zákl. přenesená",J1025,0)</f>
        <v>0</v>
      </c>
      <c r="BH1025" s="106">
        <f>IF(N1025="sníž. přenesená",J1025,0)</f>
        <v>0</v>
      </c>
      <c r="BI1025" s="106">
        <f>IF(N1025="nulová",J1025,0)</f>
        <v>0</v>
      </c>
      <c r="BJ1025" s="6" t="s">
        <v>79</v>
      </c>
      <c r="BK1025" s="106">
        <f>ROUND(I1025*H1025,2)</f>
        <v>0</v>
      </c>
      <c r="BL1025" s="6" t="s">
        <v>293</v>
      </c>
      <c r="BM1025" s="105" t="s">
        <v>1767</v>
      </c>
    </row>
    <row r="1026" spans="1:65" s="132" customFormat="1">
      <c r="B1026" s="133"/>
      <c r="D1026" s="113" t="s">
        <v>226</v>
      </c>
      <c r="F1026" s="135" t="s">
        <v>1768</v>
      </c>
      <c r="H1026" s="136">
        <v>39.820999999999998</v>
      </c>
      <c r="L1026" s="133"/>
      <c r="M1026" s="137"/>
      <c r="N1026" s="138"/>
      <c r="O1026" s="138"/>
      <c r="P1026" s="138"/>
      <c r="Q1026" s="138"/>
      <c r="R1026" s="138"/>
      <c r="S1026" s="138"/>
      <c r="T1026" s="139"/>
      <c r="AT1026" s="134" t="s">
        <v>226</v>
      </c>
      <c r="AU1026" s="134" t="s">
        <v>81</v>
      </c>
      <c r="AV1026" s="132" t="s">
        <v>81</v>
      </c>
      <c r="AW1026" s="132" t="s">
        <v>2</v>
      </c>
      <c r="AX1026" s="132" t="s">
        <v>79</v>
      </c>
      <c r="AY1026" s="134" t="s">
        <v>217</v>
      </c>
    </row>
    <row r="1027" spans="1:65" s="17" customFormat="1" ht="16.5" customHeight="1">
      <c r="A1027" s="161"/>
      <c r="B1027" s="15"/>
      <c r="C1027" s="94" t="s">
        <v>1706</v>
      </c>
      <c r="D1027" s="94" t="s">
        <v>219</v>
      </c>
      <c r="E1027" s="95" t="s">
        <v>1770</v>
      </c>
      <c r="F1027" s="96" t="s">
        <v>1771</v>
      </c>
      <c r="G1027" s="97" t="s">
        <v>286</v>
      </c>
      <c r="H1027" s="98">
        <v>224.92</v>
      </c>
      <c r="I1027" s="1"/>
      <c r="J1027" s="99">
        <f>ROUND(I1027*H1027,2)</f>
        <v>0</v>
      </c>
      <c r="K1027" s="96" t="s">
        <v>223</v>
      </c>
      <c r="L1027" s="15"/>
      <c r="M1027" s="100" t="s">
        <v>0</v>
      </c>
      <c r="N1027" s="101" t="s">
        <v>37</v>
      </c>
      <c r="O1027" s="102"/>
      <c r="P1027" s="103">
        <f>O1027*H1027</f>
        <v>0</v>
      </c>
      <c r="Q1027" s="103">
        <v>6.9999999999999999E-4</v>
      </c>
      <c r="R1027" s="103">
        <f>Q1027*H1027</f>
        <v>0.157444</v>
      </c>
      <c r="S1027" s="103">
        <v>0</v>
      </c>
      <c r="T1027" s="104">
        <f>S1027*H1027</f>
        <v>0</v>
      </c>
      <c r="U1027" s="161"/>
      <c r="V1027" s="161"/>
      <c r="W1027" s="161"/>
      <c r="X1027" s="161"/>
      <c r="Y1027" s="161"/>
      <c r="Z1027" s="161"/>
      <c r="AA1027" s="161"/>
      <c r="AB1027" s="161"/>
      <c r="AC1027" s="161"/>
      <c r="AD1027" s="161"/>
      <c r="AE1027" s="161"/>
      <c r="AR1027" s="105" t="s">
        <v>293</v>
      </c>
      <c r="AT1027" s="105" t="s">
        <v>219</v>
      </c>
      <c r="AU1027" s="105" t="s">
        <v>81</v>
      </c>
      <c r="AY1027" s="6" t="s">
        <v>217</v>
      </c>
      <c r="BE1027" s="106">
        <f>IF(N1027="základní",J1027,0)</f>
        <v>0</v>
      </c>
      <c r="BF1027" s="106">
        <f>IF(N1027="snížená",J1027,0)</f>
        <v>0</v>
      </c>
      <c r="BG1027" s="106">
        <f>IF(N1027="zákl. přenesená",J1027,0)</f>
        <v>0</v>
      </c>
      <c r="BH1027" s="106">
        <f>IF(N1027="sníž. přenesená",J1027,0)</f>
        <v>0</v>
      </c>
      <c r="BI1027" s="106">
        <f>IF(N1027="nulová",J1027,0)</f>
        <v>0</v>
      </c>
      <c r="BJ1027" s="6" t="s">
        <v>79</v>
      </c>
      <c r="BK1027" s="106">
        <f>ROUND(I1027*H1027,2)</f>
        <v>0</v>
      </c>
      <c r="BL1027" s="6" t="s">
        <v>293</v>
      </c>
      <c r="BM1027" s="105" t="s">
        <v>1772</v>
      </c>
    </row>
    <row r="1028" spans="1:65" s="17" customFormat="1" ht="16.5" customHeight="1">
      <c r="A1028" s="161"/>
      <c r="B1028" s="15"/>
      <c r="C1028" s="94" t="s">
        <v>1712</v>
      </c>
      <c r="D1028" s="94" t="s">
        <v>219</v>
      </c>
      <c r="E1028" s="95" t="s">
        <v>1774</v>
      </c>
      <c r="F1028" s="96" t="s">
        <v>1775</v>
      </c>
      <c r="G1028" s="97" t="s">
        <v>286</v>
      </c>
      <c r="H1028" s="98">
        <v>3.1</v>
      </c>
      <c r="I1028" s="1"/>
      <c r="J1028" s="99">
        <f>ROUND(I1028*H1028,2)</f>
        <v>0</v>
      </c>
      <c r="K1028" s="96" t="s">
        <v>223</v>
      </c>
      <c r="L1028" s="15"/>
      <c r="M1028" s="100" t="s">
        <v>0</v>
      </c>
      <c r="N1028" s="101" t="s">
        <v>37</v>
      </c>
      <c r="O1028" s="102"/>
      <c r="P1028" s="103">
        <f>O1028*H1028</f>
        <v>0</v>
      </c>
      <c r="Q1028" s="103">
        <v>0</v>
      </c>
      <c r="R1028" s="103">
        <f>Q1028*H1028</f>
        <v>0</v>
      </c>
      <c r="S1028" s="103">
        <v>1.721E-2</v>
      </c>
      <c r="T1028" s="104">
        <f>S1028*H1028</f>
        <v>5.3351000000000003E-2</v>
      </c>
      <c r="U1028" s="161"/>
      <c r="V1028" s="161"/>
      <c r="W1028" s="161"/>
      <c r="X1028" s="161"/>
      <c r="Y1028" s="161"/>
      <c r="Z1028" s="161"/>
      <c r="AA1028" s="161"/>
      <c r="AB1028" s="161"/>
      <c r="AC1028" s="161"/>
      <c r="AD1028" s="161"/>
      <c r="AE1028" s="161"/>
      <c r="AR1028" s="105" t="s">
        <v>293</v>
      </c>
      <c r="AT1028" s="105" t="s">
        <v>219</v>
      </c>
      <c r="AU1028" s="105" t="s">
        <v>81</v>
      </c>
      <c r="AY1028" s="6" t="s">
        <v>217</v>
      </c>
      <c r="BE1028" s="106">
        <f>IF(N1028="základní",J1028,0)</f>
        <v>0</v>
      </c>
      <c r="BF1028" s="106">
        <f>IF(N1028="snížená",J1028,0)</f>
        <v>0</v>
      </c>
      <c r="BG1028" s="106">
        <f>IF(N1028="zákl. přenesená",J1028,0)</f>
        <v>0</v>
      </c>
      <c r="BH1028" s="106">
        <f>IF(N1028="sníž. přenesená",J1028,0)</f>
        <v>0</v>
      </c>
      <c r="BI1028" s="106">
        <f>IF(N1028="nulová",J1028,0)</f>
        <v>0</v>
      </c>
      <c r="BJ1028" s="6" t="s">
        <v>79</v>
      </c>
      <c r="BK1028" s="106">
        <f>ROUND(I1028*H1028,2)</f>
        <v>0</v>
      </c>
      <c r="BL1028" s="6" t="s">
        <v>293</v>
      </c>
      <c r="BM1028" s="105" t="s">
        <v>1776</v>
      </c>
    </row>
    <row r="1029" spans="1:65" s="132" customFormat="1">
      <c r="B1029" s="133"/>
      <c r="D1029" s="113" t="s">
        <v>226</v>
      </c>
      <c r="E1029" s="134" t="s">
        <v>0</v>
      </c>
      <c r="F1029" s="135" t="s">
        <v>1777</v>
      </c>
      <c r="H1029" s="136">
        <v>3.1</v>
      </c>
      <c r="L1029" s="133"/>
      <c r="M1029" s="137"/>
      <c r="N1029" s="138"/>
      <c r="O1029" s="138"/>
      <c r="P1029" s="138"/>
      <c r="Q1029" s="138"/>
      <c r="R1029" s="138"/>
      <c r="S1029" s="138"/>
      <c r="T1029" s="139"/>
      <c r="AT1029" s="134" t="s">
        <v>226</v>
      </c>
      <c r="AU1029" s="134" t="s">
        <v>81</v>
      </c>
      <c r="AV1029" s="132" t="s">
        <v>81</v>
      </c>
      <c r="AW1029" s="132" t="s">
        <v>28</v>
      </c>
      <c r="AX1029" s="132" t="s">
        <v>79</v>
      </c>
      <c r="AY1029" s="134" t="s">
        <v>217</v>
      </c>
    </row>
    <row r="1030" spans="1:65" s="17" customFormat="1" ht="16.5" customHeight="1">
      <c r="A1030" s="161"/>
      <c r="B1030" s="15"/>
      <c r="C1030" s="94" t="s">
        <v>1718</v>
      </c>
      <c r="D1030" s="94" t="s">
        <v>219</v>
      </c>
      <c r="E1030" s="95" t="s">
        <v>1778</v>
      </c>
      <c r="F1030" s="96" t="s">
        <v>1779</v>
      </c>
      <c r="G1030" s="97" t="s">
        <v>286</v>
      </c>
      <c r="H1030" s="98">
        <v>39.380000000000003</v>
      </c>
      <c r="I1030" s="1"/>
      <c r="J1030" s="99">
        <f>ROUND(I1030*H1030,2)</f>
        <v>0</v>
      </c>
      <c r="K1030" s="96" t="s">
        <v>0</v>
      </c>
      <c r="L1030" s="15"/>
      <c r="M1030" s="100" t="s">
        <v>0</v>
      </c>
      <c r="N1030" s="101" t="s">
        <v>37</v>
      </c>
      <c r="O1030" s="102"/>
      <c r="P1030" s="103">
        <f>O1030*H1030</f>
        <v>0</v>
      </c>
      <c r="Q1030" s="103">
        <v>1.056E-2</v>
      </c>
      <c r="R1030" s="103">
        <f>Q1030*H1030</f>
        <v>0.41585280000000002</v>
      </c>
      <c r="S1030" s="103">
        <v>0</v>
      </c>
      <c r="T1030" s="104">
        <f>S1030*H1030</f>
        <v>0</v>
      </c>
      <c r="U1030" s="161"/>
      <c r="V1030" s="161"/>
      <c r="W1030" s="161"/>
      <c r="X1030" s="161"/>
      <c r="Y1030" s="161"/>
      <c r="Z1030" s="161"/>
      <c r="AA1030" s="161"/>
      <c r="AB1030" s="161"/>
      <c r="AC1030" s="161"/>
      <c r="AD1030" s="161"/>
      <c r="AE1030" s="161"/>
      <c r="AR1030" s="105" t="s">
        <v>293</v>
      </c>
      <c r="AT1030" s="105" t="s">
        <v>219</v>
      </c>
      <c r="AU1030" s="105" t="s">
        <v>81</v>
      </c>
      <c r="AY1030" s="6" t="s">
        <v>217</v>
      </c>
      <c r="BE1030" s="106">
        <f>IF(N1030="základní",J1030,0)</f>
        <v>0</v>
      </c>
      <c r="BF1030" s="106">
        <f>IF(N1030="snížená",J1030,0)</f>
        <v>0</v>
      </c>
      <c r="BG1030" s="106">
        <f>IF(N1030="zákl. přenesená",J1030,0)</f>
        <v>0</v>
      </c>
      <c r="BH1030" s="106">
        <f>IF(N1030="sníž. přenesená",J1030,0)</f>
        <v>0</v>
      </c>
      <c r="BI1030" s="106">
        <f>IF(N1030="nulová",J1030,0)</f>
        <v>0</v>
      </c>
      <c r="BJ1030" s="6" t="s">
        <v>79</v>
      </c>
      <c r="BK1030" s="106">
        <f>ROUND(I1030*H1030,2)</f>
        <v>0</v>
      </c>
      <c r="BL1030" s="6" t="s">
        <v>293</v>
      </c>
      <c r="BM1030" s="105" t="s">
        <v>1780</v>
      </c>
    </row>
    <row r="1031" spans="1:65" s="132" customFormat="1">
      <c r="B1031" s="133"/>
      <c r="D1031" s="113" t="s">
        <v>226</v>
      </c>
      <c r="E1031" s="134" t="s">
        <v>0</v>
      </c>
      <c r="F1031" s="135" t="s">
        <v>1781</v>
      </c>
      <c r="H1031" s="136">
        <v>21.3</v>
      </c>
      <c r="L1031" s="133"/>
      <c r="M1031" s="137"/>
      <c r="N1031" s="138"/>
      <c r="O1031" s="138"/>
      <c r="P1031" s="138"/>
      <c r="Q1031" s="138"/>
      <c r="R1031" s="138"/>
      <c r="S1031" s="138"/>
      <c r="T1031" s="139"/>
      <c r="AT1031" s="134" t="s">
        <v>226</v>
      </c>
      <c r="AU1031" s="134" t="s">
        <v>81</v>
      </c>
      <c r="AV1031" s="132" t="s">
        <v>81</v>
      </c>
      <c r="AW1031" s="132" t="s">
        <v>28</v>
      </c>
      <c r="AX1031" s="132" t="s">
        <v>72</v>
      </c>
      <c r="AY1031" s="134" t="s">
        <v>217</v>
      </c>
    </row>
    <row r="1032" spans="1:65" s="132" customFormat="1">
      <c r="B1032" s="133"/>
      <c r="D1032" s="113" t="s">
        <v>226</v>
      </c>
      <c r="E1032" s="134" t="s">
        <v>0</v>
      </c>
      <c r="F1032" s="135" t="s">
        <v>1782</v>
      </c>
      <c r="H1032" s="136">
        <v>18.079999999999998</v>
      </c>
      <c r="L1032" s="133"/>
      <c r="M1032" s="137"/>
      <c r="N1032" s="138"/>
      <c r="O1032" s="138"/>
      <c r="P1032" s="138"/>
      <c r="Q1032" s="138"/>
      <c r="R1032" s="138"/>
      <c r="S1032" s="138"/>
      <c r="T1032" s="139"/>
      <c r="AT1032" s="134" t="s">
        <v>226</v>
      </c>
      <c r="AU1032" s="134" t="s">
        <v>81</v>
      </c>
      <c r="AV1032" s="132" t="s">
        <v>81</v>
      </c>
      <c r="AW1032" s="132" t="s">
        <v>28</v>
      </c>
      <c r="AX1032" s="132" t="s">
        <v>72</v>
      </c>
      <c r="AY1032" s="134" t="s">
        <v>217</v>
      </c>
    </row>
    <row r="1033" spans="1:65" s="140" customFormat="1">
      <c r="B1033" s="141"/>
      <c r="D1033" s="113" t="s">
        <v>226</v>
      </c>
      <c r="E1033" s="142" t="s">
        <v>0</v>
      </c>
      <c r="F1033" s="143" t="s">
        <v>227</v>
      </c>
      <c r="H1033" s="144">
        <v>39.379999999999995</v>
      </c>
      <c r="L1033" s="141"/>
      <c r="M1033" s="145"/>
      <c r="N1033" s="146"/>
      <c r="O1033" s="146"/>
      <c r="P1033" s="146"/>
      <c r="Q1033" s="146"/>
      <c r="R1033" s="146"/>
      <c r="S1033" s="146"/>
      <c r="T1033" s="147"/>
      <c r="AT1033" s="142" t="s">
        <v>226</v>
      </c>
      <c r="AU1033" s="142" t="s">
        <v>81</v>
      </c>
      <c r="AV1033" s="140" t="s">
        <v>224</v>
      </c>
      <c r="AW1033" s="140" t="s">
        <v>28</v>
      </c>
      <c r="AX1033" s="140" t="s">
        <v>79</v>
      </c>
      <c r="AY1033" s="142" t="s">
        <v>217</v>
      </c>
    </row>
    <row r="1034" spans="1:65" s="17" customFormat="1" ht="16.5" customHeight="1">
      <c r="A1034" s="161"/>
      <c r="B1034" s="15"/>
      <c r="C1034" s="148" t="s">
        <v>1723</v>
      </c>
      <c r="D1034" s="148" t="s">
        <v>245</v>
      </c>
      <c r="E1034" s="149" t="s">
        <v>1783</v>
      </c>
      <c r="F1034" s="150" t="s">
        <v>1784</v>
      </c>
      <c r="G1034" s="151" t="s">
        <v>286</v>
      </c>
      <c r="H1034" s="152">
        <v>43.317999999999998</v>
      </c>
      <c r="I1034" s="2"/>
      <c r="J1034" s="153">
        <f>ROUND(I1034*H1034,2)</f>
        <v>0</v>
      </c>
      <c r="K1034" s="150" t="s">
        <v>223</v>
      </c>
      <c r="L1034" s="154"/>
      <c r="M1034" s="155" t="s">
        <v>0</v>
      </c>
      <c r="N1034" s="156" t="s">
        <v>37</v>
      </c>
      <c r="O1034" s="102"/>
      <c r="P1034" s="103">
        <f>O1034*H1034</f>
        <v>0</v>
      </c>
      <c r="Q1034" s="103">
        <v>1.4999999999999999E-2</v>
      </c>
      <c r="R1034" s="103">
        <f>Q1034*H1034</f>
        <v>0.64976999999999996</v>
      </c>
      <c r="S1034" s="103">
        <v>0</v>
      </c>
      <c r="T1034" s="104">
        <f>S1034*H1034</f>
        <v>0</v>
      </c>
      <c r="U1034" s="161"/>
      <c r="V1034" s="161"/>
      <c r="W1034" s="161"/>
      <c r="X1034" s="161"/>
      <c r="Y1034" s="161"/>
      <c r="Z1034" s="161"/>
      <c r="AA1034" s="161"/>
      <c r="AB1034" s="161"/>
      <c r="AC1034" s="161"/>
      <c r="AD1034" s="161"/>
      <c r="AE1034" s="161"/>
      <c r="AR1034" s="105" t="s">
        <v>364</v>
      </c>
      <c r="AT1034" s="105" t="s">
        <v>245</v>
      </c>
      <c r="AU1034" s="105" t="s">
        <v>81</v>
      </c>
      <c r="AY1034" s="6" t="s">
        <v>217</v>
      </c>
      <c r="BE1034" s="106">
        <f>IF(N1034="základní",J1034,0)</f>
        <v>0</v>
      </c>
      <c r="BF1034" s="106">
        <f>IF(N1034="snížená",J1034,0)</f>
        <v>0</v>
      </c>
      <c r="BG1034" s="106">
        <f>IF(N1034="zákl. přenesená",J1034,0)</f>
        <v>0</v>
      </c>
      <c r="BH1034" s="106">
        <f>IF(N1034="sníž. přenesená",J1034,0)</f>
        <v>0</v>
      </c>
      <c r="BI1034" s="106">
        <f>IF(N1034="nulová",J1034,0)</f>
        <v>0</v>
      </c>
      <c r="BJ1034" s="6" t="s">
        <v>79</v>
      </c>
      <c r="BK1034" s="106">
        <f>ROUND(I1034*H1034,2)</f>
        <v>0</v>
      </c>
      <c r="BL1034" s="6" t="s">
        <v>293</v>
      </c>
      <c r="BM1034" s="105" t="s">
        <v>1785</v>
      </c>
    </row>
    <row r="1035" spans="1:65" s="132" customFormat="1">
      <c r="B1035" s="133"/>
      <c r="D1035" s="113" t="s">
        <v>226</v>
      </c>
      <c r="F1035" s="135" t="s">
        <v>1786</v>
      </c>
      <c r="H1035" s="136">
        <v>43.317999999999998</v>
      </c>
      <c r="L1035" s="133"/>
      <c r="M1035" s="137"/>
      <c r="N1035" s="138"/>
      <c r="O1035" s="138"/>
      <c r="P1035" s="138"/>
      <c r="Q1035" s="138"/>
      <c r="R1035" s="138"/>
      <c r="S1035" s="138"/>
      <c r="T1035" s="139"/>
      <c r="AT1035" s="134" t="s">
        <v>226</v>
      </c>
      <c r="AU1035" s="134" t="s">
        <v>81</v>
      </c>
      <c r="AV1035" s="132" t="s">
        <v>81</v>
      </c>
      <c r="AW1035" s="132" t="s">
        <v>2</v>
      </c>
      <c r="AX1035" s="132" t="s">
        <v>79</v>
      </c>
      <c r="AY1035" s="134" t="s">
        <v>217</v>
      </c>
    </row>
    <row r="1036" spans="1:65" s="17" customFormat="1" ht="16.5" customHeight="1">
      <c r="A1036" s="161"/>
      <c r="B1036" s="15"/>
      <c r="C1036" s="94" t="s">
        <v>1728</v>
      </c>
      <c r="D1036" s="94" t="s">
        <v>219</v>
      </c>
      <c r="E1036" s="95" t="s">
        <v>1788</v>
      </c>
      <c r="F1036" s="96" t="s">
        <v>1789</v>
      </c>
      <c r="G1036" s="97" t="s">
        <v>257</v>
      </c>
      <c r="H1036" s="98">
        <v>3</v>
      </c>
      <c r="I1036" s="1"/>
      <c r="J1036" s="99">
        <f t="shared" ref="J1036:J1045" si="29">ROUND(I1036*H1036,2)</f>
        <v>0</v>
      </c>
      <c r="K1036" s="96" t="s">
        <v>223</v>
      </c>
      <c r="L1036" s="15"/>
      <c r="M1036" s="100" t="s">
        <v>0</v>
      </c>
      <c r="N1036" s="101" t="s">
        <v>37</v>
      </c>
      <c r="O1036" s="102"/>
      <c r="P1036" s="103">
        <f t="shared" ref="P1036:P1045" si="30">O1036*H1036</f>
        <v>0</v>
      </c>
      <c r="Q1036" s="103">
        <v>1.9310000000000001E-2</v>
      </c>
      <c r="R1036" s="103">
        <f t="shared" ref="R1036:R1045" si="31">Q1036*H1036</f>
        <v>5.7930000000000002E-2</v>
      </c>
      <c r="S1036" s="103">
        <v>0</v>
      </c>
      <c r="T1036" s="104">
        <f t="shared" ref="T1036:T1045" si="32">S1036*H1036</f>
        <v>0</v>
      </c>
      <c r="U1036" s="161"/>
      <c r="V1036" s="161"/>
      <c r="W1036" s="161"/>
      <c r="X1036" s="161"/>
      <c r="Y1036" s="161"/>
      <c r="Z1036" s="161"/>
      <c r="AA1036" s="161"/>
      <c r="AB1036" s="161"/>
      <c r="AC1036" s="161"/>
      <c r="AD1036" s="161"/>
      <c r="AE1036" s="161"/>
      <c r="AR1036" s="105" t="s">
        <v>293</v>
      </c>
      <c r="AT1036" s="105" t="s">
        <v>219</v>
      </c>
      <c r="AU1036" s="105" t="s">
        <v>81</v>
      </c>
      <c r="AY1036" s="6" t="s">
        <v>217</v>
      </c>
      <c r="BE1036" s="106">
        <f t="shared" ref="BE1036:BE1045" si="33">IF(N1036="základní",J1036,0)</f>
        <v>0</v>
      </c>
      <c r="BF1036" s="106">
        <f t="shared" ref="BF1036:BF1045" si="34">IF(N1036="snížená",J1036,0)</f>
        <v>0</v>
      </c>
      <c r="BG1036" s="106">
        <f t="shared" ref="BG1036:BG1045" si="35">IF(N1036="zákl. přenesená",J1036,0)</f>
        <v>0</v>
      </c>
      <c r="BH1036" s="106">
        <f t="shared" ref="BH1036:BH1045" si="36">IF(N1036="sníž. přenesená",J1036,0)</f>
        <v>0</v>
      </c>
      <c r="BI1036" s="106">
        <f t="shared" ref="BI1036:BI1045" si="37">IF(N1036="nulová",J1036,0)</f>
        <v>0</v>
      </c>
      <c r="BJ1036" s="6" t="s">
        <v>79</v>
      </c>
      <c r="BK1036" s="106">
        <f t="shared" ref="BK1036:BK1045" si="38">ROUND(I1036*H1036,2)</f>
        <v>0</v>
      </c>
      <c r="BL1036" s="6" t="s">
        <v>293</v>
      </c>
      <c r="BM1036" s="105" t="s">
        <v>1790</v>
      </c>
    </row>
    <row r="1037" spans="1:65" s="17" customFormat="1" ht="16.5" customHeight="1">
      <c r="A1037" s="161"/>
      <c r="B1037" s="15"/>
      <c r="C1037" s="94" t="s">
        <v>1733</v>
      </c>
      <c r="D1037" s="94" t="s">
        <v>219</v>
      </c>
      <c r="E1037" s="95" t="s">
        <v>1792</v>
      </c>
      <c r="F1037" s="96" t="s">
        <v>1793</v>
      </c>
      <c r="G1037" s="97" t="s">
        <v>458</v>
      </c>
      <c r="H1037" s="98">
        <v>8</v>
      </c>
      <c r="I1037" s="1"/>
      <c r="J1037" s="99">
        <f t="shared" si="29"/>
        <v>0</v>
      </c>
      <c r="K1037" s="96" t="s">
        <v>223</v>
      </c>
      <c r="L1037" s="15"/>
      <c r="M1037" s="100" t="s">
        <v>0</v>
      </c>
      <c r="N1037" s="101" t="s">
        <v>37</v>
      </c>
      <c r="O1037" s="102"/>
      <c r="P1037" s="103">
        <f t="shared" si="30"/>
        <v>0</v>
      </c>
      <c r="Q1037" s="103">
        <v>3.0000000000000001E-5</v>
      </c>
      <c r="R1037" s="103">
        <f t="shared" si="31"/>
        <v>2.4000000000000001E-4</v>
      </c>
      <c r="S1037" s="103">
        <v>0</v>
      </c>
      <c r="T1037" s="104">
        <f t="shared" si="32"/>
        <v>0</v>
      </c>
      <c r="U1037" s="161"/>
      <c r="V1037" s="161"/>
      <c r="W1037" s="161"/>
      <c r="X1037" s="161"/>
      <c r="Y1037" s="161"/>
      <c r="Z1037" s="161"/>
      <c r="AA1037" s="161"/>
      <c r="AB1037" s="161"/>
      <c r="AC1037" s="161"/>
      <c r="AD1037" s="161"/>
      <c r="AE1037" s="161"/>
      <c r="AR1037" s="105" t="s">
        <v>293</v>
      </c>
      <c r="AT1037" s="105" t="s">
        <v>219</v>
      </c>
      <c r="AU1037" s="105" t="s">
        <v>81</v>
      </c>
      <c r="AY1037" s="6" t="s">
        <v>217</v>
      </c>
      <c r="BE1037" s="106">
        <f t="shared" si="33"/>
        <v>0</v>
      </c>
      <c r="BF1037" s="106">
        <f t="shared" si="34"/>
        <v>0</v>
      </c>
      <c r="BG1037" s="106">
        <f t="shared" si="35"/>
        <v>0</v>
      </c>
      <c r="BH1037" s="106">
        <f t="shared" si="36"/>
        <v>0</v>
      </c>
      <c r="BI1037" s="106">
        <f t="shared" si="37"/>
        <v>0</v>
      </c>
      <c r="BJ1037" s="6" t="s">
        <v>79</v>
      </c>
      <c r="BK1037" s="106">
        <f t="shared" si="38"/>
        <v>0</v>
      </c>
      <c r="BL1037" s="6" t="s">
        <v>293</v>
      </c>
      <c r="BM1037" s="105" t="s">
        <v>1794</v>
      </c>
    </row>
    <row r="1038" spans="1:65" s="17" customFormat="1" ht="16.5" customHeight="1">
      <c r="A1038" s="161"/>
      <c r="B1038" s="15"/>
      <c r="C1038" s="148" t="s">
        <v>1737</v>
      </c>
      <c r="D1038" s="148" t="s">
        <v>245</v>
      </c>
      <c r="E1038" s="149" t="s">
        <v>1796</v>
      </c>
      <c r="F1038" s="150" t="s">
        <v>1797</v>
      </c>
      <c r="G1038" s="151" t="s">
        <v>458</v>
      </c>
      <c r="H1038" s="152">
        <v>8</v>
      </c>
      <c r="I1038" s="2"/>
      <c r="J1038" s="153">
        <f t="shared" si="29"/>
        <v>0</v>
      </c>
      <c r="K1038" s="150" t="s">
        <v>223</v>
      </c>
      <c r="L1038" s="154"/>
      <c r="M1038" s="155" t="s">
        <v>0</v>
      </c>
      <c r="N1038" s="156" t="s">
        <v>37</v>
      </c>
      <c r="O1038" s="102"/>
      <c r="P1038" s="103">
        <f t="shared" si="30"/>
        <v>0</v>
      </c>
      <c r="Q1038" s="103">
        <v>1.4E-3</v>
      </c>
      <c r="R1038" s="103">
        <f t="shared" si="31"/>
        <v>1.12E-2</v>
      </c>
      <c r="S1038" s="103">
        <v>0</v>
      </c>
      <c r="T1038" s="104">
        <f t="shared" si="32"/>
        <v>0</v>
      </c>
      <c r="U1038" s="161"/>
      <c r="V1038" s="161"/>
      <c r="W1038" s="161"/>
      <c r="X1038" s="161"/>
      <c r="Y1038" s="161"/>
      <c r="Z1038" s="161"/>
      <c r="AA1038" s="161"/>
      <c r="AB1038" s="161"/>
      <c r="AC1038" s="161"/>
      <c r="AD1038" s="161"/>
      <c r="AE1038" s="161"/>
      <c r="AR1038" s="105" t="s">
        <v>364</v>
      </c>
      <c r="AT1038" s="105" t="s">
        <v>245</v>
      </c>
      <c r="AU1038" s="105" t="s">
        <v>81</v>
      </c>
      <c r="AY1038" s="6" t="s">
        <v>217</v>
      </c>
      <c r="BE1038" s="106">
        <f t="shared" si="33"/>
        <v>0</v>
      </c>
      <c r="BF1038" s="106">
        <f t="shared" si="34"/>
        <v>0</v>
      </c>
      <c r="BG1038" s="106">
        <f t="shared" si="35"/>
        <v>0</v>
      </c>
      <c r="BH1038" s="106">
        <f t="shared" si="36"/>
        <v>0</v>
      </c>
      <c r="BI1038" s="106">
        <f t="shared" si="37"/>
        <v>0</v>
      </c>
      <c r="BJ1038" s="6" t="s">
        <v>79</v>
      </c>
      <c r="BK1038" s="106">
        <f t="shared" si="38"/>
        <v>0</v>
      </c>
      <c r="BL1038" s="6" t="s">
        <v>293</v>
      </c>
      <c r="BM1038" s="105" t="s">
        <v>1798</v>
      </c>
    </row>
    <row r="1039" spans="1:65" s="17" customFormat="1" ht="16.5" customHeight="1">
      <c r="A1039" s="161"/>
      <c r="B1039" s="15"/>
      <c r="C1039" s="94" t="s">
        <v>1745</v>
      </c>
      <c r="D1039" s="94" t="s">
        <v>219</v>
      </c>
      <c r="E1039" s="95" t="s">
        <v>1800</v>
      </c>
      <c r="F1039" s="96" t="s">
        <v>1801</v>
      </c>
      <c r="G1039" s="97" t="s">
        <v>458</v>
      </c>
      <c r="H1039" s="98">
        <v>2</v>
      </c>
      <c r="I1039" s="1"/>
      <c r="J1039" s="99">
        <f t="shared" si="29"/>
        <v>0</v>
      </c>
      <c r="K1039" s="96" t="s">
        <v>223</v>
      </c>
      <c r="L1039" s="15"/>
      <c r="M1039" s="100" t="s">
        <v>0</v>
      </c>
      <c r="N1039" s="101" t="s">
        <v>37</v>
      </c>
      <c r="O1039" s="102"/>
      <c r="P1039" s="103">
        <f t="shared" si="30"/>
        <v>0</v>
      </c>
      <c r="Q1039" s="103">
        <v>6.9999999999999994E-5</v>
      </c>
      <c r="R1039" s="103">
        <f t="shared" si="31"/>
        <v>1.3999999999999999E-4</v>
      </c>
      <c r="S1039" s="103">
        <v>0</v>
      </c>
      <c r="T1039" s="104">
        <f t="shared" si="32"/>
        <v>0</v>
      </c>
      <c r="U1039" s="161"/>
      <c r="V1039" s="161"/>
      <c r="W1039" s="161"/>
      <c r="X1039" s="161"/>
      <c r="Y1039" s="161"/>
      <c r="Z1039" s="161"/>
      <c r="AA1039" s="161"/>
      <c r="AB1039" s="161"/>
      <c r="AC1039" s="161"/>
      <c r="AD1039" s="161"/>
      <c r="AE1039" s="161"/>
      <c r="AR1039" s="105" t="s">
        <v>293</v>
      </c>
      <c r="AT1039" s="105" t="s">
        <v>219</v>
      </c>
      <c r="AU1039" s="105" t="s">
        <v>81</v>
      </c>
      <c r="AY1039" s="6" t="s">
        <v>217</v>
      </c>
      <c r="BE1039" s="106">
        <f t="shared" si="33"/>
        <v>0</v>
      </c>
      <c r="BF1039" s="106">
        <f t="shared" si="34"/>
        <v>0</v>
      </c>
      <c r="BG1039" s="106">
        <f t="shared" si="35"/>
        <v>0</v>
      </c>
      <c r="BH1039" s="106">
        <f t="shared" si="36"/>
        <v>0</v>
      </c>
      <c r="BI1039" s="106">
        <f t="shared" si="37"/>
        <v>0</v>
      </c>
      <c r="BJ1039" s="6" t="s">
        <v>79</v>
      </c>
      <c r="BK1039" s="106">
        <f t="shared" si="38"/>
        <v>0</v>
      </c>
      <c r="BL1039" s="6" t="s">
        <v>293</v>
      </c>
      <c r="BM1039" s="105" t="s">
        <v>1802</v>
      </c>
    </row>
    <row r="1040" spans="1:65" s="17" customFormat="1" ht="16.5" customHeight="1">
      <c r="A1040" s="161"/>
      <c r="B1040" s="15"/>
      <c r="C1040" s="148" t="s">
        <v>1750</v>
      </c>
      <c r="D1040" s="148" t="s">
        <v>245</v>
      </c>
      <c r="E1040" s="149" t="s">
        <v>1804</v>
      </c>
      <c r="F1040" s="150" t="s">
        <v>1805</v>
      </c>
      <c r="G1040" s="151" t="s">
        <v>458</v>
      </c>
      <c r="H1040" s="152">
        <v>2</v>
      </c>
      <c r="I1040" s="2"/>
      <c r="J1040" s="153">
        <f t="shared" si="29"/>
        <v>0</v>
      </c>
      <c r="K1040" s="150" t="s">
        <v>223</v>
      </c>
      <c r="L1040" s="154"/>
      <c r="M1040" s="155" t="s">
        <v>0</v>
      </c>
      <c r="N1040" s="156" t="s">
        <v>37</v>
      </c>
      <c r="O1040" s="102"/>
      <c r="P1040" s="103">
        <f t="shared" si="30"/>
        <v>0</v>
      </c>
      <c r="Q1040" s="103">
        <v>2.2000000000000001E-3</v>
      </c>
      <c r="R1040" s="103">
        <f t="shared" si="31"/>
        <v>4.4000000000000003E-3</v>
      </c>
      <c r="S1040" s="103">
        <v>0</v>
      </c>
      <c r="T1040" s="104">
        <f t="shared" si="32"/>
        <v>0</v>
      </c>
      <c r="U1040" s="161"/>
      <c r="V1040" s="161"/>
      <c r="W1040" s="161"/>
      <c r="X1040" s="161"/>
      <c r="Y1040" s="161"/>
      <c r="Z1040" s="161"/>
      <c r="AA1040" s="161"/>
      <c r="AB1040" s="161"/>
      <c r="AC1040" s="161"/>
      <c r="AD1040" s="161"/>
      <c r="AE1040" s="161"/>
      <c r="AR1040" s="105" t="s">
        <v>364</v>
      </c>
      <c r="AT1040" s="105" t="s">
        <v>245</v>
      </c>
      <c r="AU1040" s="105" t="s">
        <v>81</v>
      </c>
      <c r="AY1040" s="6" t="s">
        <v>217</v>
      </c>
      <c r="BE1040" s="106">
        <f t="shared" si="33"/>
        <v>0</v>
      </c>
      <c r="BF1040" s="106">
        <f t="shared" si="34"/>
        <v>0</v>
      </c>
      <c r="BG1040" s="106">
        <f t="shared" si="35"/>
        <v>0</v>
      </c>
      <c r="BH1040" s="106">
        <f t="shared" si="36"/>
        <v>0</v>
      </c>
      <c r="BI1040" s="106">
        <f t="shared" si="37"/>
        <v>0</v>
      </c>
      <c r="BJ1040" s="6" t="s">
        <v>79</v>
      </c>
      <c r="BK1040" s="106">
        <f t="shared" si="38"/>
        <v>0</v>
      </c>
      <c r="BL1040" s="6" t="s">
        <v>293</v>
      </c>
      <c r="BM1040" s="105" t="s">
        <v>1806</v>
      </c>
    </row>
    <row r="1041" spans="1:65" s="17" customFormat="1" ht="16.5" customHeight="1">
      <c r="A1041" s="161"/>
      <c r="B1041" s="15"/>
      <c r="C1041" s="94" t="s">
        <v>1755</v>
      </c>
      <c r="D1041" s="94" t="s">
        <v>219</v>
      </c>
      <c r="E1041" s="95" t="s">
        <v>1808</v>
      </c>
      <c r="F1041" s="96" t="s">
        <v>1809</v>
      </c>
      <c r="G1041" s="97" t="s">
        <v>458</v>
      </c>
      <c r="H1041" s="98">
        <v>2</v>
      </c>
      <c r="I1041" s="1"/>
      <c r="J1041" s="99">
        <f t="shared" si="29"/>
        <v>0</v>
      </c>
      <c r="K1041" s="96" t="s">
        <v>223</v>
      </c>
      <c r="L1041" s="15"/>
      <c r="M1041" s="100" t="s">
        <v>0</v>
      </c>
      <c r="N1041" s="101" t="s">
        <v>37</v>
      </c>
      <c r="O1041" s="102"/>
      <c r="P1041" s="103">
        <f t="shared" si="30"/>
        <v>0</v>
      </c>
      <c r="Q1041" s="103">
        <v>6.9999999999999994E-5</v>
      </c>
      <c r="R1041" s="103">
        <f t="shared" si="31"/>
        <v>1.3999999999999999E-4</v>
      </c>
      <c r="S1041" s="103">
        <v>0</v>
      </c>
      <c r="T1041" s="104">
        <f t="shared" si="32"/>
        <v>0</v>
      </c>
      <c r="U1041" s="161"/>
      <c r="V1041" s="161"/>
      <c r="W1041" s="161"/>
      <c r="X1041" s="161"/>
      <c r="Y1041" s="161"/>
      <c r="Z1041" s="161"/>
      <c r="AA1041" s="161"/>
      <c r="AB1041" s="161"/>
      <c r="AC1041" s="161"/>
      <c r="AD1041" s="161"/>
      <c r="AE1041" s="161"/>
      <c r="AR1041" s="105" t="s">
        <v>293</v>
      </c>
      <c r="AT1041" s="105" t="s">
        <v>219</v>
      </c>
      <c r="AU1041" s="105" t="s">
        <v>81</v>
      </c>
      <c r="AY1041" s="6" t="s">
        <v>217</v>
      </c>
      <c r="BE1041" s="106">
        <f t="shared" si="33"/>
        <v>0</v>
      </c>
      <c r="BF1041" s="106">
        <f t="shared" si="34"/>
        <v>0</v>
      </c>
      <c r="BG1041" s="106">
        <f t="shared" si="35"/>
        <v>0</v>
      </c>
      <c r="BH1041" s="106">
        <f t="shared" si="36"/>
        <v>0</v>
      </c>
      <c r="BI1041" s="106">
        <f t="shared" si="37"/>
        <v>0</v>
      </c>
      <c r="BJ1041" s="6" t="s">
        <v>79</v>
      </c>
      <c r="BK1041" s="106">
        <f t="shared" si="38"/>
        <v>0</v>
      </c>
      <c r="BL1041" s="6" t="s">
        <v>293</v>
      </c>
      <c r="BM1041" s="105" t="s">
        <v>1810</v>
      </c>
    </row>
    <row r="1042" spans="1:65" s="17" customFormat="1" ht="16.5" customHeight="1">
      <c r="A1042" s="161"/>
      <c r="B1042" s="15"/>
      <c r="C1042" s="148" t="s">
        <v>1760</v>
      </c>
      <c r="D1042" s="148" t="s">
        <v>245</v>
      </c>
      <c r="E1042" s="149" t="s">
        <v>1812</v>
      </c>
      <c r="F1042" s="150" t="s">
        <v>1813</v>
      </c>
      <c r="G1042" s="151" t="s">
        <v>458</v>
      </c>
      <c r="H1042" s="152">
        <v>2</v>
      </c>
      <c r="I1042" s="2"/>
      <c r="J1042" s="153">
        <f t="shared" si="29"/>
        <v>0</v>
      </c>
      <c r="K1042" s="150" t="s">
        <v>223</v>
      </c>
      <c r="L1042" s="154"/>
      <c r="M1042" s="155" t="s">
        <v>0</v>
      </c>
      <c r="N1042" s="156" t="s">
        <v>37</v>
      </c>
      <c r="O1042" s="102"/>
      <c r="P1042" s="103">
        <f t="shared" si="30"/>
        <v>0</v>
      </c>
      <c r="Q1042" s="103">
        <v>3.2000000000000002E-3</v>
      </c>
      <c r="R1042" s="103">
        <f t="shared" si="31"/>
        <v>6.4000000000000003E-3</v>
      </c>
      <c r="S1042" s="103">
        <v>0</v>
      </c>
      <c r="T1042" s="104">
        <f t="shared" si="32"/>
        <v>0</v>
      </c>
      <c r="U1042" s="161"/>
      <c r="V1042" s="161"/>
      <c r="W1042" s="161"/>
      <c r="X1042" s="161"/>
      <c r="Y1042" s="161"/>
      <c r="Z1042" s="161"/>
      <c r="AA1042" s="161"/>
      <c r="AB1042" s="161"/>
      <c r="AC1042" s="161"/>
      <c r="AD1042" s="161"/>
      <c r="AE1042" s="161"/>
      <c r="AR1042" s="105" t="s">
        <v>364</v>
      </c>
      <c r="AT1042" s="105" t="s">
        <v>245</v>
      </c>
      <c r="AU1042" s="105" t="s">
        <v>81</v>
      </c>
      <c r="AY1042" s="6" t="s">
        <v>217</v>
      </c>
      <c r="BE1042" s="106">
        <f t="shared" si="33"/>
        <v>0</v>
      </c>
      <c r="BF1042" s="106">
        <f t="shared" si="34"/>
        <v>0</v>
      </c>
      <c r="BG1042" s="106">
        <f t="shared" si="35"/>
        <v>0</v>
      </c>
      <c r="BH1042" s="106">
        <f t="shared" si="36"/>
        <v>0</v>
      </c>
      <c r="BI1042" s="106">
        <f t="shared" si="37"/>
        <v>0</v>
      </c>
      <c r="BJ1042" s="6" t="s">
        <v>79</v>
      </c>
      <c r="BK1042" s="106">
        <f t="shared" si="38"/>
        <v>0</v>
      </c>
      <c r="BL1042" s="6" t="s">
        <v>293</v>
      </c>
      <c r="BM1042" s="105" t="s">
        <v>1814</v>
      </c>
    </row>
    <row r="1043" spans="1:65" s="17" customFormat="1" ht="16.5" customHeight="1">
      <c r="A1043" s="161"/>
      <c r="B1043" s="15"/>
      <c r="C1043" s="94" t="s">
        <v>1764</v>
      </c>
      <c r="D1043" s="94" t="s">
        <v>219</v>
      </c>
      <c r="E1043" s="95" t="s">
        <v>1816</v>
      </c>
      <c r="F1043" s="96" t="s">
        <v>1817</v>
      </c>
      <c r="G1043" s="97" t="s">
        <v>458</v>
      </c>
      <c r="H1043" s="98">
        <v>1</v>
      </c>
      <c r="I1043" s="1"/>
      <c r="J1043" s="99">
        <f t="shared" si="29"/>
        <v>0</v>
      </c>
      <c r="K1043" s="96" t="s">
        <v>223</v>
      </c>
      <c r="L1043" s="15"/>
      <c r="M1043" s="100" t="s">
        <v>0</v>
      </c>
      <c r="N1043" s="101" t="s">
        <v>37</v>
      </c>
      <c r="O1043" s="102"/>
      <c r="P1043" s="103">
        <f t="shared" si="30"/>
        <v>0</v>
      </c>
      <c r="Q1043" s="103">
        <v>6.9999999999999994E-5</v>
      </c>
      <c r="R1043" s="103">
        <f t="shared" si="31"/>
        <v>6.9999999999999994E-5</v>
      </c>
      <c r="S1043" s="103">
        <v>0</v>
      </c>
      <c r="T1043" s="104">
        <f t="shared" si="32"/>
        <v>0</v>
      </c>
      <c r="U1043" s="161"/>
      <c r="V1043" s="161"/>
      <c r="W1043" s="161"/>
      <c r="X1043" s="161"/>
      <c r="Y1043" s="161"/>
      <c r="Z1043" s="161"/>
      <c r="AA1043" s="161"/>
      <c r="AB1043" s="161"/>
      <c r="AC1043" s="161"/>
      <c r="AD1043" s="161"/>
      <c r="AE1043" s="161"/>
      <c r="AR1043" s="105" t="s">
        <v>293</v>
      </c>
      <c r="AT1043" s="105" t="s">
        <v>219</v>
      </c>
      <c r="AU1043" s="105" t="s">
        <v>81</v>
      </c>
      <c r="AY1043" s="6" t="s">
        <v>217</v>
      </c>
      <c r="BE1043" s="106">
        <f t="shared" si="33"/>
        <v>0</v>
      </c>
      <c r="BF1043" s="106">
        <f t="shared" si="34"/>
        <v>0</v>
      </c>
      <c r="BG1043" s="106">
        <f t="shared" si="35"/>
        <v>0</v>
      </c>
      <c r="BH1043" s="106">
        <f t="shared" si="36"/>
        <v>0</v>
      </c>
      <c r="BI1043" s="106">
        <f t="shared" si="37"/>
        <v>0</v>
      </c>
      <c r="BJ1043" s="6" t="s">
        <v>79</v>
      </c>
      <c r="BK1043" s="106">
        <f t="shared" si="38"/>
        <v>0</v>
      </c>
      <c r="BL1043" s="6" t="s">
        <v>293</v>
      </c>
      <c r="BM1043" s="105" t="s">
        <v>1818</v>
      </c>
    </row>
    <row r="1044" spans="1:65" s="17" customFormat="1" ht="16.5" customHeight="1">
      <c r="A1044" s="161"/>
      <c r="B1044" s="15"/>
      <c r="C1044" s="148" t="s">
        <v>1769</v>
      </c>
      <c r="D1044" s="148" t="s">
        <v>245</v>
      </c>
      <c r="E1044" s="149" t="s">
        <v>1820</v>
      </c>
      <c r="F1044" s="150" t="s">
        <v>1821</v>
      </c>
      <c r="G1044" s="151" t="s">
        <v>458</v>
      </c>
      <c r="H1044" s="152">
        <v>1</v>
      </c>
      <c r="I1044" s="2"/>
      <c r="J1044" s="153">
        <f t="shared" si="29"/>
        <v>0</v>
      </c>
      <c r="K1044" s="150" t="s">
        <v>223</v>
      </c>
      <c r="L1044" s="154"/>
      <c r="M1044" s="155" t="s">
        <v>0</v>
      </c>
      <c r="N1044" s="156" t="s">
        <v>37</v>
      </c>
      <c r="O1044" s="102"/>
      <c r="P1044" s="103">
        <f t="shared" si="30"/>
        <v>0</v>
      </c>
      <c r="Q1044" s="103">
        <v>4.1999999999999997E-3</v>
      </c>
      <c r="R1044" s="103">
        <f t="shared" si="31"/>
        <v>4.1999999999999997E-3</v>
      </c>
      <c r="S1044" s="103">
        <v>0</v>
      </c>
      <c r="T1044" s="104">
        <f t="shared" si="32"/>
        <v>0</v>
      </c>
      <c r="U1044" s="161"/>
      <c r="V1044" s="161"/>
      <c r="W1044" s="161"/>
      <c r="X1044" s="161"/>
      <c r="Y1044" s="161"/>
      <c r="Z1044" s="161"/>
      <c r="AA1044" s="161"/>
      <c r="AB1044" s="161"/>
      <c r="AC1044" s="161"/>
      <c r="AD1044" s="161"/>
      <c r="AE1044" s="161"/>
      <c r="AR1044" s="105" t="s">
        <v>364</v>
      </c>
      <c r="AT1044" s="105" t="s">
        <v>245</v>
      </c>
      <c r="AU1044" s="105" t="s">
        <v>81</v>
      </c>
      <c r="AY1044" s="6" t="s">
        <v>217</v>
      </c>
      <c r="BE1044" s="106">
        <f t="shared" si="33"/>
        <v>0</v>
      </c>
      <c r="BF1044" s="106">
        <f t="shared" si="34"/>
        <v>0</v>
      </c>
      <c r="BG1044" s="106">
        <f t="shared" si="35"/>
        <v>0</v>
      </c>
      <c r="BH1044" s="106">
        <f t="shared" si="36"/>
        <v>0</v>
      </c>
      <c r="BI1044" s="106">
        <f t="shared" si="37"/>
        <v>0</v>
      </c>
      <c r="BJ1044" s="6" t="s">
        <v>79</v>
      </c>
      <c r="BK1044" s="106">
        <f t="shared" si="38"/>
        <v>0</v>
      </c>
      <c r="BL1044" s="6" t="s">
        <v>293</v>
      </c>
      <c r="BM1044" s="105" t="s">
        <v>1822</v>
      </c>
    </row>
    <row r="1045" spans="1:65" s="17" customFormat="1" ht="16.5" customHeight="1">
      <c r="A1045" s="161"/>
      <c r="B1045" s="15"/>
      <c r="C1045" s="94" t="s">
        <v>1773</v>
      </c>
      <c r="D1045" s="94" t="s">
        <v>219</v>
      </c>
      <c r="E1045" s="95" t="s">
        <v>1824</v>
      </c>
      <c r="F1045" s="96" t="s">
        <v>1825</v>
      </c>
      <c r="G1045" s="97" t="s">
        <v>286</v>
      </c>
      <c r="H1045" s="98">
        <v>5.3840000000000003</v>
      </c>
      <c r="I1045" s="1"/>
      <c r="J1045" s="99">
        <f t="shared" si="29"/>
        <v>0</v>
      </c>
      <c r="K1045" s="96" t="s">
        <v>223</v>
      </c>
      <c r="L1045" s="15"/>
      <c r="M1045" s="100" t="s">
        <v>0</v>
      </c>
      <c r="N1045" s="101" t="s">
        <v>37</v>
      </c>
      <c r="O1045" s="102"/>
      <c r="P1045" s="103">
        <f t="shared" si="30"/>
        <v>0</v>
      </c>
      <c r="Q1045" s="103">
        <v>6.8750000000000006E-2</v>
      </c>
      <c r="R1045" s="103">
        <f t="shared" si="31"/>
        <v>0.37015000000000003</v>
      </c>
      <c r="S1045" s="103">
        <v>0</v>
      </c>
      <c r="T1045" s="104">
        <f t="shared" si="32"/>
        <v>0</v>
      </c>
      <c r="U1045" s="161"/>
      <c r="V1045" s="161"/>
      <c r="W1045" s="161"/>
      <c r="X1045" s="161"/>
      <c r="Y1045" s="161"/>
      <c r="Z1045" s="161"/>
      <c r="AA1045" s="161"/>
      <c r="AB1045" s="161"/>
      <c r="AC1045" s="161"/>
      <c r="AD1045" s="161"/>
      <c r="AE1045" s="161"/>
      <c r="AR1045" s="105" t="s">
        <v>293</v>
      </c>
      <c r="AT1045" s="105" t="s">
        <v>219</v>
      </c>
      <c r="AU1045" s="105" t="s">
        <v>81</v>
      </c>
      <c r="AY1045" s="6" t="s">
        <v>217</v>
      </c>
      <c r="BE1045" s="106">
        <f t="shared" si="33"/>
        <v>0</v>
      </c>
      <c r="BF1045" s="106">
        <f t="shared" si="34"/>
        <v>0</v>
      </c>
      <c r="BG1045" s="106">
        <f t="shared" si="35"/>
        <v>0</v>
      </c>
      <c r="BH1045" s="106">
        <f t="shared" si="36"/>
        <v>0</v>
      </c>
      <c r="BI1045" s="106">
        <f t="shared" si="37"/>
        <v>0</v>
      </c>
      <c r="BJ1045" s="6" t="s">
        <v>79</v>
      </c>
      <c r="BK1045" s="106">
        <f t="shared" si="38"/>
        <v>0</v>
      </c>
      <c r="BL1045" s="6" t="s">
        <v>293</v>
      </c>
      <c r="BM1045" s="105" t="s">
        <v>1826</v>
      </c>
    </row>
    <row r="1046" spans="1:65" s="132" customFormat="1">
      <c r="B1046" s="133"/>
      <c r="D1046" s="113" t="s">
        <v>226</v>
      </c>
      <c r="E1046" s="134" t="s">
        <v>0</v>
      </c>
      <c r="F1046" s="135" t="s">
        <v>1827</v>
      </c>
      <c r="H1046" s="136">
        <v>5.3840000000000003</v>
      </c>
      <c r="L1046" s="133"/>
      <c r="M1046" s="137"/>
      <c r="N1046" s="138"/>
      <c r="O1046" s="138"/>
      <c r="P1046" s="138"/>
      <c r="Q1046" s="138"/>
      <c r="R1046" s="138"/>
      <c r="S1046" s="138"/>
      <c r="T1046" s="139"/>
      <c r="AT1046" s="134" t="s">
        <v>226</v>
      </c>
      <c r="AU1046" s="134" t="s">
        <v>81</v>
      </c>
      <c r="AV1046" s="132" t="s">
        <v>81</v>
      </c>
      <c r="AW1046" s="132" t="s">
        <v>28</v>
      </c>
      <c r="AX1046" s="132" t="s">
        <v>79</v>
      </c>
      <c r="AY1046" s="134" t="s">
        <v>217</v>
      </c>
    </row>
    <row r="1047" spans="1:65" s="17" customFormat="1" ht="21.75" customHeight="1">
      <c r="A1047" s="161"/>
      <c r="B1047" s="15"/>
      <c r="C1047" s="94" t="s">
        <v>1787</v>
      </c>
      <c r="D1047" s="94" t="s">
        <v>219</v>
      </c>
      <c r="E1047" s="95" t="s">
        <v>1828</v>
      </c>
      <c r="F1047" s="96" t="s">
        <v>1829</v>
      </c>
      <c r="G1047" s="97" t="s">
        <v>286</v>
      </c>
      <c r="H1047" s="98">
        <v>330.88</v>
      </c>
      <c r="I1047" s="1"/>
      <c r="J1047" s="99">
        <f>ROUND(I1047*H1047,2)</f>
        <v>0</v>
      </c>
      <c r="K1047" s="96" t="s">
        <v>223</v>
      </c>
      <c r="L1047" s="15"/>
      <c r="M1047" s="100" t="s">
        <v>0</v>
      </c>
      <c r="N1047" s="101" t="s">
        <v>37</v>
      </c>
      <c r="O1047" s="102"/>
      <c r="P1047" s="103">
        <f>O1047*H1047</f>
        <v>0</v>
      </c>
      <c r="Q1047" s="103">
        <v>3.882E-2</v>
      </c>
      <c r="R1047" s="103">
        <f>Q1047*H1047</f>
        <v>12.8447616</v>
      </c>
      <c r="S1047" s="103">
        <v>0</v>
      </c>
      <c r="T1047" s="104">
        <f>S1047*H1047</f>
        <v>0</v>
      </c>
      <c r="U1047" s="161"/>
      <c r="V1047" s="161"/>
      <c r="W1047" s="161"/>
      <c r="X1047" s="161"/>
      <c r="Y1047" s="161"/>
      <c r="Z1047" s="161"/>
      <c r="AA1047" s="161"/>
      <c r="AB1047" s="161"/>
      <c r="AC1047" s="161"/>
      <c r="AD1047" s="161"/>
      <c r="AE1047" s="161"/>
      <c r="AR1047" s="105" t="s">
        <v>293</v>
      </c>
      <c r="AT1047" s="105" t="s">
        <v>219</v>
      </c>
      <c r="AU1047" s="105" t="s">
        <v>81</v>
      </c>
      <c r="AY1047" s="6" t="s">
        <v>217</v>
      </c>
      <c r="BE1047" s="106">
        <f>IF(N1047="základní",J1047,0)</f>
        <v>0</v>
      </c>
      <c r="BF1047" s="106">
        <f>IF(N1047="snížená",J1047,0)</f>
        <v>0</v>
      </c>
      <c r="BG1047" s="106">
        <f>IF(N1047="zákl. přenesená",J1047,0)</f>
        <v>0</v>
      </c>
      <c r="BH1047" s="106">
        <f>IF(N1047="sníž. přenesená",J1047,0)</f>
        <v>0</v>
      </c>
      <c r="BI1047" s="106">
        <f>IF(N1047="nulová",J1047,0)</f>
        <v>0</v>
      </c>
      <c r="BJ1047" s="6" t="s">
        <v>79</v>
      </c>
      <c r="BK1047" s="106">
        <f>ROUND(I1047*H1047,2)</f>
        <v>0</v>
      </c>
      <c r="BL1047" s="6" t="s">
        <v>293</v>
      </c>
      <c r="BM1047" s="105" t="s">
        <v>1830</v>
      </c>
    </row>
    <row r="1048" spans="1:65" s="132" customFormat="1">
      <c r="B1048" s="133"/>
      <c r="D1048" s="113" t="s">
        <v>226</v>
      </c>
      <c r="E1048" s="134" t="s">
        <v>0</v>
      </c>
      <c r="F1048" s="135" t="s">
        <v>1831</v>
      </c>
      <c r="H1048" s="136">
        <v>114.52</v>
      </c>
      <c r="L1048" s="133"/>
      <c r="M1048" s="137"/>
      <c r="N1048" s="138"/>
      <c r="O1048" s="138"/>
      <c r="P1048" s="138"/>
      <c r="Q1048" s="138"/>
      <c r="R1048" s="138"/>
      <c r="S1048" s="138"/>
      <c r="T1048" s="139"/>
      <c r="AT1048" s="134" t="s">
        <v>226</v>
      </c>
      <c r="AU1048" s="134" t="s">
        <v>81</v>
      </c>
      <c r="AV1048" s="132" t="s">
        <v>81</v>
      </c>
      <c r="AW1048" s="132" t="s">
        <v>28</v>
      </c>
      <c r="AX1048" s="132" t="s">
        <v>72</v>
      </c>
      <c r="AY1048" s="134" t="s">
        <v>217</v>
      </c>
    </row>
    <row r="1049" spans="1:65" s="132" customFormat="1">
      <c r="B1049" s="133"/>
      <c r="D1049" s="113" t="s">
        <v>226</v>
      </c>
      <c r="E1049" s="134" t="s">
        <v>0</v>
      </c>
      <c r="F1049" s="135" t="s">
        <v>1832</v>
      </c>
      <c r="H1049" s="136">
        <v>102.49</v>
      </c>
      <c r="L1049" s="133"/>
      <c r="M1049" s="137"/>
      <c r="N1049" s="138"/>
      <c r="O1049" s="138"/>
      <c r="P1049" s="138"/>
      <c r="Q1049" s="138"/>
      <c r="R1049" s="138"/>
      <c r="S1049" s="138"/>
      <c r="T1049" s="139"/>
      <c r="AT1049" s="134" t="s">
        <v>226</v>
      </c>
      <c r="AU1049" s="134" t="s">
        <v>81</v>
      </c>
      <c r="AV1049" s="132" t="s">
        <v>81</v>
      </c>
      <c r="AW1049" s="132" t="s">
        <v>28</v>
      </c>
      <c r="AX1049" s="132" t="s">
        <v>72</v>
      </c>
      <c r="AY1049" s="134" t="s">
        <v>217</v>
      </c>
    </row>
    <row r="1050" spans="1:65" s="132" customFormat="1">
      <c r="B1050" s="133"/>
      <c r="D1050" s="113" t="s">
        <v>226</v>
      </c>
      <c r="E1050" s="134" t="s">
        <v>0</v>
      </c>
      <c r="F1050" s="135" t="s">
        <v>1833</v>
      </c>
      <c r="H1050" s="136">
        <v>113.87</v>
      </c>
      <c r="L1050" s="133"/>
      <c r="M1050" s="137"/>
      <c r="N1050" s="138"/>
      <c r="O1050" s="138"/>
      <c r="P1050" s="138"/>
      <c r="Q1050" s="138"/>
      <c r="R1050" s="138"/>
      <c r="S1050" s="138"/>
      <c r="T1050" s="139"/>
      <c r="AT1050" s="134" t="s">
        <v>226</v>
      </c>
      <c r="AU1050" s="134" t="s">
        <v>81</v>
      </c>
      <c r="AV1050" s="132" t="s">
        <v>81</v>
      </c>
      <c r="AW1050" s="132" t="s">
        <v>28</v>
      </c>
      <c r="AX1050" s="132" t="s">
        <v>72</v>
      </c>
      <c r="AY1050" s="134" t="s">
        <v>217</v>
      </c>
    </row>
    <row r="1051" spans="1:65" s="140" customFormat="1">
      <c r="B1051" s="141"/>
      <c r="D1051" s="113" t="s">
        <v>226</v>
      </c>
      <c r="E1051" s="142" t="s">
        <v>0</v>
      </c>
      <c r="F1051" s="143" t="s">
        <v>227</v>
      </c>
      <c r="H1051" s="144">
        <v>330.88</v>
      </c>
      <c r="L1051" s="141"/>
      <c r="M1051" s="145"/>
      <c r="N1051" s="146"/>
      <c r="O1051" s="146"/>
      <c r="P1051" s="146"/>
      <c r="Q1051" s="146"/>
      <c r="R1051" s="146"/>
      <c r="S1051" s="146"/>
      <c r="T1051" s="147"/>
      <c r="AT1051" s="142" t="s">
        <v>226</v>
      </c>
      <c r="AU1051" s="142" t="s">
        <v>81</v>
      </c>
      <c r="AV1051" s="140" t="s">
        <v>224</v>
      </c>
      <c r="AW1051" s="140" t="s">
        <v>28</v>
      </c>
      <c r="AX1051" s="140" t="s">
        <v>79</v>
      </c>
      <c r="AY1051" s="142" t="s">
        <v>217</v>
      </c>
    </row>
    <row r="1052" spans="1:65" s="17" customFormat="1" ht="16.5" customHeight="1">
      <c r="A1052" s="161"/>
      <c r="B1052" s="15"/>
      <c r="C1052" s="94" t="s">
        <v>1791</v>
      </c>
      <c r="D1052" s="94" t="s">
        <v>219</v>
      </c>
      <c r="E1052" s="95" t="s">
        <v>1834</v>
      </c>
      <c r="F1052" s="96" t="s">
        <v>1835</v>
      </c>
      <c r="G1052" s="97" t="s">
        <v>286</v>
      </c>
      <c r="H1052" s="98">
        <v>58.76</v>
      </c>
      <c r="I1052" s="1"/>
      <c r="J1052" s="99">
        <f>ROUND(I1052*H1052,2)</f>
        <v>0</v>
      </c>
      <c r="K1052" s="96" t="s">
        <v>0</v>
      </c>
      <c r="L1052" s="15"/>
      <c r="M1052" s="100" t="s">
        <v>0</v>
      </c>
      <c r="N1052" s="101" t="s">
        <v>37</v>
      </c>
      <c r="O1052" s="102"/>
      <c r="P1052" s="103">
        <f>O1052*H1052</f>
        <v>0</v>
      </c>
      <c r="Q1052" s="103">
        <v>3.2710000000000003E-2</v>
      </c>
      <c r="R1052" s="103">
        <f>Q1052*H1052</f>
        <v>1.9220396000000002</v>
      </c>
      <c r="S1052" s="103">
        <v>0</v>
      </c>
      <c r="T1052" s="104">
        <f>S1052*H1052</f>
        <v>0</v>
      </c>
      <c r="U1052" s="161"/>
      <c r="V1052" s="161"/>
      <c r="W1052" s="161"/>
      <c r="X1052" s="161"/>
      <c r="Y1052" s="161"/>
      <c r="Z1052" s="161"/>
      <c r="AA1052" s="161"/>
      <c r="AB1052" s="161"/>
      <c r="AC1052" s="161"/>
      <c r="AD1052" s="161"/>
      <c r="AE1052" s="161"/>
      <c r="AR1052" s="105" t="s">
        <v>293</v>
      </c>
      <c r="AT1052" s="105" t="s">
        <v>219</v>
      </c>
      <c r="AU1052" s="105" t="s">
        <v>81</v>
      </c>
      <c r="AY1052" s="6" t="s">
        <v>217</v>
      </c>
      <c r="BE1052" s="106">
        <f>IF(N1052="základní",J1052,0)</f>
        <v>0</v>
      </c>
      <c r="BF1052" s="106">
        <f>IF(N1052="snížená",J1052,0)</f>
        <v>0</v>
      </c>
      <c r="BG1052" s="106">
        <f>IF(N1052="zákl. přenesená",J1052,0)</f>
        <v>0</v>
      </c>
      <c r="BH1052" s="106">
        <f>IF(N1052="sníž. přenesená",J1052,0)</f>
        <v>0</v>
      </c>
      <c r="BI1052" s="106">
        <f>IF(N1052="nulová",J1052,0)</f>
        <v>0</v>
      </c>
      <c r="BJ1052" s="6" t="s">
        <v>79</v>
      </c>
      <c r="BK1052" s="106">
        <f>ROUND(I1052*H1052,2)</f>
        <v>0</v>
      </c>
      <c r="BL1052" s="6" t="s">
        <v>293</v>
      </c>
      <c r="BM1052" s="105" t="s">
        <v>1836</v>
      </c>
    </row>
    <row r="1053" spans="1:65" s="132" customFormat="1">
      <c r="B1053" s="133"/>
      <c r="D1053" s="113" t="s">
        <v>226</v>
      </c>
      <c r="E1053" s="134" t="s">
        <v>0</v>
      </c>
      <c r="F1053" s="135" t="s">
        <v>1837</v>
      </c>
      <c r="H1053" s="136">
        <v>23.63</v>
      </c>
      <c r="L1053" s="133"/>
      <c r="M1053" s="137"/>
      <c r="N1053" s="138"/>
      <c r="O1053" s="138"/>
      <c r="P1053" s="138"/>
      <c r="Q1053" s="138"/>
      <c r="R1053" s="138"/>
      <c r="S1053" s="138"/>
      <c r="T1053" s="139"/>
      <c r="AT1053" s="134" t="s">
        <v>226</v>
      </c>
      <c r="AU1053" s="134" t="s">
        <v>81</v>
      </c>
      <c r="AV1053" s="132" t="s">
        <v>81</v>
      </c>
      <c r="AW1053" s="132" t="s">
        <v>28</v>
      </c>
      <c r="AX1053" s="132" t="s">
        <v>72</v>
      </c>
      <c r="AY1053" s="134" t="s">
        <v>217</v>
      </c>
    </row>
    <row r="1054" spans="1:65" s="132" customFormat="1">
      <c r="B1054" s="133"/>
      <c r="D1054" s="113" t="s">
        <v>226</v>
      </c>
      <c r="E1054" s="134" t="s">
        <v>0</v>
      </c>
      <c r="F1054" s="135" t="s">
        <v>1838</v>
      </c>
      <c r="H1054" s="136">
        <v>21.3</v>
      </c>
      <c r="L1054" s="133"/>
      <c r="M1054" s="137"/>
      <c r="N1054" s="138"/>
      <c r="O1054" s="138"/>
      <c r="P1054" s="138"/>
      <c r="Q1054" s="138"/>
      <c r="R1054" s="138"/>
      <c r="S1054" s="138"/>
      <c r="T1054" s="139"/>
      <c r="AT1054" s="134" t="s">
        <v>226</v>
      </c>
      <c r="AU1054" s="134" t="s">
        <v>81</v>
      </c>
      <c r="AV1054" s="132" t="s">
        <v>81</v>
      </c>
      <c r="AW1054" s="132" t="s">
        <v>28</v>
      </c>
      <c r="AX1054" s="132" t="s">
        <v>72</v>
      </c>
      <c r="AY1054" s="134" t="s">
        <v>217</v>
      </c>
    </row>
    <row r="1055" spans="1:65" s="132" customFormat="1">
      <c r="B1055" s="133"/>
      <c r="D1055" s="113" t="s">
        <v>226</v>
      </c>
      <c r="E1055" s="134" t="s">
        <v>0</v>
      </c>
      <c r="F1055" s="135" t="s">
        <v>1839</v>
      </c>
      <c r="H1055" s="136">
        <v>13.83</v>
      </c>
      <c r="L1055" s="133"/>
      <c r="M1055" s="137"/>
      <c r="N1055" s="138"/>
      <c r="O1055" s="138"/>
      <c r="P1055" s="138"/>
      <c r="Q1055" s="138"/>
      <c r="R1055" s="138"/>
      <c r="S1055" s="138"/>
      <c r="T1055" s="139"/>
      <c r="AT1055" s="134" t="s">
        <v>226</v>
      </c>
      <c r="AU1055" s="134" t="s">
        <v>81</v>
      </c>
      <c r="AV1055" s="132" t="s">
        <v>81</v>
      </c>
      <c r="AW1055" s="132" t="s">
        <v>28</v>
      </c>
      <c r="AX1055" s="132" t="s">
        <v>72</v>
      </c>
      <c r="AY1055" s="134" t="s">
        <v>217</v>
      </c>
    </row>
    <row r="1056" spans="1:65" s="140" customFormat="1">
      <c r="B1056" s="141"/>
      <c r="D1056" s="113" t="s">
        <v>226</v>
      </c>
      <c r="E1056" s="142" t="s">
        <v>0</v>
      </c>
      <c r="F1056" s="143" t="s">
        <v>227</v>
      </c>
      <c r="H1056" s="144">
        <v>58.76</v>
      </c>
      <c r="L1056" s="141"/>
      <c r="M1056" s="145"/>
      <c r="N1056" s="146"/>
      <c r="O1056" s="146"/>
      <c r="P1056" s="146"/>
      <c r="Q1056" s="146"/>
      <c r="R1056" s="146"/>
      <c r="S1056" s="146"/>
      <c r="T1056" s="147"/>
      <c r="AT1056" s="142" t="s">
        <v>226</v>
      </c>
      <c r="AU1056" s="142" t="s">
        <v>81</v>
      </c>
      <c r="AV1056" s="140" t="s">
        <v>224</v>
      </c>
      <c r="AW1056" s="140" t="s">
        <v>28</v>
      </c>
      <c r="AX1056" s="140" t="s">
        <v>79</v>
      </c>
      <c r="AY1056" s="142" t="s">
        <v>217</v>
      </c>
    </row>
    <row r="1057" spans="1:65" s="17" customFormat="1" ht="16.5" customHeight="1">
      <c r="A1057" s="161"/>
      <c r="B1057" s="15"/>
      <c r="C1057" s="94" t="s">
        <v>1795</v>
      </c>
      <c r="D1057" s="94" t="s">
        <v>219</v>
      </c>
      <c r="E1057" s="95" t="s">
        <v>1840</v>
      </c>
      <c r="F1057" s="96" t="s">
        <v>1841</v>
      </c>
      <c r="G1057" s="97" t="s">
        <v>286</v>
      </c>
      <c r="H1057" s="98">
        <v>897.56</v>
      </c>
      <c r="I1057" s="1"/>
      <c r="J1057" s="99">
        <f>ROUND(I1057*H1057,2)</f>
        <v>0</v>
      </c>
      <c r="K1057" s="96" t="s">
        <v>223</v>
      </c>
      <c r="L1057" s="15"/>
      <c r="M1057" s="100" t="s">
        <v>0</v>
      </c>
      <c r="N1057" s="101" t="s">
        <v>37</v>
      </c>
      <c r="O1057" s="102"/>
      <c r="P1057" s="103">
        <f>O1057*H1057</f>
        <v>0</v>
      </c>
      <c r="Q1057" s="103">
        <v>5.0000000000000001E-3</v>
      </c>
      <c r="R1057" s="103">
        <f>Q1057*H1057</f>
        <v>4.4878</v>
      </c>
      <c r="S1057" s="103">
        <v>0</v>
      </c>
      <c r="T1057" s="104">
        <f>S1057*H1057</f>
        <v>0</v>
      </c>
      <c r="U1057" s="161"/>
      <c r="V1057" s="161"/>
      <c r="W1057" s="161"/>
      <c r="X1057" s="161"/>
      <c r="Y1057" s="161"/>
      <c r="Z1057" s="161"/>
      <c r="AA1057" s="161"/>
      <c r="AB1057" s="161"/>
      <c r="AC1057" s="161"/>
      <c r="AD1057" s="161"/>
      <c r="AE1057" s="161"/>
      <c r="AR1057" s="105" t="s">
        <v>293</v>
      </c>
      <c r="AT1057" s="105" t="s">
        <v>219</v>
      </c>
      <c r="AU1057" s="105" t="s">
        <v>81</v>
      </c>
      <c r="AY1057" s="6" t="s">
        <v>217</v>
      </c>
      <c r="BE1057" s="106">
        <f>IF(N1057="základní",J1057,0)</f>
        <v>0</v>
      </c>
      <c r="BF1057" s="106">
        <f>IF(N1057="snížená",J1057,0)</f>
        <v>0</v>
      </c>
      <c r="BG1057" s="106">
        <f>IF(N1057="zákl. přenesená",J1057,0)</f>
        <v>0</v>
      </c>
      <c r="BH1057" s="106">
        <f>IF(N1057="sníž. přenesená",J1057,0)</f>
        <v>0</v>
      </c>
      <c r="BI1057" s="106">
        <f>IF(N1057="nulová",J1057,0)</f>
        <v>0</v>
      </c>
      <c r="BJ1057" s="6" t="s">
        <v>79</v>
      </c>
      <c r="BK1057" s="106">
        <f>ROUND(I1057*H1057,2)</f>
        <v>0</v>
      </c>
      <c r="BL1057" s="6" t="s">
        <v>293</v>
      </c>
      <c r="BM1057" s="105" t="s">
        <v>1842</v>
      </c>
    </row>
    <row r="1058" spans="1:65" s="132" customFormat="1">
      <c r="B1058" s="133"/>
      <c r="D1058" s="113" t="s">
        <v>226</v>
      </c>
      <c r="E1058" s="134" t="s">
        <v>0</v>
      </c>
      <c r="F1058" s="135" t="s">
        <v>1843</v>
      </c>
      <c r="H1058" s="136">
        <v>221.64</v>
      </c>
      <c r="L1058" s="133"/>
      <c r="M1058" s="137"/>
      <c r="N1058" s="138"/>
      <c r="O1058" s="138"/>
      <c r="P1058" s="138"/>
      <c r="Q1058" s="138"/>
      <c r="R1058" s="138"/>
      <c r="S1058" s="138"/>
      <c r="T1058" s="139"/>
      <c r="AT1058" s="134" t="s">
        <v>226</v>
      </c>
      <c r="AU1058" s="134" t="s">
        <v>81</v>
      </c>
      <c r="AV1058" s="132" t="s">
        <v>81</v>
      </c>
      <c r="AW1058" s="132" t="s">
        <v>28</v>
      </c>
      <c r="AX1058" s="132" t="s">
        <v>72</v>
      </c>
      <c r="AY1058" s="134" t="s">
        <v>217</v>
      </c>
    </row>
    <row r="1059" spans="1:65" s="132" customFormat="1">
      <c r="B1059" s="133"/>
      <c r="D1059" s="113" t="s">
        <v>226</v>
      </c>
      <c r="E1059" s="134" t="s">
        <v>0</v>
      </c>
      <c r="F1059" s="135" t="s">
        <v>1844</v>
      </c>
      <c r="H1059" s="136">
        <v>85.83</v>
      </c>
      <c r="L1059" s="133"/>
      <c r="M1059" s="137"/>
      <c r="N1059" s="138"/>
      <c r="O1059" s="138"/>
      <c r="P1059" s="138"/>
      <c r="Q1059" s="138"/>
      <c r="R1059" s="138"/>
      <c r="S1059" s="138"/>
      <c r="T1059" s="139"/>
      <c r="AT1059" s="134" t="s">
        <v>226</v>
      </c>
      <c r="AU1059" s="134" t="s">
        <v>81</v>
      </c>
      <c r="AV1059" s="132" t="s">
        <v>81</v>
      </c>
      <c r="AW1059" s="132" t="s">
        <v>28</v>
      </c>
      <c r="AX1059" s="132" t="s">
        <v>72</v>
      </c>
      <c r="AY1059" s="134" t="s">
        <v>217</v>
      </c>
    </row>
    <row r="1060" spans="1:65" s="132" customFormat="1">
      <c r="B1060" s="133"/>
      <c r="D1060" s="113" t="s">
        <v>226</v>
      </c>
      <c r="E1060" s="134" t="s">
        <v>0</v>
      </c>
      <c r="F1060" s="135" t="s">
        <v>1845</v>
      </c>
      <c r="H1060" s="136">
        <v>232.38</v>
      </c>
      <c r="L1060" s="133"/>
      <c r="M1060" s="137"/>
      <c r="N1060" s="138"/>
      <c r="O1060" s="138"/>
      <c r="P1060" s="138"/>
      <c r="Q1060" s="138"/>
      <c r="R1060" s="138"/>
      <c r="S1060" s="138"/>
      <c r="T1060" s="139"/>
      <c r="AT1060" s="134" t="s">
        <v>226</v>
      </c>
      <c r="AU1060" s="134" t="s">
        <v>81</v>
      </c>
      <c r="AV1060" s="132" t="s">
        <v>81</v>
      </c>
      <c r="AW1060" s="132" t="s">
        <v>28</v>
      </c>
      <c r="AX1060" s="132" t="s">
        <v>72</v>
      </c>
      <c r="AY1060" s="134" t="s">
        <v>217</v>
      </c>
    </row>
    <row r="1061" spans="1:65" s="132" customFormat="1">
      <c r="B1061" s="133"/>
      <c r="D1061" s="113" t="s">
        <v>226</v>
      </c>
      <c r="E1061" s="134" t="s">
        <v>0</v>
      </c>
      <c r="F1061" s="135" t="s">
        <v>1846</v>
      </c>
      <c r="H1061" s="136">
        <v>8.5</v>
      </c>
      <c r="L1061" s="133"/>
      <c r="M1061" s="137"/>
      <c r="N1061" s="138"/>
      <c r="O1061" s="138"/>
      <c r="P1061" s="138"/>
      <c r="Q1061" s="138"/>
      <c r="R1061" s="138"/>
      <c r="S1061" s="138"/>
      <c r="T1061" s="139"/>
      <c r="AT1061" s="134" t="s">
        <v>226</v>
      </c>
      <c r="AU1061" s="134" t="s">
        <v>81</v>
      </c>
      <c r="AV1061" s="132" t="s">
        <v>81</v>
      </c>
      <c r="AW1061" s="132" t="s">
        <v>28</v>
      </c>
      <c r="AX1061" s="132" t="s">
        <v>72</v>
      </c>
      <c r="AY1061" s="134" t="s">
        <v>217</v>
      </c>
    </row>
    <row r="1062" spans="1:65" s="132" customFormat="1">
      <c r="B1062" s="133"/>
      <c r="D1062" s="113" t="s">
        <v>226</v>
      </c>
      <c r="E1062" s="134" t="s">
        <v>0</v>
      </c>
      <c r="F1062" s="135" t="s">
        <v>1847</v>
      </c>
      <c r="H1062" s="136">
        <v>96.48</v>
      </c>
      <c r="L1062" s="133"/>
      <c r="M1062" s="137"/>
      <c r="N1062" s="138"/>
      <c r="O1062" s="138"/>
      <c r="P1062" s="138"/>
      <c r="Q1062" s="138"/>
      <c r="R1062" s="138"/>
      <c r="S1062" s="138"/>
      <c r="T1062" s="139"/>
      <c r="AT1062" s="134" t="s">
        <v>226</v>
      </c>
      <c r="AU1062" s="134" t="s">
        <v>81</v>
      </c>
      <c r="AV1062" s="132" t="s">
        <v>81</v>
      </c>
      <c r="AW1062" s="132" t="s">
        <v>28</v>
      </c>
      <c r="AX1062" s="132" t="s">
        <v>72</v>
      </c>
      <c r="AY1062" s="134" t="s">
        <v>217</v>
      </c>
    </row>
    <row r="1063" spans="1:65" s="172" customFormat="1">
      <c r="B1063" s="173"/>
      <c r="D1063" s="113" t="s">
        <v>226</v>
      </c>
      <c r="E1063" s="174" t="s">
        <v>0</v>
      </c>
      <c r="F1063" s="175" t="s">
        <v>1371</v>
      </c>
      <c r="H1063" s="176">
        <v>644.82999999999993</v>
      </c>
      <c r="L1063" s="173"/>
      <c r="M1063" s="177"/>
      <c r="N1063" s="178"/>
      <c r="O1063" s="178"/>
      <c r="P1063" s="178"/>
      <c r="Q1063" s="178"/>
      <c r="R1063" s="178"/>
      <c r="S1063" s="178"/>
      <c r="T1063" s="179"/>
      <c r="AT1063" s="174" t="s">
        <v>226</v>
      </c>
      <c r="AU1063" s="174" t="s">
        <v>81</v>
      </c>
      <c r="AV1063" s="172" t="s">
        <v>231</v>
      </c>
      <c r="AW1063" s="172" t="s">
        <v>28</v>
      </c>
      <c r="AX1063" s="172" t="s">
        <v>72</v>
      </c>
      <c r="AY1063" s="174" t="s">
        <v>217</v>
      </c>
    </row>
    <row r="1064" spans="1:65" s="132" customFormat="1">
      <c r="B1064" s="133"/>
      <c r="D1064" s="113" t="s">
        <v>226</v>
      </c>
      <c r="E1064" s="134" t="s">
        <v>0</v>
      </c>
      <c r="F1064" s="135" t="s">
        <v>1848</v>
      </c>
      <c r="H1064" s="136">
        <v>47.26</v>
      </c>
      <c r="L1064" s="133"/>
      <c r="M1064" s="137"/>
      <c r="N1064" s="138"/>
      <c r="O1064" s="138"/>
      <c r="P1064" s="138"/>
      <c r="Q1064" s="138"/>
      <c r="R1064" s="138"/>
      <c r="S1064" s="138"/>
      <c r="T1064" s="139"/>
      <c r="AT1064" s="134" t="s">
        <v>226</v>
      </c>
      <c r="AU1064" s="134" t="s">
        <v>81</v>
      </c>
      <c r="AV1064" s="132" t="s">
        <v>81</v>
      </c>
      <c r="AW1064" s="132" t="s">
        <v>28</v>
      </c>
      <c r="AX1064" s="132" t="s">
        <v>72</v>
      </c>
      <c r="AY1064" s="134" t="s">
        <v>217</v>
      </c>
    </row>
    <row r="1065" spans="1:65" s="132" customFormat="1">
      <c r="B1065" s="133"/>
      <c r="D1065" s="113" t="s">
        <v>226</v>
      </c>
      <c r="E1065" s="134" t="s">
        <v>0</v>
      </c>
      <c r="F1065" s="135" t="s">
        <v>1849</v>
      </c>
      <c r="H1065" s="136">
        <v>26.55</v>
      </c>
      <c r="L1065" s="133"/>
      <c r="M1065" s="137"/>
      <c r="N1065" s="138"/>
      <c r="O1065" s="138"/>
      <c r="P1065" s="138"/>
      <c r="Q1065" s="138"/>
      <c r="R1065" s="138"/>
      <c r="S1065" s="138"/>
      <c r="T1065" s="139"/>
      <c r="AT1065" s="134" t="s">
        <v>226</v>
      </c>
      <c r="AU1065" s="134" t="s">
        <v>81</v>
      </c>
      <c r="AV1065" s="132" t="s">
        <v>81</v>
      </c>
      <c r="AW1065" s="132" t="s">
        <v>28</v>
      </c>
      <c r="AX1065" s="132" t="s">
        <v>72</v>
      </c>
      <c r="AY1065" s="134" t="s">
        <v>217</v>
      </c>
    </row>
    <row r="1066" spans="1:65" s="132" customFormat="1">
      <c r="B1066" s="133"/>
      <c r="D1066" s="113" t="s">
        <v>226</v>
      </c>
      <c r="E1066" s="134" t="s">
        <v>0</v>
      </c>
      <c r="F1066" s="135" t="s">
        <v>1850</v>
      </c>
      <c r="H1066" s="136">
        <v>95.94</v>
      </c>
      <c r="L1066" s="133"/>
      <c r="M1066" s="137"/>
      <c r="N1066" s="138"/>
      <c r="O1066" s="138"/>
      <c r="P1066" s="138"/>
      <c r="Q1066" s="138"/>
      <c r="R1066" s="138"/>
      <c r="S1066" s="138"/>
      <c r="T1066" s="139"/>
      <c r="AT1066" s="134" t="s">
        <v>226</v>
      </c>
      <c r="AU1066" s="134" t="s">
        <v>81</v>
      </c>
      <c r="AV1066" s="132" t="s">
        <v>81</v>
      </c>
      <c r="AW1066" s="132" t="s">
        <v>28</v>
      </c>
      <c r="AX1066" s="132" t="s">
        <v>72</v>
      </c>
      <c r="AY1066" s="134" t="s">
        <v>217</v>
      </c>
    </row>
    <row r="1067" spans="1:65" s="132" customFormat="1">
      <c r="B1067" s="133"/>
      <c r="D1067" s="113" t="s">
        <v>226</v>
      </c>
      <c r="E1067" s="134" t="s">
        <v>0</v>
      </c>
      <c r="F1067" s="135" t="s">
        <v>1851</v>
      </c>
      <c r="H1067" s="136">
        <v>82.98</v>
      </c>
      <c r="L1067" s="133"/>
      <c r="M1067" s="137"/>
      <c r="N1067" s="138"/>
      <c r="O1067" s="138"/>
      <c r="P1067" s="138"/>
      <c r="Q1067" s="138"/>
      <c r="R1067" s="138"/>
      <c r="S1067" s="138"/>
      <c r="T1067" s="139"/>
      <c r="AT1067" s="134" t="s">
        <v>226</v>
      </c>
      <c r="AU1067" s="134" t="s">
        <v>81</v>
      </c>
      <c r="AV1067" s="132" t="s">
        <v>81</v>
      </c>
      <c r="AW1067" s="132" t="s">
        <v>28</v>
      </c>
      <c r="AX1067" s="132" t="s">
        <v>72</v>
      </c>
      <c r="AY1067" s="134" t="s">
        <v>217</v>
      </c>
    </row>
    <row r="1068" spans="1:65" s="172" customFormat="1">
      <c r="B1068" s="173"/>
      <c r="D1068" s="113" t="s">
        <v>226</v>
      </c>
      <c r="E1068" s="174" t="s">
        <v>0</v>
      </c>
      <c r="F1068" s="175" t="s">
        <v>1371</v>
      </c>
      <c r="H1068" s="176">
        <v>252.73000000000002</v>
      </c>
      <c r="L1068" s="173"/>
      <c r="M1068" s="177"/>
      <c r="N1068" s="178"/>
      <c r="O1068" s="178"/>
      <c r="P1068" s="178"/>
      <c r="Q1068" s="178"/>
      <c r="R1068" s="178"/>
      <c r="S1068" s="178"/>
      <c r="T1068" s="179"/>
      <c r="AT1068" s="174" t="s">
        <v>226</v>
      </c>
      <c r="AU1068" s="174" t="s">
        <v>81</v>
      </c>
      <c r="AV1068" s="172" t="s">
        <v>231</v>
      </c>
      <c r="AW1068" s="172" t="s">
        <v>28</v>
      </c>
      <c r="AX1068" s="172" t="s">
        <v>72</v>
      </c>
      <c r="AY1068" s="174" t="s">
        <v>217</v>
      </c>
    </row>
    <row r="1069" spans="1:65" s="140" customFormat="1">
      <c r="B1069" s="141"/>
      <c r="D1069" s="113" t="s">
        <v>226</v>
      </c>
      <c r="E1069" s="142" t="s">
        <v>0</v>
      </c>
      <c r="F1069" s="143" t="s">
        <v>227</v>
      </c>
      <c r="H1069" s="144">
        <v>897.56</v>
      </c>
      <c r="L1069" s="141"/>
      <c r="M1069" s="145"/>
      <c r="N1069" s="146"/>
      <c r="O1069" s="146"/>
      <c r="P1069" s="146"/>
      <c r="Q1069" s="146"/>
      <c r="R1069" s="146"/>
      <c r="S1069" s="146"/>
      <c r="T1069" s="147"/>
      <c r="AT1069" s="142" t="s">
        <v>226</v>
      </c>
      <c r="AU1069" s="142" t="s">
        <v>81</v>
      </c>
      <c r="AV1069" s="140" t="s">
        <v>224</v>
      </c>
      <c r="AW1069" s="140" t="s">
        <v>28</v>
      </c>
      <c r="AX1069" s="140" t="s">
        <v>79</v>
      </c>
      <c r="AY1069" s="142" t="s">
        <v>217</v>
      </c>
    </row>
    <row r="1070" spans="1:65" s="17" customFormat="1" ht="16.5" customHeight="1">
      <c r="A1070" s="161"/>
      <c r="B1070" s="15"/>
      <c r="C1070" s="94" t="s">
        <v>1799</v>
      </c>
      <c r="D1070" s="94" t="s">
        <v>219</v>
      </c>
      <c r="E1070" s="95" t="s">
        <v>1853</v>
      </c>
      <c r="F1070" s="96" t="s">
        <v>1854</v>
      </c>
      <c r="G1070" s="97" t="s">
        <v>263</v>
      </c>
      <c r="H1070" s="98">
        <v>24.898</v>
      </c>
      <c r="I1070" s="1"/>
      <c r="J1070" s="99">
        <f>ROUND(I1070*H1070,2)</f>
        <v>0</v>
      </c>
      <c r="K1070" s="96" t="s">
        <v>223</v>
      </c>
      <c r="L1070" s="15"/>
      <c r="M1070" s="100" t="s">
        <v>0</v>
      </c>
      <c r="N1070" s="101" t="s">
        <v>37</v>
      </c>
      <c r="O1070" s="102"/>
      <c r="P1070" s="103">
        <f>O1070*H1070</f>
        <v>0</v>
      </c>
      <c r="Q1070" s="103">
        <v>0</v>
      </c>
      <c r="R1070" s="103">
        <f>Q1070*H1070</f>
        <v>0</v>
      </c>
      <c r="S1070" s="103">
        <v>0</v>
      </c>
      <c r="T1070" s="104">
        <f>S1070*H1070</f>
        <v>0</v>
      </c>
      <c r="U1070" s="161"/>
      <c r="V1070" s="161"/>
      <c r="W1070" s="161"/>
      <c r="X1070" s="161"/>
      <c r="Y1070" s="161"/>
      <c r="Z1070" s="161"/>
      <c r="AA1070" s="161"/>
      <c r="AB1070" s="161"/>
      <c r="AC1070" s="161"/>
      <c r="AD1070" s="161"/>
      <c r="AE1070" s="161"/>
      <c r="AR1070" s="105" t="s">
        <v>293</v>
      </c>
      <c r="AT1070" s="105" t="s">
        <v>219</v>
      </c>
      <c r="AU1070" s="105" t="s">
        <v>81</v>
      </c>
      <c r="AY1070" s="6" t="s">
        <v>217</v>
      </c>
      <c r="BE1070" s="106">
        <f>IF(N1070="základní",J1070,0)</f>
        <v>0</v>
      </c>
      <c r="BF1070" s="106">
        <f>IF(N1070="snížená",J1070,0)</f>
        <v>0</v>
      </c>
      <c r="BG1070" s="106">
        <f>IF(N1070="zákl. přenesená",J1070,0)</f>
        <v>0</v>
      </c>
      <c r="BH1070" s="106">
        <f>IF(N1070="sníž. přenesená",J1070,0)</f>
        <v>0</v>
      </c>
      <c r="BI1070" s="106">
        <f>IF(N1070="nulová",J1070,0)</f>
        <v>0</v>
      </c>
      <c r="BJ1070" s="6" t="s">
        <v>79</v>
      </c>
      <c r="BK1070" s="106">
        <f>ROUND(I1070*H1070,2)</f>
        <v>0</v>
      </c>
      <c r="BL1070" s="6" t="s">
        <v>293</v>
      </c>
      <c r="BM1070" s="105" t="s">
        <v>1855</v>
      </c>
    </row>
    <row r="1071" spans="1:65" s="81" customFormat="1" ht="22.9" customHeight="1">
      <c r="B1071" s="82"/>
      <c r="D1071" s="83" t="s">
        <v>71</v>
      </c>
      <c r="E1071" s="92" t="s">
        <v>1856</v>
      </c>
      <c r="F1071" s="92" t="s">
        <v>1857</v>
      </c>
      <c r="J1071" s="93">
        <f>BK1071</f>
        <v>0</v>
      </c>
      <c r="L1071" s="82"/>
      <c r="M1071" s="86"/>
      <c r="N1071" s="87"/>
      <c r="O1071" s="87"/>
      <c r="P1071" s="88">
        <f>SUM(P1072:P1073)</f>
        <v>0</v>
      </c>
      <c r="Q1071" s="87"/>
      <c r="R1071" s="88">
        <f>SUM(R1072:R1073)</f>
        <v>3.6240000000000001E-2</v>
      </c>
      <c r="S1071" s="87"/>
      <c r="T1071" s="89">
        <f>SUM(T1072:T1073)</f>
        <v>0</v>
      </c>
      <c r="AR1071" s="83" t="s">
        <v>81</v>
      </c>
      <c r="AT1071" s="90" t="s">
        <v>71</v>
      </c>
      <c r="AU1071" s="90" t="s">
        <v>79</v>
      </c>
      <c r="AY1071" s="83" t="s">
        <v>217</v>
      </c>
      <c r="BK1071" s="91">
        <f>SUM(BK1072:BK1073)</f>
        <v>0</v>
      </c>
    </row>
    <row r="1072" spans="1:65" s="17" customFormat="1" ht="16.5" customHeight="1">
      <c r="A1072" s="161"/>
      <c r="B1072" s="15"/>
      <c r="C1072" s="94" t="s">
        <v>1803</v>
      </c>
      <c r="D1072" s="94" t="s">
        <v>219</v>
      </c>
      <c r="E1072" s="95" t="s">
        <v>1859</v>
      </c>
      <c r="F1072" s="96" t="s">
        <v>1860</v>
      </c>
      <c r="G1072" s="97" t="s">
        <v>458</v>
      </c>
      <c r="H1072" s="98">
        <v>4</v>
      </c>
      <c r="I1072" s="1"/>
      <c r="J1072" s="99">
        <f>ROUND(I1072*H1072,2)</f>
        <v>0</v>
      </c>
      <c r="K1072" s="96" t="s">
        <v>223</v>
      </c>
      <c r="L1072" s="15"/>
      <c r="M1072" s="100" t="s">
        <v>0</v>
      </c>
      <c r="N1072" s="101" t="s">
        <v>37</v>
      </c>
      <c r="O1072" s="102"/>
      <c r="P1072" s="103">
        <f>O1072*H1072</f>
        <v>0</v>
      </c>
      <c r="Q1072" s="103">
        <v>9.0600000000000003E-3</v>
      </c>
      <c r="R1072" s="103">
        <f>Q1072*H1072</f>
        <v>3.6240000000000001E-2</v>
      </c>
      <c r="S1072" s="103">
        <v>0</v>
      </c>
      <c r="T1072" s="104">
        <f>S1072*H1072</f>
        <v>0</v>
      </c>
      <c r="U1072" s="161"/>
      <c r="V1072" s="161"/>
      <c r="W1072" s="161"/>
      <c r="X1072" s="161"/>
      <c r="Y1072" s="161"/>
      <c r="Z1072" s="161"/>
      <c r="AA1072" s="161"/>
      <c r="AB1072" s="161"/>
      <c r="AC1072" s="161"/>
      <c r="AD1072" s="161"/>
      <c r="AE1072" s="161"/>
      <c r="AR1072" s="105" t="s">
        <v>293</v>
      </c>
      <c r="AT1072" s="105" t="s">
        <v>219</v>
      </c>
      <c r="AU1072" s="105" t="s">
        <v>81</v>
      </c>
      <c r="AY1072" s="6" t="s">
        <v>217</v>
      </c>
      <c r="BE1072" s="106">
        <f>IF(N1072="základní",J1072,0)</f>
        <v>0</v>
      </c>
      <c r="BF1072" s="106">
        <f>IF(N1072="snížená",J1072,0)</f>
        <v>0</v>
      </c>
      <c r="BG1072" s="106">
        <f>IF(N1072="zákl. přenesená",J1072,0)</f>
        <v>0</v>
      </c>
      <c r="BH1072" s="106">
        <f>IF(N1072="sníž. přenesená",J1072,0)</f>
        <v>0</v>
      </c>
      <c r="BI1072" s="106">
        <f>IF(N1072="nulová",J1072,0)</f>
        <v>0</v>
      </c>
      <c r="BJ1072" s="6" t="s">
        <v>79</v>
      </c>
      <c r="BK1072" s="106">
        <f>ROUND(I1072*H1072,2)</f>
        <v>0</v>
      </c>
      <c r="BL1072" s="6" t="s">
        <v>293</v>
      </c>
      <c r="BM1072" s="105" t="s">
        <v>1861</v>
      </c>
    </row>
    <row r="1073" spans="1:65" s="17" customFormat="1" ht="16.5" customHeight="1">
      <c r="A1073" s="161"/>
      <c r="B1073" s="15"/>
      <c r="C1073" s="94" t="s">
        <v>1807</v>
      </c>
      <c r="D1073" s="94" t="s">
        <v>219</v>
      </c>
      <c r="E1073" s="95" t="s">
        <v>1863</v>
      </c>
      <c r="F1073" s="96" t="s">
        <v>1864</v>
      </c>
      <c r="G1073" s="97" t="s">
        <v>263</v>
      </c>
      <c r="H1073" s="98">
        <v>3.5999999999999997E-2</v>
      </c>
      <c r="I1073" s="1"/>
      <c r="J1073" s="99">
        <f>ROUND(I1073*H1073,2)</f>
        <v>0</v>
      </c>
      <c r="K1073" s="96" t="s">
        <v>223</v>
      </c>
      <c r="L1073" s="15"/>
      <c r="M1073" s="100" t="s">
        <v>0</v>
      </c>
      <c r="N1073" s="101" t="s">
        <v>37</v>
      </c>
      <c r="O1073" s="102"/>
      <c r="P1073" s="103">
        <f>O1073*H1073</f>
        <v>0</v>
      </c>
      <c r="Q1073" s="103">
        <v>0</v>
      </c>
      <c r="R1073" s="103">
        <f>Q1073*H1073</f>
        <v>0</v>
      </c>
      <c r="S1073" s="103">
        <v>0</v>
      </c>
      <c r="T1073" s="104">
        <f>S1073*H1073</f>
        <v>0</v>
      </c>
      <c r="U1073" s="161"/>
      <c r="V1073" s="161"/>
      <c r="W1073" s="161"/>
      <c r="X1073" s="161"/>
      <c r="Y1073" s="161"/>
      <c r="Z1073" s="161"/>
      <c r="AA1073" s="161"/>
      <c r="AB1073" s="161"/>
      <c r="AC1073" s="161"/>
      <c r="AD1073" s="161"/>
      <c r="AE1073" s="161"/>
      <c r="AR1073" s="105" t="s">
        <v>293</v>
      </c>
      <c r="AT1073" s="105" t="s">
        <v>219</v>
      </c>
      <c r="AU1073" s="105" t="s">
        <v>81</v>
      </c>
      <c r="AY1073" s="6" t="s">
        <v>217</v>
      </c>
      <c r="BE1073" s="106">
        <f>IF(N1073="základní",J1073,0)</f>
        <v>0</v>
      </c>
      <c r="BF1073" s="106">
        <f>IF(N1073="snížená",J1073,0)</f>
        <v>0</v>
      </c>
      <c r="BG1073" s="106">
        <f>IF(N1073="zákl. přenesená",J1073,0)</f>
        <v>0</v>
      </c>
      <c r="BH1073" s="106">
        <f>IF(N1073="sníž. přenesená",J1073,0)</f>
        <v>0</v>
      </c>
      <c r="BI1073" s="106">
        <f>IF(N1073="nulová",J1073,0)</f>
        <v>0</v>
      </c>
      <c r="BJ1073" s="6" t="s">
        <v>79</v>
      </c>
      <c r="BK1073" s="106">
        <f>ROUND(I1073*H1073,2)</f>
        <v>0</v>
      </c>
      <c r="BL1073" s="6" t="s">
        <v>293</v>
      </c>
      <c r="BM1073" s="105" t="s">
        <v>1865</v>
      </c>
    </row>
    <row r="1074" spans="1:65" s="81" customFormat="1" ht="22.9" customHeight="1">
      <c r="B1074" s="82"/>
      <c r="D1074" s="83" t="s">
        <v>71</v>
      </c>
      <c r="E1074" s="92" t="s">
        <v>1866</v>
      </c>
      <c r="F1074" s="92" t="s">
        <v>1867</v>
      </c>
      <c r="J1074" s="93">
        <f>BK1074</f>
        <v>0</v>
      </c>
      <c r="L1074" s="82"/>
      <c r="M1074" s="86"/>
      <c r="N1074" s="87"/>
      <c r="O1074" s="87"/>
      <c r="P1074" s="88">
        <f>SUM(P1075:P1106)</f>
        <v>0</v>
      </c>
      <c r="Q1074" s="87"/>
      <c r="R1074" s="88">
        <f>SUM(R1075:R1106)</f>
        <v>11.437132600000002</v>
      </c>
      <c r="S1074" s="87"/>
      <c r="T1074" s="89">
        <f>SUM(T1075:T1106)</f>
        <v>11.24159</v>
      </c>
      <c r="AR1074" s="83" t="s">
        <v>81</v>
      </c>
      <c r="AT1074" s="90" t="s">
        <v>71</v>
      </c>
      <c r="AU1074" s="90" t="s">
        <v>79</v>
      </c>
      <c r="AY1074" s="83" t="s">
        <v>217</v>
      </c>
      <c r="BK1074" s="91">
        <f>SUM(BK1075:BK1106)</f>
        <v>0</v>
      </c>
    </row>
    <row r="1075" spans="1:65" s="17" customFormat="1" ht="16.5" customHeight="1">
      <c r="A1075" s="161"/>
      <c r="B1075" s="15"/>
      <c r="C1075" s="94" t="s">
        <v>1811</v>
      </c>
      <c r="D1075" s="94" t="s">
        <v>219</v>
      </c>
      <c r="E1075" s="95" t="s">
        <v>1869</v>
      </c>
      <c r="F1075" s="96" t="s">
        <v>1870</v>
      </c>
      <c r="G1075" s="97" t="s">
        <v>286</v>
      </c>
      <c r="H1075" s="98">
        <v>252.62</v>
      </c>
      <c r="I1075" s="1"/>
      <c r="J1075" s="99">
        <f>ROUND(I1075*H1075,2)</f>
        <v>0</v>
      </c>
      <c r="K1075" s="96" t="s">
        <v>223</v>
      </c>
      <c r="L1075" s="15"/>
      <c r="M1075" s="100" t="s">
        <v>0</v>
      </c>
      <c r="N1075" s="101" t="s">
        <v>37</v>
      </c>
      <c r="O1075" s="102"/>
      <c r="P1075" s="103">
        <f>O1075*H1075</f>
        <v>0</v>
      </c>
      <c r="Q1075" s="103">
        <v>0</v>
      </c>
      <c r="R1075" s="103">
        <f>Q1075*H1075</f>
        <v>0</v>
      </c>
      <c r="S1075" s="103">
        <v>4.4499999999999998E-2</v>
      </c>
      <c r="T1075" s="104">
        <f>S1075*H1075</f>
        <v>11.24159</v>
      </c>
      <c r="U1075" s="161"/>
      <c r="V1075" s="161"/>
      <c r="W1075" s="161"/>
      <c r="X1075" s="161"/>
      <c r="Y1075" s="161"/>
      <c r="Z1075" s="161"/>
      <c r="AA1075" s="161"/>
      <c r="AB1075" s="161"/>
      <c r="AC1075" s="161"/>
      <c r="AD1075" s="161"/>
      <c r="AE1075" s="161"/>
      <c r="AR1075" s="105" t="s">
        <v>293</v>
      </c>
      <c r="AT1075" s="105" t="s">
        <v>219</v>
      </c>
      <c r="AU1075" s="105" t="s">
        <v>81</v>
      </c>
      <c r="AY1075" s="6" t="s">
        <v>217</v>
      </c>
      <c r="BE1075" s="106">
        <f>IF(N1075="základní",J1075,0)</f>
        <v>0</v>
      </c>
      <c r="BF1075" s="106">
        <f>IF(N1075="snížená",J1075,0)</f>
        <v>0</v>
      </c>
      <c r="BG1075" s="106">
        <f>IF(N1075="zákl. přenesená",J1075,0)</f>
        <v>0</v>
      </c>
      <c r="BH1075" s="106">
        <f>IF(N1075="sníž. přenesená",J1075,0)</f>
        <v>0</v>
      </c>
      <c r="BI1075" s="106">
        <f>IF(N1075="nulová",J1075,0)</f>
        <v>0</v>
      </c>
      <c r="BJ1075" s="6" t="s">
        <v>79</v>
      </c>
      <c r="BK1075" s="106">
        <f>ROUND(I1075*H1075,2)</f>
        <v>0</v>
      </c>
      <c r="BL1075" s="6" t="s">
        <v>293</v>
      </c>
      <c r="BM1075" s="105" t="s">
        <v>1871</v>
      </c>
    </row>
    <row r="1076" spans="1:65" s="132" customFormat="1" ht="22.5">
      <c r="B1076" s="133"/>
      <c r="D1076" s="113" t="s">
        <v>226</v>
      </c>
      <c r="E1076" s="134" t="s">
        <v>0</v>
      </c>
      <c r="F1076" s="135" t="s">
        <v>1598</v>
      </c>
      <c r="H1076" s="136">
        <v>252.62</v>
      </c>
      <c r="L1076" s="133"/>
      <c r="M1076" s="137"/>
      <c r="N1076" s="138"/>
      <c r="O1076" s="138"/>
      <c r="P1076" s="138"/>
      <c r="Q1076" s="138"/>
      <c r="R1076" s="138"/>
      <c r="S1076" s="138"/>
      <c r="T1076" s="139"/>
      <c r="AT1076" s="134" t="s">
        <v>226</v>
      </c>
      <c r="AU1076" s="134" t="s">
        <v>81</v>
      </c>
      <c r="AV1076" s="132" t="s">
        <v>81</v>
      </c>
      <c r="AW1076" s="132" t="s">
        <v>28</v>
      </c>
      <c r="AX1076" s="132" t="s">
        <v>79</v>
      </c>
      <c r="AY1076" s="134" t="s">
        <v>217</v>
      </c>
    </row>
    <row r="1077" spans="1:65" s="17" customFormat="1" ht="16.5" customHeight="1">
      <c r="A1077" s="161"/>
      <c r="B1077" s="15"/>
      <c r="C1077" s="94" t="s">
        <v>1815</v>
      </c>
      <c r="D1077" s="94" t="s">
        <v>219</v>
      </c>
      <c r="E1077" s="95" t="s">
        <v>1873</v>
      </c>
      <c r="F1077" s="96" t="s">
        <v>1874</v>
      </c>
      <c r="G1077" s="97" t="s">
        <v>286</v>
      </c>
      <c r="H1077" s="98">
        <v>101.17</v>
      </c>
      <c r="I1077" s="1"/>
      <c r="J1077" s="99">
        <f>ROUND(I1077*H1077,2)</f>
        <v>0</v>
      </c>
      <c r="K1077" s="96" t="s">
        <v>223</v>
      </c>
      <c r="L1077" s="15"/>
      <c r="M1077" s="100" t="s">
        <v>0</v>
      </c>
      <c r="N1077" s="101" t="s">
        <v>37</v>
      </c>
      <c r="O1077" s="102"/>
      <c r="P1077" s="103">
        <f>O1077*H1077</f>
        <v>0</v>
      </c>
      <c r="Q1077" s="103">
        <v>0</v>
      </c>
      <c r="R1077" s="103">
        <f>Q1077*H1077</f>
        <v>0</v>
      </c>
      <c r="S1077" s="103">
        <v>0</v>
      </c>
      <c r="T1077" s="104">
        <f>S1077*H1077</f>
        <v>0</v>
      </c>
      <c r="U1077" s="161"/>
      <c r="V1077" s="161"/>
      <c r="W1077" s="161"/>
      <c r="X1077" s="161"/>
      <c r="Y1077" s="161"/>
      <c r="Z1077" s="161"/>
      <c r="AA1077" s="161"/>
      <c r="AB1077" s="161"/>
      <c r="AC1077" s="161"/>
      <c r="AD1077" s="161"/>
      <c r="AE1077" s="161"/>
      <c r="AR1077" s="105" t="s">
        <v>293</v>
      </c>
      <c r="AT1077" s="105" t="s">
        <v>219</v>
      </c>
      <c r="AU1077" s="105" t="s">
        <v>81</v>
      </c>
      <c r="AY1077" s="6" t="s">
        <v>217</v>
      </c>
      <c r="BE1077" s="106">
        <f>IF(N1077="základní",J1077,0)</f>
        <v>0</v>
      </c>
      <c r="BF1077" s="106">
        <f>IF(N1077="snížená",J1077,0)</f>
        <v>0</v>
      </c>
      <c r="BG1077" s="106">
        <f>IF(N1077="zákl. přenesená",J1077,0)</f>
        <v>0</v>
      </c>
      <c r="BH1077" s="106">
        <f>IF(N1077="sníž. přenesená",J1077,0)</f>
        <v>0</v>
      </c>
      <c r="BI1077" s="106">
        <f>IF(N1077="nulová",J1077,0)</f>
        <v>0</v>
      </c>
      <c r="BJ1077" s="6" t="s">
        <v>79</v>
      </c>
      <c r="BK1077" s="106">
        <f>ROUND(I1077*H1077,2)</f>
        <v>0</v>
      </c>
      <c r="BL1077" s="6" t="s">
        <v>293</v>
      </c>
      <c r="BM1077" s="105" t="s">
        <v>1875</v>
      </c>
    </row>
    <row r="1078" spans="1:65" s="132" customFormat="1">
      <c r="B1078" s="133"/>
      <c r="D1078" s="113" t="s">
        <v>226</v>
      </c>
      <c r="E1078" s="134" t="s">
        <v>0</v>
      </c>
      <c r="F1078" s="135" t="s">
        <v>1876</v>
      </c>
      <c r="H1078" s="136">
        <v>101.17</v>
      </c>
      <c r="L1078" s="133"/>
      <c r="M1078" s="137"/>
      <c r="N1078" s="138"/>
      <c r="O1078" s="138"/>
      <c r="P1078" s="138"/>
      <c r="Q1078" s="138"/>
      <c r="R1078" s="138"/>
      <c r="S1078" s="138"/>
      <c r="T1078" s="139"/>
      <c r="AT1078" s="134" t="s">
        <v>226</v>
      </c>
      <c r="AU1078" s="134" t="s">
        <v>81</v>
      </c>
      <c r="AV1078" s="132" t="s">
        <v>81</v>
      </c>
      <c r="AW1078" s="132" t="s">
        <v>28</v>
      </c>
      <c r="AX1078" s="132" t="s">
        <v>79</v>
      </c>
      <c r="AY1078" s="134" t="s">
        <v>217</v>
      </c>
    </row>
    <row r="1079" spans="1:65" s="17" customFormat="1" ht="24.2" customHeight="1">
      <c r="A1079" s="161"/>
      <c r="B1079" s="15"/>
      <c r="C1079" s="94" t="s">
        <v>1819</v>
      </c>
      <c r="D1079" s="94" t="s">
        <v>219</v>
      </c>
      <c r="E1079" s="95" t="s">
        <v>1878</v>
      </c>
      <c r="F1079" s="96" t="s">
        <v>1879</v>
      </c>
      <c r="G1079" s="97" t="s">
        <v>286</v>
      </c>
      <c r="H1079" s="98">
        <v>252.65</v>
      </c>
      <c r="I1079" s="1"/>
      <c r="J1079" s="99">
        <f>ROUND(I1079*H1079,2)</f>
        <v>0</v>
      </c>
      <c r="K1079" s="96" t="s">
        <v>0</v>
      </c>
      <c r="L1079" s="15"/>
      <c r="M1079" s="100" t="s">
        <v>0</v>
      </c>
      <c r="N1079" s="101" t="s">
        <v>37</v>
      </c>
      <c r="O1079" s="102"/>
      <c r="P1079" s="103">
        <f>O1079*H1079</f>
        <v>0</v>
      </c>
      <c r="Q1079" s="103">
        <v>4.1149999999999999E-2</v>
      </c>
      <c r="R1079" s="103">
        <f>Q1079*H1079</f>
        <v>10.3965475</v>
      </c>
      <c r="S1079" s="103">
        <v>0</v>
      </c>
      <c r="T1079" s="104">
        <f>S1079*H1079</f>
        <v>0</v>
      </c>
      <c r="U1079" s="161"/>
      <c r="V1079" s="161"/>
      <c r="W1079" s="161"/>
      <c r="X1079" s="161"/>
      <c r="Y1079" s="161"/>
      <c r="Z1079" s="161"/>
      <c r="AA1079" s="161"/>
      <c r="AB1079" s="161"/>
      <c r="AC1079" s="161"/>
      <c r="AD1079" s="161"/>
      <c r="AE1079" s="161"/>
      <c r="AR1079" s="105" t="s">
        <v>293</v>
      </c>
      <c r="AT1079" s="105" t="s">
        <v>219</v>
      </c>
      <c r="AU1079" s="105" t="s">
        <v>81</v>
      </c>
      <c r="AY1079" s="6" t="s">
        <v>217</v>
      </c>
      <c r="BE1079" s="106">
        <f>IF(N1079="základní",J1079,0)</f>
        <v>0</v>
      </c>
      <c r="BF1079" s="106">
        <f>IF(N1079="snížená",J1079,0)</f>
        <v>0</v>
      </c>
      <c r="BG1079" s="106">
        <f>IF(N1079="zákl. přenesená",J1079,0)</f>
        <v>0</v>
      </c>
      <c r="BH1079" s="106">
        <f>IF(N1079="sníž. přenesená",J1079,0)</f>
        <v>0</v>
      </c>
      <c r="BI1079" s="106">
        <f>IF(N1079="nulová",J1079,0)</f>
        <v>0</v>
      </c>
      <c r="BJ1079" s="6" t="s">
        <v>79</v>
      </c>
      <c r="BK1079" s="106">
        <f>ROUND(I1079*H1079,2)</f>
        <v>0</v>
      </c>
      <c r="BL1079" s="6" t="s">
        <v>293</v>
      </c>
      <c r="BM1079" s="105" t="s">
        <v>1880</v>
      </c>
    </row>
    <row r="1080" spans="1:65" s="132" customFormat="1" ht="22.5">
      <c r="B1080" s="133"/>
      <c r="D1080" s="113" t="s">
        <v>226</v>
      </c>
      <c r="E1080" s="134" t="s">
        <v>0</v>
      </c>
      <c r="F1080" s="135" t="s">
        <v>1881</v>
      </c>
      <c r="H1080" s="136">
        <v>252.65</v>
      </c>
      <c r="L1080" s="133"/>
      <c r="M1080" s="137"/>
      <c r="N1080" s="138"/>
      <c r="O1080" s="138"/>
      <c r="P1080" s="138"/>
      <c r="Q1080" s="138"/>
      <c r="R1080" s="138"/>
      <c r="S1080" s="138"/>
      <c r="T1080" s="139"/>
      <c r="AT1080" s="134" t="s">
        <v>226</v>
      </c>
      <c r="AU1080" s="134" t="s">
        <v>81</v>
      </c>
      <c r="AV1080" s="132" t="s">
        <v>81</v>
      </c>
      <c r="AW1080" s="132" t="s">
        <v>28</v>
      </c>
      <c r="AX1080" s="132" t="s">
        <v>79</v>
      </c>
      <c r="AY1080" s="134" t="s">
        <v>217</v>
      </c>
    </row>
    <row r="1081" spans="1:65" s="17" customFormat="1" ht="16.5" customHeight="1">
      <c r="A1081" s="161"/>
      <c r="B1081" s="15"/>
      <c r="C1081" s="94" t="s">
        <v>1823</v>
      </c>
      <c r="D1081" s="94" t="s">
        <v>219</v>
      </c>
      <c r="E1081" s="95" t="s">
        <v>1883</v>
      </c>
      <c r="F1081" s="96" t="s">
        <v>1884</v>
      </c>
      <c r="G1081" s="97" t="s">
        <v>257</v>
      </c>
      <c r="H1081" s="98">
        <v>45.28</v>
      </c>
      <c r="I1081" s="1"/>
      <c r="J1081" s="99">
        <f>ROUND(I1081*H1081,2)</f>
        <v>0</v>
      </c>
      <c r="K1081" s="96" t="s">
        <v>223</v>
      </c>
      <c r="L1081" s="15"/>
      <c r="M1081" s="100" t="s">
        <v>0</v>
      </c>
      <c r="N1081" s="101" t="s">
        <v>37</v>
      </c>
      <c r="O1081" s="102"/>
      <c r="P1081" s="103">
        <f>O1081*H1081</f>
        <v>0</v>
      </c>
      <c r="Q1081" s="103">
        <v>1.1E-4</v>
      </c>
      <c r="R1081" s="103">
        <f>Q1081*H1081</f>
        <v>4.9808000000000005E-3</v>
      </c>
      <c r="S1081" s="103">
        <v>0</v>
      </c>
      <c r="T1081" s="104">
        <f>S1081*H1081</f>
        <v>0</v>
      </c>
      <c r="U1081" s="161"/>
      <c r="V1081" s="161"/>
      <c r="W1081" s="161"/>
      <c r="X1081" s="161"/>
      <c r="Y1081" s="161"/>
      <c r="Z1081" s="161"/>
      <c r="AA1081" s="161"/>
      <c r="AB1081" s="161"/>
      <c r="AC1081" s="161"/>
      <c r="AD1081" s="161"/>
      <c r="AE1081" s="161"/>
      <c r="AR1081" s="105" t="s">
        <v>293</v>
      </c>
      <c r="AT1081" s="105" t="s">
        <v>219</v>
      </c>
      <c r="AU1081" s="105" t="s">
        <v>81</v>
      </c>
      <c r="AY1081" s="6" t="s">
        <v>217</v>
      </c>
      <c r="BE1081" s="106">
        <f>IF(N1081="základní",J1081,0)</f>
        <v>0</v>
      </c>
      <c r="BF1081" s="106">
        <f>IF(N1081="snížená",J1081,0)</f>
        <v>0</v>
      </c>
      <c r="BG1081" s="106">
        <f>IF(N1081="zákl. přenesená",J1081,0)</f>
        <v>0</v>
      </c>
      <c r="BH1081" s="106">
        <f>IF(N1081="sníž. přenesená",J1081,0)</f>
        <v>0</v>
      </c>
      <c r="BI1081" s="106">
        <f>IF(N1081="nulová",J1081,0)</f>
        <v>0</v>
      </c>
      <c r="BJ1081" s="6" t="s">
        <v>79</v>
      </c>
      <c r="BK1081" s="106">
        <f>ROUND(I1081*H1081,2)</f>
        <v>0</v>
      </c>
      <c r="BL1081" s="6" t="s">
        <v>293</v>
      </c>
      <c r="BM1081" s="105" t="s">
        <v>1885</v>
      </c>
    </row>
    <row r="1082" spans="1:65" s="132" customFormat="1">
      <c r="B1082" s="133"/>
      <c r="D1082" s="113" t="s">
        <v>226</v>
      </c>
      <c r="E1082" s="134" t="s">
        <v>0</v>
      </c>
      <c r="F1082" s="135" t="s">
        <v>1886</v>
      </c>
      <c r="H1082" s="136">
        <v>45.28</v>
      </c>
      <c r="L1082" s="133"/>
      <c r="M1082" s="137"/>
      <c r="N1082" s="138"/>
      <c r="O1082" s="138"/>
      <c r="P1082" s="138"/>
      <c r="Q1082" s="138"/>
      <c r="R1082" s="138"/>
      <c r="S1082" s="138"/>
      <c r="T1082" s="139"/>
      <c r="AT1082" s="134" t="s">
        <v>226</v>
      </c>
      <c r="AU1082" s="134" t="s">
        <v>81</v>
      </c>
      <c r="AV1082" s="132" t="s">
        <v>81</v>
      </c>
      <c r="AW1082" s="132" t="s">
        <v>28</v>
      </c>
      <c r="AX1082" s="132" t="s">
        <v>79</v>
      </c>
      <c r="AY1082" s="134" t="s">
        <v>217</v>
      </c>
    </row>
    <row r="1083" spans="1:65" s="17" customFormat="1" ht="16.5" customHeight="1">
      <c r="A1083" s="161"/>
      <c r="B1083" s="15"/>
      <c r="C1083" s="94" t="s">
        <v>5889</v>
      </c>
      <c r="D1083" s="94" t="s">
        <v>219</v>
      </c>
      <c r="E1083" s="95" t="s">
        <v>1888</v>
      </c>
      <c r="F1083" s="96" t="s">
        <v>1889</v>
      </c>
      <c r="G1083" s="97" t="s">
        <v>257</v>
      </c>
      <c r="H1083" s="98">
        <v>37.4</v>
      </c>
      <c r="I1083" s="1"/>
      <c r="J1083" s="99">
        <f>ROUND(I1083*H1083,2)</f>
        <v>0</v>
      </c>
      <c r="K1083" s="96" t="s">
        <v>223</v>
      </c>
      <c r="L1083" s="15"/>
      <c r="M1083" s="100" t="s">
        <v>0</v>
      </c>
      <c r="N1083" s="101" t="s">
        <v>37</v>
      </c>
      <c r="O1083" s="102"/>
      <c r="P1083" s="103">
        <f>O1083*H1083</f>
        <v>0</v>
      </c>
      <c r="Q1083" s="103">
        <v>1.9550000000000001E-2</v>
      </c>
      <c r="R1083" s="103">
        <f>Q1083*H1083</f>
        <v>0.73116999999999999</v>
      </c>
      <c r="S1083" s="103">
        <v>0</v>
      </c>
      <c r="T1083" s="104">
        <f>S1083*H1083</f>
        <v>0</v>
      </c>
      <c r="U1083" s="161"/>
      <c r="V1083" s="161"/>
      <c r="W1083" s="161"/>
      <c r="X1083" s="161"/>
      <c r="Y1083" s="161"/>
      <c r="Z1083" s="161"/>
      <c r="AA1083" s="161"/>
      <c r="AB1083" s="161"/>
      <c r="AC1083" s="161"/>
      <c r="AD1083" s="161"/>
      <c r="AE1083" s="161"/>
      <c r="AR1083" s="105" t="s">
        <v>293</v>
      </c>
      <c r="AT1083" s="105" t="s">
        <v>219</v>
      </c>
      <c r="AU1083" s="105" t="s">
        <v>81</v>
      </c>
      <c r="AY1083" s="6" t="s">
        <v>217</v>
      </c>
      <c r="BE1083" s="106">
        <f>IF(N1083="základní",J1083,0)</f>
        <v>0</v>
      </c>
      <c r="BF1083" s="106">
        <f>IF(N1083="snížená",J1083,0)</f>
        <v>0</v>
      </c>
      <c r="BG1083" s="106">
        <f>IF(N1083="zákl. přenesená",J1083,0)</f>
        <v>0</v>
      </c>
      <c r="BH1083" s="106">
        <f>IF(N1083="sníž. přenesená",J1083,0)</f>
        <v>0</v>
      </c>
      <c r="BI1083" s="106">
        <f>IF(N1083="nulová",J1083,0)</f>
        <v>0</v>
      </c>
      <c r="BJ1083" s="6" t="s">
        <v>79</v>
      </c>
      <c r="BK1083" s="106">
        <f>ROUND(I1083*H1083,2)</f>
        <v>0</v>
      </c>
      <c r="BL1083" s="6" t="s">
        <v>293</v>
      </c>
      <c r="BM1083" s="105" t="s">
        <v>1890</v>
      </c>
    </row>
    <row r="1084" spans="1:65" s="132" customFormat="1">
      <c r="B1084" s="133"/>
      <c r="D1084" s="113" t="s">
        <v>226</v>
      </c>
      <c r="E1084" s="134" t="s">
        <v>0</v>
      </c>
      <c r="F1084" s="135" t="s">
        <v>1891</v>
      </c>
      <c r="H1084" s="136">
        <v>37.4</v>
      </c>
      <c r="L1084" s="133"/>
      <c r="M1084" s="137"/>
      <c r="N1084" s="138"/>
      <c r="O1084" s="138"/>
      <c r="P1084" s="138"/>
      <c r="Q1084" s="138"/>
      <c r="R1084" s="138"/>
      <c r="S1084" s="138"/>
      <c r="T1084" s="139"/>
      <c r="AT1084" s="134" t="s">
        <v>226</v>
      </c>
      <c r="AU1084" s="134" t="s">
        <v>81</v>
      </c>
      <c r="AV1084" s="132" t="s">
        <v>81</v>
      </c>
      <c r="AW1084" s="132" t="s">
        <v>28</v>
      </c>
      <c r="AX1084" s="132" t="s">
        <v>79</v>
      </c>
      <c r="AY1084" s="134" t="s">
        <v>217</v>
      </c>
    </row>
    <row r="1085" spans="1:65" s="17" customFormat="1" ht="16.5" customHeight="1">
      <c r="A1085" s="161"/>
      <c r="B1085" s="15"/>
      <c r="C1085" s="94" t="s">
        <v>5890</v>
      </c>
      <c r="D1085" s="94" t="s">
        <v>219</v>
      </c>
      <c r="E1085" s="95" t="s">
        <v>1893</v>
      </c>
      <c r="F1085" s="96" t="s">
        <v>1894</v>
      </c>
      <c r="G1085" s="97" t="s">
        <v>257</v>
      </c>
      <c r="H1085" s="98">
        <v>10.5</v>
      </c>
      <c r="I1085" s="1"/>
      <c r="J1085" s="99">
        <f>ROUND(I1085*H1085,2)</f>
        <v>0</v>
      </c>
      <c r="K1085" s="96" t="s">
        <v>223</v>
      </c>
      <c r="L1085" s="15"/>
      <c r="M1085" s="100" t="s">
        <v>0</v>
      </c>
      <c r="N1085" s="101" t="s">
        <v>37</v>
      </c>
      <c r="O1085" s="102"/>
      <c r="P1085" s="103">
        <f>O1085*H1085</f>
        <v>0</v>
      </c>
      <c r="Q1085" s="103">
        <v>1.9550000000000001E-2</v>
      </c>
      <c r="R1085" s="103">
        <f>Q1085*H1085</f>
        <v>0.20527500000000001</v>
      </c>
      <c r="S1085" s="103">
        <v>0</v>
      </c>
      <c r="T1085" s="104">
        <f>S1085*H1085</f>
        <v>0</v>
      </c>
      <c r="U1085" s="161"/>
      <c r="V1085" s="161"/>
      <c r="W1085" s="161"/>
      <c r="X1085" s="161"/>
      <c r="Y1085" s="161"/>
      <c r="Z1085" s="161"/>
      <c r="AA1085" s="161"/>
      <c r="AB1085" s="161"/>
      <c r="AC1085" s="161"/>
      <c r="AD1085" s="161"/>
      <c r="AE1085" s="161"/>
      <c r="AR1085" s="105" t="s">
        <v>293</v>
      </c>
      <c r="AT1085" s="105" t="s">
        <v>219</v>
      </c>
      <c r="AU1085" s="105" t="s">
        <v>81</v>
      </c>
      <c r="AY1085" s="6" t="s">
        <v>217</v>
      </c>
      <c r="BE1085" s="106">
        <f>IF(N1085="základní",J1085,0)</f>
        <v>0</v>
      </c>
      <c r="BF1085" s="106">
        <f>IF(N1085="snížená",J1085,0)</f>
        <v>0</v>
      </c>
      <c r="BG1085" s="106">
        <f>IF(N1085="zákl. přenesená",J1085,0)</f>
        <v>0</v>
      </c>
      <c r="BH1085" s="106">
        <f>IF(N1085="sníž. přenesená",J1085,0)</f>
        <v>0</v>
      </c>
      <c r="BI1085" s="106">
        <f>IF(N1085="nulová",J1085,0)</f>
        <v>0</v>
      </c>
      <c r="BJ1085" s="6" t="s">
        <v>79</v>
      </c>
      <c r="BK1085" s="106">
        <f>ROUND(I1085*H1085,2)</f>
        <v>0</v>
      </c>
      <c r="BL1085" s="6" t="s">
        <v>293</v>
      </c>
      <c r="BM1085" s="105" t="s">
        <v>1895</v>
      </c>
    </row>
    <row r="1086" spans="1:65" s="132" customFormat="1">
      <c r="B1086" s="133"/>
      <c r="D1086" s="113" t="s">
        <v>226</v>
      </c>
      <c r="E1086" s="134" t="s">
        <v>0</v>
      </c>
      <c r="F1086" s="135" t="s">
        <v>1896</v>
      </c>
      <c r="H1086" s="136">
        <v>10.5</v>
      </c>
      <c r="L1086" s="133"/>
      <c r="M1086" s="137"/>
      <c r="N1086" s="138"/>
      <c r="O1086" s="138"/>
      <c r="P1086" s="138"/>
      <c r="Q1086" s="138"/>
      <c r="R1086" s="138"/>
      <c r="S1086" s="138"/>
      <c r="T1086" s="139"/>
      <c r="AT1086" s="134" t="s">
        <v>226</v>
      </c>
      <c r="AU1086" s="134" t="s">
        <v>81</v>
      </c>
      <c r="AV1086" s="132" t="s">
        <v>81</v>
      </c>
      <c r="AW1086" s="132" t="s">
        <v>28</v>
      </c>
      <c r="AX1086" s="132" t="s">
        <v>79</v>
      </c>
      <c r="AY1086" s="134" t="s">
        <v>217</v>
      </c>
    </row>
    <row r="1087" spans="1:65" s="17" customFormat="1" ht="16.5" customHeight="1">
      <c r="A1087" s="161"/>
      <c r="B1087" s="15"/>
      <c r="C1087" s="94" t="s">
        <v>1852</v>
      </c>
      <c r="D1087" s="94" t="s">
        <v>219</v>
      </c>
      <c r="E1087" s="95" t="s">
        <v>1898</v>
      </c>
      <c r="F1087" s="96" t="s">
        <v>1899</v>
      </c>
      <c r="G1087" s="97" t="s">
        <v>286</v>
      </c>
      <c r="H1087" s="98">
        <v>16.059999999999999</v>
      </c>
      <c r="I1087" s="1"/>
      <c r="J1087" s="99">
        <f>ROUND(I1087*H1087,2)</f>
        <v>0</v>
      </c>
      <c r="K1087" s="96" t="s">
        <v>223</v>
      </c>
      <c r="L1087" s="15"/>
      <c r="M1087" s="100" t="s">
        <v>0</v>
      </c>
      <c r="N1087" s="101" t="s">
        <v>37</v>
      </c>
      <c r="O1087" s="102"/>
      <c r="P1087" s="103">
        <f>O1087*H1087</f>
        <v>0</v>
      </c>
      <c r="Q1087" s="103">
        <v>4.0000000000000003E-5</v>
      </c>
      <c r="R1087" s="103">
        <f>Q1087*H1087</f>
        <v>6.424E-4</v>
      </c>
      <c r="S1087" s="103">
        <v>0</v>
      </c>
      <c r="T1087" s="104">
        <f>S1087*H1087</f>
        <v>0</v>
      </c>
      <c r="U1087" s="161"/>
      <c r="V1087" s="161"/>
      <c r="W1087" s="161"/>
      <c r="X1087" s="161"/>
      <c r="Y1087" s="161"/>
      <c r="Z1087" s="161"/>
      <c r="AA1087" s="161"/>
      <c r="AB1087" s="161"/>
      <c r="AC1087" s="161"/>
      <c r="AD1087" s="161"/>
      <c r="AE1087" s="161"/>
      <c r="AR1087" s="105" t="s">
        <v>293</v>
      </c>
      <c r="AT1087" s="105" t="s">
        <v>219</v>
      </c>
      <c r="AU1087" s="105" t="s">
        <v>81</v>
      </c>
      <c r="AY1087" s="6" t="s">
        <v>217</v>
      </c>
      <c r="BE1087" s="106">
        <f>IF(N1087="základní",J1087,0)</f>
        <v>0</v>
      </c>
      <c r="BF1087" s="106">
        <f>IF(N1087="snížená",J1087,0)</f>
        <v>0</v>
      </c>
      <c r="BG1087" s="106">
        <f>IF(N1087="zákl. přenesená",J1087,0)</f>
        <v>0</v>
      </c>
      <c r="BH1087" s="106">
        <f>IF(N1087="sníž. přenesená",J1087,0)</f>
        <v>0</v>
      </c>
      <c r="BI1087" s="106">
        <f>IF(N1087="nulová",J1087,0)</f>
        <v>0</v>
      </c>
      <c r="BJ1087" s="6" t="s">
        <v>79</v>
      </c>
      <c r="BK1087" s="106">
        <f>ROUND(I1087*H1087,2)</f>
        <v>0</v>
      </c>
      <c r="BL1087" s="6" t="s">
        <v>293</v>
      </c>
      <c r="BM1087" s="105" t="s">
        <v>1900</v>
      </c>
    </row>
    <row r="1088" spans="1:65" s="132" customFormat="1">
      <c r="B1088" s="133"/>
      <c r="D1088" s="113" t="s">
        <v>226</v>
      </c>
      <c r="E1088" s="134" t="s">
        <v>0</v>
      </c>
      <c r="F1088" s="135" t="s">
        <v>1901</v>
      </c>
      <c r="H1088" s="136">
        <v>16.059999999999999</v>
      </c>
      <c r="L1088" s="133"/>
      <c r="M1088" s="137"/>
      <c r="N1088" s="138"/>
      <c r="O1088" s="138"/>
      <c r="P1088" s="138"/>
      <c r="Q1088" s="138"/>
      <c r="R1088" s="138"/>
      <c r="S1088" s="138"/>
      <c r="T1088" s="139"/>
      <c r="AT1088" s="134" t="s">
        <v>226</v>
      </c>
      <c r="AU1088" s="134" t="s">
        <v>81</v>
      </c>
      <c r="AV1088" s="132" t="s">
        <v>81</v>
      </c>
      <c r="AW1088" s="132" t="s">
        <v>28</v>
      </c>
      <c r="AX1088" s="132" t="s">
        <v>79</v>
      </c>
      <c r="AY1088" s="134" t="s">
        <v>217</v>
      </c>
    </row>
    <row r="1089" spans="1:65" s="17" customFormat="1" ht="16.5" customHeight="1">
      <c r="A1089" s="161"/>
      <c r="B1089" s="15"/>
      <c r="C1089" s="94" t="s">
        <v>5891</v>
      </c>
      <c r="D1089" s="94" t="s">
        <v>219</v>
      </c>
      <c r="E1089" s="95" t="s">
        <v>1903</v>
      </c>
      <c r="F1089" s="96" t="s">
        <v>1904</v>
      </c>
      <c r="G1089" s="97" t="s">
        <v>286</v>
      </c>
      <c r="H1089" s="98">
        <v>15.62</v>
      </c>
      <c r="I1089" s="1"/>
      <c r="J1089" s="99">
        <f>ROUND(I1089*H1089,2)</f>
        <v>0</v>
      </c>
      <c r="K1089" s="96" t="s">
        <v>223</v>
      </c>
      <c r="L1089" s="15"/>
      <c r="M1089" s="100" t="s">
        <v>0</v>
      </c>
      <c r="N1089" s="101" t="s">
        <v>37</v>
      </c>
      <c r="O1089" s="102"/>
      <c r="P1089" s="103">
        <f>O1089*H1089</f>
        <v>0</v>
      </c>
      <c r="Q1089" s="103">
        <v>4.0000000000000003E-5</v>
      </c>
      <c r="R1089" s="103">
        <f>Q1089*H1089</f>
        <v>6.2480000000000001E-4</v>
      </c>
      <c r="S1089" s="103">
        <v>0</v>
      </c>
      <c r="T1089" s="104">
        <f>S1089*H1089</f>
        <v>0</v>
      </c>
      <c r="U1089" s="161"/>
      <c r="V1089" s="161"/>
      <c r="W1089" s="161"/>
      <c r="X1089" s="161"/>
      <c r="Y1089" s="161"/>
      <c r="Z1089" s="161"/>
      <c r="AA1089" s="161"/>
      <c r="AB1089" s="161"/>
      <c r="AC1089" s="161"/>
      <c r="AD1089" s="161"/>
      <c r="AE1089" s="161"/>
      <c r="AR1089" s="105" t="s">
        <v>293</v>
      </c>
      <c r="AT1089" s="105" t="s">
        <v>219</v>
      </c>
      <c r="AU1089" s="105" t="s">
        <v>81</v>
      </c>
      <c r="AY1089" s="6" t="s">
        <v>217</v>
      </c>
      <c r="BE1089" s="106">
        <f>IF(N1089="základní",J1089,0)</f>
        <v>0</v>
      </c>
      <c r="BF1089" s="106">
        <f>IF(N1089="snížená",J1089,0)</f>
        <v>0</v>
      </c>
      <c r="BG1089" s="106">
        <f>IF(N1089="zákl. přenesená",J1089,0)</f>
        <v>0</v>
      </c>
      <c r="BH1089" s="106">
        <f>IF(N1089="sníž. přenesená",J1089,0)</f>
        <v>0</v>
      </c>
      <c r="BI1089" s="106">
        <f>IF(N1089="nulová",J1089,0)</f>
        <v>0</v>
      </c>
      <c r="BJ1089" s="6" t="s">
        <v>79</v>
      </c>
      <c r="BK1089" s="106">
        <f>ROUND(I1089*H1089,2)</f>
        <v>0</v>
      </c>
      <c r="BL1089" s="6" t="s">
        <v>293</v>
      </c>
      <c r="BM1089" s="105" t="s">
        <v>1905</v>
      </c>
    </row>
    <row r="1090" spans="1:65" s="132" customFormat="1">
      <c r="B1090" s="133"/>
      <c r="D1090" s="113" t="s">
        <v>226</v>
      </c>
      <c r="E1090" s="134" t="s">
        <v>0</v>
      </c>
      <c r="F1090" s="135" t="s">
        <v>1906</v>
      </c>
      <c r="H1090" s="136">
        <v>15.62</v>
      </c>
      <c r="L1090" s="133"/>
      <c r="M1090" s="137"/>
      <c r="N1090" s="138"/>
      <c r="O1090" s="138"/>
      <c r="P1090" s="138"/>
      <c r="Q1090" s="138"/>
      <c r="R1090" s="138"/>
      <c r="S1090" s="138"/>
      <c r="T1090" s="139"/>
      <c r="AT1090" s="134" t="s">
        <v>226</v>
      </c>
      <c r="AU1090" s="134" t="s">
        <v>81</v>
      </c>
      <c r="AV1090" s="132" t="s">
        <v>81</v>
      </c>
      <c r="AW1090" s="132" t="s">
        <v>28</v>
      </c>
      <c r="AX1090" s="132" t="s">
        <v>79</v>
      </c>
      <c r="AY1090" s="134" t="s">
        <v>217</v>
      </c>
    </row>
    <row r="1091" spans="1:65" s="17" customFormat="1" ht="16.5" customHeight="1">
      <c r="A1091" s="161"/>
      <c r="B1091" s="15"/>
      <c r="C1091" s="94" t="s">
        <v>5892</v>
      </c>
      <c r="D1091" s="94" t="s">
        <v>219</v>
      </c>
      <c r="E1091" s="95" t="s">
        <v>1908</v>
      </c>
      <c r="F1091" s="96" t="s">
        <v>1909</v>
      </c>
      <c r="G1091" s="97" t="s">
        <v>286</v>
      </c>
      <c r="H1091" s="98">
        <v>69.489999999999995</v>
      </c>
      <c r="I1091" s="1"/>
      <c r="J1091" s="99">
        <f>ROUND(I1091*H1091,2)</f>
        <v>0</v>
      </c>
      <c r="K1091" s="96" t="s">
        <v>223</v>
      </c>
      <c r="L1091" s="15"/>
      <c r="M1091" s="100" t="s">
        <v>0</v>
      </c>
      <c r="N1091" s="101" t="s">
        <v>37</v>
      </c>
      <c r="O1091" s="102"/>
      <c r="P1091" s="103">
        <f>O1091*H1091</f>
        <v>0</v>
      </c>
      <c r="Q1091" s="103">
        <v>1.2E-4</v>
      </c>
      <c r="R1091" s="103">
        <f>Q1091*H1091</f>
        <v>8.3388000000000004E-3</v>
      </c>
      <c r="S1091" s="103">
        <v>0</v>
      </c>
      <c r="T1091" s="104">
        <f>S1091*H1091</f>
        <v>0</v>
      </c>
      <c r="U1091" s="161"/>
      <c r="V1091" s="161"/>
      <c r="W1091" s="161"/>
      <c r="X1091" s="161"/>
      <c r="Y1091" s="161"/>
      <c r="Z1091" s="161"/>
      <c r="AA1091" s="161"/>
      <c r="AB1091" s="161"/>
      <c r="AC1091" s="161"/>
      <c r="AD1091" s="161"/>
      <c r="AE1091" s="161"/>
      <c r="AR1091" s="105" t="s">
        <v>293</v>
      </c>
      <c r="AT1091" s="105" t="s">
        <v>219</v>
      </c>
      <c r="AU1091" s="105" t="s">
        <v>81</v>
      </c>
      <c r="AY1091" s="6" t="s">
        <v>217</v>
      </c>
      <c r="BE1091" s="106">
        <f>IF(N1091="základní",J1091,0)</f>
        <v>0</v>
      </c>
      <c r="BF1091" s="106">
        <f>IF(N1091="snížená",J1091,0)</f>
        <v>0</v>
      </c>
      <c r="BG1091" s="106">
        <f>IF(N1091="zákl. přenesená",J1091,0)</f>
        <v>0</v>
      </c>
      <c r="BH1091" s="106">
        <f>IF(N1091="sníž. přenesená",J1091,0)</f>
        <v>0</v>
      </c>
      <c r="BI1091" s="106">
        <f>IF(N1091="nulová",J1091,0)</f>
        <v>0</v>
      </c>
      <c r="BJ1091" s="6" t="s">
        <v>79</v>
      </c>
      <c r="BK1091" s="106">
        <f>ROUND(I1091*H1091,2)</f>
        <v>0</v>
      </c>
      <c r="BL1091" s="6" t="s">
        <v>293</v>
      </c>
      <c r="BM1091" s="105" t="s">
        <v>1910</v>
      </c>
    </row>
    <row r="1092" spans="1:65" s="132" customFormat="1">
      <c r="B1092" s="133"/>
      <c r="D1092" s="113" t="s">
        <v>226</v>
      </c>
      <c r="E1092" s="134" t="s">
        <v>0</v>
      </c>
      <c r="F1092" s="135" t="s">
        <v>1911</v>
      </c>
      <c r="H1092" s="136">
        <v>69.489999999999995</v>
      </c>
      <c r="L1092" s="133"/>
      <c r="M1092" s="137"/>
      <c r="N1092" s="138"/>
      <c r="O1092" s="138"/>
      <c r="P1092" s="138"/>
      <c r="Q1092" s="138"/>
      <c r="R1092" s="138"/>
      <c r="S1092" s="138"/>
      <c r="T1092" s="139"/>
      <c r="AT1092" s="134" t="s">
        <v>226</v>
      </c>
      <c r="AU1092" s="134" t="s">
        <v>81</v>
      </c>
      <c r="AV1092" s="132" t="s">
        <v>81</v>
      </c>
      <c r="AW1092" s="132" t="s">
        <v>28</v>
      </c>
      <c r="AX1092" s="132" t="s">
        <v>79</v>
      </c>
      <c r="AY1092" s="134" t="s">
        <v>217</v>
      </c>
    </row>
    <row r="1093" spans="1:65" s="17" customFormat="1" ht="16.5" customHeight="1">
      <c r="A1093" s="161"/>
      <c r="B1093" s="15"/>
      <c r="C1093" s="94" t="s">
        <v>5893</v>
      </c>
      <c r="D1093" s="94" t="s">
        <v>219</v>
      </c>
      <c r="E1093" s="258" t="s">
        <v>5979</v>
      </c>
      <c r="F1093" s="259" t="s">
        <v>5980</v>
      </c>
      <c r="G1093" s="97" t="s">
        <v>458</v>
      </c>
      <c r="H1093" s="98">
        <v>4</v>
      </c>
      <c r="I1093" s="1"/>
      <c r="J1093" s="99">
        <f>ROUND(I1093*H1093,2)</f>
        <v>0</v>
      </c>
      <c r="K1093" s="96" t="s">
        <v>223</v>
      </c>
      <c r="L1093" s="15"/>
      <c r="M1093" s="100" t="s">
        <v>0</v>
      </c>
      <c r="N1093" s="101" t="s">
        <v>37</v>
      </c>
      <c r="O1093" s="102"/>
      <c r="P1093" s="103">
        <f>O1093*H1093</f>
        <v>0</v>
      </c>
      <c r="Q1093" s="103">
        <v>0</v>
      </c>
      <c r="R1093" s="103">
        <f>Q1093*H1093</f>
        <v>0</v>
      </c>
      <c r="S1093" s="103">
        <v>0</v>
      </c>
      <c r="T1093" s="104">
        <f>S1093*H1093</f>
        <v>0</v>
      </c>
      <c r="U1093" s="161"/>
      <c r="V1093" s="161"/>
      <c r="W1093" s="161"/>
      <c r="X1093" s="161"/>
      <c r="Y1093" s="161"/>
      <c r="Z1093" s="161"/>
      <c r="AA1093" s="161"/>
      <c r="AB1093" s="161"/>
      <c r="AC1093" s="161"/>
      <c r="AD1093" s="161"/>
      <c r="AE1093" s="161"/>
      <c r="AR1093" s="105" t="s">
        <v>293</v>
      </c>
      <c r="AT1093" s="105" t="s">
        <v>219</v>
      </c>
      <c r="AU1093" s="105" t="s">
        <v>81</v>
      </c>
      <c r="AY1093" s="6" t="s">
        <v>217</v>
      </c>
      <c r="BE1093" s="106">
        <f>IF(N1093="základní",J1093,0)</f>
        <v>0</v>
      </c>
      <c r="BF1093" s="106">
        <f>IF(N1093="snížená",J1093,0)</f>
        <v>0</v>
      </c>
      <c r="BG1093" s="106">
        <f>IF(N1093="zákl. přenesená",J1093,0)</f>
        <v>0</v>
      </c>
      <c r="BH1093" s="106">
        <f>IF(N1093="sníž. přenesená",J1093,0)</f>
        <v>0</v>
      </c>
      <c r="BI1093" s="106">
        <f>IF(N1093="nulová",J1093,0)</f>
        <v>0</v>
      </c>
      <c r="BJ1093" s="6" t="s">
        <v>79</v>
      </c>
      <c r="BK1093" s="106">
        <f>ROUND(I1093*H1093,2)</f>
        <v>0</v>
      </c>
      <c r="BL1093" s="6" t="s">
        <v>293</v>
      </c>
      <c r="BM1093" s="105" t="s">
        <v>1913</v>
      </c>
    </row>
    <row r="1094" spans="1:65" s="17" customFormat="1" ht="16.5" customHeight="1">
      <c r="A1094" s="161"/>
      <c r="B1094" s="15"/>
      <c r="C1094" s="148" t="s">
        <v>5894</v>
      </c>
      <c r="D1094" s="148" t="s">
        <v>245</v>
      </c>
      <c r="E1094" s="260" t="s">
        <v>5981</v>
      </c>
      <c r="F1094" s="261" t="s">
        <v>5982</v>
      </c>
      <c r="G1094" s="151" t="s">
        <v>458</v>
      </c>
      <c r="H1094" s="152">
        <v>4</v>
      </c>
      <c r="I1094" s="2"/>
      <c r="J1094" s="153">
        <f>ROUND(I1094*H1094,2)</f>
        <v>0</v>
      </c>
      <c r="K1094" s="150"/>
      <c r="L1094" s="154"/>
      <c r="M1094" s="155"/>
      <c r="N1094" s="156"/>
      <c r="O1094" s="102"/>
      <c r="P1094" s="103">
        <f>O1094*H1094</f>
        <v>0</v>
      </c>
      <c r="Q1094" s="103">
        <v>1.4E-2</v>
      </c>
      <c r="R1094" s="103">
        <f>Q1094*H1094</f>
        <v>5.6000000000000001E-2</v>
      </c>
      <c r="S1094" s="103">
        <v>0</v>
      </c>
      <c r="T1094" s="104">
        <f>S1094*H1094</f>
        <v>0</v>
      </c>
      <c r="U1094" s="161"/>
      <c r="V1094" s="161"/>
      <c r="W1094" s="161"/>
      <c r="X1094" s="161"/>
      <c r="Y1094" s="161"/>
      <c r="Z1094" s="161"/>
      <c r="AA1094" s="161"/>
      <c r="AB1094" s="161"/>
      <c r="AC1094" s="161"/>
      <c r="AD1094" s="161"/>
      <c r="AE1094" s="161"/>
      <c r="AR1094" s="105" t="s">
        <v>364</v>
      </c>
      <c r="AT1094" s="105" t="s">
        <v>245</v>
      </c>
      <c r="AU1094" s="105" t="s">
        <v>81</v>
      </c>
      <c r="AY1094" s="6" t="s">
        <v>217</v>
      </c>
      <c r="BE1094" s="106">
        <f>IF(N1094="základní",J1094,0)</f>
        <v>0</v>
      </c>
      <c r="BF1094" s="106">
        <f>IF(N1094="snížená",J1094,0)</f>
        <v>0</v>
      </c>
      <c r="BG1094" s="106">
        <f>IF(N1094="zákl. přenesená",J1094,0)</f>
        <v>0</v>
      </c>
      <c r="BH1094" s="106">
        <f>IF(N1094="sníž. přenesená",J1094,0)</f>
        <v>0</v>
      </c>
      <c r="BI1094" s="106">
        <f>IF(N1094="nulová",J1094,0)</f>
        <v>0</v>
      </c>
      <c r="BJ1094" s="6" t="s">
        <v>79</v>
      </c>
      <c r="BK1094" s="106">
        <f>ROUND(I1094*H1094,2)</f>
        <v>0</v>
      </c>
      <c r="BL1094" s="6" t="s">
        <v>293</v>
      </c>
      <c r="BM1094" s="105" t="s">
        <v>1915</v>
      </c>
    </row>
    <row r="1095" spans="1:65" s="17" customFormat="1" ht="21.75" customHeight="1">
      <c r="A1095" s="161"/>
      <c r="B1095" s="15"/>
      <c r="C1095" s="94" t="s">
        <v>1858</v>
      </c>
      <c r="D1095" s="94" t="s">
        <v>219</v>
      </c>
      <c r="E1095" s="95" t="s">
        <v>1917</v>
      </c>
      <c r="F1095" s="96" t="s">
        <v>1918</v>
      </c>
      <c r="G1095" s="97" t="s">
        <v>286</v>
      </c>
      <c r="H1095" s="98">
        <v>95.01</v>
      </c>
      <c r="I1095" s="1"/>
      <c r="J1095" s="99">
        <f>ROUND(I1095*H1095,2)</f>
        <v>0</v>
      </c>
      <c r="K1095" s="96" t="s">
        <v>223</v>
      </c>
      <c r="L1095" s="15"/>
      <c r="M1095" s="100" t="s">
        <v>0</v>
      </c>
      <c r="N1095" s="101" t="s">
        <v>37</v>
      </c>
      <c r="O1095" s="102"/>
      <c r="P1095" s="103">
        <f>O1095*H1095</f>
        <v>0</v>
      </c>
      <c r="Q1095" s="103">
        <v>0</v>
      </c>
      <c r="R1095" s="103">
        <f>Q1095*H1095</f>
        <v>0</v>
      </c>
      <c r="S1095" s="103">
        <v>0</v>
      </c>
      <c r="T1095" s="104">
        <f>S1095*H1095</f>
        <v>0</v>
      </c>
      <c r="U1095" s="161"/>
      <c r="V1095" s="161"/>
      <c r="W1095" s="161"/>
      <c r="X1095" s="161"/>
      <c r="Y1095" s="161"/>
      <c r="Z1095" s="161"/>
      <c r="AA1095" s="161"/>
      <c r="AB1095" s="161"/>
      <c r="AC1095" s="161"/>
      <c r="AD1095" s="161"/>
      <c r="AE1095" s="161"/>
      <c r="AR1095" s="105" t="s">
        <v>293</v>
      </c>
      <c r="AT1095" s="105" t="s">
        <v>219</v>
      </c>
      <c r="AU1095" s="105" t="s">
        <v>81</v>
      </c>
      <c r="AY1095" s="6" t="s">
        <v>217</v>
      </c>
      <c r="BE1095" s="106">
        <f>IF(N1095="základní",J1095,0)</f>
        <v>0</v>
      </c>
      <c r="BF1095" s="106">
        <f>IF(N1095="snížená",J1095,0)</f>
        <v>0</v>
      </c>
      <c r="BG1095" s="106">
        <f>IF(N1095="zákl. přenesená",J1095,0)</f>
        <v>0</v>
      </c>
      <c r="BH1095" s="106">
        <f>IF(N1095="sníž. přenesená",J1095,0)</f>
        <v>0</v>
      </c>
      <c r="BI1095" s="106">
        <f>IF(N1095="nulová",J1095,0)</f>
        <v>0</v>
      </c>
      <c r="BJ1095" s="6" t="s">
        <v>79</v>
      </c>
      <c r="BK1095" s="106">
        <f>ROUND(I1095*H1095,2)</f>
        <v>0</v>
      </c>
      <c r="BL1095" s="6" t="s">
        <v>293</v>
      </c>
      <c r="BM1095" s="105" t="s">
        <v>1919</v>
      </c>
    </row>
    <row r="1096" spans="1:65" s="132" customFormat="1">
      <c r="B1096" s="133"/>
      <c r="D1096" s="113" t="s">
        <v>226</v>
      </c>
      <c r="E1096" s="134" t="s">
        <v>0</v>
      </c>
      <c r="F1096" s="135" t="s">
        <v>1920</v>
      </c>
      <c r="H1096" s="136">
        <v>95.01</v>
      </c>
      <c r="L1096" s="133"/>
      <c r="M1096" s="137"/>
      <c r="N1096" s="138"/>
      <c r="O1096" s="138"/>
      <c r="P1096" s="138"/>
      <c r="Q1096" s="138"/>
      <c r="R1096" s="138"/>
      <c r="S1096" s="138"/>
      <c r="T1096" s="139"/>
      <c r="AT1096" s="134" t="s">
        <v>226</v>
      </c>
      <c r="AU1096" s="134" t="s">
        <v>81</v>
      </c>
      <c r="AV1096" s="132" t="s">
        <v>81</v>
      </c>
      <c r="AW1096" s="132" t="s">
        <v>28</v>
      </c>
      <c r="AX1096" s="132" t="s">
        <v>79</v>
      </c>
      <c r="AY1096" s="134" t="s">
        <v>217</v>
      </c>
    </row>
    <row r="1097" spans="1:65" s="17" customFormat="1" ht="16.5" customHeight="1">
      <c r="A1097" s="161"/>
      <c r="B1097" s="15"/>
      <c r="C1097" s="148" t="s">
        <v>5895</v>
      </c>
      <c r="D1097" s="148" t="s">
        <v>245</v>
      </c>
      <c r="E1097" s="149" t="s">
        <v>1922</v>
      </c>
      <c r="F1097" s="150" t="s">
        <v>1923</v>
      </c>
      <c r="G1097" s="151" t="s">
        <v>286</v>
      </c>
      <c r="H1097" s="152">
        <v>104.511</v>
      </c>
      <c r="I1097" s="2"/>
      <c r="J1097" s="153">
        <f>ROUND(I1097*H1097,2)</f>
        <v>0</v>
      </c>
      <c r="K1097" s="150" t="s">
        <v>223</v>
      </c>
      <c r="L1097" s="154"/>
      <c r="M1097" s="155" t="s">
        <v>0</v>
      </c>
      <c r="N1097" s="156" t="s">
        <v>37</v>
      </c>
      <c r="O1097" s="102"/>
      <c r="P1097" s="103">
        <f>O1097*H1097</f>
        <v>0</v>
      </c>
      <c r="Q1097" s="103">
        <v>1.6000000000000001E-4</v>
      </c>
      <c r="R1097" s="103">
        <f>Q1097*H1097</f>
        <v>1.6721760000000002E-2</v>
      </c>
      <c r="S1097" s="103">
        <v>0</v>
      </c>
      <c r="T1097" s="104">
        <f>S1097*H1097</f>
        <v>0</v>
      </c>
      <c r="U1097" s="161"/>
      <c r="V1097" s="161"/>
      <c r="W1097" s="161"/>
      <c r="X1097" s="161"/>
      <c r="Y1097" s="161"/>
      <c r="Z1097" s="161"/>
      <c r="AA1097" s="161"/>
      <c r="AB1097" s="161"/>
      <c r="AC1097" s="161"/>
      <c r="AD1097" s="161"/>
      <c r="AE1097" s="161"/>
      <c r="AR1097" s="105" t="s">
        <v>364</v>
      </c>
      <c r="AT1097" s="105" t="s">
        <v>245</v>
      </c>
      <c r="AU1097" s="105" t="s">
        <v>81</v>
      </c>
      <c r="AY1097" s="6" t="s">
        <v>217</v>
      </c>
      <c r="BE1097" s="106">
        <f>IF(N1097="základní",J1097,0)</f>
        <v>0</v>
      </c>
      <c r="BF1097" s="106">
        <f>IF(N1097="snížená",J1097,0)</f>
        <v>0</v>
      </c>
      <c r="BG1097" s="106">
        <f>IF(N1097="zákl. přenesená",J1097,0)</f>
        <v>0</v>
      </c>
      <c r="BH1097" s="106">
        <f>IF(N1097="sníž. přenesená",J1097,0)</f>
        <v>0</v>
      </c>
      <c r="BI1097" s="106">
        <f>IF(N1097="nulová",J1097,0)</f>
        <v>0</v>
      </c>
      <c r="BJ1097" s="6" t="s">
        <v>79</v>
      </c>
      <c r="BK1097" s="106">
        <f>ROUND(I1097*H1097,2)</f>
        <v>0</v>
      </c>
      <c r="BL1097" s="6" t="s">
        <v>293</v>
      </c>
      <c r="BM1097" s="105" t="s">
        <v>1924</v>
      </c>
    </row>
    <row r="1098" spans="1:65" s="132" customFormat="1">
      <c r="B1098" s="133"/>
      <c r="D1098" s="113" t="s">
        <v>226</v>
      </c>
      <c r="F1098" s="135" t="s">
        <v>1925</v>
      </c>
      <c r="H1098" s="136">
        <v>104.511</v>
      </c>
      <c r="L1098" s="133"/>
      <c r="M1098" s="137"/>
      <c r="N1098" s="138"/>
      <c r="O1098" s="138"/>
      <c r="P1098" s="138"/>
      <c r="Q1098" s="138"/>
      <c r="R1098" s="138"/>
      <c r="S1098" s="138"/>
      <c r="T1098" s="139"/>
      <c r="AT1098" s="134" t="s">
        <v>226</v>
      </c>
      <c r="AU1098" s="134" t="s">
        <v>81</v>
      </c>
      <c r="AV1098" s="132" t="s">
        <v>81</v>
      </c>
      <c r="AW1098" s="132" t="s">
        <v>2</v>
      </c>
      <c r="AX1098" s="132" t="s">
        <v>79</v>
      </c>
      <c r="AY1098" s="134" t="s">
        <v>217</v>
      </c>
    </row>
    <row r="1099" spans="1:65" s="17" customFormat="1" ht="21.75" customHeight="1">
      <c r="A1099" s="161"/>
      <c r="B1099" s="15"/>
      <c r="C1099" s="94" t="s">
        <v>5896</v>
      </c>
      <c r="D1099" s="94" t="s">
        <v>219</v>
      </c>
      <c r="E1099" s="95" t="s">
        <v>1927</v>
      </c>
      <c r="F1099" s="96" t="s">
        <v>1928</v>
      </c>
      <c r="G1099" s="97" t="s">
        <v>286</v>
      </c>
      <c r="H1099" s="98">
        <v>95.01</v>
      </c>
      <c r="I1099" s="1"/>
      <c r="J1099" s="99">
        <f>ROUND(I1099*H1099,2)</f>
        <v>0</v>
      </c>
      <c r="K1099" s="96" t="s">
        <v>223</v>
      </c>
      <c r="L1099" s="15"/>
      <c r="M1099" s="100" t="s">
        <v>0</v>
      </c>
      <c r="N1099" s="101" t="s">
        <v>37</v>
      </c>
      <c r="O1099" s="102"/>
      <c r="P1099" s="103">
        <f>O1099*H1099</f>
        <v>0</v>
      </c>
      <c r="Q1099" s="103">
        <v>0</v>
      </c>
      <c r="R1099" s="103">
        <f>Q1099*H1099</f>
        <v>0</v>
      </c>
      <c r="S1099" s="103">
        <v>0</v>
      </c>
      <c r="T1099" s="104">
        <f>S1099*H1099</f>
        <v>0</v>
      </c>
      <c r="U1099" s="161"/>
      <c r="V1099" s="161"/>
      <c r="W1099" s="161"/>
      <c r="X1099" s="161"/>
      <c r="Y1099" s="161"/>
      <c r="Z1099" s="161"/>
      <c r="AA1099" s="161"/>
      <c r="AB1099" s="161"/>
      <c r="AC1099" s="161"/>
      <c r="AD1099" s="161"/>
      <c r="AE1099" s="161"/>
      <c r="AR1099" s="105" t="s">
        <v>293</v>
      </c>
      <c r="AT1099" s="105" t="s">
        <v>219</v>
      </c>
      <c r="AU1099" s="105" t="s">
        <v>81</v>
      </c>
      <c r="AY1099" s="6" t="s">
        <v>217</v>
      </c>
      <c r="BE1099" s="106">
        <f>IF(N1099="základní",J1099,0)</f>
        <v>0</v>
      </c>
      <c r="BF1099" s="106">
        <f>IF(N1099="snížená",J1099,0)</f>
        <v>0</v>
      </c>
      <c r="BG1099" s="106">
        <f>IF(N1099="zákl. přenesená",J1099,0)</f>
        <v>0</v>
      </c>
      <c r="BH1099" s="106">
        <f>IF(N1099="sníž. přenesená",J1099,0)</f>
        <v>0</v>
      </c>
      <c r="BI1099" s="106">
        <f>IF(N1099="nulová",J1099,0)</f>
        <v>0</v>
      </c>
      <c r="BJ1099" s="6" t="s">
        <v>79</v>
      </c>
      <c r="BK1099" s="106">
        <f>ROUND(I1099*H1099,2)</f>
        <v>0</v>
      </c>
      <c r="BL1099" s="6" t="s">
        <v>293</v>
      </c>
      <c r="BM1099" s="105" t="s">
        <v>1929</v>
      </c>
    </row>
    <row r="1100" spans="1:65" s="132" customFormat="1">
      <c r="B1100" s="133"/>
      <c r="D1100" s="113" t="s">
        <v>226</v>
      </c>
      <c r="E1100" s="134" t="s">
        <v>0</v>
      </c>
      <c r="F1100" s="135" t="s">
        <v>1920</v>
      </c>
      <c r="H1100" s="136">
        <v>95.01</v>
      </c>
      <c r="L1100" s="133"/>
      <c r="M1100" s="137"/>
      <c r="N1100" s="138"/>
      <c r="O1100" s="138"/>
      <c r="P1100" s="138"/>
      <c r="Q1100" s="138"/>
      <c r="R1100" s="138"/>
      <c r="S1100" s="138"/>
      <c r="T1100" s="139"/>
      <c r="AT1100" s="134" t="s">
        <v>226</v>
      </c>
      <c r="AU1100" s="134" t="s">
        <v>81</v>
      </c>
      <c r="AV1100" s="132" t="s">
        <v>81</v>
      </c>
      <c r="AW1100" s="132" t="s">
        <v>28</v>
      </c>
      <c r="AX1100" s="132" t="s">
        <v>79</v>
      </c>
      <c r="AY1100" s="134" t="s">
        <v>217</v>
      </c>
    </row>
    <row r="1101" spans="1:65" s="17" customFormat="1" ht="24">
      <c r="A1101" s="161"/>
      <c r="B1101" s="15"/>
      <c r="C1101" s="148" t="s">
        <v>5897</v>
      </c>
      <c r="D1101" s="148" t="s">
        <v>245</v>
      </c>
      <c r="E1101" s="149" t="s">
        <v>1931</v>
      </c>
      <c r="F1101" s="150" t="s">
        <v>1932</v>
      </c>
      <c r="G1101" s="151" t="s">
        <v>286</v>
      </c>
      <c r="H1101" s="152">
        <v>104.511</v>
      </c>
      <c r="I1101" s="2"/>
      <c r="J1101" s="153">
        <f>ROUND(I1101*H1101,2)</f>
        <v>0</v>
      </c>
      <c r="K1101" s="150" t="s">
        <v>223</v>
      </c>
      <c r="L1101" s="154"/>
      <c r="M1101" s="155" t="s">
        <v>0</v>
      </c>
      <c r="N1101" s="156" t="s">
        <v>37</v>
      </c>
      <c r="O1101" s="102"/>
      <c r="P1101" s="103">
        <f>O1101*H1101</f>
        <v>0</v>
      </c>
      <c r="Q1101" s="103">
        <v>1.3999999999999999E-4</v>
      </c>
      <c r="R1101" s="103">
        <f>Q1101*H1101</f>
        <v>1.4631539999999998E-2</v>
      </c>
      <c r="S1101" s="103">
        <v>0</v>
      </c>
      <c r="T1101" s="104">
        <f>S1101*H1101</f>
        <v>0</v>
      </c>
      <c r="U1101" s="161"/>
      <c r="V1101" s="161"/>
      <c r="W1101" s="161"/>
      <c r="X1101" s="161"/>
      <c r="Y1101" s="161"/>
      <c r="Z1101" s="161"/>
      <c r="AA1101" s="161"/>
      <c r="AB1101" s="161"/>
      <c r="AC1101" s="161"/>
      <c r="AD1101" s="161"/>
      <c r="AE1101" s="161"/>
      <c r="AR1101" s="105" t="s">
        <v>364</v>
      </c>
      <c r="AT1101" s="105" t="s">
        <v>245</v>
      </c>
      <c r="AU1101" s="105" t="s">
        <v>81</v>
      </c>
      <c r="AY1101" s="6" t="s">
        <v>217</v>
      </c>
      <c r="BE1101" s="106">
        <f>IF(N1101="základní",J1101,0)</f>
        <v>0</v>
      </c>
      <c r="BF1101" s="106">
        <f>IF(N1101="snížená",J1101,0)</f>
        <v>0</v>
      </c>
      <c r="BG1101" s="106">
        <f>IF(N1101="zákl. přenesená",J1101,0)</f>
        <v>0</v>
      </c>
      <c r="BH1101" s="106">
        <f>IF(N1101="sníž. přenesená",J1101,0)</f>
        <v>0</v>
      </c>
      <c r="BI1101" s="106">
        <f>IF(N1101="nulová",J1101,0)</f>
        <v>0</v>
      </c>
      <c r="BJ1101" s="6" t="s">
        <v>79</v>
      </c>
      <c r="BK1101" s="106">
        <f>ROUND(I1101*H1101,2)</f>
        <v>0</v>
      </c>
      <c r="BL1101" s="6" t="s">
        <v>293</v>
      </c>
      <c r="BM1101" s="105" t="s">
        <v>1933</v>
      </c>
    </row>
    <row r="1102" spans="1:65" s="132" customFormat="1">
      <c r="B1102" s="133"/>
      <c r="D1102" s="113" t="s">
        <v>226</v>
      </c>
      <c r="F1102" s="135" t="s">
        <v>1925</v>
      </c>
      <c r="H1102" s="136">
        <v>104.511</v>
      </c>
      <c r="L1102" s="133"/>
      <c r="M1102" s="137"/>
      <c r="N1102" s="138"/>
      <c r="O1102" s="138"/>
      <c r="P1102" s="138"/>
      <c r="Q1102" s="138"/>
      <c r="R1102" s="138"/>
      <c r="S1102" s="138"/>
      <c r="T1102" s="139"/>
      <c r="AT1102" s="134" t="s">
        <v>226</v>
      </c>
      <c r="AU1102" s="134" t="s">
        <v>81</v>
      </c>
      <c r="AV1102" s="132" t="s">
        <v>81</v>
      </c>
      <c r="AW1102" s="132" t="s">
        <v>2</v>
      </c>
      <c r="AX1102" s="132" t="s">
        <v>79</v>
      </c>
      <c r="AY1102" s="134" t="s">
        <v>217</v>
      </c>
    </row>
    <row r="1103" spans="1:65" s="17" customFormat="1" ht="16.5" customHeight="1">
      <c r="A1103" s="161"/>
      <c r="B1103" s="15"/>
      <c r="C1103" s="94" t="s">
        <v>5898</v>
      </c>
      <c r="D1103" s="94" t="s">
        <v>219</v>
      </c>
      <c r="E1103" s="95" t="s">
        <v>1935</v>
      </c>
      <c r="F1103" s="96" t="s">
        <v>1936</v>
      </c>
      <c r="G1103" s="97" t="s">
        <v>257</v>
      </c>
      <c r="H1103" s="98">
        <v>200</v>
      </c>
      <c r="I1103" s="1"/>
      <c r="J1103" s="99">
        <f>ROUND(I1103*H1103,2)</f>
        <v>0</v>
      </c>
      <c r="K1103" s="96" t="s">
        <v>223</v>
      </c>
      <c r="L1103" s="15"/>
      <c r="M1103" s="100" t="s">
        <v>0</v>
      </c>
      <c r="N1103" s="101" t="s">
        <v>37</v>
      </c>
      <c r="O1103" s="102"/>
      <c r="P1103" s="103">
        <f>O1103*H1103</f>
        <v>0</v>
      </c>
      <c r="Q1103" s="103">
        <v>0</v>
      </c>
      <c r="R1103" s="103">
        <f>Q1103*H1103</f>
        <v>0</v>
      </c>
      <c r="S1103" s="103">
        <v>0</v>
      </c>
      <c r="T1103" s="104">
        <f>S1103*H1103</f>
        <v>0</v>
      </c>
      <c r="U1103" s="161"/>
      <c r="V1103" s="161"/>
      <c r="W1103" s="161"/>
      <c r="X1103" s="161"/>
      <c r="Y1103" s="161"/>
      <c r="Z1103" s="161"/>
      <c r="AA1103" s="161"/>
      <c r="AB1103" s="161"/>
      <c r="AC1103" s="161"/>
      <c r="AD1103" s="161"/>
      <c r="AE1103" s="161"/>
      <c r="AR1103" s="105" t="s">
        <v>293</v>
      </c>
      <c r="AT1103" s="105" t="s">
        <v>219</v>
      </c>
      <c r="AU1103" s="105" t="s">
        <v>81</v>
      </c>
      <c r="AY1103" s="6" t="s">
        <v>217</v>
      </c>
      <c r="BE1103" s="106">
        <f>IF(N1103="základní",J1103,0)</f>
        <v>0</v>
      </c>
      <c r="BF1103" s="106">
        <f>IF(N1103="snížená",J1103,0)</f>
        <v>0</v>
      </c>
      <c r="BG1103" s="106">
        <f>IF(N1103="zákl. přenesená",J1103,0)</f>
        <v>0</v>
      </c>
      <c r="BH1103" s="106">
        <f>IF(N1103="sníž. přenesená",J1103,0)</f>
        <v>0</v>
      </c>
      <c r="BI1103" s="106">
        <f>IF(N1103="nulová",J1103,0)</f>
        <v>0</v>
      </c>
      <c r="BJ1103" s="6" t="s">
        <v>79</v>
      </c>
      <c r="BK1103" s="106">
        <f>ROUND(I1103*H1103,2)</f>
        <v>0</v>
      </c>
      <c r="BL1103" s="6" t="s">
        <v>293</v>
      </c>
      <c r="BM1103" s="105" t="s">
        <v>1937</v>
      </c>
    </row>
    <row r="1104" spans="1:65" s="17" customFormat="1" ht="16.5" customHeight="1">
      <c r="A1104" s="161"/>
      <c r="B1104" s="15"/>
      <c r="C1104" s="148" t="s">
        <v>5899</v>
      </c>
      <c r="D1104" s="148" t="s">
        <v>245</v>
      </c>
      <c r="E1104" s="149" t="s">
        <v>1939</v>
      </c>
      <c r="F1104" s="150" t="s">
        <v>1940</v>
      </c>
      <c r="G1104" s="151" t="s">
        <v>257</v>
      </c>
      <c r="H1104" s="152">
        <v>220</v>
      </c>
      <c r="I1104" s="2"/>
      <c r="J1104" s="153">
        <f>ROUND(I1104*H1104,2)</f>
        <v>0</v>
      </c>
      <c r="K1104" s="150" t="s">
        <v>223</v>
      </c>
      <c r="L1104" s="154"/>
      <c r="M1104" s="155" t="s">
        <v>0</v>
      </c>
      <c r="N1104" s="156" t="s">
        <v>37</v>
      </c>
      <c r="O1104" s="102"/>
      <c r="P1104" s="103">
        <f>O1104*H1104</f>
        <v>0</v>
      </c>
      <c r="Q1104" s="103">
        <v>1.0000000000000001E-5</v>
      </c>
      <c r="R1104" s="103">
        <f>Q1104*H1104</f>
        <v>2.2000000000000001E-3</v>
      </c>
      <c r="S1104" s="103">
        <v>0</v>
      </c>
      <c r="T1104" s="104">
        <f>S1104*H1104</f>
        <v>0</v>
      </c>
      <c r="U1104" s="161"/>
      <c r="V1104" s="161"/>
      <c r="W1104" s="161"/>
      <c r="X1104" s="161"/>
      <c r="Y1104" s="161"/>
      <c r="Z1104" s="161"/>
      <c r="AA1104" s="161"/>
      <c r="AB1104" s="161"/>
      <c r="AC1104" s="161"/>
      <c r="AD1104" s="161"/>
      <c r="AE1104" s="161"/>
      <c r="AR1104" s="105" t="s">
        <v>364</v>
      </c>
      <c r="AT1104" s="105" t="s">
        <v>245</v>
      </c>
      <c r="AU1104" s="105" t="s">
        <v>81</v>
      </c>
      <c r="AY1104" s="6" t="s">
        <v>217</v>
      </c>
      <c r="BE1104" s="106">
        <f>IF(N1104="základní",J1104,0)</f>
        <v>0</v>
      </c>
      <c r="BF1104" s="106">
        <f>IF(N1104="snížená",J1104,0)</f>
        <v>0</v>
      </c>
      <c r="BG1104" s="106">
        <f>IF(N1104="zákl. přenesená",J1104,0)</f>
        <v>0</v>
      </c>
      <c r="BH1104" s="106">
        <f>IF(N1104="sníž. přenesená",J1104,0)</f>
        <v>0</v>
      </c>
      <c r="BI1104" s="106">
        <f>IF(N1104="nulová",J1104,0)</f>
        <v>0</v>
      </c>
      <c r="BJ1104" s="6" t="s">
        <v>79</v>
      </c>
      <c r="BK1104" s="106">
        <f>ROUND(I1104*H1104,2)</f>
        <v>0</v>
      </c>
      <c r="BL1104" s="6" t="s">
        <v>293</v>
      </c>
      <c r="BM1104" s="105" t="s">
        <v>1941</v>
      </c>
    </row>
    <row r="1105" spans="1:65" s="132" customFormat="1">
      <c r="B1105" s="133"/>
      <c r="D1105" s="113" t="s">
        <v>226</v>
      </c>
      <c r="F1105" s="135" t="s">
        <v>1942</v>
      </c>
      <c r="H1105" s="136">
        <v>220</v>
      </c>
      <c r="L1105" s="133"/>
      <c r="M1105" s="137"/>
      <c r="N1105" s="138"/>
      <c r="O1105" s="138"/>
      <c r="P1105" s="138"/>
      <c r="Q1105" s="138"/>
      <c r="R1105" s="138"/>
      <c r="S1105" s="138"/>
      <c r="T1105" s="139"/>
      <c r="AT1105" s="134" t="s">
        <v>226</v>
      </c>
      <c r="AU1105" s="134" t="s">
        <v>81</v>
      </c>
      <c r="AV1105" s="132" t="s">
        <v>81</v>
      </c>
      <c r="AW1105" s="132" t="s">
        <v>2</v>
      </c>
      <c r="AX1105" s="132" t="s">
        <v>79</v>
      </c>
      <c r="AY1105" s="134" t="s">
        <v>217</v>
      </c>
    </row>
    <row r="1106" spans="1:65" s="17" customFormat="1" ht="16.5" customHeight="1">
      <c r="A1106" s="161"/>
      <c r="B1106" s="15"/>
      <c r="C1106" s="94" t="s">
        <v>5900</v>
      </c>
      <c r="D1106" s="94" t="s">
        <v>219</v>
      </c>
      <c r="E1106" s="95" t="s">
        <v>1944</v>
      </c>
      <c r="F1106" s="96" t="s">
        <v>1945</v>
      </c>
      <c r="G1106" s="97" t="s">
        <v>263</v>
      </c>
      <c r="H1106" s="98">
        <v>11.436999999999999</v>
      </c>
      <c r="I1106" s="1"/>
      <c r="J1106" s="99">
        <f>ROUND(I1106*H1106,2)</f>
        <v>0</v>
      </c>
      <c r="K1106" s="96" t="s">
        <v>223</v>
      </c>
      <c r="L1106" s="15"/>
      <c r="M1106" s="100" t="s">
        <v>0</v>
      </c>
      <c r="N1106" s="101" t="s">
        <v>37</v>
      </c>
      <c r="O1106" s="102"/>
      <c r="P1106" s="103">
        <f>O1106*H1106</f>
        <v>0</v>
      </c>
      <c r="Q1106" s="103">
        <v>0</v>
      </c>
      <c r="R1106" s="103">
        <f>Q1106*H1106</f>
        <v>0</v>
      </c>
      <c r="S1106" s="103">
        <v>0</v>
      </c>
      <c r="T1106" s="104">
        <f>S1106*H1106</f>
        <v>0</v>
      </c>
      <c r="U1106" s="161"/>
      <c r="V1106" s="161"/>
      <c r="W1106" s="161"/>
      <c r="X1106" s="161"/>
      <c r="Y1106" s="161"/>
      <c r="Z1106" s="161"/>
      <c r="AA1106" s="161"/>
      <c r="AB1106" s="161"/>
      <c r="AC1106" s="161"/>
      <c r="AD1106" s="161"/>
      <c r="AE1106" s="161"/>
      <c r="AR1106" s="105" t="s">
        <v>293</v>
      </c>
      <c r="AT1106" s="105" t="s">
        <v>219</v>
      </c>
      <c r="AU1106" s="105" t="s">
        <v>81</v>
      </c>
      <c r="AY1106" s="6" t="s">
        <v>217</v>
      </c>
      <c r="BE1106" s="106">
        <f>IF(N1106="základní",J1106,0)</f>
        <v>0</v>
      </c>
      <c r="BF1106" s="106">
        <f>IF(N1106="snížená",J1106,0)</f>
        <v>0</v>
      </c>
      <c r="BG1106" s="106">
        <f>IF(N1106="zákl. přenesená",J1106,0)</f>
        <v>0</v>
      </c>
      <c r="BH1106" s="106">
        <f>IF(N1106="sníž. přenesená",J1106,0)</f>
        <v>0</v>
      </c>
      <c r="BI1106" s="106">
        <f>IF(N1106="nulová",J1106,0)</f>
        <v>0</v>
      </c>
      <c r="BJ1106" s="6" t="s">
        <v>79</v>
      </c>
      <c r="BK1106" s="106">
        <f>ROUND(I1106*H1106,2)</f>
        <v>0</v>
      </c>
      <c r="BL1106" s="6" t="s">
        <v>293</v>
      </c>
      <c r="BM1106" s="105" t="s">
        <v>1946</v>
      </c>
    </row>
    <row r="1107" spans="1:65" s="81" customFormat="1" ht="22.9" customHeight="1">
      <c r="B1107" s="82"/>
      <c r="D1107" s="83" t="s">
        <v>71</v>
      </c>
      <c r="E1107" s="92" t="s">
        <v>1947</v>
      </c>
      <c r="F1107" s="92" t="s">
        <v>1948</v>
      </c>
      <c r="J1107" s="93">
        <f>BK1107</f>
        <v>0</v>
      </c>
      <c r="L1107" s="82"/>
      <c r="M1107" s="86"/>
      <c r="N1107" s="87"/>
      <c r="O1107" s="87"/>
      <c r="P1107" s="88">
        <f>SUM(P1108:P1144)</f>
        <v>0</v>
      </c>
      <c r="Q1107" s="87"/>
      <c r="R1107" s="88">
        <f>SUM(R1108:R1144)</f>
        <v>0.18354429999999999</v>
      </c>
      <c r="S1107" s="87"/>
      <c r="T1107" s="89">
        <f>SUM(T1108:T1144)</f>
        <v>1.2426681799999999</v>
      </c>
      <c r="AR1107" s="83" t="s">
        <v>81</v>
      </c>
      <c r="AT1107" s="90" t="s">
        <v>71</v>
      </c>
      <c r="AU1107" s="90" t="s">
        <v>79</v>
      </c>
      <c r="AY1107" s="83" t="s">
        <v>217</v>
      </c>
      <c r="BK1107" s="91">
        <f>SUM(BK1108:BK1144)</f>
        <v>0</v>
      </c>
    </row>
    <row r="1108" spans="1:65" s="17" customFormat="1" ht="16.5" customHeight="1">
      <c r="A1108" s="161"/>
      <c r="B1108" s="15"/>
      <c r="C1108" s="94" t="s">
        <v>5901</v>
      </c>
      <c r="D1108" s="94" t="s">
        <v>219</v>
      </c>
      <c r="E1108" s="95" t="s">
        <v>1950</v>
      </c>
      <c r="F1108" s="96" t="s">
        <v>1951</v>
      </c>
      <c r="G1108" s="97" t="s">
        <v>286</v>
      </c>
      <c r="H1108" s="98">
        <v>31.678999999999998</v>
      </c>
      <c r="I1108" s="1"/>
      <c r="J1108" s="99">
        <f>ROUND(I1108*H1108,2)</f>
        <v>0</v>
      </c>
      <c r="K1108" s="96" t="s">
        <v>223</v>
      </c>
      <c r="L1108" s="15"/>
      <c r="M1108" s="100" t="s">
        <v>0</v>
      </c>
      <c r="N1108" s="101" t="s">
        <v>37</v>
      </c>
      <c r="O1108" s="102"/>
      <c r="P1108" s="103">
        <f>O1108*H1108</f>
        <v>0</v>
      </c>
      <c r="Q1108" s="103">
        <v>0</v>
      </c>
      <c r="R1108" s="103">
        <f>Q1108*H1108</f>
        <v>0</v>
      </c>
      <c r="S1108" s="103">
        <v>1.695E-2</v>
      </c>
      <c r="T1108" s="104">
        <f>S1108*H1108</f>
        <v>0.53695904999999999</v>
      </c>
      <c r="U1108" s="161"/>
      <c r="V1108" s="161"/>
      <c r="W1108" s="161"/>
      <c r="X1108" s="161"/>
      <c r="Y1108" s="161"/>
      <c r="Z1108" s="161"/>
      <c r="AA1108" s="161"/>
      <c r="AB1108" s="161"/>
      <c r="AC1108" s="161"/>
      <c r="AD1108" s="161"/>
      <c r="AE1108" s="161"/>
      <c r="AR1108" s="105" t="s">
        <v>293</v>
      </c>
      <c r="AT1108" s="105" t="s">
        <v>219</v>
      </c>
      <c r="AU1108" s="105" t="s">
        <v>81</v>
      </c>
      <c r="AY1108" s="6" t="s">
        <v>217</v>
      </c>
      <c r="BE1108" s="106">
        <f>IF(N1108="základní",J1108,0)</f>
        <v>0</v>
      </c>
      <c r="BF1108" s="106">
        <f>IF(N1108="snížená",J1108,0)</f>
        <v>0</v>
      </c>
      <c r="BG1108" s="106">
        <f>IF(N1108="zákl. přenesená",J1108,0)</f>
        <v>0</v>
      </c>
      <c r="BH1108" s="106">
        <f>IF(N1108="sníž. přenesená",J1108,0)</f>
        <v>0</v>
      </c>
      <c r="BI1108" s="106">
        <f>IF(N1108="nulová",J1108,0)</f>
        <v>0</v>
      </c>
      <c r="BJ1108" s="6" t="s">
        <v>79</v>
      </c>
      <c r="BK1108" s="106">
        <f>ROUND(I1108*H1108,2)</f>
        <v>0</v>
      </c>
      <c r="BL1108" s="6" t="s">
        <v>293</v>
      </c>
      <c r="BM1108" s="105" t="s">
        <v>1952</v>
      </c>
    </row>
    <row r="1109" spans="1:65" s="132" customFormat="1">
      <c r="B1109" s="133"/>
      <c r="D1109" s="113" t="s">
        <v>226</v>
      </c>
      <c r="E1109" s="134" t="s">
        <v>0</v>
      </c>
      <c r="F1109" s="135" t="s">
        <v>1953</v>
      </c>
      <c r="H1109" s="136">
        <v>22.928999999999998</v>
      </c>
      <c r="L1109" s="133"/>
      <c r="M1109" s="137"/>
      <c r="N1109" s="138"/>
      <c r="O1109" s="138"/>
      <c r="P1109" s="138"/>
      <c r="Q1109" s="138"/>
      <c r="R1109" s="138"/>
      <c r="S1109" s="138"/>
      <c r="T1109" s="139"/>
      <c r="AT1109" s="134" t="s">
        <v>226</v>
      </c>
      <c r="AU1109" s="134" t="s">
        <v>81</v>
      </c>
      <c r="AV1109" s="132" t="s">
        <v>81</v>
      </c>
      <c r="AW1109" s="132" t="s">
        <v>28</v>
      </c>
      <c r="AX1109" s="132" t="s">
        <v>72</v>
      </c>
      <c r="AY1109" s="134" t="s">
        <v>217</v>
      </c>
    </row>
    <row r="1110" spans="1:65" s="132" customFormat="1">
      <c r="B1110" s="133"/>
      <c r="D1110" s="113" t="s">
        <v>226</v>
      </c>
      <c r="E1110" s="134" t="s">
        <v>0</v>
      </c>
      <c r="F1110" s="135" t="s">
        <v>1954</v>
      </c>
      <c r="H1110" s="136">
        <v>8.75</v>
      </c>
      <c r="L1110" s="133"/>
      <c r="M1110" s="137"/>
      <c r="N1110" s="138"/>
      <c r="O1110" s="138"/>
      <c r="P1110" s="138"/>
      <c r="Q1110" s="138"/>
      <c r="R1110" s="138"/>
      <c r="S1110" s="138"/>
      <c r="T1110" s="139"/>
      <c r="AT1110" s="134" t="s">
        <v>226</v>
      </c>
      <c r="AU1110" s="134" t="s">
        <v>81</v>
      </c>
      <c r="AV1110" s="132" t="s">
        <v>81</v>
      </c>
      <c r="AW1110" s="132" t="s">
        <v>28</v>
      </c>
      <c r="AX1110" s="132" t="s">
        <v>72</v>
      </c>
      <c r="AY1110" s="134" t="s">
        <v>217</v>
      </c>
    </row>
    <row r="1111" spans="1:65" s="140" customFormat="1">
      <c r="B1111" s="141"/>
      <c r="D1111" s="113" t="s">
        <v>226</v>
      </c>
      <c r="E1111" s="142" t="s">
        <v>0</v>
      </c>
      <c r="F1111" s="143" t="s">
        <v>227</v>
      </c>
      <c r="H1111" s="144">
        <v>31.678999999999998</v>
      </c>
      <c r="L1111" s="141"/>
      <c r="M1111" s="145"/>
      <c r="N1111" s="146"/>
      <c r="O1111" s="146"/>
      <c r="P1111" s="146"/>
      <c r="Q1111" s="146"/>
      <c r="R1111" s="146"/>
      <c r="S1111" s="146"/>
      <c r="T1111" s="147"/>
      <c r="AT1111" s="142" t="s">
        <v>226</v>
      </c>
      <c r="AU1111" s="142" t="s">
        <v>81</v>
      </c>
      <c r="AV1111" s="140" t="s">
        <v>224</v>
      </c>
      <c r="AW1111" s="140" t="s">
        <v>28</v>
      </c>
      <c r="AX1111" s="140" t="s">
        <v>79</v>
      </c>
      <c r="AY1111" s="142" t="s">
        <v>217</v>
      </c>
    </row>
    <row r="1112" spans="1:65" s="17" customFormat="1" ht="16.5" customHeight="1">
      <c r="A1112" s="161"/>
      <c r="B1112" s="15"/>
      <c r="C1112" s="94" t="s">
        <v>5902</v>
      </c>
      <c r="D1112" s="94" t="s">
        <v>219</v>
      </c>
      <c r="E1112" s="95" t="s">
        <v>1956</v>
      </c>
      <c r="F1112" s="96" t="s">
        <v>1957</v>
      </c>
      <c r="G1112" s="97" t="s">
        <v>257</v>
      </c>
      <c r="H1112" s="98">
        <v>2.16</v>
      </c>
      <c r="I1112" s="1"/>
      <c r="J1112" s="99">
        <f>ROUND(I1112*H1112,2)</f>
        <v>0</v>
      </c>
      <c r="K1112" s="96" t="s">
        <v>223</v>
      </c>
      <c r="L1112" s="15"/>
      <c r="M1112" s="100" t="s">
        <v>0</v>
      </c>
      <c r="N1112" s="101" t="s">
        <v>37</v>
      </c>
      <c r="O1112" s="102"/>
      <c r="P1112" s="103">
        <f>O1112*H1112</f>
        <v>0</v>
      </c>
      <c r="Q1112" s="103">
        <v>0</v>
      </c>
      <c r="R1112" s="103">
        <f>Q1112*H1112</f>
        <v>0</v>
      </c>
      <c r="S1112" s="103">
        <v>0.11248</v>
      </c>
      <c r="T1112" s="104">
        <f>S1112*H1112</f>
        <v>0.2429568</v>
      </c>
      <c r="U1112" s="161"/>
      <c r="V1112" s="161"/>
      <c r="W1112" s="161"/>
      <c r="X1112" s="161"/>
      <c r="Y1112" s="161"/>
      <c r="Z1112" s="161"/>
      <c r="AA1112" s="161"/>
      <c r="AB1112" s="161"/>
      <c r="AC1112" s="161"/>
      <c r="AD1112" s="161"/>
      <c r="AE1112" s="161"/>
      <c r="AR1112" s="105" t="s">
        <v>293</v>
      </c>
      <c r="AT1112" s="105" t="s">
        <v>219</v>
      </c>
      <c r="AU1112" s="105" t="s">
        <v>81</v>
      </c>
      <c r="AY1112" s="6" t="s">
        <v>217</v>
      </c>
      <c r="BE1112" s="106">
        <f>IF(N1112="základní",J1112,0)</f>
        <v>0</v>
      </c>
      <c r="BF1112" s="106">
        <f>IF(N1112="snížená",J1112,0)</f>
        <v>0</v>
      </c>
      <c r="BG1112" s="106">
        <f>IF(N1112="zákl. přenesená",J1112,0)</f>
        <v>0</v>
      </c>
      <c r="BH1112" s="106">
        <f>IF(N1112="sníž. přenesená",J1112,0)</f>
        <v>0</v>
      </c>
      <c r="BI1112" s="106">
        <f>IF(N1112="nulová",J1112,0)</f>
        <v>0</v>
      </c>
      <c r="BJ1112" s="6" t="s">
        <v>79</v>
      </c>
      <c r="BK1112" s="106">
        <f>ROUND(I1112*H1112,2)</f>
        <v>0</v>
      </c>
      <c r="BL1112" s="6" t="s">
        <v>293</v>
      </c>
      <c r="BM1112" s="105" t="s">
        <v>1958</v>
      </c>
    </row>
    <row r="1113" spans="1:65" s="17" customFormat="1" ht="16.5" customHeight="1">
      <c r="A1113" s="234"/>
      <c r="B1113" s="15"/>
      <c r="C1113" s="263" t="s">
        <v>5983</v>
      </c>
      <c r="D1113" s="263" t="s">
        <v>219</v>
      </c>
      <c r="E1113" s="258" t="s">
        <v>5985</v>
      </c>
      <c r="F1113" s="259" t="s">
        <v>5986</v>
      </c>
      <c r="G1113" s="262" t="s">
        <v>286</v>
      </c>
      <c r="H1113" s="242">
        <v>72</v>
      </c>
      <c r="I1113" s="1"/>
      <c r="J1113" s="99">
        <f>ROUND(I1113*H1113,2)</f>
        <v>0</v>
      </c>
      <c r="K1113" s="96" t="s">
        <v>223</v>
      </c>
      <c r="L1113" s="15"/>
      <c r="M1113" s="100" t="s">
        <v>0</v>
      </c>
      <c r="N1113" s="101" t="s">
        <v>37</v>
      </c>
      <c r="O1113" s="102"/>
      <c r="P1113" s="103">
        <f>O1113*H1113</f>
        <v>0</v>
      </c>
      <c r="Q1113" s="103">
        <v>4.4000000000000002E-4</v>
      </c>
      <c r="R1113" s="103">
        <f>Q1113*H1113</f>
        <v>3.168E-2</v>
      </c>
      <c r="S1113" s="103">
        <v>0</v>
      </c>
      <c r="T1113" s="104">
        <f>S1113*H1113</f>
        <v>0</v>
      </c>
      <c r="U1113" s="234"/>
      <c r="V1113" s="234"/>
      <c r="W1113" s="234"/>
      <c r="X1113" s="234"/>
      <c r="Y1113" s="234"/>
      <c r="Z1113" s="234"/>
      <c r="AA1113" s="234"/>
      <c r="AB1113" s="234"/>
      <c r="AC1113" s="234"/>
      <c r="AD1113" s="234"/>
      <c r="AE1113" s="234"/>
      <c r="AR1113" s="105" t="s">
        <v>293</v>
      </c>
      <c r="AT1113" s="105" t="s">
        <v>219</v>
      </c>
      <c r="AU1113" s="105" t="s">
        <v>81</v>
      </c>
      <c r="AY1113" s="6" t="s">
        <v>217</v>
      </c>
      <c r="BE1113" s="106">
        <f>IF(N1113="základní",J1113,0)</f>
        <v>0</v>
      </c>
      <c r="BF1113" s="106">
        <f>IF(N1113="snížená",J1113,0)</f>
        <v>0</v>
      </c>
      <c r="BG1113" s="106">
        <f>IF(N1113="zákl. přenesená",J1113,0)</f>
        <v>0</v>
      </c>
      <c r="BH1113" s="106">
        <f>IF(N1113="sníž. přenesená",J1113,0)</f>
        <v>0</v>
      </c>
      <c r="BI1113" s="106">
        <f>IF(N1113="nulová",J1113,0)</f>
        <v>0</v>
      </c>
      <c r="BJ1113" s="6" t="s">
        <v>79</v>
      </c>
      <c r="BK1113" s="106">
        <f>ROUND(I1113*H1113,2)</f>
        <v>0</v>
      </c>
      <c r="BL1113" s="6" t="s">
        <v>293</v>
      </c>
      <c r="BM1113" s="105" t="s">
        <v>1962</v>
      </c>
    </row>
    <row r="1114" spans="1:65" s="132" customFormat="1" ht="19.5">
      <c r="B1114" s="133"/>
      <c r="D1114" s="256" t="s">
        <v>745</v>
      </c>
      <c r="E1114" s="234"/>
      <c r="F1114" s="257" t="s">
        <v>5989</v>
      </c>
      <c r="G1114" s="234"/>
      <c r="H1114" s="234"/>
      <c r="L1114" s="133"/>
      <c r="M1114" s="137"/>
      <c r="N1114" s="138"/>
      <c r="O1114" s="138"/>
      <c r="P1114" s="138"/>
      <c r="Q1114" s="138"/>
      <c r="R1114" s="138"/>
      <c r="S1114" s="138"/>
      <c r="T1114" s="139"/>
      <c r="AT1114" s="134" t="s">
        <v>226</v>
      </c>
      <c r="AU1114" s="134" t="s">
        <v>81</v>
      </c>
      <c r="AV1114" s="132" t="s">
        <v>81</v>
      </c>
      <c r="AW1114" s="132" t="s">
        <v>28</v>
      </c>
      <c r="AX1114" s="132" t="s">
        <v>79</v>
      </c>
      <c r="AY1114" s="134" t="s">
        <v>217</v>
      </c>
    </row>
    <row r="1115" spans="1:65" s="132" customFormat="1">
      <c r="B1115" s="133"/>
      <c r="D1115" s="256" t="s">
        <v>226</v>
      </c>
      <c r="E1115" s="264" t="s">
        <v>0</v>
      </c>
      <c r="F1115" s="265" t="s">
        <v>5990</v>
      </c>
      <c r="G1115" s="266"/>
      <c r="H1115" s="267">
        <v>72</v>
      </c>
      <c r="L1115" s="133"/>
      <c r="M1115" s="137"/>
      <c r="N1115" s="138"/>
      <c r="O1115" s="138"/>
      <c r="P1115" s="138"/>
      <c r="Q1115" s="138"/>
      <c r="R1115" s="138"/>
      <c r="S1115" s="138"/>
      <c r="T1115" s="139"/>
      <c r="AT1115" s="134" t="s">
        <v>226</v>
      </c>
      <c r="AU1115" s="134" t="s">
        <v>81</v>
      </c>
      <c r="AV1115" s="132" t="s">
        <v>81</v>
      </c>
      <c r="AW1115" s="132" t="s">
        <v>2</v>
      </c>
      <c r="AX1115" s="132" t="s">
        <v>79</v>
      </c>
      <c r="AY1115" s="134" t="s">
        <v>217</v>
      </c>
    </row>
    <row r="1116" spans="1:65" s="17" customFormat="1" ht="16.5" customHeight="1">
      <c r="A1116" s="234"/>
      <c r="B1116" s="15"/>
      <c r="C1116" s="263" t="s">
        <v>5984</v>
      </c>
      <c r="D1116" s="263" t="s">
        <v>219</v>
      </c>
      <c r="E1116" s="258" t="s">
        <v>5987</v>
      </c>
      <c r="F1116" s="259" t="s">
        <v>5988</v>
      </c>
      <c r="G1116" s="262" t="s">
        <v>257</v>
      </c>
      <c r="H1116" s="242">
        <v>112</v>
      </c>
      <c r="I1116" s="1"/>
      <c r="J1116" s="99">
        <f>ROUND(I1116*H1116,2)</f>
        <v>0</v>
      </c>
      <c r="K1116" s="96" t="s">
        <v>223</v>
      </c>
      <c r="L1116" s="15"/>
      <c r="M1116" s="100" t="s">
        <v>0</v>
      </c>
      <c r="N1116" s="101" t="s">
        <v>37</v>
      </c>
      <c r="O1116" s="102"/>
      <c r="P1116" s="103">
        <f>O1116*H1116</f>
        <v>0</v>
      </c>
      <c r="Q1116" s="103">
        <v>4.4000000000000002E-4</v>
      </c>
      <c r="R1116" s="103">
        <f>Q1116*H1116</f>
        <v>4.9280000000000004E-2</v>
      </c>
      <c r="S1116" s="103">
        <v>0</v>
      </c>
      <c r="T1116" s="104">
        <f>S1116*H1116</f>
        <v>0</v>
      </c>
      <c r="U1116" s="234"/>
      <c r="V1116" s="234"/>
      <c r="W1116" s="234"/>
      <c r="X1116" s="234"/>
      <c r="Y1116" s="234"/>
      <c r="Z1116" s="234"/>
      <c r="AA1116" s="234"/>
      <c r="AB1116" s="234"/>
      <c r="AC1116" s="234"/>
      <c r="AD1116" s="234"/>
      <c r="AE1116" s="234"/>
      <c r="AR1116" s="105" t="s">
        <v>293</v>
      </c>
      <c r="AT1116" s="105" t="s">
        <v>219</v>
      </c>
      <c r="AU1116" s="105" t="s">
        <v>81</v>
      </c>
      <c r="AY1116" s="6" t="s">
        <v>217</v>
      </c>
      <c r="BE1116" s="106">
        <f>IF(N1116="základní",J1116,0)</f>
        <v>0</v>
      </c>
      <c r="BF1116" s="106">
        <f>IF(N1116="snížená",J1116,0)</f>
        <v>0</v>
      </c>
      <c r="BG1116" s="106">
        <f>IF(N1116="zákl. přenesená",J1116,0)</f>
        <v>0</v>
      </c>
      <c r="BH1116" s="106">
        <f>IF(N1116="sníž. přenesená",J1116,0)</f>
        <v>0</v>
      </c>
      <c r="BI1116" s="106">
        <f>IF(N1116="nulová",J1116,0)</f>
        <v>0</v>
      </c>
      <c r="BJ1116" s="6" t="s">
        <v>79</v>
      </c>
      <c r="BK1116" s="106">
        <f>ROUND(I1116*H1116,2)</f>
        <v>0</v>
      </c>
      <c r="BL1116" s="6" t="s">
        <v>293</v>
      </c>
      <c r="BM1116" s="105" t="s">
        <v>1962</v>
      </c>
    </row>
    <row r="1117" spans="1:65" s="132" customFormat="1" ht="19.5">
      <c r="B1117" s="133"/>
      <c r="D1117" s="256" t="s">
        <v>745</v>
      </c>
      <c r="E1117" s="234"/>
      <c r="F1117" s="257" t="s">
        <v>5989</v>
      </c>
      <c r="G1117" s="234"/>
      <c r="H1117" s="234"/>
      <c r="L1117" s="133"/>
      <c r="M1117" s="137"/>
      <c r="N1117" s="138"/>
      <c r="O1117" s="138"/>
      <c r="P1117" s="138"/>
      <c r="Q1117" s="138"/>
      <c r="R1117" s="138"/>
      <c r="S1117" s="138"/>
      <c r="T1117" s="139"/>
      <c r="AT1117" s="134" t="s">
        <v>226</v>
      </c>
      <c r="AU1117" s="134" t="s">
        <v>81</v>
      </c>
      <c r="AV1117" s="132" t="s">
        <v>81</v>
      </c>
      <c r="AW1117" s="132" t="s">
        <v>28</v>
      </c>
      <c r="AX1117" s="132" t="s">
        <v>79</v>
      </c>
      <c r="AY1117" s="134" t="s">
        <v>217</v>
      </c>
    </row>
    <row r="1118" spans="1:65" s="132" customFormat="1">
      <c r="B1118" s="133"/>
      <c r="D1118" s="256" t="s">
        <v>226</v>
      </c>
      <c r="E1118" s="264" t="s">
        <v>0</v>
      </c>
      <c r="F1118" s="265" t="s">
        <v>5991</v>
      </c>
      <c r="G1118" s="266"/>
      <c r="H1118" s="267">
        <v>112</v>
      </c>
      <c r="L1118" s="133"/>
      <c r="M1118" s="137"/>
      <c r="N1118" s="138"/>
      <c r="O1118" s="138"/>
      <c r="P1118" s="138"/>
      <c r="Q1118" s="138"/>
      <c r="R1118" s="138"/>
      <c r="S1118" s="138"/>
      <c r="T1118" s="139"/>
      <c r="AT1118" s="134" t="s">
        <v>226</v>
      </c>
      <c r="AU1118" s="134" t="s">
        <v>81</v>
      </c>
      <c r="AV1118" s="132" t="s">
        <v>81</v>
      </c>
      <c r="AW1118" s="132" t="s">
        <v>2</v>
      </c>
      <c r="AX1118" s="132" t="s">
        <v>79</v>
      </c>
      <c r="AY1118" s="134" t="s">
        <v>217</v>
      </c>
    </row>
    <row r="1119" spans="1:65" s="17" customFormat="1" ht="16.5" customHeight="1">
      <c r="A1119" s="161"/>
      <c r="B1119" s="15"/>
      <c r="C1119" s="94" t="s">
        <v>5903</v>
      </c>
      <c r="D1119" s="94" t="s">
        <v>219</v>
      </c>
      <c r="E1119" s="95" t="s">
        <v>1960</v>
      </c>
      <c r="F1119" s="96" t="s">
        <v>1961</v>
      </c>
      <c r="G1119" s="97" t="s">
        <v>458</v>
      </c>
      <c r="H1119" s="98">
        <v>1</v>
      </c>
      <c r="I1119" s="1"/>
      <c r="J1119" s="99">
        <f>ROUND(I1119*H1119,2)</f>
        <v>0</v>
      </c>
      <c r="K1119" s="96" t="s">
        <v>223</v>
      </c>
      <c r="L1119" s="15"/>
      <c r="M1119" s="100" t="s">
        <v>0</v>
      </c>
      <c r="N1119" s="101" t="s">
        <v>37</v>
      </c>
      <c r="O1119" s="102"/>
      <c r="P1119" s="103">
        <f>O1119*H1119</f>
        <v>0</v>
      </c>
      <c r="Q1119" s="103">
        <v>4.4000000000000002E-4</v>
      </c>
      <c r="R1119" s="103">
        <f>Q1119*H1119</f>
        <v>4.4000000000000002E-4</v>
      </c>
      <c r="S1119" s="103">
        <v>0</v>
      </c>
      <c r="T1119" s="104">
        <f>S1119*H1119</f>
        <v>0</v>
      </c>
      <c r="U1119" s="161"/>
      <c r="V1119" s="161"/>
      <c r="W1119" s="161"/>
      <c r="X1119" s="161"/>
      <c r="Y1119" s="161"/>
      <c r="Z1119" s="161"/>
      <c r="AA1119" s="161"/>
      <c r="AB1119" s="161"/>
      <c r="AC1119" s="161"/>
      <c r="AD1119" s="161"/>
      <c r="AE1119" s="161"/>
      <c r="AR1119" s="105" t="s">
        <v>293</v>
      </c>
      <c r="AT1119" s="105" t="s">
        <v>219</v>
      </c>
      <c r="AU1119" s="105" t="s">
        <v>81</v>
      </c>
      <c r="AY1119" s="6" t="s">
        <v>217</v>
      </c>
      <c r="BE1119" s="106">
        <f>IF(N1119="základní",J1119,0)</f>
        <v>0</v>
      </c>
      <c r="BF1119" s="106">
        <f>IF(N1119="snížená",J1119,0)</f>
        <v>0</v>
      </c>
      <c r="BG1119" s="106">
        <f>IF(N1119="zákl. přenesená",J1119,0)</f>
        <v>0</v>
      </c>
      <c r="BH1119" s="106">
        <f>IF(N1119="sníž. přenesená",J1119,0)</f>
        <v>0</v>
      </c>
      <c r="BI1119" s="106">
        <f>IF(N1119="nulová",J1119,0)</f>
        <v>0</v>
      </c>
      <c r="BJ1119" s="6" t="s">
        <v>79</v>
      </c>
      <c r="BK1119" s="106">
        <f>ROUND(I1119*H1119,2)</f>
        <v>0</v>
      </c>
      <c r="BL1119" s="6" t="s">
        <v>293</v>
      </c>
      <c r="BM1119" s="105" t="s">
        <v>1962</v>
      </c>
    </row>
    <row r="1120" spans="1:65" s="17" customFormat="1" ht="21.75" customHeight="1">
      <c r="A1120" s="161"/>
      <c r="B1120" s="15"/>
      <c r="C1120" s="148" t="s">
        <v>1862</v>
      </c>
      <c r="D1120" s="148" t="s">
        <v>245</v>
      </c>
      <c r="E1120" s="149" t="s">
        <v>1964</v>
      </c>
      <c r="F1120" s="150" t="s">
        <v>1965</v>
      </c>
      <c r="G1120" s="151" t="s">
        <v>458</v>
      </c>
      <c r="H1120" s="152">
        <v>1</v>
      </c>
      <c r="I1120" s="2"/>
      <c r="J1120" s="153">
        <f>ROUND(I1120*H1120,2)</f>
        <v>0</v>
      </c>
      <c r="K1120" s="150" t="s">
        <v>223</v>
      </c>
      <c r="L1120" s="154"/>
      <c r="M1120" s="155" t="s">
        <v>0</v>
      </c>
      <c r="N1120" s="156" t="s">
        <v>37</v>
      </c>
      <c r="O1120" s="102"/>
      <c r="P1120" s="103">
        <f>O1120*H1120</f>
        <v>0</v>
      </c>
      <c r="Q1120" s="103">
        <v>5.1999999999999998E-2</v>
      </c>
      <c r="R1120" s="103">
        <f>Q1120*H1120</f>
        <v>5.1999999999999998E-2</v>
      </c>
      <c r="S1120" s="103">
        <v>0</v>
      </c>
      <c r="T1120" s="104">
        <f>S1120*H1120</f>
        <v>0</v>
      </c>
      <c r="U1120" s="161"/>
      <c r="V1120" s="161"/>
      <c r="W1120" s="161"/>
      <c r="X1120" s="161"/>
      <c r="Y1120" s="161"/>
      <c r="Z1120" s="161"/>
      <c r="AA1120" s="161"/>
      <c r="AB1120" s="161"/>
      <c r="AC1120" s="161"/>
      <c r="AD1120" s="161"/>
      <c r="AE1120" s="161"/>
      <c r="AR1120" s="105" t="s">
        <v>364</v>
      </c>
      <c r="AT1120" s="105" t="s">
        <v>245</v>
      </c>
      <c r="AU1120" s="105" t="s">
        <v>81</v>
      </c>
      <c r="AY1120" s="6" t="s">
        <v>217</v>
      </c>
      <c r="BE1120" s="106">
        <f>IF(N1120="základní",J1120,0)</f>
        <v>0</v>
      </c>
      <c r="BF1120" s="106">
        <f>IF(N1120="snížená",J1120,0)</f>
        <v>0</v>
      </c>
      <c r="BG1120" s="106">
        <f>IF(N1120="zákl. přenesená",J1120,0)</f>
        <v>0</v>
      </c>
      <c r="BH1120" s="106">
        <f>IF(N1120="sníž. přenesená",J1120,0)</f>
        <v>0</v>
      </c>
      <c r="BI1120" s="106">
        <f>IF(N1120="nulová",J1120,0)</f>
        <v>0</v>
      </c>
      <c r="BJ1120" s="6" t="s">
        <v>79</v>
      </c>
      <c r="BK1120" s="106">
        <f>ROUND(I1120*H1120,2)</f>
        <v>0</v>
      </c>
      <c r="BL1120" s="6" t="s">
        <v>293</v>
      </c>
      <c r="BM1120" s="105" t="s">
        <v>1966</v>
      </c>
    </row>
    <row r="1121" spans="1:65" s="17" customFormat="1" ht="16.5" customHeight="1">
      <c r="A1121" s="161"/>
      <c r="B1121" s="15"/>
      <c r="C1121" s="94" t="s">
        <v>1868</v>
      </c>
      <c r="D1121" s="94" t="s">
        <v>219</v>
      </c>
      <c r="E1121" s="95" t="s">
        <v>1968</v>
      </c>
      <c r="F1121" s="96" t="s">
        <v>1969</v>
      </c>
      <c r="G1121" s="97" t="s">
        <v>286</v>
      </c>
      <c r="H1121" s="98">
        <v>39.982999999999997</v>
      </c>
      <c r="I1121" s="1"/>
      <c r="J1121" s="99">
        <f>ROUND(I1121*H1121,2)</f>
        <v>0</v>
      </c>
      <c r="K1121" s="96" t="s">
        <v>223</v>
      </c>
      <c r="L1121" s="15"/>
      <c r="M1121" s="100" t="s">
        <v>0</v>
      </c>
      <c r="N1121" s="101" t="s">
        <v>37</v>
      </c>
      <c r="O1121" s="102"/>
      <c r="P1121" s="103">
        <f>O1121*H1121</f>
        <v>0</v>
      </c>
      <c r="Q1121" s="103">
        <v>0</v>
      </c>
      <c r="R1121" s="103">
        <f>Q1121*H1121</f>
        <v>0</v>
      </c>
      <c r="S1121" s="103">
        <v>1.098E-2</v>
      </c>
      <c r="T1121" s="104">
        <f>S1121*H1121</f>
        <v>0.43901333999999997</v>
      </c>
      <c r="U1121" s="161"/>
      <c r="V1121" s="161"/>
      <c r="W1121" s="161"/>
      <c r="X1121" s="161"/>
      <c r="Y1121" s="161"/>
      <c r="Z1121" s="161"/>
      <c r="AA1121" s="161"/>
      <c r="AB1121" s="161"/>
      <c r="AC1121" s="161"/>
      <c r="AD1121" s="161"/>
      <c r="AE1121" s="161"/>
      <c r="AR1121" s="105" t="s">
        <v>293</v>
      </c>
      <c r="AT1121" s="105" t="s">
        <v>219</v>
      </c>
      <c r="AU1121" s="105" t="s">
        <v>81</v>
      </c>
      <c r="AY1121" s="6" t="s">
        <v>217</v>
      </c>
      <c r="BE1121" s="106">
        <f>IF(N1121="základní",J1121,0)</f>
        <v>0</v>
      </c>
      <c r="BF1121" s="106">
        <f>IF(N1121="snížená",J1121,0)</f>
        <v>0</v>
      </c>
      <c r="BG1121" s="106">
        <f>IF(N1121="zákl. přenesená",J1121,0)</f>
        <v>0</v>
      </c>
      <c r="BH1121" s="106">
        <f>IF(N1121="sníž. přenesená",J1121,0)</f>
        <v>0</v>
      </c>
      <c r="BI1121" s="106">
        <f>IF(N1121="nulová",J1121,0)</f>
        <v>0</v>
      </c>
      <c r="BJ1121" s="6" t="s">
        <v>79</v>
      </c>
      <c r="BK1121" s="106">
        <f>ROUND(I1121*H1121,2)</f>
        <v>0</v>
      </c>
      <c r="BL1121" s="6" t="s">
        <v>293</v>
      </c>
      <c r="BM1121" s="105" t="s">
        <v>1970</v>
      </c>
    </row>
    <row r="1122" spans="1:65" s="132" customFormat="1">
      <c r="B1122" s="133"/>
      <c r="D1122" s="113" t="s">
        <v>226</v>
      </c>
      <c r="E1122" s="134" t="s">
        <v>0</v>
      </c>
      <c r="F1122" s="135" t="s">
        <v>1971</v>
      </c>
      <c r="H1122" s="136">
        <v>39.982999999999997</v>
      </c>
      <c r="L1122" s="133"/>
      <c r="M1122" s="137"/>
      <c r="N1122" s="138"/>
      <c r="O1122" s="138"/>
      <c r="P1122" s="138"/>
      <c r="Q1122" s="138"/>
      <c r="R1122" s="138"/>
      <c r="S1122" s="138"/>
      <c r="T1122" s="139"/>
      <c r="AT1122" s="134" t="s">
        <v>226</v>
      </c>
      <c r="AU1122" s="134" t="s">
        <v>81</v>
      </c>
      <c r="AV1122" s="132" t="s">
        <v>81</v>
      </c>
      <c r="AW1122" s="132" t="s">
        <v>28</v>
      </c>
      <c r="AX1122" s="132" t="s">
        <v>79</v>
      </c>
      <c r="AY1122" s="134" t="s">
        <v>217</v>
      </c>
    </row>
    <row r="1123" spans="1:65" s="17" customFormat="1" ht="16.5" customHeight="1">
      <c r="A1123" s="161"/>
      <c r="B1123" s="15"/>
      <c r="C1123" s="94" t="s">
        <v>1872</v>
      </c>
      <c r="D1123" s="94" t="s">
        <v>219</v>
      </c>
      <c r="E1123" s="95" t="s">
        <v>1973</v>
      </c>
      <c r="F1123" s="96" t="s">
        <v>1974</v>
      </c>
      <c r="G1123" s="97" t="s">
        <v>286</v>
      </c>
      <c r="H1123" s="98">
        <v>2.9279999999999999</v>
      </c>
      <c r="I1123" s="1"/>
      <c r="J1123" s="99">
        <f>ROUND(I1123*H1123,2)</f>
        <v>0</v>
      </c>
      <c r="K1123" s="96" t="s">
        <v>223</v>
      </c>
      <c r="L1123" s="15"/>
      <c r="M1123" s="100" t="s">
        <v>0</v>
      </c>
      <c r="N1123" s="101" t="s">
        <v>37</v>
      </c>
      <c r="O1123" s="102"/>
      <c r="P1123" s="103">
        <f>O1123*H1123</f>
        <v>0</v>
      </c>
      <c r="Q1123" s="103">
        <v>0</v>
      </c>
      <c r="R1123" s="103">
        <f>Q1123*H1123</f>
        <v>0</v>
      </c>
      <c r="S1123" s="103">
        <v>0</v>
      </c>
      <c r="T1123" s="104">
        <f>S1123*H1123</f>
        <v>0</v>
      </c>
      <c r="U1123" s="161"/>
      <c r="V1123" s="161"/>
      <c r="W1123" s="161"/>
      <c r="X1123" s="161"/>
      <c r="Y1123" s="161"/>
      <c r="Z1123" s="161"/>
      <c r="AA1123" s="161"/>
      <c r="AB1123" s="161"/>
      <c r="AC1123" s="161"/>
      <c r="AD1123" s="161"/>
      <c r="AE1123" s="161"/>
      <c r="AR1123" s="105" t="s">
        <v>293</v>
      </c>
      <c r="AT1123" s="105" t="s">
        <v>219</v>
      </c>
      <c r="AU1123" s="105" t="s">
        <v>81</v>
      </c>
      <c r="AY1123" s="6" t="s">
        <v>217</v>
      </c>
      <c r="BE1123" s="106">
        <f>IF(N1123="základní",J1123,0)</f>
        <v>0</v>
      </c>
      <c r="BF1123" s="106">
        <f>IF(N1123="snížená",J1123,0)</f>
        <v>0</v>
      </c>
      <c r="BG1123" s="106">
        <f>IF(N1123="zákl. přenesená",J1123,0)</f>
        <v>0</v>
      </c>
      <c r="BH1123" s="106">
        <f>IF(N1123="sníž. přenesená",J1123,0)</f>
        <v>0</v>
      </c>
      <c r="BI1123" s="106">
        <f>IF(N1123="nulová",J1123,0)</f>
        <v>0</v>
      </c>
      <c r="BJ1123" s="6" t="s">
        <v>79</v>
      </c>
      <c r="BK1123" s="106">
        <f>ROUND(I1123*H1123,2)</f>
        <v>0</v>
      </c>
      <c r="BL1123" s="6" t="s">
        <v>293</v>
      </c>
      <c r="BM1123" s="105" t="s">
        <v>1975</v>
      </c>
    </row>
    <row r="1124" spans="1:65" s="132" customFormat="1">
      <c r="B1124" s="133"/>
      <c r="D1124" s="113" t="s">
        <v>226</v>
      </c>
      <c r="E1124" s="134" t="s">
        <v>0</v>
      </c>
      <c r="F1124" s="135" t="s">
        <v>1976</v>
      </c>
      <c r="H1124" s="136">
        <v>2.9279999999999999</v>
      </c>
      <c r="L1124" s="133"/>
      <c r="M1124" s="137"/>
      <c r="N1124" s="138"/>
      <c r="O1124" s="138"/>
      <c r="P1124" s="138"/>
      <c r="Q1124" s="138"/>
      <c r="R1124" s="138"/>
      <c r="S1124" s="138"/>
      <c r="T1124" s="139"/>
      <c r="AT1124" s="134" t="s">
        <v>226</v>
      </c>
      <c r="AU1124" s="134" t="s">
        <v>81</v>
      </c>
      <c r="AV1124" s="132" t="s">
        <v>81</v>
      </c>
      <c r="AW1124" s="132" t="s">
        <v>28</v>
      </c>
      <c r="AX1124" s="132" t="s">
        <v>79</v>
      </c>
      <c r="AY1124" s="134" t="s">
        <v>217</v>
      </c>
    </row>
    <row r="1125" spans="1:65" s="17" customFormat="1" ht="16.5" customHeight="1">
      <c r="A1125" s="161"/>
      <c r="B1125" s="15"/>
      <c r="C1125" s="148" t="s">
        <v>1877</v>
      </c>
      <c r="D1125" s="148" t="s">
        <v>245</v>
      </c>
      <c r="E1125" s="149" t="s">
        <v>1978</v>
      </c>
      <c r="F1125" s="150" t="s">
        <v>1979</v>
      </c>
      <c r="G1125" s="151" t="s">
        <v>286</v>
      </c>
      <c r="H1125" s="152">
        <v>3.2210000000000001</v>
      </c>
      <c r="I1125" s="2"/>
      <c r="J1125" s="153">
        <f>ROUND(I1125*H1125,2)</f>
        <v>0</v>
      </c>
      <c r="K1125" s="150" t="s">
        <v>223</v>
      </c>
      <c r="L1125" s="154"/>
      <c r="M1125" s="155" t="s">
        <v>0</v>
      </c>
      <c r="N1125" s="156" t="s">
        <v>37</v>
      </c>
      <c r="O1125" s="102"/>
      <c r="P1125" s="103">
        <f>O1125*H1125</f>
        <v>0</v>
      </c>
      <c r="Q1125" s="103">
        <v>1.09E-2</v>
      </c>
      <c r="R1125" s="103">
        <f>Q1125*H1125</f>
        <v>3.5108899999999998E-2</v>
      </c>
      <c r="S1125" s="103">
        <v>0</v>
      </c>
      <c r="T1125" s="104">
        <f>S1125*H1125</f>
        <v>0</v>
      </c>
      <c r="U1125" s="161"/>
      <c r="V1125" s="161"/>
      <c r="W1125" s="161"/>
      <c r="X1125" s="161"/>
      <c r="Y1125" s="161"/>
      <c r="Z1125" s="161"/>
      <c r="AA1125" s="161"/>
      <c r="AB1125" s="161"/>
      <c r="AC1125" s="161"/>
      <c r="AD1125" s="161"/>
      <c r="AE1125" s="161"/>
      <c r="AR1125" s="105" t="s">
        <v>248</v>
      </c>
      <c r="AT1125" s="105" t="s">
        <v>245</v>
      </c>
      <c r="AU1125" s="105" t="s">
        <v>81</v>
      </c>
      <c r="AY1125" s="6" t="s">
        <v>217</v>
      </c>
      <c r="BE1125" s="106">
        <f>IF(N1125="základní",J1125,0)</f>
        <v>0</v>
      </c>
      <c r="BF1125" s="106">
        <f>IF(N1125="snížená",J1125,0)</f>
        <v>0</v>
      </c>
      <c r="BG1125" s="106">
        <f>IF(N1125="zákl. přenesená",J1125,0)</f>
        <v>0</v>
      </c>
      <c r="BH1125" s="106">
        <f>IF(N1125="sníž. přenesená",J1125,0)</f>
        <v>0</v>
      </c>
      <c r="BI1125" s="106">
        <f>IF(N1125="nulová",J1125,0)</f>
        <v>0</v>
      </c>
      <c r="BJ1125" s="6" t="s">
        <v>79</v>
      </c>
      <c r="BK1125" s="106">
        <f>ROUND(I1125*H1125,2)</f>
        <v>0</v>
      </c>
      <c r="BL1125" s="6" t="s">
        <v>224</v>
      </c>
      <c r="BM1125" s="105" t="s">
        <v>1980</v>
      </c>
    </row>
    <row r="1126" spans="1:65" s="132" customFormat="1">
      <c r="B1126" s="133"/>
      <c r="D1126" s="113" t="s">
        <v>226</v>
      </c>
      <c r="E1126" s="134" t="s">
        <v>0</v>
      </c>
      <c r="F1126" s="135" t="s">
        <v>1976</v>
      </c>
      <c r="H1126" s="136">
        <v>2.9279999999999999</v>
      </c>
      <c r="L1126" s="133"/>
      <c r="M1126" s="137"/>
      <c r="N1126" s="138"/>
      <c r="O1126" s="138"/>
      <c r="P1126" s="138"/>
      <c r="Q1126" s="138"/>
      <c r="R1126" s="138"/>
      <c r="S1126" s="138"/>
      <c r="T1126" s="139"/>
      <c r="AT1126" s="134" t="s">
        <v>226</v>
      </c>
      <c r="AU1126" s="134" t="s">
        <v>81</v>
      </c>
      <c r="AV1126" s="132" t="s">
        <v>81</v>
      </c>
      <c r="AW1126" s="132" t="s">
        <v>28</v>
      </c>
      <c r="AX1126" s="132" t="s">
        <v>79</v>
      </c>
      <c r="AY1126" s="134" t="s">
        <v>217</v>
      </c>
    </row>
    <row r="1127" spans="1:65" s="132" customFormat="1">
      <c r="B1127" s="133"/>
      <c r="D1127" s="113" t="s">
        <v>226</v>
      </c>
      <c r="F1127" s="135" t="s">
        <v>1981</v>
      </c>
      <c r="H1127" s="136">
        <v>3.2210000000000001</v>
      </c>
      <c r="L1127" s="133"/>
      <c r="M1127" s="137"/>
      <c r="N1127" s="138"/>
      <c r="O1127" s="138"/>
      <c r="P1127" s="138"/>
      <c r="Q1127" s="138"/>
      <c r="R1127" s="138"/>
      <c r="S1127" s="138"/>
      <c r="T1127" s="139"/>
      <c r="AT1127" s="134" t="s">
        <v>226</v>
      </c>
      <c r="AU1127" s="134" t="s">
        <v>81</v>
      </c>
      <c r="AV1127" s="132" t="s">
        <v>81</v>
      </c>
      <c r="AW1127" s="132" t="s">
        <v>2</v>
      </c>
      <c r="AX1127" s="132" t="s">
        <v>79</v>
      </c>
      <c r="AY1127" s="134" t="s">
        <v>217</v>
      </c>
    </row>
    <row r="1128" spans="1:65" s="17" customFormat="1" ht="16.5" customHeight="1">
      <c r="A1128" s="161"/>
      <c r="B1128" s="15"/>
      <c r="C1128" s="94" t="s">
        <v>1882</v>
      </c>
      <c r="D1128" s="94" t="s">
        <v>219</v>
      </c>
      <c r="E1128" s="95" t="s">
        <v>1983</v>
      </c>
      <c r="F1128" s="96" t="s">
        <v>1984</v>
      </c>
      <c r="G1128" s="97" t="s">
        <v>286</v>
      </c>
      <c r="H1128" s="98">
        <v>1</v>
      </c>
      <c r="I1128" s="1"/>
      <c r="J1128" s="99">
        <f>ROUND(I1128*H1128,2)</f>
        <v>0</v>
      </c>
      <c r="K1128" s="96" t="s">
        <v>223</v>
      </c>
      <c r="L1128" s="15"/>
      <c r="M1128" s="100" t="s">
        <v>0</v>
      </c>
      <c r="N1128" s="101" t="s">
        <v>37</v>
      </c>
      <c r="O1128" s="102"/>
      <c r="P1128" s="103">
        <f>O1128*H1128</f>
        <v>0</v>
      </c>
      <c r="Q1128" s="103">
        <v>0</v>
      </c>
      <c r="R1128" s="103">
        <f>Q1128*H1128</f>
        <v>0</v>
      </c>
      <c r="S1128" s="103">
        <v>0</v>
      </c>
      <c r="T1128" s="104">
        <f>S1128*H1128</f>
        <v>0</v>
      </c>
      <c r="U1128" s="161"/>
      <c r="V1128" s="161"/>
      <c r="W1128" s="161"/>
      <c r="X1128" s="161"/>
      <c r="Y1128" s="161"/>
      <c r="Z1128" s="161"/>
      <c r="AA1128" s="161"/>
      <c r="AB1128" s="161"/>
      <c r="AC1128" s="161"/>
      <c r="AD1128" s="161"/>
      <c r="AE1128" s="161"/>
      <c r="AR1128" s="105" t="s">
        <v>293</v>
      </c>
      <c r="AT1128" s="105" t="s">
        <v>219</v>
      </c>
      <c r="AU1128" s="105" t="s">
        <v>81</v>
      </c>
      <c r="AY1128" s="6" t="s">
        <v>217</v>
      </c>
      <c r="BE1128" s="106">
        <f>IF(N1128="základní",J1128,0)</f>
        <v>0</v>
      </c>
      <c r="BF1128" s="106">
        <f>IF(N1128="snížená",J1128,0)</f>
        <v>0</v>
      </c>
      <c r="BG1128" s="106">
        <f>IF(N1128="zákl. přenesená",J1128,0)</f>
        <v>0</v>
      </c>
      <c r="BH1128" s="106">
        <f>IF(N1128="sníž. přenesená",J1128,0)</f>
        <v>0</v>
      </c>
      <c r="BI1128" s="106">
        <f>IF(N1128="nulová",J1128,0)</f>
        <v>0</v>
      </c>
      <c r="BJ1128" s="6" t="s">
        <v>79</v>
      </c>
      <c r="BK1128" s="106">
        <f>ROUND(I1128*H1128,2)</f>
        <v>0</v>
      </c>
      <c r="BL1128" s="6" t="s">
        <v>293</v>
      </c>
      <c r="BM1128" s="105" t="s">
        <v>1985</v>
      </c>
    </row>
    <row r="1129" spans="1:65" s="132" customFormat="1">
      <c r="B1129" s="133"/>
      <c r="D1129" s="113" t="s">
        <v>226</v>
      </c>
      <c r="E1129" s="134" t="s">
        <v>0</v>
      </c>
      <c r="F1129" s="135" t="s">
        <v>1986</v>
      </c>
      <c r="H1129" s="136">
        <v>1</v>
      </c>
      <c r="L1129" s="133"/>
      <c r="M1129" s="137"/>
      <c r="N1129" s="138"/>
      <c r="O1129" s="138"/>
      <c r="P1129" s="138"/>
      <c r="Q1129" s="138"/>
      <c r="R1129" s="138"/>
      <c r="S1129" s="138"/>
      <c r="T1129" s="139"/>
      <c r="AT1129" s="134" t="s">
        <v>226</v>
      </c>
      <c r="AU1129" s="134" t="s">
        <v>81</v>
      </c>
      <c r="AV1129" s="132" t="s">
        <v>81</v>
      </c>
      <c r="AW1129" s="132" t="s">
        <v>28</v>
      </c>
      <c r="AX1129" s="132" t="s">
        <v>79</v>
      </c>
      <c r="AY1129" s="134" t="s">
        <v>217</v>
      </c>
    </row>
    <row r="1130" spans="1:65" s="17" customFormat="1" ht="16.5" customHeight="1">
      <c r="A1130" s="161"/>
      <c r="B1130" s="15"/>
      <c r="C1130" s="94" t="s">
        <v>1887</v>
      </c>
      <c r="D1130" s="94" t="s">
        <v>219</v>
      </c>
      <c r="E1130" s="95" t="s">
        <v>1988</v>
      </c>
      <c r="F1130" s="96" t="s">
        <v>1989</v>
      </c>
      <c r="G1130" s="97" t="s">
        <v>257</v>
      </c>
      <c r="H1130" s="98">
        <v>26.902000000000001</v>
      </c>
      <c r="I1130" s="1"/>
      <c r="J1130" s="99">
        <f>ROUND(I1130*H1130,2)</f>
        <v>0</v>
      </c>
      <c r="K1130" s="96" t="s">
        <v>223</v>
      </c>
      <c r="L1130" s="15"/>
      <c r="M1130" s="100" t="s">
        <v>0</v>
      </c>
      <c r="N1130" s="101" t="s">
        <v>37</v>
      </c>
      <c r="O1130" s="102"/>
      <c r="P1130" s="103">
        <f>O1130*H1130</f>
        <v>0</v>
      </c>
      <c r="Q1130" s="103">
        <v>0</v>
      </c>
      <c r="R1130" s="103">
        <f>Q1130*H1130</f>
        <v>0</v>
      </c>
      <c r="S1130" s="103">
        <v>0</v>
      </c>
      <c r="T1130" s="104">
        <f>S1130*H1130</f>
        <v>0</v>
      </c>
      <c r="U1130" s="161"/>
      <c r="V1130" s="161"/>
      <c r="W1130" s="161"/>
      <c r="X1130" s="161"/>
      <c r="Y1130" s="161"/>
      <c r="Z1130" s="161"/>
      <c r="AA1130" s="161"/>
      <c r="AB1130" s="161"/>
      <c r="AC1130" s="161"/>
      <c r="AD1130" s="161"/>
      <c r="AE1130" s="161"/>
      <c r="AR1130" s="105" t="s">
        <v>293</v>
      </c>
      <c r="AT1130" s="105" t="s">
        <v>219</v>
      </c>
      <c r="AU1130" s="105" t="s">
        <v>81</v>
      </c>
      <c r="AY1130" s="6" t="s">
        <v>217</v>
      </c>
      <c r="BE1130" s="106">
        <f>IF(N1130="základní",J1130,0)</f>
        <v>0</v>
      </c>
      <c r="BF1130" s="106">
        <f>IF(N1130="snížená",J1130,0)</f>
        <v>0</v>
      </c>
      <c r="BG1130" s="106">
        <f>IF(N1130="zákl. přenesená",J1130,0)</f>
        <v>0</v>
      </c>
      <c r="BH1130" s="106">
        <f>IF(N1130="sníž. přenesená",J1130,0)</f>
        <v>0</v>
      </c>
      <c r="BI1130" s="106">
        <f>IF(N1130="nulová",J1130,0)</f>
        <v>0</v>
      </c>
      <c r="BJ1130" s="6" t="s">
        <v>79</v>
      </c>
      <c r="BK1130" s="106">
        <f>ROUND(I1130*H1130,2)</f>
        <v>0</v>
      </c>
      <c r="BL1130" s="6" t="s">
        <v>293</v>
      </c>
      <c r="BM1130" s="105" t="s">
        <v>1990</v>
      </c>
    </row>
    <row r="1131" spans="1:65" s="132" customFormat="1">
      <c r="B1131" s="133"/>
      <c r="D1131" s="113" t="s">
        <v>226</v>
      </c>
      <c r="E1131" s="134" t="s">
        <v>0</v>
      </c>
      <c r="F1131" s="135" t="s">
        <v>1991</v>
      </c>
      <c r="H1131" s="136">
        <v>26.902000000000001</v>
      </c>
      <c r="L1131" s="133"/>
      <c r="M1131" s="137"/>
      <c r="N1131" s="138"/>
      <c r="O1131" s="138"/>
      <c r="P1131" s="138"/>
      <c r="Q1131" s="138"/>
      <c r="R1131" s="138"/>
      <c r="S1131" s="138"/>
      <c r="T1131" s="139"/>
      <c r="AT1131" s="134" t="s">
        <v>226</v>
      </c>
      <c r="AU1131" s="134" t="s">
        <v>81</v>
      </c>
      <c r="AV1131" s="132" t="s">
        <v>81</v>
      </c>
      <c r="AW1131" s="132" t="s">
        <v>28</v>
      </c>
      <c r="AX1131" s="132" t="s">
        <v>79</v>
      </c>
      <c r="AY1131" s="134" t="s">
        <v>217</v>
      </c>
    </row>
    <row r="1132" spans="1:65" s="17" customFormat="1" ht="16.5" customHeight="1">
      <c r="A1132" s="161"/>
      <c r="B1132" s="15"/>
      <c r="C1132" s="148" t="s">
        <v>1892</v>
      </c>
      <c r="D1132" s="148" t="s">
        <v>245</v>
      </c>
      <c r="E1132" s="149" t="s">
        <v>1993</v>
      </c>
      <c r="F1132" s="150" t="s">
        <v>1994</v>
      </c>
      <c r="G1132" s="151" t="s">
        <v>257</v>
      </c>
      <c r="H1132" s="152">
        <v>29.591999999999999</v>
      </c>
      <c r="I1132" s="2"/>
      <c r="J1132" s="153">
        <f>ROUND(I1132*H1132,2)</f>
        <v>0</v>
      </c>
      <c r="K1132" s="150" t="s">
        <v>223</v>
      </c>
      <c r="L1132" s="154"/>
      <c r="M1132" s="155" t="s">
        <v>0</v>
      </c>
      <c r="N1132" s="156" t="s">
        <v>37</v>
      </c>
      <c r="O1132" s="102"/>
      <c r="P1132" s="103">
        <f>O1132*H1132</f>
        <v>0</v>
      </c>
      <c r="Q1132" s="103">
        <v>2.0000000000000001E-4</v>
      </c>
      <c r="R1132" s="103">
        <f>Q1132*H1132</f>
        <v>5.9183999999999999E-3</v>
      </c>
      <c r="S1132" s="103">
        <v>0</v>
      </c>
      <c r="T1132" s="104">
        <f>S1132*H1132</f>
        <v>0</v>
      </c>
      <c r="U1132" s="161"/>
      <c r="V1132" s="161"/>
      <c r="W1132" s="161"/>
      <c r="X1132" s="161"/>
      <c r="Y1132" s="161"/>
      <c r="Z1132" s="161"/>
      <c r="AA1132" s="161"/>
      <c r="AB1132" s="161"/>
      <c r="AC1132" s="161"/>
      <c r="AD1132" s="161"/>
      <c r="AE1132" s="161"/>
      <c r="AR1132" s="105" t="s">
        <v>364</v>
      </c>
      <c r="AT1132" s="105" t="s">
        <v>245</v>
      </c>
      <c r="AU1132" s="105" t="s">
        <v>81</v>
      </c>
      <c r="AY1132" s="6" t="s">
        <v>217</v>
      </c>
      <c r="BE1132" s="106">
        <f>IF(N1132="základní",J1132,0)</f>
        <v>0</v>
      </c>
      <c r="BF1132" s="106">
        <f>IF(N1132="snížená",J1132,0)</f>
        <v>0</v>
      </c>
      <c r="BG1132" s="106">
        <f>IF(N1132="zákl. přenesená",J1132,0)</f>
        <v>0</v>
      </c>
      <c r="BH1132" s="106">
        <f>IF(N1132="sníž. přenesená",J1132,0)</f>
        <v>0</v>
      </c>
      <c r="BI1132" s="106">
        <f>IF(N1132="nulová",J1132,0)</f>
        <v>0</v>
      </c>
      <c r="BJ1132" s="6" t="s">
        <v>79</v>
      </c>
      <c r="BK1132" s="106">
        <f>ROUND(I1132*H1132,2)</f>
        <v>0</v>
      </c>
      <c r="BL1132" s="6" t="s">
        <v>293</v>
      </c>
      <c r="BM1132" s="105" t="s">
        <v>1995</v>
      </c>
    </row>
    <row r="1133" spans="1:65" s="132" customFormat="1">
      <c r="B1133" s="133"/>
      <c r="D1133" s="113" t="s">
        <v>226</v>
      </c>
      <c r="E1133" s="134" t="s">
        <v>0</v>
      </c>
      <c r="F1133" s="135" t="s">
        <v>1991</v>
      </c>
      <c r="H1133" s="136">
        <v>26.902000000000001</v>
      </c>
      <c r="L1133" s="133"/>
      <c r="M1133" s="137"/>
      <c r="N1133" s="138"/>
      <c r="O1133" s="138"/>
      <c r="P1133" s="138"/>
      <c r="Q1133" s="138"/>
      <c r="R1133" s="138"/>
      <c r="S1133" s="138"/>
      <c r="T1133" s="139"/>
      <c r="AT1133" s="134" t="s">
        <v>226</v>
      </c>
      <c r="AU1133" s="134" t="s">
        <v>81</v>
      </c>
      <c r="AV1133" s="132" t="s">
        <v>81</v>
      </c>
      <c r="AW1133" s="132" t="s">
        <v>28</v>
      </c>
      <c r="AX1133" s="132" t="s">
        <v>79</v>
      </c>
      <c r="AY1133" s="134" t="s">
        <v>217</v>
      </c>
    </row>
    <row r="1134" spans="1:65" s="132" customFormat="1">
      <c r="B1134" s="133"/>
      <c r="D1134" s="113" t="s">
        <v>226</v>
      </c>
      <c r="F1134" s="135" t="s">
        <v>1996</v>
      </c>
      <c r="H1134" s="136">
        <v>29.591999999999999</v>
      </c>
      <c r="L1134" s="133"/>
      <c r="M1134" s="137"/>
      <c r="N1134" s="138"/>
      <c r="O1134" s="138"/>
      <c r="P1134" s="138"/>
      <c r="Q1134" s="138"/>
      <c r="R1134" s="138"/>
      <c r="S1134" s="138"/>
      <c r="T1134" s="139"/>
      <c r="AT1134" s="134" t="s">
        <v>226</v>
      </c>
      <c r="AU1134" s="134" t="s">
        <v>81</v>
      </c>
      <c r="AV1134" s="132" t="s">
        <v>81</v>
      </c>
      <c r="AW1134" s="132" t="s">
        <v>2</v>
      </c>
      <c r="AX1134" s="132" t="s">
        <v>79</v>
      </c>
      <c r="AY1134" s="134" t="s">
        <v>217</v>
      </c>
    </row>
    <row r="1135" spans="1:65" s="17" customFormat="1" ht="16.5" customHeight="1">
      <c r="A1135" s="161"/>
      <c r="B1135" s="15"/>
      <c r="C1135" s="94" t="s">
        <v>1897</v>
      </c>
      <c r="D1135" s="94" t="s">
        <v>219</v>
      </c>
      <c r="E1135" s="95" t="s">
        <v>1998</v>
      </c>
      <c r="F1135" s="96" t="s">
        <v>1999</v>
      </c>
      <c r="G1135" s="97" t="s">
        <v>286</v>
      </c>
      <c r="H1135" s="98">
        <v>2.7829999999999999</v>
      </c>
      <c r="I1135" s="1"/>
      <c r="J1135" s="99">
        <f>ROUND(I1135*H1135,2)</f>
        <v>0</v>
      </c>
      <c r="K1135" s="96" t="s">
        <v>223</v>
      </c>
      <c r="L1135" s="15"/>
      <c r="M1135" s="100" t="s">
        <v>0</v>
      </c>
      <c r="N1135" s="101" t="s">
        <v>37</v>
      </c>
      <c r="O1135" s="102"/>
      <c r="P1135" s="103">
        <f>O1135*H1135</f>
        <v>0</v>
      </c>
      <c r="Q1135" s="103">
        <v>0</v>
      </c>
      <c r="R1135" s="103">
        <f>Q1135*H1135</f>
        <v>0</v>
      </c>
      <c r="S1135" s="103">
        <v>8.5299999999999994E-3</v>
      </c>
      <c r="T1135" s="104">
        <f>S1135*H1135</f>
        <v>2.3738989999999998E-2</v>
      </c>
      <c r="U1135" s="161"/>
      <c r="V1135" s="161"/>
      <c r="W1135" s="161"/>
      <c r="X1135" s="161"/>
      <c r="Y1135" s="161"/>
      <c r="Z1135" s="161"/>
      <c r="AA1135" s="161"/>
      <c r="AB1135" s="161"/>
      <c r="AC1135" s="161"/>
      <c r="AD1135" s="161"/>
      <c r="AE1135" s="161"/>
      <c r="AR1135" s="105" t="s">
        <v>293</v>
      </c>
      <c r="AT1135" s="105" t="s">
        <v>219</v>
      </c>
      <c r="AU1135" s="105" t="s">
        <v>81</v>
      </c>
      <c r="AY1135" s="6" t="s">
        <v>217</v>
      </c>
      <c r="BE1135" s="106">
        <f>IF(N1135="základní",J1135,0)</f>
        <v>0</v>
      </c>
      <c r="BF1135" s="106">
        <f>IF(N1135="snížená",J1135,0)</f>
        <v>0</v>
      </c>
      <c r="BG1135" s="106">
        <f>IF(N1135="zákl. přenesená",J1135,0)</f>
        <v>0</v>
      </c>
      <c r="BH1135" s="106">
        <f>IF(N1135="sníž. přenesená",J1135,0)</f>
        <v>0</v>
      </c>
      <c r="BI1135" s="106">
        <f>IF(N1135="nulová",J1135,0)</f>
        <v>0</v>
      </c>
      <c r="BJ1135" s="6" t="s">
        <v>79</v>
      </c>
      <c r="BK1135" s="106">
        <f>ROUND(I1135*H1135,2)</f>
        <v>0</v>
      </c>
      <c r="BL1135" s="6" t="s">
        <v>293</v>
      </c>
      <c r="BM1135" s="105" t="s">
        <v>2000</v>
      </c>
    </row>
    <row r="1136" spans="1:65" s="132" customFormat="1">
      <c r="B1136" s="133"/>
      <c r="D1136" s="113" t="s">
        <v>226</v>
      </c>
      <c r="E1136" s="134" t="s">
        <v>0</v>
      </c>
      <c r="F1136" s="135" t="s">
        <v>2001</v>
      </c>
      <c r="H1136" s="136">
        <v>2.7829999999999999</v>
      </c>
      <c r="L1136" s="133"/>
      <c r="M1136" s="137"/>
      <c r="N1136" s="138"/>
      <c r="O1136" s="138"/>
      <c r="P1136" s="138"/>
      <c r="Q1136" s="138"/>
      <c r="R1136" s="138"/>
      <c r="S1136" s="138"/>
      <c r="T1136" s="139"/>
      <c r="AT1136" s="134" t="s">
        <v>226</v>
      </c>
      <c r="AU1136" s="134" t="s">
        <v>81</v>
      </c>
      <c r="AV1136" s="132" t="s">
        <v>81</v>
      </c>
      <c r="AW1136" s="132" t="s">
        <v>28</v>
      </c>
      <c r="AX1136" s="132" t="s">
        <v>79</v>
      </c>
      <c r="AY1136" s="134" t="s">
        <v>217</v>
      </c>
    </row>
    <row r="1137" spans="1:65" s="17" customFormat="1" ht="16.5" customHeight="1">
      <c r="A1137" s="161"/>
      <c r="B1137" s="15"/>
      <c r="C1137" s="94" t="s">
        <v>1902</v>
      </c>
      <c r="D1137" s="94" t="s">
        <v>219</v>
      </c>
      <c r="E1137" s="95" t="s">
        <v>2003</v>
      </c>
      <c r="F1137" s="96" t="s">
        <v>2004</v>
      </c>
      <c r="G1137" s="97" t="s">
        <v>458</v>
      </c>
      <c r="H1137" s="98">
        <v>8</v>
      </c>
      <c r="I1137" s="1"/>
      <c r="J1137" s="99">
        <f>ROUND(I1137*H1137,2)</f>
        <v>0</v>
      </c>
      <c r="K1137" s="96" t="s">
        <v>223</v>
      </c>
      <c r="L1137" s="15"/>
      <c r="M1137" s="100" t="s">
        <v>0</v>
      </c>
      <c r="N1137" s="101" t="s">
        <v>37</v>
      </c>
      <c r="O1137" s="102"/>
      <c r="P1137" s="103">
        <f>O1137*H1137</f>
        <v>0</v>
      </c>
      <c r="Q1137" s="103">
        <v>0</v>
      </c>
      <c r="R1137" s="103">
        <f>Q1137*H1137</f>
        <v>0</v>
      </c>
      <c r="S1137" s="103">
        <v>0</v>
      </c>
      <c r="T1137" s="104">
        <f>S1137*H1137</f>
        <v>0</v>
      </c>
      <c r="U1137" s="161"/>
      <c r="V1137" s="161"/>
      <c r="W1137" s="161"/>
      <c r="X1137" s="161"/>
      <c r="Y1137" s="161"/>
      <c r="Z1137" s="161"/>
      <c r="AA1137" s="161"/>
      <c r="AB1137" s="161"/>
      <c r="AC1137" s="161"/>
      <c r="AD1137" s="161"/>
      <c r="AE1137" s="161"/>
      <c r="AR1137" s="105" t="s">
        <v>293</v>
      </c>
      <c r="AT1137" s="105" t="s">
        <v>219</v>
      </c>
      <c r="AU1137" s="105" t="s">
        <v>81</v>
      </c>
      <c r="AY1137" s="6" t="s">
        <v>217</v>
      </c>
      <c r="BE1137" s="106">
        <f>IF(N1137="základní",J1137,0)</f>
        <v>0</v>
      </c>
      <c r="BF1137" s="106">
        <f>IF(N1137="snížená",J1137,0)</f>
        <v>0</v>
      </c>
      <c r="BG1137" s="106">
        <f>IF(N1137="zákl. přenesená",J1137,0)</f>
        <v>0</v>
      </c>
      <c r="BH1137" s="106">
        <f>IF(N1137="sníž. přenesená",J1137,0)</f>
        <v>0</v>
      </c>
      <c r="BI1137" s="106">
        <f>IF(N1137="nulová",J1137,0)</f>
        <v>0</v>
      </c>
      <c r="BJ1137" s="6" t="s">
        <v>79</v>
      </c>
      <c r="BK1137" s="106">
        <f>ROUND(I1137*H1137,2)</f>
        <v>0</v>
      </c>
      <c r="BL1137" s="6" t="s">
        <v>293</v>
      </c>
      <c r="BM1137" s="105" t="s">
        <v>2005</v>
      </c>
    </row>
    <row r="1138" spans="1:65" s="17" customFormat="1" ht="16.5" customHeight="1">
      <c r="A1138" s="161"/>
      <c r="B1138" s="15"/>
      <c r="C1138" s="94" t="s">
        <v>1907</v>
      </c>
      <c r="D1138" s="94" t="s">
        <v>219</v>
      </c>
      <c r="E1138" s="95" t="s">
        <v>2007</v>
      </c>
      <c r="F1138" s="96" t="s">
        <v>2008</v>
      </c>
      <c r="G1138" s="97" t="s">
        <v>458</v>
      </c>
      <c r="H1138" s="98">
        <v>14</v>
      </c>
      <c r="I1138" s="1"/>
      <c r="J1138" s="99">
        <f>ROUND(I1138*H1138,2)</f>
        <v>0</v>
      </c>
      <c r="K1138" s="96" t="s">
        <v>223</v>
      </c>
      <c r="L1138" s="15"/>
      <c r="M1138" s="100" t="s">
        <v>0</v>
      </c>
      <c r="N1138" s="101" t="s">
        <v>37</v>
      </c>
      <c r="O1138" s="102"/>
      <c r="P1138" s="103">
        <f>O1138*H1138</f>
        <v>0</v>
      </c>
      <c r="Q1138" s="103">
        <v>0</v>
      </c>
      <c r="R1138" s="103">
        <f>Q1138*H1138</f>
        <v>0</v>
      </c>
      <c r="S1138" s="103">
        <v>0</v>
      </c>
      <c r="T1138" s="104">
        <f>S1138*H1138</f>
        <v>0</v>
      </c>
      <c r="U1138" s="161"/>
      <c r="V1138" s="161"/>
      <c r="W1138" s="161"/>
      <c r="X1138" s="161"/>
      <c r="Y1138" s="161"/>
      <c r="Z1138" s="161"/>
      <c r="AA1138" s="161"/>
      <c r="AB1138" s="161"/>
      <c r="AC1138" s="161"/>
      <c r="AD1138" s="161"/>
      <c r="AE1138" s="161"/>
      <c r="AR1138" s="105" t="s">
        <v>293</v>
      </c>
      <c r="AT1138" s="105" t="s">
        <v>219</v>
      </c>
      <c r="AU1138" s="105" t="s">
        <v>81</v>
      </c>
      <c r="AY1138" s="6" t="s">
        <v>217</v>
      </c>
      <c r="BE1138" s="106">
        <f>IF(N1138="základní",J1138,0)</f>
        <v>0</v>
      </c>
      <c r="BF1138" s="106">
        <f>IF(N1138="snížená",J1138,0)</f>
        <v>0</v>
      </c>
      <c r="BG1138" s="106">
        <f>IF(N1138="zákl. přenesená",J1138,0)</f>
        <v>0</v>
      </c>
      <c r="BH1138" s="106">
        <f>IF(N1138="sníž. přenesená",J1138,0)</f>
        <v>0</v>
      </c>
      <c r="BI1138" s="106">
        <f>IF(N1138="nulová",J1138,0)</f>
        <v>0</v>
      </c>
      <c r="BJ1138" s="6" t="s">
        <v>79</v>
      </c>
      <c r="BK1138" s="106">
        <f>ROUND(I1138*H1138,2)</f>
        <v>0</v>
      </c>
      <c r="BL1138" s="6" t="s">
        <v>293</v>
      </c>
      <c r="BM1138" s="105" t="s">
        <v>2009</v>
      </c>
    </row>
    <row r="1139" spans="1:65" s="17" customFormat="1" ht="16.5" customHeight="1">
      <c r="A1139" s="161"/>
      <c r="B1139" s="15"/>
      <c r="C1139" s="94" t="s">
        <v>1912</v>
      </c>
      <c r="D1139" s="94" t="s">
        <v>219</v>
      </c>
      <c r="E1139" s="95" t="s">
        <v>2011</v>
      </c>
      <c r="F1139" s="96" t="s">
        <v>2012</v>
      </c>
      <c r="G1139" s="97" t="s">
        <v>458</v>
      </c>
      <c r="H1139" s="98">
        <v>4</v>
      </c>
      <c r="I1139" s="1"/>
      <c r="J1139" s="99">
        <f>ROUND(I1139*H1139,2)</f>
        <v>0</v>
      </c>
      <c r="K1139" s="96" t="s">
        <v>223</v>
      </c>
      <c r="L1139" s="15"/>
      <c r="M1139" s="100" t="s">
        <v>0</v>
      </c>
      <c r="N1139" s="101" t="s">
        <v>37</v>
      </c>
      <c r="O1139" s="102"/>
      <c r="P1139" s="103">
        <f>O1139*H1139</f>
        <v>0</v>
      </c>
      <c r="Q1139" s="103">
        <v>0</v>
      </c>
      <c r="R1139" s="103">
        <f>Q1139*H1139</f>
        <v>0</v>
      </c>
      <c r="S1139" s="103">
        <v>0</v>
      </c>
      <c r="T1139" s="104">
        <f>S1139*H1139</f>
        <v>0</v>
      </c>
      <c r="U1139" s="161"/>
      <c r="V1139" s="161"/>
      <c r="W1139" s="161"/>
      <c r="X1139" s="161"/>
      <c r="Y1139" s="161"/>
      <c r="Z1139" s="161"/>
      <c r="AA1139" s="161"/>
      <c r="AB1139" s="161"/>
      <c r="AC1139" s="161"/>
      <c r="AD1139" s="161"/>
      <c r="AE1139" s="161"/>
      <c r="AR1139" s="105" t="s">
        <v>293</v>
      </c>
      <c r="AT1139" s="105" t="s">
        <v>219</v>
      </c>
      <c r="AU1139" s="105" t="s">
        <v>81</v>
      </c>
      <c r="AY1139" s="6" t="s">
        <v>217</v>
      </c>
      <c r="BE1139" s="106">
        <f>IF(N1139="základní",J1139,0)</f>
        <v>0</v>
      </c>
      <c r="BF1139" s="106">
        <f>IF(N1139="snížená",J1139,0)</f>
        <v>0</v>
      </c>
      <c r="BG1139" s="106">
        <f>IF(N1139="zákl. přenesená",J1139,0)</f>
        <v>0</v>
      </c>
      <c r="BH1139" s="106">
        <f>IF(N1139="sníž. přenesená",J1139,0)</f>
        <v>0</v>
      </c>
      <c r="BI1139" s="106">
        <f>IF(N1139="nulová",J1139,0)</f>
        <v>0</v>
      </c>
      <c r="BJ1139" s="6" t="s">
        <v>79</v>
      </c>
      <c r="BK1139" s="106">
        <f>ROUND(I1139*H1139,2)</f>
        <v>0</v>
      </c>
      <c r="BL1139" s="6" t="s">
        <v>293</v>
      </c>
      <c r="BM1139" s="105" t="s">
        <v>2013</v>
      </c>
    </row>
    <row r="1140" spans="1:65" s="17" customFormat="1" ht="16.5" customHeight="1">
      <c r="A1140" s="161"/>
      <c r="B1140" s="15"/>
      <c r="C1140" s="148" t="s">
        <v>1914</v>
      </c>
      <c r="D1140" s="148" t="s">
        <v>245</v>
      </c>
      <c r="E1140" s="149" t="s">
        <v>2015</v>
      </c>
      <c r="F1140" s="150" t="s">
        <v>2016</v>
      </c>
      <c r="G1140" s="151" t="s">
        <v>286</v>
      </c>
      <c r="H1140" s="152">
        <v>3.0390000000000001</v>
      </c>
      <c r="I1140" s="2"/>
      <c r="J1140" s="153">
        <f>ROUND(I1140*H1140,2)</f>
        <v>0</v>
      </c>
      <c r="K1140" s="150" t="s">
        <v>0</v>
      </c>
      <c r="L1140" s="154"/>
      <c r="M1140" s="155" t="s">
        <v>0</v>
      </c>
      <c r="N1140" s="156" t="s">
        <v>37</v>
      </c>
      <c r="O1140" s="102"/>
      <c r="P1140" s="103">
        <f>O1140*H1140</f>
        <v>0</v>
      </c>
      <c r="Q1140" s="103">
        <v>3.0000000000000001E-3</v>
      </c>
      <c r="R1140" s="103">
        <f>Q1140*H1140</f>
        <v>9.1170000000000001E-3</v>
      </c>
      <c r="S1140" s="103">
        <v>0</v>
      </c>
      <c r="T1140" s="104">
        <f>S1140*H1140</f>
        <v>0</v>
      </c>
      <c r="U1140" s="161"/>
      <c r="V1140" s="161"/>
      <c r="W1140" s="161"/>
      <c r="X1140" s="161"/>
      <c r="Y1140" s="161"/>
      <c r="Z1140" s="161"/>
      <c r="AA1140" s="161"/>
      <c r="AB1140" s="161"/>
      <c r="AC1140" s="161"/>
      <c r="AD1140" s="161"/>
      <c r="AE1140" s="161"/>
      <c r="AR1140" s="105" t="s">
        <v>364</v>
      </c>
      <c r="AT1140" s="105" t="s">
        <v>245</v>
      </c>
      <c r="AU1140" s="105" t="s">
        <v>81</v>
      </c>
      <c r="AY1140" s="6" t="s">
        <v>217</v>
      </c>
      <c r="BE1140" s="106">
        <f>IF(N1140="základní",J1140,0)</f>
        <v>0</v>
      </c>
      <c r="BF1140" s="106">
        <f>IF(N1140="snížená",J1140,0)</f>
        <v>0</v>
      </c>
      <c r="BG1140" s="106">
        <f>IF(N1140="zákl. přenesená",J1140,0)</f>
        <v>0</v>
      </c>
      <c r="BH1140" s="106">
        <f>IF(N1140="sníž. přenesená",J1140,0)</f>
        <v>0</v>
      </c>
      <c r="BI1140" s="106">
        <f>IF(N1140="nulová",J1140,0)</f>
        <v>0</v>
      </c>
      <c r="BJ1140" s="6" t="s">
        <v>79</v>
      </c>
      <c r="BK1140" s="106">
        <f>ROUND(I1140*H1140,2)</f>
        <v>0</v>
      </c>
      <c r="BL1140" s="6" t="s">
        <v>293</v>
      </c>
      <c r="BM1140" s="105" t="s">
        <v>2017</v>
      </c>
    </row>
    <row r="1141" spans="1:65" s="132" customFormat="1" ht="22.5">
      <c r="B1141" s="133"/>
      <c r="D1141" s="113" t="s">
        <v>226</v>
      </c>
      <c r="E1141" s="134" t="s">
        <v>0</v>
      </c>
      <c r="F1141" s="135" t="s">
        <v>2018</v>
      </c>
      <c r="H1141" s="136">
        <v>2.3809999999999998</v>
      </c>
      <c r="L1141" s="133"/>
      <c r="M1141" s="137"/>
      <c r="N1141" s="138"/>
      <c r="O1141" s="138"/>
      <c r="P1141" s="138"/>
      <c r="Q1141" s="138"/>
      <c r="R1141" s="138"/>
      <c r="S1141" s="138"/>
      <c r="T1141" s="139"/>
      <c r="AT1141" s="134" t="s">
        <v>226</v>
      </c>
      <c r="AU1141" s="134" t="s">
        <v>81</v>
      </c>
      <c r="AV1141" s="132" t="s">
        <v>81</v>
      </c>
      <c r="AW1141" s="132" t="s">
        <v>28</v>
      </c>
      <c r="AX1141" s="132" t="s">
        <v>72</v>
      </c>
      <c r="AY1141" s="134" t="s">
        <v>217</v>
      </c>
    </row>
    <row r="1142" spans="1:65" s="132" customFormat="1">
      <c r="B1142" s="133"/>
      <c r="D1142" s="113" t="s">
        <v>226</v>
      </c>
      <c r="E1142" s="134" t="s">
        <v>0</v>
      </c>
      <c r="F1142" s="135" t="s">
        <v>2019</v>
      </c>
      <c r="H1142" s="136">
        <v>0.65800000000000003</v>
      </c>
      <c r="L1142" s="133"/>
      <c r="M1142" s="137"/>
      <c r="N1142" s="138"/>
      <c r="O1142" s="138"/>
      <c r="P1142" s="138"/>
      <c r="Q1142" s="138"/>
      <c r="R1142" s="138"/>
      <c r="S1142" s="138"/>
      <c r="T1142" s="139"/>
      <c r="AT1142" s="134" t="s">
        <v>226</v>
      </c>
      <c r="AU1142" s="134" t="s">
        <v>81</v>
      </c>
      <c r="AV1142" s="132" t="s">
        <v>81</v>
      </c>
      <c r="AW1142" s="132" t="s">
        <v>28</v>
      </c>
      <c r="AX1142" s="132" t="s">
        <v>72</v>
      </c>
      <c r="AY1142" s="134" t="s">
        <v>217</v>
      </c>
    </row>
    <row r="1143" spans="1:65" s="140" customFormat="1">
      <c r="B1143" s="141"/>
      <c r="D1143" s="113" t="s">
        <v>226</v>
      </c>
      <c r="E1143" s="142" t="s">
        <v>0</v>
      </c>
      <c r="F1143" s="143" t="s">
        <v>227</v>
      </c>
      <c r="H1143" s="144">
        <v>3.0389999999999997</v>
      </c>
      <c r="L1143" s="141"/>
      <c r="M1143" s="145"/>
      <c r="N1143" s="146"/>
      <c r="O1143" s="146"/>
      <c r="P1143" s="146"/>
      <c r="Q1143" s="146"/>
      <c r="R1143" s="146"/>
      <c r="S1143" s="146"/>
      <c r="T1143" s="147"/>
      <c r="AT1143" s="142" t="s">
        <v>226</v>
      </c>
      <c r="AU1143" s="142" t="s">
        <v>81</v>
      </c>
      <c r="AV1143" s="140" t="s">
        <v>224</v>
      </c>
      <c r="AW1143" s="140" t="s">
        <v>28</v>
      </c>
      <c r="AX1143" s="140" t="s">
        <v>79</v>
      </c>
      <c r="AY1143" s="142" t="s">
        <v>217</v>
      </c>
    </row>
    <row r="1144" spans="1:65" s="17" customFormat="1" ht="16.5" customHeight="1">
      <c r="A1144" s="161"/>
      <c r="B1144" s="15"/>
      <c r="C1144" s="94" t="s">
        <v>1916</v>
      </c>
      <c r="D1144" s="94" t="s">
        <v>219</v>
      </c>
      <c r="E1144" s="95" t="s">
        <v>2020</v>
      </c>
      <c r="F1144" s="96" t="s">
        <v>2021</v>
      </c>
      <c r="G1144" s="97" t="s">
        <v>263</v>
      </c>
      <c r="H1144" s="98">
        <v>6.7000000000000004E-2</v>
      </c>
      <c r="I1144" s="1"/>
      <c r="J1144" s="99">
        <f>ROUND(I1144*H1144,2)</f>
        <v>0</v>
      </c>
      <c r="K1144" s="96" t="s">
        <v>223</v>
      </c>
      <c r="L1144" s="15"/>
      <c r="M1144" s="100" t="s">
        <v>0</v>
      </c>
      <c r="N1144" s="101" t="s">
        <v>37</v>
      </c>
      <c r="O1144" s="102"/>
      <c r="P1144" s="103">
        <f>O1144*H1144</f>
        <v>0</v>
      </c>
      <c r="Q1144" s="103">
        <v>0</v>
      </c>
      <c r="R1144" s="103">
        <f>Q1144*H1144</f>
        <v>0</v>
      </c>
      <c r="S1144" s="103">
        <v>0</v>
      </c>
      <c r="T1144" s="104">
        <f>S1144*H1144</f>
        <v>0</v>
      </c>
      <c r="U1144" s="161"/>
      <c r="V1144" s="161"/>
      <c r="W1144" s="161"/>
      <c r="X1144" s="161"/>
      <c r="Y1144" s="161"/>
      <c r="Z1144" s="161"/>
      <c r="AA1144" s="161"/>
      <c r="AB1144" s="161"/>
      <c r="AC1144" s="161"/>
      <c r="AD1144" s="161"/>
      <c r="AE1144" s="161"/>
      <c r="AR1144" s="105" t="s">
        <v>293</v>
      </c>
      <c r="AT1144" s="105" t="s">
        <v>219</v>
      </c>
      <c r="AU1144" s="105" t="s">
        <v>81</v>
      </c>
      <c r="AY1144" s="6" t="s">
        <v>217</v>
      </c>
      <c r="BE1144" s="106">
        <f>IF(N1144="základní",J1144,0)</f>
        <v>0</v>
      </c>
      <c r="BF1144" s="106">
        <f>IF(N1144="snížená",J1144,0)</f>
        <v>0</v>
      </c>
      <c r="BG1144" s="106">
        <f>IF(N1144="zákl. přenesená",J1144,0)</f>
        <v>0</v>
      </c>
      <c r="BH1144" s="106">
        <f>IF(N1144="sníž. přenesená",J1144,0)</f>
        <v>0</v>
      </c>
      <c r="BI1144" s="106">
        <f>IF(N1144="nulová",J1144,0)</f>
        <v>0</v>
      </c>
      <c r="BJ1144" s="6" t="s">
        <v>79</v>
      </c>
      <c r="BK1144" s="106">
        <f>ROUND(I1144*H1144,2)</f>
        <v>0</v>
      </c>
      <c r="BL1144" s="6" t="s">
        <v>293</v>
      </c>
      <c r="BM1144" s="105" t="s">
        <v>2022</v>
      </c>
    </row>
    <row r="1145" spans="1:65" s="81" customFormat="1" ht="22.9" customHeight="1">
      <c r="B1145" s="82"/>
      <c r="D1145" s="83" t="s">
        <v>71</v>
      </c>
      <c r="E1145" s="92" t="s">
        <v>2023</v>
      </c>
      <c r="F1145" s="92" t="s">
        <v>2024</v>
      </c>
      <c r="J1145" s="93">
        <f>BK1145</f>
        <v>0</v>
      </c>
      <c r="L1145" s="82"/>
      <c r="M1145" s="86"/>
      <c r="N1145" s="87"/>
      <c r="O1145" s="87"/>
      <c r="P1145" s="88">
        <f>SUM(P1146:P1154)</f>
        <v>0</v>
      </c>
      <c r="Q1145" s="87"/>
      <c r="R1145" s="88">
        <f>SUM(R1146:R1154)</f>
        <v>6.9119999999999987E-2</v>
      </c>
      <c r="S1145" s="87"/>
      <c r="T1145" s="89">
        <f>SUM(T1146:T1154)</f>
        <v>0.10850000000000001</v>
      </c>
      <c r="AR1145" s="83" t="s">
        <v>81</v>
      </c>
      <c r="AT1145" s="90" t="s">
        <v>71</v>
      </c>
      <c r="AU1145" s="90" t="s">
        <v>79</v>
      </c>
      <c r="AY1145" s="83" t="s">
        <v>217</v>
      </c>
      <c r="BK1145" s="91">
        <f>SUM(BK1146:BK1154)</f>
        <v>0</v>
      </c>
    </row>
    <row r="1146" spans="1:65" s="17" customFormat="1" ht="16.5" customHeight="1">
      <c r="A1146" s="161"/>
      <c r="B1146" s="15"/>
      <c r="C1146" s="94" t="s">
        <v>1921</v>
      </c>
      <c r="D1146" s="94" t="s">
        <v>219</v>
      </c>
      <c r="E1146" s="95" t="s">
        <v>2025</v>
      </c>
      <c r="F1146" s="96" t="s">
        <v>2026</v>
      </c>
      <c r="G1146" s="97" t="s">
        <v>286</v>
      </c>
      <c r="H1146" s="98">
        <v>1.24</v>
      </c>
      <c r="I1146" s="1"/>
      <c r="J1146" s="99">
        <f>ROUND(I1146*H1146,2)</f>
        <v>0</v>
      </c>
      <c r="K1146" s="96" t="s">
        <v>223</v>
      </c>
      <c r="L1146" s="15"/>
      <c r="M1146" s="100" t="s">
        <v>0</v>
      </c>
      <c r="N1146" s="101" t="s">
        <v>37</v>
      </c>
      <c r="O1146" s="102"/>
      <c r="P1146" s="103">
        <f>O1146*H1146</f>
        <v>0</v>
      </c>
      <c r="Q1146" s="103">
        <v>0</v>
      </c>
      <c r="R1146" s="103">
        <f>Q1146*H1146</f>
        <v>0</v>
      </c>
      <c r="S1146" s="103">
        <v>0</v>
      </c>
      <c r="T1146" s="104">
        <f>S1146*H1146</f>
        <v>0</v>
      </c>
      <c r="U1146" s="161"/>
      <c r="V1146" s="161"/>
      <c r="W1146" s="161"/>
      <c r="X1146" s="161"/>
      <c r="Y1146" s="161"/>
      <c r="Z1146" s="161"/>
      <c r="AA1146" s="161"/>
      <c r="AB1146" s="161"/>
      <c r="AC1146" s="161"/>
      <c r="AD1146" s="161"/>
      <c r="AE1146" s="161"/>
      <c r="AR1146" s="105" t="s">
        <v>293</v>
      </c>
      <c r="AT1146" s="105" t="s">
        <v>219</v>
      </c>
      <c r="AU1146" s="105" t="s">
        <v>81</v>
      </c>
      <c r="AY1146" s="6" t="s">
        <v>217</v>
      </c>
      <c r="BE1146" s="106">
        <f>IF(N1146="základní",J1146,0)</f>
        <v>0</v>
      </c>
      <c r="BF1146" s="106">
        <f>IF(N1146="snížená",J1146,0)</f>
        <v>0</v>
      </c>
      <c r="BG1146" s="106">
        <f>IF(N1146="zákl. přenesená",J1146,0)</f>
        <v>0</v>
      </c>
      <c r="BH1146" s="106">
        <f>IF(N1146="sníž. přenesená",J1146,0)</f>
        <v>0</v>
      </c>
      <c r="BI1146" s="106">
        <f>IF(N1146="nulová",J1146,0)</f>
        <v>0</v>
      </c>
      <c r="BJ1146" s="6" t="s">
        <v>79</v>
      </c>
      <c r="BK1146" s="106">
        <f>ROUND(I1146*H1146,2)</f>
        <v>0</v>
      </c>
      <c r="BL1146" s="6" t="s">
        <v>293</v>
      </c>
      <c r="BM1146" s="105" t="s">
        <v>2027</v>
      </c>
    </row>
    <row r="1147" spans="1:65" s="132" customFormat="1">
      <c r="B1147" s="133"/>
      <c r="D1147" s="113" t="s">
        <v>226</v>
      </c>
      <c r="E1147" s="134" t="s">
        <v>0</v>
      </c>
      <c r="F1147" s="135" t="s">
        <v>2028</v>
      </c>
      <c r="H1147" s="136">
        <v>1.24</v>
      </c>
      <c r="L1147" s="133"/>
      <c r="M1147" s="137"/>
      <c r="N1147" s="138"/>
      <c r="O1147" s="138"/>
      <c r="P1147" s="138"/>
      <c r="Q1147" s="138"/>
      <c r="R1147" s="138"/>
      <c r="S1147" s="138"/>
      <c r="T1147" s="139"/>
      <c r="AT1147" s="134" t="s">
        <v>226</v>
      </c>
      <c r="AU1147" s="134" t="s">
        <v>81</v>
      </c>
      <c r="AV1147" s="132" t="s">
        <v>81</v>
      </c>
      <c r="AW1147" s="132" t="s">
        <v>28</v>
      </c>
      <c r="AX1147" s="132" t="s">
        <v>79</v>
      </c>
      <c r="AY1147" s="134" t="s">
        <v>217</v>
      </c>
    </row>
    <row r="1148" spans="1:65" s="17" customFormat="1" ht="16.5" customHeight="1">
      <c r="A1148" s="161"/>
      <c r="B1148" s="15"/>
      <c r="C1148" s="148" t="s">
        <v>1926</v>
      </c>
      <c r="D1148" s="148" t="s">
        <v>245</v>
      </c>
      <c r="E1148" s="149" t="s">
        <v>2029</v>
      </c>
      <c r="F1148" s="150" t="s">
        <v>2030</v>
      </c>
      <c r="G1148" s="151" t="s">
        <v>286</v>
      </c>
      <c r="H1148" s="152">
        <v>1.24</v>
      </c>
      <c r="I1148" s="2"/>
      <c r="J1148" s="153">
        <f>ROUND(I1148*H1148,2)</f>
        <v>0</v>
      </c>
      <c r="K1148" s="150" t="s">
        <v>223</v>
      </c>
      <c r="L1148" s="154"/>
      <c r="M1148" s="155" t="s">
        <v>0</v>
      </c>
      <c r="N1148" s="156" t="s">
        <v>37</v>
      </c>
      <c r="O1148" s="102"/>
      <c r="P1148" s="103">
        <f>O1148*H1148</f>
        <v>0</v>
      </c>
      <c r="Q1148" s="103">
        <v>1.6E-2</v>
      </c>
      <c r="R1148" s="103">
        <f>Q1148*H1148</f>
        <v>1.984E-2</v>
      </c>
      <c r="S1148" s="103">
        <v>0</v>
      </c>
      <c r="T1148" s="104">
        <f>S1148*H1148</f>
        <v>0</v>
      </c>
      <c r="U1148" s="161"/>
      <c r="V1148" s="161"/>
      <c r="W1148" s="161"/>
      <c r="X1148" s="161"/>
      <c r="Y1148" s="161"/>
      <c r="Z1148" s="161"/>
      <c r="AA1148" s="161"/>
      <c r="AB1148" s="161"/>
      <c r="AC1148" s="161"/>
      <c r="AD1148" s="161"/>
      <c r="AE1148" s="161"/>
      <c r="AR1148" s="105" t="s">
        <v>364</v>
      </c>
      <c r="AT1148" s="105" t="s">
        <v>245</v>
      </c>
      <c r="AU1148" s="105" t="s">
        <v>81</v>
      </c>
      <c r="AY1148" s="6" t="s">
        <v>217</v>
      </c>
      <c r="BE1148" s="106">
        <f>IF(N1148="základní",J1148,0)</f>
        <v>0</v>
      </c>
      <c r="BF1148" s="106">
        <f>IF(N1148="snížená",J1148,0)</f>
        <v>0</v>
      </c>
      <c r="BG1148" s="106">
        <f>IF(N1148="zákl. přenesená",J1148,0)</f>
        <v>0</v>
      </c>
      <c r="BH1148" s="106">
        <f>IF(N1148="sníž. přenesená",J1148,0)</f>
        <v>0</v>
      </c>
      <c r="BI1148" s="106">
        <f>IF(N1148="nulová",J1148,0)</f>
        <v>0</v>
      </c>
      <c r="BJ1148" s="6" t="s">
        <v>79</v>
      </c>
      <c r="BK1148" s="106">
        <f>ROUND(I1148*H1148,2)</f>
        <v>0</v>
      </c>
      <c r="BL1148" s="6" t="s">
        <v>293</v>
      </c>
      <c r="BM1148" s="105" t="s">
        <v>2031</v>
      </c>
    </row>
    <row r="1149" spans="1:65" s="17" customFormat="1" ht="16.5" customHeight="1">
      <c r="A1149" s="161"/>
      <c r="B1149" s="15"/>
      <c r="C1149" s="148" t="s">
        <v>1930</v>
      </c>
      <c r="D1149" s="148" t="s">
        <v>245</v>
      </c>
      <c r="E1149" s="149" t="s">
        <v>2032</v>
      </c>
      <c r="F1149" s="150" t="s">
        <v>2033</v>
      </c>
      <c r="G1149" s="151" t="s">
        <v>286</v>
      </c>
      <c r="H1149" s="152">
        <v>1.24</v>
      </c>
      <c r="I1149" s="2"/>
      <c r="J1149" s="153">
        <f>ROUND(I1149*H1149,2)</f>
        <v>0</v>
      </c>
      <c r="K1149" s="150" t="s">
        <v>223</v>
      </c>
      <c r="L1149" s="154"/>
      <c r="M1149" s="155" t="s">
        <v>0</v>
      </c>
      <c r="N1149" s="156" t="s">
        <v>37</v>
      </c>
      <c r="O1149" s="102"/>
      <c r="P1149" s="103">
        <f>O1149*H1149</f>
        <v>0</v>
      </c>
      <c r="Q1149" s="103">
        <v>2.1999999999999999E-2</v>
      </c>
      <c r="R1149" s="103">
        <f>Q1149*H1149</f>
        <v>2.7279999999999999E-2</v>
      </c>
      <c r="S1149" s="103">
        <v>0</v>
      </c>
      <c r="T1149" s="104">
        <f>S1149*H1149</f>
        <v>0</v>
      </c>
      <c r="U1149" s="161"/>
      <c r="V1149" s="161"/>
      <c r="W1149" s="161"/>
      <c r="X1149" s="161"/>
      <c r="Y1149" s="161"/>
      <c r="Z1149" s="161"/>
      <c r="AA1149" s="161"/>
      <c r="AB1149" s="161"/>
      <c r="AC1149" s="161"/>
      <c r="AD1149" s="161"/>
      <c r="AE1149" s="161"/>
      <c r="AR1149" s="105" t="s">
        <v>364</v>
      </c>
      <c r="AT1149" s="105" t="s">
        <v>245</v>
      </c>
      <c r="AU1149" s="105" t="s">
        <v>81</v>
      </c>
      <c r="AY1149" s="6" t="s">
        <v>217</v>
      </c>
      <c r="BE1149" s="106">
        <f>IF(N1149="základní",J1149,0)</f>
        <v>0</v>
      </c>
      <c r="BF1149" s="106">
        <f>IF(N1149="snížená",J1149,0)</f>
        <v>0</v>
      </c>
      <c r="BG1149" s="106">
        <f>IF(N1149="zákl. přenesená",J1149,0)</f>
        <v>0</v>
      </c>
      <c r="BH1149" s="106">
        <f>IF(N1149="sníž. přenesená",J1149,0)</f>
        <v>0</v>
      </c>
      <c r="BI1149" s="106">
        <f>IF(N1149="nulová",J1149,0)</f>
        <v>0</v>
      </c>
      <c r="BJ1149" s="6" t="s">
        <v>79</v>
      </c>
      <c r="BK1149" s="106">
        <f>ROUND(I1149*H1149,2)</f>
        <v>0</v>
      </c>
      <c r="BL1149" s="6" t="s">
        <v>293</v>
      </c>
      <c r="BM1149" s="105" t="s">
        <v>2034</v>
      </c>
    </row>
    <row r="1150" spans="1:65" s="17" customFormat="1" ht="16.5" customHeight="1">
      <c r="A1150" s="234"/>
      <c r="B1150" s="15"/>
      <c r="C1150" s="263" t="s">
        <v>5992</v>
      </c>
      <c r="D1150" s="263" t="s">
        <v>219</v>
      </c>
      <c r="E1150" s="258" t="s">
        <v>5993</v>
      </c>
      <c r="F1150" s="259" t="s">
        <v>5994</v>
      </c>
      <c r="G1150" s="262" t="s">
        <v>458</v>
      </c>
      <c r="H1150" s="242">
        <v>1</v>
      </c>
      <c r="I1150" s="1"/>
      <c r="J1150" s="99">
        <f>ROUND(I1150*H1150,2)</f>
        <v>0</v>
      </c>
      <c r="K1150" s="96" t="s">
        <v>223</v>
      </c>
      <c r="L1150" s="15"/>
      <c r="M1150" s="100" t="s">
        <v>0</v>
      </c>
      <c r="N1150" s="101" t="s">
        <v>37</v>
      </c>
      <c r="O1150" s="102"/>
      <c r="P1150" s="103">
        <f>O1150*H1150</f>
        <v>0</v>
      </c>
      <c r="Q1150" s="103">
        <v>0</v>
      </c>
      <c r="R1150" s="103">
        <f>Q1150*H1150</f>
        <v>0</v>
      </c>
      <c r="S1150" s="103">
        <v>3.5000000000000003E-2</v>
      </c>
      <c r="T1150" s="104">
        <f>S1150*H1150</f>
        <v>3.5000000000000003E-2</v>
      </c>
      <c r="U1150" s="234"/>
      <c r="V1150" s="234"/>
      <c r="W1150" s="234"/>
      <c r="X1150" s="234"/>
      <c r="Y1150" s="234"/>
      <c r="Z1150" s="234"/>
      <c r="AA1150" s="234"/>
      <c r="AB1150" s="234"/>
      <c r="AC1150" s="234"/>
      <c r="AD1150" s="234"/>
      <c r="AE1150" s="234"/>
      <c r="AR1150" s="105" t="s">
        <v>293</v>
      </c>
      <c r="AT1150" s="105" t="s">
        <v>219</v>
      </c>
      <c r="AU1150" s="105" t="s">
        <v>81</v>
      </c>
      <c r="AY1150" s="6" t="s">
        <v>217</v>
      </c>
      <c r="BE1150" s="106">
        <f>IF(N1150="základní",J1150,0)</f>
        <v>0</v>
      </c>
      <c r="BF1150" s="106">
        <f>IF(N1150="snížená",J1150,0)</f>
        <v>0</v>
      </c>
      <c r="BG1150" s="106">
        <f>IF(N1150="zákl. přenesená",J1150,0)</f>
        <v>0</v>
      </c>
      <c r="BH1150" s="106">
        <f>IF(N1150="sníž. přenesená",J1150,0)</f>
        <v>0</v>
      </c>
      <c r="BI1150" s="106">
        <f>IF(N1150="nulová",J1150,0)</f>
        <v>0</v>
      </c>
      <c r="BJ1150" s="6" t="s">
        <v>79</v>
      </c>
      <c r="BK1150" s="106">
        <f>ROUND(I1150*H1150,2)</f>
        <v>0</v>
      </c>
      <c r="BL1150" s="6" t="s">
        <v>293</v>
      </c>
      <c r="BM1150" s="105" t="s">
        <v>2037</v>
      </c>
    </row>
    <row r="1151" spans="1:65" s="17" customFormat="1" ht="16.5" customHeight="1">
      <c r="A1151" s="234"/>
      <c r="B1151" s="15"/>
      <c r="C1151" s="268" t="s">
        <v>5995</v>
      </c>
      <c r="D1151" s="268" t="s">
        <v>245</v>
      </c>
      <c r="E1151" s="260" t="s">
        <v>5996</v>
      </c>
      <c r="F1151" s="261" t="s">
        <v>5997</v>
      </c>
      <c r="G1151" s="269" t="s">
        <v>458</v>
      </c>
      <c r="H1151" s="270">
        <v>1</v>
      </c>
      <c r="I1151" s="2"/>
      <c r="J1151" s="153">
        <f>ROUND(I1151*H1151,2)</f>
        <v>0</v>
      </c>
      <c r="K1151" s="150" t="s">
        <v>223</v>
      </c>
      <c r="L1151" s="154"/>
      <c r="M1151" s="155" t="s">
        <v>0</v>
      </c>
      <c r="N1151" s="156" t="s">
        <v>37</v>
      </c>
      <c r="O1151" s="102"/>
      <c r="P1151" s="103">
        <f>O1151*H1151</f>
        <v>0</v>
      </c>
      <c r="Q1151" s="103">
        <v>2.1999999999999999E-2</v>
      </c>
      <c r="R1151" s="103">
        <f>Q1151*H1151</f>
        <v>2.1999999999999999E-2</v>
      </c>
      <c r="S1151" s="103">
        <v>0</v>
      </c>
      <c r="T1151" s="104">
        <f>S1151*H1151</f>
        <v>0</v>
      </c>
      <c r="U1151" s="234"/>
      <c r="V1151" s="234"/>
      <c r="W1151" s="234"/>
      <c r="X1151" s="234"/>
      <c r="Y1151" s="234"/>
      <c r="Z1151" s="234"/>
      <c r="AA1151" s="234"/>
      <c r="AB1151" s="234"/>
      <c r="AC1151" s="234"/>
      <c r="AD1151" s="234"/>
      <c r="AE1151" s="234"/>
      <c r="AR1151" s="105" t="s">
        <v>364</v>
      </c>
      <c r="AT1151" s="105" t="s">
        <v>245</v>
      </c>
      <c r="AU1151" s="105" t="s">
        <v>81</v>
      </c>
      <c r="AY1151" s="6" t="s">
        <v>217</v>
      </c>
      <c r="BE1151" s="106">
        <f>IF(N1151="základní",J1151,0)</f>
        <v>0</v>
      </c>
      <c r="BF1151" s="106">
        <f>IF(N1151="snížená",J1151,0)</f>
        <v>0</v>
      </c>
      <c r="BG1151" s="106">
        <f>IF(N1151="zákl. přenesená",J1151,0)</f>
        <v>0</v>
      </c>
      <c r="BH1151" s="106">
        <f>IF(N1151="sníž. přenesená",J1151,0)</f>
        <v>0</v>
      </c>
      <c r="BI1151" s="106">
        <f>IF(N1151="nulová",J1151,0)</f>
        <v>0</v>
      </c>
      <c r="BJ1151" s="6" t="s">
        <v>79</v>
      </c>
      <c r="BK1151" s="106">
        <f>ROUND(I1151*H1151,2)</f>
        <v>0</v>
      </c>
      <c r="BL1151" s="6" t="s">
        <v>293</v>
      </c>
      <c r="BM1151" s="105" t="s">
        <v>2034</v>
      </c>
    </row>
    <row r="1152" spans="1:65" s="17" customFormat="1" ht="16.5" customHeight="1">
      <c r="A1152" s="161"/>
      <c r="B1152" s="15"/>
      <c r="C1152" s="94" t="s">
        <v>1934</v>
      </c>
      <c r="D1152" s="94" t="s">
        <v>219</v>
      </c>
      <c r="E1152" s="95" t="s">
        <v>2035</v>
      </c>
      <c r="F1152" s="96" t="s">
        <v>2036</v>
      </c>
      <c r="G1152" s="97" t="s">
        <v>257</v>
      </c>
      <c r="H1152" s="98">
        <v>2.1</v>
      </c>
      <c r="I1152" s="1"/>
      <c r="J1152" s="99">
        <f>ROUND(I1152*H1152,2)</f>
        <v>0</v>
      </c>
      <c r="K1152" s="96" t="s">
        <v>223</v>
      </c>
      <c r="L1152" s="15"/>
      <c r="M1152" s="100" t="s">
        <v>0</v>
      </c>
      <c r="N1152" s="101" t="s">
        <v>37</v>
      </c>
      <c r="O1152" s="102"/>
      <c r="P1152" s="103">
        <f>O1152*H1152</f>
        <v>0</v>
      </c>
      <c r="Q1152" s="103">
        <v>0</v>
      </c>
      <c r="R1152" s="103">
        <f>Q1152*H1152</f>
        <v>0</v>
      </c>
      <c r="S1152" s="103">
        <v>3.5000000000000003E-2</v>
      </c>
      <c r="T1152" s="104">
        <f>S1152*H1152</f>
        <v>7.350000000000001E-2</v>
      </c>
      <c r="U1152" s="161"/>
      <c r="V1152" s="161"/>
      <c r="W1152" s="161"/>
      <c r="X1152" s="161"/>
      <c r="Y1152" s="161"/>
      <c r="Z1152" s="161"/>
      <c r="AA1152" s="161"/>
      <c r="AB1152" s="161"/>
      <c r="AC1152" s="161"/>
      <c r="AD1152" s="161"/>
      <c r="AE1152" s="161"/>
      <c r="AR1152" s="105" t="s">
        <v>293</v>
      </c>
      <c r="AT1152" s="105" t="s">
        <v>219</v>
      </c>
      <c r="AU1152" s="105" t="s">
        <v>81</v>
      </c>
      <c r="AY1152" s="6" t="s">
        <v>217</v>
      </c>
      <c r="BE1152" s="106">
        <f>IF(N1152="základní",J1152,0)</f>
        <v>0</v>
      </c>
      <c r="BF1152" s="106">
        <f>IF(N1152="snížená",J1152,0)</f>
        <v>0</v>
      </c>
      <c r="BG1152" s="106">
        <f>IF(N1152="zákl. přenesená",J1152,0)</f>
        <v>0</v>
      </c>
      <c r="BH1152" s="106">
        <f>IF(N1152="sníž. přenesená",J1152,0)</f>
        <v>0</v>
      </c>
      <c r="BI1152" s="106">
        <f>IF(N1152="nulová",J1152,0)</f>
        <v>0</v>
      </c>
      <c r="BJ1152" s="6" t="s">
        <v>79</v>
      </c>
      <c r="BK1152" s="106">
        <f>ROUND(I1152*H1152,2)</f>
        <v>0</v>
      </c>
      <c r="BL1152" s="6" t="s">
        <v>293</v>
      </c>
      <c r="BM1152" s="105" t="s">
        <v>2037</v>
      </c>
    </row>
    <row r="1153" spans="1:65" s="132" customFormat="1">
      <c r="B1153" s="133"/>
      <c r="D1153" s="113" t="s">
        <v>226</v>
      </c>
      <c r="E1153" s="134" t="s">
        <v>0</v>
      </c>
      <c r="F1153" s="135" t="s">
        <v>2038</v>
      </c>
      <c r="H1153" s="136">
        <v>2.1</v>
      </c>
      <c r="L1153" s="133"/>
      <c r="M1153" s="137"/>
      <c r="N1153" s="138"/>
      <c r="O1153" s="138"/>
      <c r="P1153" s="138"/>
      <c r="Q1153" s="138"/>
      <c r="R1153" s="138"/>
      <c r="S1153" s="138"/>
      <c r="T1153" s="139"/>
      <c r="AT1153" s="134" t="s">
        <v>226</v>
      </c>
      <c r="AU1153" s="134" t="s">
        <v>81</v>
      </c>
      <c r="AV1153" s="132" t="s">
        <v>81</v>
      </c>
      <c r="AW1153" s="132" t="s">
        <v>28</v>
      </c>
      <c r="AX1153" s="132" t="s">
        <v>79</v>
      </c>
      <c r="AY1153" s="134" t="s">
        <v>217</v>
      </c>
    </row>
    <row r="1154" spans="1:65" s="17" customFormat="1" ht="16.5" customHeight="1">
      <c r="A1154" s="161"/>
      <c r="B1154" s="15"/>
      <c r="C1154" s="94" t="s">
        <v>1938</v>
      </c>
      <c r="D1154" s="94" t="s">
        <v>219</v>
      </c>
      <c r="E1154" s="95" t="s">
        <v>2039</v>
      </c>
      <c r="F1154" s="96" t="s">
        <v>2040</v>
      </c>
      <c r="G1154" s="97" t="s">
        <v>263</v>
      </c>
      <c r="H1154" s="242">
        <v>7.6999999999999999E-2</v>
      </c>
      <c r="I1154" s="1"/>
      <c r="J1154" s="99">
        <f>ROUND(I1154*H1154,2)</f>
        <v>0</v>
      </c>
      <c r="K1154" s="96" t="s">
        <v>223</v>
      </c>
      <c r="L1154" s="15"/>
      <c r="M1154" s="100" t="s">
        <v>0</v>
      </c>
      <c r="N1154" s="101" t="s">
        <v>37</v>
      </c>
      <c r="O1154" s="102"/>
      <c r="P1154" s="103">
        <f>O1154*H1154</f>
        <v>0</v>
      </c>
      <c r="Q1154" s="103">
        <v>0</v>
      </c>
      <c r="R1154" s="103">
        <f>Q1154*H1154</f>
        <v>0</v>
      </c>
      <c r="S1154" s="103">
        <v>0</v>
      </c>
      <c r="T1154" s="104">
        <f>S1154*H1154</f>
        <v>0</v>
      </c>
      <c r="U1154" s="161"/>
      <c r="V1154" s="161"/>
      <c r="W1154" s="161"/>
      <c r="X1154" s="161"/>
      <c r="Y1154" s="161"/>
      <c r="Z1154" s="161"/>
      <c r="AA1154" s="161"/>
      <c r="AB1154" s="161"/>
      <c r="AC1154" s="161"/>
      <c r="AD1154" s="161"/>
      <c r="AE1154" s="161"/>
      <c r="AR1154" s="105" t="s">
        <v>293</v>
      </c>
      <c r="AT1154" s="105" t="s">
        <v>219</v>
      </c>
      <c r="AU1154" s="105" t="s">
        <v>81</v>
      </c>
      <c r="AY1154" s="6" t="s">
        <v>217</v>
      </c>
      <c r="BE1154" s="106">
        <f>IF(N1154="základní",J1154,0)</f>
        <v>0</v>
      </c>
      <c r="BF1154" s="106">
        <f>IF(N1154="snížená",J1154,0)</f>
        <v>0</v>
      </c>
      <c r="BG1154" s="106">
        <f>IF(N1154="zákl. přenesená",J1154,0)</f>
        <v>0</v>
      </c>
      <c r="BH1154" s="106">
        <f>IF(N1154="sníž. přenesená",J1154,0)</f>
        <v>0</v>
      </c>
      <c r="BI1154" s="106">
        <f>IF(N1154="nulová",J1154,0)</f>
        <v>0</v>
      </c>
      <c r="BJ1154" s="6" t="s">
        <v>79</v>
      </c>
      <c r="BK1154" s="106">
        <f>ROUND(I1154*H1154,2)</f>
        <v>0</v>
      </c>
      <c r="BL1154" s="6" t="s">
        <v>293</v>
      </c>
      <c r="BM1154" s="105" t="s">
        <v>2041</v>
      </c>
    </row>
    <row r="1155" spans="1:65" s="81" customFormat="1" ht="22.9" customHeight="1">
      <c r="B1155" s="82"/>
      <c r="D1155" s="83" t="s">
        <v>71</v>
      </c>
      <c r="E1155" s="92" t="s">
        <v>2042</v>
      </c>
      <c r="F1155" s="92" t="s">
        <v>2043</v>
      </c>
      <c r="J1155" s="93">
        <f>BK1155</f>
        <v>0</v>
      </c>
      <c r="L1155" s="82"/>
      <c r="M1155" s="86"/>
      <c r="N1155" s="87"/>
      <c r="O1155" s="87"/>
      <c r="P1155" s="88">
        <f>SUM(P1156:P1239)</f>
        <v>0</v>
      </c>
      <c r="Q1155" s="87"/>
      <c r="R1155" s="88">
        <f>SUM(R1156:R1239)</f>
        <v>7.4588936599999993</v>
      </c>
      <c r="S1155" s="87"/>
      <c r="T1155" s="89">
        <f>SUM(T1156:T1239)</f>
        <v>7.0606679299999993</v>
      </c>
      <c r="AR1155" s="83" t="s">
        <v>81</v>
      </c>
      <c r="AT1155" s="90" t="s">
        <v>71</v>
      </c>
      <c r="AU1155" s="90" t="s">
        <v>79</v>
      </c>
      <c r="AY1155" s="83" t="s">
        <v>217</v>
      </c>
      <c r="BK1155" s="91">
        <f>SUM(BK1156:BK1239)</f>
        <v>0</v>
      </c>
    </row>
    <row r="1156" spans="1:65" s="17" customFormat="1" ht="16.5" customHeight="1">
      <c r="A1156" s="161"/>
      <c r="B1156" s="15"/>
      <c r="C1156" s="94" t="s">
        <v>1943</v>
      </c>
      <c r="D1156" s="94" t="s">
        <v>219</v>
      </c>
      <c r="E1156" s="95" t="s">
        <v>2044</v>
      </c>
      <c r="F1156" s="96" t="s">
        <v>2045</v>
      </c>
      <c r="G1156" s="97" t="s">
        <v>286</v>
      </c>
      <c r="H1156" s="98">
        <v>128.51599999999999</v>
      </c>
      <c r="I1156" s="1"/>
      <c r="J1156" s="99">
        <f>ROUND(I1156*H1156,2)</f>
        <v>0</v>
      </c>
      <c r="K1156" s="96" t="s">
        <v>223</v>
      </c>
      <c r="L1156" s="15"/>
      <c r="M1156" s="100" t="s">
        <v>0</v>
      </c>
      <c r="N1156" s="101" t="s">
        <v>37</v>
      </c>
      <c r="O1156" s="102"/>
      <c r="P1156" s="103">
        <f>O1156*H1156</f>
        <v>0</v>
      </c>
      <c r="Q1156" s="103">
        <v>2.9999999999999997E-4</v>
      </c>
      <c r="R1156" s="103">
        <f>Q1156*H1156</f>
        <v>3.8554799999999993E-2</v>
      </c>
      <c r="S1156" s="103">
        <v>0</v>
      </c>
      <c r="T1156" s="104">
        <f>S1156*H1156</f>
        <v>0</v>
      </c>
      <c r="U1156" s="161"/>
      <c r="V1156" s="161"/>
      <c r="W1156" s="161"/>
      <c r="X1156" s="161"/>
      <c r="Y1156" s="161"/>
      <c r="Z1156" s="161"/>
      <c r="AA1156" s="161"/>
      <c r="AB1156" s="161"/>
      <c r="AC1156" s="161"/>
      <c r="AD1156" s="161"/>
      <c r="AE1156" s="161"/>
      <c r="AR1156" s="105" t="s">
        <v>293</v>
      </c>
      <c r="AT1156" s="105" t="s">
        <v>219</v>
      </c>
      <c r="AU1156" s="105" t="s">
        <v>81</v>
      </c>
      <c r="AY1156" s="6" t="s">
        <v>217</v>
      </c>
      <c r="BE1156" s="106">
        <f>IF(N1156="základní",J1156,0)</f>
        <v>0</v>
      </c>
      <c r="BF1156" s="106">
        <f>IF(N1156="snížená",J1156,0)</f>
        <v>0</v>
      </c>
      <c r="BG1156" s="106">
        <f>IF(N1156="zákl. přenesená",J1156,0)</f>
        <v>0</v>
      </c>
      <c r="BH1156" s="106">
        <f>IF(N1156="sníž. přenesená",J1156,0)</f>
        <v>0</v>
      </c>
      <c r="BI1156" s="106">
        <f>IF(N1156="nulová",J1156,0)</f>
        <v>0</v>
      </c>
      <c r="BJ1156" s="6" t="s">
        <v>79</v>
      </c>
      <c r="BK1156" s="106">
        <f>ROUND(I1156*H1156,2)</f>
        <v>0</v>
      </c>
      <c r="BL1156" s="6" t="s">
        <v>293</v>
      </c>
      <c r="BM1156" s="105" t="s">
        <v>2046</v>
      </c>
    </row>
    <row r="1157" spans="1:65" s="132" customFormat="1">
      <c r="B1157" s="133"/>
      <c r="D1157" s="113" t="s">
        <v>226</v>
      </c>
      <c r="E1157" s="134" t="s">
        <v>0</v>
      </c>
      <c r="F1157" s="135" t="s">
        <v>2047</v>
      </c>
      <c r="H1157" s="136">
        <v>70.709999999999994</v>
      </c>
      <c r="L1157" s="133"/>
      <c r="M1157" s="137"/>
      <c r="N1157" s="138"/>
      <c r="O1157" s="138"/>
      <c r="P1157" s="138"/>
      <c r="Q1157" s="138"/>
      <c r="R1157" s="138"/>
      <c r="S1157" s="138"/>
      <c r="T1157" s="139"/>
      <c r="AT1157" s="134" t="s">
        <v>226</v>
      </c>
      <c r="AU1157" s="134" t="s">
        <v>81</v>
      </c>
      <c r="AV1157" s="132" t="s">
        <v>81</v>
      </c>
      <c r="AW1157" s="132" t="s">
        <v>28</v>
      </c>
      <c r="AX1157" s="132" t="s">
        <v>72</v>
      </c>
      <c r="AY1157" s="134" t="s">
        <v>217</v>
      </c>
    </row>
    <row r="1158" spans="1:65" s="132" customFormat="1">
      <c r="B1158" s="133"/>
      <c r="D1158" s="113" t="s">
        <v>226</v>
      </c>
      <c r="E1158" s="134" t="s">
        <v>0</v>
      </c>
      <c r="F1158" s="135" t="s">
        <v>2048</v>
      </c>
      <c r="H1158" s="136">
        <v>35.64</v>
      </c>
      <c r="L1158" s="133"/>
      <c r="M1158" s="137"/>
      <c r="N1158" s="138"/>
      <c r="O1158" s="138"/>
      <c r="P1158" s="138"/>
      <c r="Q1158" s="138"/>
      <c r="R1158" s="138"/>
      <c r="S1158" s="138"/>
      <c r="T1158" s="139"/>
      <c r="AT1158" s="134" t="s">
        <v>226</v>
      </c>
      <c r="AU1158" s="134" t="s">
        <v>81</v>
      </c>
      <c r="AV1158" s="132" t="s">
        <v>81</v>
      </c>
      <c r="AW1158" s="132" t="s">
        <v>28</v>
      </c>
      <c r="AX1158" s="132" t="s">
        <v>72</v>
      </c>
      <c r="AY1158" s="134" t="s">
        <v>217</v>
      </c>
    </row>
    <row r="1159" spans="1:65" s="132" customFormat="1">
      <c r="B1159" s="133"/>
      <c r="D1159" s="113" t="s">
        <v>226</v>
      </c>
      <c r="E1159" s="134" t="s">
        <v>0</v>
      </c>
      <c r="F1159" s="135" t="s">
        <v>2049</v>
      </c>
      <c r="H1159" s="136">
        <v>5.31</v>
      </c>
      <c r="L1159" s="133"/>
      <c r="M1159" s="137"/>
      <c r="N1159" s="138"/>
      <c r="O1159" s="138"/>
      <c r="P1159" s="138"/>
      <c r="Q1159" s="138"/>
      <c r="R1159" s="138"/>
      <c r="S1159" s="138"/>
      <c r="T1159" s="139"/>
      <c r="AT1159" s="134" t="s">
        <v>226</v>
      </c>
      <c r="AU1159" s="134" t="s">
        <v>81</v>
      </c>
      <c r="AV1159" s="132" t="s">
        <v>81</v>
      </c>
      <c r="AW1159" s="132" t="s">
        <v>28</v>
      </c>
      <c r="AX1159" s="132" t="s">
        <v>72</v>
      </c>
      <c r="AY1159" s="134" t="s">
        <v>217</v>
      </c>
    </row>
    <row r="1160" spans="1:65" s="132" customFormat="1">
      <c r="B1160" s="133"/>
      <c r="D1160" s="113" t="s">
        <v>226</v>
      </c>
      <c r="E1160" s="134" t="s">
        <v>0</v>
      </c>
      <c r="F1160" s="135" t="s">
        <v>2050</v>
      </c>
      <c r="H1160" s="136">
        <v>4.25</v>
      </c>
      <c r="L1160" s="133"/>
      <c r="M1160" s="137"/>
      <c r="N1160" s="138"/>
      <c r="O1160" s="138"/>
      <c r="P1160" s="138"/>
      <c r="Q1160" s="138"/>
      <c r="R1160" s="138"/>
      <c r="S1160" s="138"/>
      <c r="T1160" s="139"/>
      <c r="AT1160" s="134" t="s">
        <v>226</v>
      </c>
      <c r="AU1160" s="134" t="s">
        <v>81</v>
      </c>
      <c r="AV1160" s="132" t="s">
        <v>81</v>
      </c>
      <c r="AW1160" s="132" t="s">
        <v>28</v>
      </c>
      <c r="AX1160" s="132" t="s">
        <v>72</v>
      </c>
      <c r="AY1160" s="134" t="s">
        <v>217</v>
      </c>
    </row>
    <row r="1161" spans="1:65" s="132" customFormat="1" ht="22.5">
      <c r="B1161" s="133"/>
      <c r="D1161" s="113" t="s">
        <v>226</v>
      </c>
      <c r="E1161" s="134" t="s">
        <v>0</v>
      </c>
      <c r="F1161" s="135" t="s">
        <v>2051</v>
      </c>
      <c r="H1161" s="136">
        <v>7.3620000000000001</v>
      </c>
      <c r="L1161" s="133"/>
      <c r="M1161" s="137"/>
      <c r="N1161" s="138"/>
      <c r="O1161" s="138"/>
      <c r="P1161" s="138"/>
      <c r="Q1161" s="138"/>
      <c r="R1161" s="138"/>
      <c r="S1161" s="138"/>
      <c r="T1161" s="139"/>
      <c r="AT1161" s="134" t="s">
        <v>226</v>
      </c>
      <c r="AU1161" s="134" t="s">
        <v>81</v>
      </c>
      <c r="AV1161" s="132" t="s">
        <v>81</v>
      </c>
      <c r="AW1161" s="132" t="s">
        <v>28</v>
      </c>
      <c r="AX1161" s="132" t="s">
        <v>72</v>
      </c>
      <c r="AY1161" s="134" t="s">
        <v>217</v>
      </c>
    </row>
    <row r="1162" spans="1:65" s="132" customFormat="1">
      <c r="B1162" s="133"/>
      <c r="D1162" s="113" t="s">
        <v>226</v>
      </c>
      <c r="E1162" s="134" t="s">
        <v>0</v>
      </c>
      <c r="F1162" s="135" t="s">
        <v>2052</v>
      </c>
      <c r="H1162" s="136">
        <v>3.2109999999999999</v>
      </c>
      <c r="L1162" s="133"/>
      <c r="M1162" s="137"/>
      <c r="N1162" s="138"/>
      <c r="O1162" s="138"/>
      <c r="P1162" s="138"/>
      <c r="Q1162" s="138"/>
      <c r="R1162" s="138"/>
      <c r="S1162" s="138"/>
      <c r="T1162" s="139"/>
      <c r="AT1162" s="134" t="s">
        <v>226</v>
      </c>
      <c r="AU1162" s="134" t="s">
        <v>81</v>
      </c>
      <c r="AV1162" s="132" t="s">
        <v>81</v>
      </c>
      <c r="AW1162" s="132" t="s">
        <v>28</v>
      </c>
      <c r="AX1162" s="132" t="s">
        <v>72</v>
      </c>
      <c r="AY1162" s="134" t="s">
        <v>217</v>
      </c>
    </row>
    <row r="1163" spans="1:65" s="132" customFormat="1">
      <c r="B1163" s="133"/>
      <c r="D1163" s="113" t="s">
        <v>226</v>
      </c>
      <c r="E1163" s="134" t="s">
        <v>0</v>
      </c>
      <c r="F1163" s="135" t="s">
        <v>2053</v>
      </c>
      <c r="H1163" s="136">
        <v>2.0329999999999999</v>
      </c>
      <c r="L1163" s="133"/>
      <c r="M1163" s="137"/>
      <c r="N1163" s="138"/>
      <c r="O1163" s="138"/>
      <c r="P1163" s="138"/>
      <c r="Q1163" s="138"/>
      <c r="R1163" s="138"/>
      <c r="S1163" s="138"/>
      <c r="T1163" s="139"/>
      <c r="AT1163" s="134" t="s">
        <v>226</v>
      </c>
      <c r="AU1163" s="134" t="s">
        <v>81</v>
      </c>
      <c r="AV1163" s="132" t="s">
        <v>81</v>
      </c>
      <c r="AW1163" s="132" t="s">
        <v>28</v>
      </c>
      <c r="AX1163" s="132" t="s">
        <v>72</v>
      </c>
      <c r="AY1163" s="134" t="s">
        <v>217</v>
      </c>
    </row>
    <row r="1164" spans="1:65" s="140" customFormat="1">
      <c r="B1164" s="141"/>
      <c r="D1164" s="113" t="s">
        <v>226</v>
      </c>
      <c r="E1164" s="142" t="s">
        <v>0</v>
      </c>
      <c r="F1164" s="143" t="s">
        <v>227</v>
      </c>
      <c r="H1164" s="144">
        <v>128.51599999999999</v>
      </c>
      <c r="L1164" s="141"/>
      <c r="M1164" s="145"/>
      <c r="N1164" s="146"/>
      <c r="O1164" s="146"/>
      <c r="P1164" s="146"/>
      <c r="Q1164" s="146"/>
      <c r="R1164" s="146"/>
      <c r="S1164" s="146"/>
      <c r="T1164" s="147"/>
      <c r="AT1164" s="142" t="s">
        <v>226</v>
      </c>
      <c r="AU1164" s="142" t="s">
        <v>81</v>
      </c>
      <c r="AV1164" s="140" t="s">
        <v>224</v>
      </c>
      <c r="AW1164" s="140" t="s">
        <v>28</v>
      </c>
      <c r="AX1164" s="140" t="s">
        <v>79</v>
      </c>
      <c r="AY1164" s="142" t="s">
        <v>217</v>
      </c>
    </row>
    <row r="1165" spans="1:65" s="17" customFormat="1" ht="16.5" customHeight="1">
      <c r="A1165" s="161"/>
      <c r="B1165" s="15"/>
      <c r="C1165" s="94" t="s">
        <v>1949</v>
      </c>
      <c r="D1165" s="94" t="s">
        <v>219</v>
      </c>
      <c r="E1165" s="95" t="s">
        <v>2054</v>
      </c>
      <c r="F1165" s="96" t="s">
        <v>2055</v>
      </c>
      <c r="G1165" s="97" t="s">
        <v>257</v>
      </c>
      <c r="H1165" s="98">
        <v>4.12</v>
      </c>
      <c r="I1165" s="1"/>
      <c r="J1165" s="99">
        <f>ROUND(I1165*H1165,2)</f>
        <v>0</v>
      </c>
      <c r="K1165" s="96" t="s">
        <v>223</v>
      </c>
      <c r="L1165" s="15"/>
      <c r="M1165" s="100" t="s">
        <v>0</v>
      </c>
      <c r="N1165" s="101" t="s">
        <v>37</v>
      </c>
      <c r="O1165" s="102"/>
      <c r="P1165" s="103">
        <f>O1165*H1165</f>
        <v>0</v>
      </c>
      <c r="Q1165" s="103">
        <v>1.5299999999999999E-3</v>
      </c>
      <c r="R1165" s="103">
        <f>Q1165*H1165</f>
        <v>6.3035999999999995E-3</v>
      </c>
      <c r="S1165" s="103">
        <v>0</v>
      </c>
      <c r="T1165" s="104">
        <f>S1165*H1165</f>
        <v>0</v>
      </c>
      <c r="U1165" s="161"/>
      <c r="V1165" s="161"/>
      <c r="W1165" s="161"/>
      <c r="X1165" s="161"/>
      <c r="Y1165" s="161"/>
      <c r="Z1165" s="161"/>
      <c r="AA1165" s="161"/>
      <c r="AB1165" s="161"/>
      <c r="AC1165" s="161"/>
      <c r="AD1165" s="161"/>
      <c r="AE1165" s="161"/>
      <c r="AR1165" s="105" t="s">
        <v>293</v>
      </c>
      <c r="AT1165" s="105" t="s">
        <v>219</v>
      </c>
      <c r="AU1165" s="105" t="s">
        <v>81</v>
      </c>
      <c r="AY1165" s="6" t="s">
        <v>217</v>
      </c>
      <c r="BE1165" s="106">
        <f>IF(N1165="základní",J1165,0)</f>
        <v>0</v>
      </c>
      <c r="BF1165" s="106">
        <f>IF(N1165="snížená",J1165,0)</f>
        <v>0</v>
      </c>
      <c r="BG1165" s="106">
        <f>IF(N1165="zákl. přenesená",J1165,0)</f>
        <v>0</v>
      </c>
      <c r="BH1165" s="106">
        <f>IF(N1165="sníž. přenesená",J1165,0)</f>
        <v>0</v>
      </c>
      <c r="BI1165" s="106">
        <f>IF(N1165="nulová",J1165,0)</f>
        <v>0</v>
      </c>
      <c r="BJ1165" s="6" t="s">
        <v>79</v>
      </c>
      <c r="BK1165" s="106">
        <f>ROUND(I1165*H1165,2)</f>
        <v>0</v>
      </c>
      <c r="BL1165" s="6" t="s">
        <v>293</v>
      </c>
      <c r="BM1165" s="105" t="s">
        <v>2056</v>
      </c>
    </row>
    <row r="1166" spans="1:65" s="132" customFormat="1">
      <c r="B1166" s="133"/>
      <c r="D1166" s="113" t="s">
        <v>226</v>
      </c>
      <c r="E1166" s="134" t="s">
        <v>0</v>
      </c>
      <c r="F1166" s="135" t="s">
        <v>2057</v>
      </c>
      <c r="H1166" s="136">
        <v>4.12</v>
      </c>
      <c r="L1166" s="133"/>
      <c r="M1166" s="137"/>
      <c r="N1166" s="138"/>
      <c r="O1166" s="138"/>
      <c r="P1166" s="138"/>
      <c r="Q1166" s="138"/>
      <c r="R1166" s="138"/>
      <c r="S1166" s="138"/>
      <c r="T1166" s="139"/>
      <c r="AT1166" s="134" t="s">
        <v>226</v>
      </c>
      <c r="AU1166" s="134" t="s">
        <v>81</v>
      </c>
      <c r="AV1166" s="132" t="s">
        <v>81</v>
      </c>
      <c r="AW1166" s="132" t="s">
        <v>28</v>
      </c>
      <c r="AX1166" s="132" t="s">
        <v>79</v>
      </c>
      <c r="AY1166" s="134" t="s">
        <v>217</v>
      </c>
    </row>
    <row r="1167" spans="1:65" s="17" customFormat="1" ht="16.5" customHeight="1">
      <c r="A1167" s="161"/>
      <c r="B1167" s="15"/>
      <c r="C1167" s="94" t="s">
        <v>5904</v>
      </c>
      <c r="D1167" s="94" t="s">
        <v>219</v>
      </c>
      <c r="E1167" s="95" t="s">
        <v>2058</v>
      </c>
      <c r="F1167" s="96" t="s">
        <v>2059</v>
      </c>
      <c r="G1167" s="97" t="s">
        <v>257</v>
      </c>
      <c r="H1167" s="98">
        <v>4.12</v>
      </c>
      <c r="I1167" s="1"/>
      <c r="J1167" s="99">
        <f>ROUND(I1167*H1167,2)</f>
        <v>0</v>
      </c>
      <c r="K1167" s="96" t="s">
        <v>223</v>
      </c>
      <c r="L1167" s="15"/>
      <c r="M1167" s="100" t="s">
        <v>0</v>
      </c>
      <c r="N1167" s="101" t="s">
        <v>37</v>
      </c>
      <c r="O1167" s="102"/>
      <c r="P1167" s="103">
        <f>O1167*H1167</f>
        <v>0</v>
      </c>
      <c r="Q1167" s="103">
        <v>1.0200000000000001E-3</v>
      </c>
      <c r="R1167" s="103">
        <f>Q1167*H1167</f>
        <v>4.2024000000000002E-3</v>
      </c>
      <c r="S1167" s="103">
        <v>0</v>
      </c>
      <c r="T1167" s="104">
        <f>S1167*H1167</f>
        <v>0</v>
      </c>
      <c r="U1167" s="161"/>
      <c r="V1167" s="161"/>
      <c r="W1167" s="161"/>
      <c r="X1167" s="161"/>
      <c r="Y1167" s="161"/>
      <c r="Z1167" s="161"/>
      <c r="AA1167" s="161"/>
      <c r="AB1167" s="161"/>
      <c r="AC1167" s="161"/>
      <c r="AD1167" s="161"/>
      <c r="AE1167" s="161"/>
      <c r="AR1167" s="105" t="s">
        <v>293</v>
      </c>
      <c r="AT1167" s="105" t="s">
        <v>219</v>
      </c>
      <c r="AU1167" s="105" t="s">
        <v>81</v>
      </c>
      <c r="AY1167" s="6" t="s">
        <v>217</v>
      </c>
      <c r="BE1167" s="106">
        <f>IF(N1167="základní",J1167,0)</f>
        <v>0</v>
      </c>
      <c r="BF1167" s="106">
        <f>IF(N1167="snížená",J1167,0)</f>
        <v>0</v>
      </c>
      <c r="BG1167" s="106">
        <f>IF(N1167="zákl. přenesená",J1167,0)</f>
        <v>0</v>
      </c>
      <c r="BH1167" s="106">
        <f>IF(N1167="sníž. přenesená",J1167,0)</f>
        <v>0</v>
      </c>
      <c r="BI1167" s="106">
        <f>IF(N1167="nulová",J1167,0)</f>
        <v>0</v>
      </c>
      <c r="BJ1167" s="6" t="s">
        <v>79</v>
      </c>
      <c r="BK1167" s="106">
        <f>ROUND(I1167*H1167,2)</f>
        <v>0</v>
      </c>
      <c r="BL1167" s="6" t="s">
        <v>293</v>
      </c>
      <c r="BM1167" s="105" t="s">
        <v>2060</v>
      </c>
    </row>
    <row r="1168" spans="1:65" s="132" customFormat="1">
      <c r="B1168" s="133"/>
      <c r="D1168" s="113" t="s">
        <v>226</v>
      </c>
      <c r="E1168" s="134" t="s">
        <v>0</v>
      </c>
      <c r="F1168" s="135" t="s">
        <v>2057</v>
      </c>
      <c r="H1168" s="136">
        <v>4.12</v>
      </c>
      <c r="L1168" s="133"/>
      <c r="M1168" s="137"/>
      <c r="N1168" s="138"/>
      <c r="O1168" s="138"/>
      <c r="P1168" s="138"/>
      <c r="Q1168" s="138"/>
      <c r="R1168" s="138"/>
      <c r="S1168" s="138"/>
      <c r="T1168" s="139"/>
      <c r="AT1168" s="134" t="s">
        <v>226</v>
      </c>
      <c r="AU1168" s="134" t="s">
        <v>81</v>
      </c>
      <c r="AV1168" s="132" t="s">
        <v>81</v>
      </c>
      <c r="AW1168" s="132" t="s">
        <v>28</v>
      </c>
      <c r="AX1168" s="132" t="s">
        <v>79</v>
      </c>
      <c r="AY1168" s="134" t="s">
        <v>217</v>
      </c>
    </row>
    <row r="1169" spans="1:65" s="17" customFormat="1" ht="16.5" customHeight="1">
      <c r="A1169" s="161"/>
      <c r="B1169" s="15"/>
      <c r="C1169" s="148" t="s">
        <v>5905</v>
      </c>
      <c r="D1169" s="148" t="s">
        <v>245</v>
      </c>
      <c r="E1169" s="149" t="s">
        <v>2061</v>
      </c>
      <c r="F1169" s="150" t="s">
        <v>2062</v>
      </c>
      <c r="G1169" s="151" t="s">
        <v>458</v>
      </c>
      <c r="H1169" s="152">
        <v>15.106</v>
      </c>
      <c r="I1169" s="2"/>
      <c r="J1169" s="153">
        <f>ROUND(I1169*H1169,2)</f>
        <v>0</v>
      </c>
      <c r="K1169" s="150" t="s">
        <v>223</v>
      </c>
      <c r="L1169" s="154"/>
      <c r="M1169" s="155" t="s">
        <v>0</v>
      </c>
      <c r="N1169" s="156" t="s">
        <v>37</v>
      </c>
      <c r="O1169" s="102"/>
      <c r="P1169" s="103">
        <f>O1169*H1169</f>
        <v>0</v>
      </c>
      <c r="Q1169" s="103">
        <v>4.0000000000000001E-3</v>
      </c>
      <c r="R1169" s="103">
        <f>Q1169*H1169</f>
        <v>6.0423999999999999E-2</v>
      </c>
      <c r="S1169" s="103">
        <v>0</v>
      </c>
      <c r="T1169" s="104">
        <f>S1169*H1169</f>
        <v>0</v>
      </c>
      <c r="U1169" s="161"/>
      <c r="V1169" s="161"/>
      <c r="W1169" s="161"/>
      <c r="X1169" s="161"/>
      <c r="Y1169" s="161"/>
      <c r="Z1169" s="161"/>
      <c r="AA1169" s="161"/>
      <c r="AB1169" s="161"/>
      <c r="AC1169" s="161"/>
      <c r="AD1169" s="161"/>
      <c r="AE1169" s="161"/>
      <c r="AR1169" s="105" t="s">
        <v>364</v>
      </c>
      <c r="AT1169" s="105" t="s">
        <v>245</v>
      </c>
      <c r="AU1169" s="105" t="s">
        <v>81</v>
      </c>
      <c r="AY1169" s="6" t="s">
        <v>217</v>
      </c>
      <c r="BE1169" s="106">
        <f>IF(N1169="základní",J1169,0)</f>
        <v>0</v>
      </c>
      <c r="BF1169" s="106">
        <f>IF(N1169="snížená",J1169,0)</f>
        <v>0</v>
      </c>
      <c r="BG1169" s="106">
        <f>IF(N1169="zákl. přenesená",J1169,0)</f>
        <v>0</v>
      </c>
      <c r="BH1169" s="106">
        <f>IF(N1169="sníž. přenesená",J1169,0)</f>
        <v>0</v>
      </c>
      <c r="BI1169" s="106">
        <f>IF(N1169="nulová",J1169,0)</f>
        <v>0</v>
      </c>
      <c r="BJ1169" s="6" t="s">
        <v>79</v>
      </c>
      <c r="BK1169" s="106">
        <f>ROUND(I1169*H1169,2)</f>
        <v>0</v>
      </c>
      <c r="BL1169" s="6" t="s">
        <v>293</v>
      </c>
      <c r="BM1169" s="105" t="s">
        <v>2063</v>
      </c>
    </row>
    <row r="1170" spans="1:65" s="132" customFormat="1">
      <c r="B1170" s="133"/>
      <c r="D1170" s="113" t="s">
        <v>226</v>
      </c>
      <c r="E1170" s="134" t="s">
        <v>0</v>
      </c>
      <c r="F1170" s="135" t="s">
        <v>2064</v>
      </c>
      <c r="H1170" s="136">
        <v>13.733000000000001</v>
      </c>
      <c r="L1170" s="133"/>
      <c r="M1170" s="137"/>
      <c r="N1170" s="138"/>
      <c r="O1170" s="138"/>
      <c r="P1170" s="138"/>
      <c r="Q1170" s="138"/>
      <c r="R1170" s="138"/>
      <c r="S1170" s="138"/>
      <c r="T1170" s="139"/>
      <c r="AT1170" s="134" t="s">
        <v>226</v>
      </c>
      <c r="AU1170" s="134" t="s">
        <v>81</v>
      </c>
      <c r="AV1170" s="132" t="s">
        <v>81</v>
      </c>
      <c r="AW1170" s="132" t="s">
        <v>28</v>
      </c>
      <c r="AX1170" s="132" t="s">
        <v>79</v>
      </c>
      <c r="AY1170" s="134" t="s">
        <v>217</v>
      </c>
    </row>
    <row r="1171" spans="1:65" s="132" customFormat="1">
      <c r="B1171" s="133"/>
      <c r="D1171" s="113" t="s">
        <v>226</v>
      </c>
      <c r="F1171" s="135" t="s">
        <v>2065</v>
      </c>
      <c r="H1171" s="136">
        <v>15.106</v>
      </c>
      <c r="L1171" s="133"/>
      <c r="M1171" s="137"/>
      <c r="N1171" s="138"/>
      <c r="O1171" s="138"/>
      <c r="P1171" s="138"/>
      <c r="Q1171" s="138"/>
      <c r="R1171" s="138"/>
      <c r="S1171" s="138"/>
      <c r="T1171" s="139"/>
      <c r="AT1171" s="134" t="s">
        <v>226</v>
      </c>
      <c r="AU1171" s="134" t="s">
        <v>81</v>
      </c>
      <c r="AV1171" s="132" t="s">
        <v>81</v>
      </c>
      <c r="AW1171" s="132" t="s">
        <v>2</v>
      </c>
      <c r="AX1171" s="132" t="s">
        <v>79</v>
      </c>
      <c r="AY1171" s="134" t="s">
        <v>217</v>
      </c>
    </row>
    <row r="1172" spans="1:65" s="17" customFormat="1" ht="16.5" customHeight="1">
      <c r="A1172" s="161"/>
      <c r="B1172" s="15"/>
      <c r="C1172" s="94" t="s">
        <v>1955</v>
      </c>
      <c r="D1172" s="94" t="s">
        <v>219</v>
      </c>
      <c r="E1172" s="95" t="s">
        <v>2066</v>
      </c>
      <c r="F1172" s="96" t="s">
        <v>2067</v>
      </c>
      <c r="G1172" s="97" t="s">
        <v>257</v>
      </c>
      <c r="H1172" s="98">
        <v>73.619</v>
      </c>
      <c r="I1172" s="1"/>
      <c r="J1172" s="99">
        <f>ROUND(I1172*H1172,2)</f>
        <v>0</v>
      </c>
      <c r="K1172" s="96" t="s">
        <v>223</v>
      </c>
      <c r="L1172" s="15"/>
      <c r="M1172" s="100" t="s">
        <v>0</v>
      </c>
      <c r="N1172" s="101" t="s">
        <v>37</v>
      </c>
      <c r="O1172" s="102"/>
      <c r="P1172" s="103">
        <f>O1172*H1172</f>
        <v>0</v>
      </c>
      <c r="Q1172" s="103">
        <v>5.8E-4</v>
      </c>
      <c r="R1172" s="103">
        <f>Q1172*H1172</f>
        <v>4.2699019999999997E-2</v>
      </c>
      <c r="S1172" s="103">
        <v>0</v>
      </c>
      <c r="T1172" s="104">
        <f>S1172*H1172</f>
        <v>0</v>
      </c>
      <c r="U1172" s="161"/>
      <c r="V1172" s="161"/>
      <c r="W1172" s="161"/>
      <c r="X1172" s="161"/>
      <c r="Y1172" s="161"/>
      <c r="Z1172" s="161"/>
      <c r="AA1172" s="161"/>
      <c r="AB1172" s="161"/>
      <c r="AC1172" s="161"/>
      <c r="AD1172" s="161"/>
      <c r="AE1172" s="161"/>
      <c r="AR1172" s="105" t="s">
        <v>293</v>
      </c>
      <c r="AT1172" s="105" t="s">
        <v>219</v>
      </c>
      <c r="AU1172" s="105" t="s">
        <v>81</v>
      </c>
      <c r="AY1172" s="6" t="s">
        <v>217</v>
      </c>
      <c r="BE1172" s="106">
        <f>IF(N1172="základní",J1172,0)</f>
        <v>0</v>
      </c>
      <c r="BF1172" s="106">
        <f>IF(N1172="snížená",J1172,0)</f>
        <v>0</v>
      </c>
      <c r="BG1172" s="106">
        <f>IF(N1172="zákl. přenesená",J1172,0)</f>
        <v>0</v>
      </c>
      <c r="BH1172" s="106">
        <f>IF(N1172="sníž. přenesená",J1172,0)</f>
        <v>0</v>
      </c>
      <c r="BI1172" s="106">
        <f>IF(N1172="nulová",J1172,0)</f>
        <v>0</v>
      </c>
      <c r="BJ1172" s="6" t="s">
        <v>79</v>
      </c>
      <c r="BK1172" s="106">
        <f>ROUND(I1172*H1172,2)</f>
        <v>0</v>
      </c>
      <c r="BL1172" s="6" t="s">
        <v>293</v>
      </c>
      <c r="BM1172" s="105" t="s">
        <v>2068</v>
      </c>
    </row>
    <row r="1173" spans="1:65" s="132" customFormat="1" ht="22.5">
      <c r="B1173" s="133"/>
      <c r="D1173" s="113" t="s">
        <v>226</v>
      </c>
      <c r="E1173" s="134" t="s">
        <v>0</v>
      </c>
      <c r="F1173" s="135" t="s">
        <v>2069</v>
      </c>
      <c r="H1173" s="136">
        <v>73.619</v>
      </c>
      <c r="L1173" s="133"/>
      <c r="M1173" s="137"/>
      <c r="N1173" s="138"/>
      <c r="O1173" s="138"/>
      <c r="P1173" s="138"/>
      <c r="Q1173" s="138"/>
      <c r="R1173" s="138"/>
      <c r="S1173" s="138"/>
      <c r="T1173" s="139"/>
      <c r="AT1173" s="134" t="s">
        <v>226</v>
      </c>
      <c r="AU1173" s="134" t="s">
        <v>81</v>
      </c>
      <c r="AV1173" s="132" t="s">
        <v>81</v>
      </c>
      <c r="AW1173" s="132" t="s">
        <v>28</v>
      </c>
      <c r="AX1173" s="132" t="s">
        <v>79</v>
      </c>
      <c r="AY1173" s="134" t="s">
        <v>217</v>
      </c>
    </row>
    <row r="1174" spans="1:65" s="17" customFormat="1" ht="16.5" customHeight="1">
      <c r="A1174" s="161"/>
      <c r="B1174" s="15"/>
      <c r="C1174" s="148" t="s">
        <v>1959</v>
      </c>
      <c r="D1174" s="148" t="s">
        <v>245</v>
      </c>
      <c r="E1174" s="149" t="s">
        <v>2070</v>
      </c>
      <c r="F1174" s="150" t="s">
        <v>2071</v>
      </c>
      <c r="G1174" s="151" t="s">
        <v>458</v>
      </c>
      <c r="H1174" s="152">
        <v>134.96799999999999</v>
      </c>
      <c r="I1174" s="2"/>
      <c r="J1174" s="153">
        <f>ROUND(I1174*H1174,2)</f>
        <v>0</v>
      </c>
      <c r="K1174" s="150" t="s">
        <v>223</v>
      </c>
      <c r="L1174" s="154"/>
      <c r="M1174" s="155" t="s">
        <v>0</v>
      </c>
      <c r="N1174" s="156" t="s">
        <v>37</v>
      </c>
      <c r="O1174" s="102"/>
      <c r="P1174" s="103">
        <f>O1174*H1174</f>
        <v>0</v>
      </c>
      <c r="Q1174" s="103">
        <v>1.1999999999999999E-3</v>
      </c>
      <c r="R1174" s="103">
        <f>Q1174*H1174</f>
        <v>0.16196159999999998</v>
      </c>
      <c r="S1174" s="103">
        <v>0</v>
      </c>
      <c r="T1174" s="104">
        <f>S1174*H1174</f>
        <v>0</v>
      </c>
      <c r="U1174" s="161"/>
      <c r="V1174" s="161"/>
      <c r="W1174" s="161"/>
      <c r="X1174" s="161"/>
      <c r="Y1174" s="161"/>
      <c r="Z1174" s="161"/>
      <c r="AA1174" s="161"/>
      <c r="AB1174" s="161"/>
      <c r="AC1174" s="161"/>
      <c r="AD1174" s="161"/>
      <c r="AE1174" s="161"/>
      <c r="AR1174" s="105" t="s">
        <v>364</v>
      </c>
      <c r="AT1174" s="105" t="s">
        <v>245</v>
      </c>
      <c r="AU1174" s="105" t="s">
        <v>81</v>
      </c>
      <c r="AY1174" s="6" t="s">
        <v>217</v>
      </c>
      <c r="BE1174" s="106">
        <f>IF(N1174="základní",J1174,0)</f>
        <v>0</v>
      </c>
      <c r="BF1174" s="106">
        <f>IF(N1174="snížená",J1174,0)</f>
        <v>0</v>
      </c>
      <c r="BG1174" s="106">
        <f>IF(N1174="zákl. přenesená",J1174,0)</f>
        <v>0</v>
      </c>
      <c r="BH1174" s="106">
        <f>IF(N1174="sníž. přenesená",J1174,0)</f>
        <v>0</v>
      </c>
      <c r="BI1174" s="106">
        <f>IF(N1174="nulová",J1174,0)</f>
        <v>0</v>
      </c>
      <c r="BJ1174" s="6" t="s">
        <v>79</v>
      </c>
      <c r="BK1174" s="106">
        <f>ROUND(I1174*H1174,2)</f>
        <v>0</v>
      </c>
      <c r="BL1174" s="6" t="s">
        <v>293</v>
      </c>
      <c r="BM1174" s="105" t="s">
        <v>2072</v>
      </c>
    </row>
    <row r="1175" spans="1:65" s="132" customFormat="1" ht="22.5">
      <c r="B1175" s="133"/>
      <c r="D1175" s="113" t="s">
        <v>226</v>
      </c>
      <c r="E1175" s="134" t="s">
        <v>0</v>
      </c>
      <c r="F1175" s="135" t="s">
        <v>2073</v>
      </c>
      <c r="H1175" s="136">
        <v>122.69799999999999</v>
      </c>
      <c r="L1175" s="133"/>
      <c r="M1175" s="137"/>
      <c r="N1175" s="138"/>
      <c r="O1175" s="138"/>
      <c r="P1175" s="138"/>
      <c r="Q1175" s="138"/>
      <c r="R1175" s="138"/>
      <c r="S1175" s="138"/>
      <c r="T1175" s="139"/>
      <c r="AT1175" s="134" t="s">
        <v>226</v>
      </c>
      <c r="AU1175" s="134" t="s">
        <v>81</v>
      </c>
      <c r="AV1175" s="132" t="s">
        <v>81</v>
      </c>
      <c r="AW1175" s="132" t="s">
        <v>28</v>
      </c>
      <c r="AX1175" s="132" t="s">
        <v>79</v>
      </c>
      <c r="AY1175" s="134" t="s">
        <v>217</v>
      </c>
    </row>
    <row r="1176" spans="1:65" s="132" customFormat="1">
      <c r="B1176" s="133"/>
      <c r="D1176" s="113" t="s">
        <v>226</v>
      </c>
      <c r="F1176" s="135" t="s">
        <v>2074</v>
      </c>
      <c r="H1176" s="136">
        <v>134.96799999999999</v>
      </c>
      <c r="L1176" s="133"/>
      <c r="M1176" s="137"/>
      <c r="N1176" s="138"/>
      <c r="O1176" s="138"/>
      <c r="P1176" s="138"/>
      <c r="Q1176" s="138"/>
      <c r="R1176" s="138"/>
      <c r="S1176" s="138"/>
      <c r="T1176" s="139"/>
      <c r="AT1176" s="134" t="s">
        <v>226</v>
      </c>
      <c r="AU1176" s="134" t="s">
        <v>81</v>
      </c>
      <c r="AV1176" s="132" t="s">
        <v>81</v>
      </c>
      <c r="AW1176" s="132" t="s">
        <v>2</v>
      </c>
      <c r="AX1176" s="132" t="s">
        <v>79</v>
      </c>
      <c r="AY1176" s="134" t="s">
        <v>217</v>
      </c>
    </row>
    <row r="1177" spans="1:65" s="17" customFormat="1" ht="16.5" customHeight="1">
      <c r="A1177" s="161"/>
      <c r="B1177" s="15"/>
      <c r="C1177" s="94" t="s">
        <v>1963</v>
      </c>
      <c r="D1177" s="94" t="s">
        <v>219</v>
      </c>
      <c r="E1177" s="95" t="s">
        <v>2075</v>
      </c>
      <c r="F1177" s="96" t="s">
        <v>2076</v>
      </c>
      <c r="G1177" s="97" t="s">
        <v>257</v>
      </c>
      <c r="H1177" s="98">
        <v>13.555</v>
      </c>
      <c r="I1177" s="1"/>
      <c r="J1177" s="99">
        <f>ROUND(I1177*H1177,2)</f>
        <v>0</v>
      </c>
      <c r="K1177" s="96" t="s">
        <v>223</v>
      </c>
      <c r="L1177" s="15"/>
      <c r="M1177" s="100" t="s">
        <v>0</v>
      </c>
      <c r="N1177" s="101" t="s">
        <v>37</v>
      </c>
      <c r="O1177" s="102"/>
      <c r="P1177" s="103">
        <f>O1177*H1177</f>
        <v>0</v>
      </c>
      <c r="Q1177" s="103">
        <v>7.3999999999999999E-4</v>
      </c>
      <c r="R1177" s="103">
        <f>Q1177*H1177</f>
        <v>1.00307E-2</v>
      </c>
      <c r="S1177" s="103">
        <v>0</v>
      </c>
      <c r="T1177" s="104">
        <f>S1177*H1177</f>
        <v>0</v>
      </c>
      <c r="U1177" s="161"/>
      <c r="V1177" s="161"/>
      <c r="W1177" s="161"/>
      <c r="X1177" s="161"/>
      <c r="Y1177" s="161"/>
      <c r="Z1177" s="161"/>
      <c r="AA1177" s="161"/>
      <c r="AB1177" s="161"/>
      <c r="AC1177" s="161"/>
      <c r="AD1177" s="161"/>
      <c r="AE1177" s="161"/>
      <c r="AR1177" s="105" t="s">
        <v>293</v>
      </c>
      <c r="AT1177" s="105" t="s">
        <v>219</v>
      </c>
      <c r="AU1177" s="105" t="s">
        <v>81</v>
      </c>
      <c r="AY1177" s="6" t="s">
        <v>217</v>
      </c>
      <c r="BE1177" s="106">
        <f>IF(N1177="základní",J1177,0)</f>
        <v>0</v>
      </c>
      <c r="BF1177" s="106">
        <f>IF(N1177="snížená",J1177,0)</f>
        <v>0</v>
      </c>
      <c r="BG1177" s="106">
        <f>IF(N1177="zákl. přenesená",J1177,0)</f>
        <v>0</v>
      </c>
      <c r="BH1177" s="106">
        <f>IF(N1177="sníž. přenesená",J1177,0)</f>
        <v>0</v>
      </c>
      <c r="BI1177" s="106">
        <f>IF(N1177="nulová",J1177,0)</f>
        <v>0</v>
      </c>
      <c r="BJ1177" s="6" t="s">
        <v>79</v>
      </c>
      <c r="BK1177" s="106">
        <f>ROUND(I1177*H1177,2)</f>
        <v>0</v>
      </c>
      <c r="BL1177" s="6" t="s">
        <v>293</v>
      </c>
      <c r="BM1177" s="105" t="s">
        <v>2077</v>
      </c>
    </row>
    <row r="1178" spans="1:65" s="132" customFormat="1">
      <c r="B1178" s="133"/>
      <c r="D1178" s="113" t="s">
        <v>226</v>
      </c>
      <c r="E1178" s="134" t="s">
        <v>0</v>
      </c>
      <c r="F1178" s="135" t="s">
        <v>2078</v>
      </c>
      <c r="H1178" s="136">
        <v>13.555</v>
      </c>
      <c r="L1178" s="133"/>
      <c r="M1178" s="137"/>
      <c r="N1178" s="138"/>
      <c r="O1178" s="138"/>
      <c r="P1178" s="138"/>
      <c r="Q1178" s="138"/>
      <c r="R1178" s="138"/>
      <c r="S1178" s="138"/>
      <c r="T1178" s="139"/>
      <c r="AT1178" s="134" t="s">
        <v>226</v>
      </c>
      <c r="AU1178" s="134" t="s">
        <v>81</v>
      </c>
      <c r="AV1178" s="132" t="s">
        <v>81</v>
      </c>
      <c r="AW1178" s="132" t="s">
        <v>28</v>
      </c>
      <c r="AX1178" s="132" t="s">
        <v>79</v>
      </c>
      <c r="AY1178" s="134" t="s">
        <v>217</v>
      </c>
    </row>
    <row r="1179" spans="1:65" s="17" customFormat="1" ht="21.75" customHeight="1">
      <c r="A1179" s="161"/>
      <c r="B1179" s="15"/>
      <c r="C1179" s="148" t="s">
        <v>5906</v>
      </c>
      <c r="D1179" s="148" t="s">
        <v>245</v>
      </c>
      <c r="E1179" s="149" t="s">
        <v>2079</v>
      </c>
      <c r="F1179" s="150" t="s">
        <v>2080</v>
      </c>
      <c r="G1179" s="151" t="s">
        <v>286</v>
      </c>
      <c r="H1179" s="152">
        <v>2.2360000000000002</v>
      </c>
      <c r="I1179" s="2"/>
      <c r="J1179" s="153">
        <f>ROUND(I1179*H1179,2)</f>
        <v>0</v>
      </c>
      <c r="K1179" s="150" t="s">
        <v>223</v>
      </c>
      <c r="L1179" s="154"/>
      <c r="M1179" s="155" t="s">
        <v>0</v>
      </c>
      <c r="N1179" s="156" t="s">
        <v>37</v>
      </c>
      <c r="O1179" s="102"/>
      <c r="P1179" s="103">
        <f>O1179*H1179</f>
        <v>0</v>
      </c>
      <c r="Q1179" s="103">
        <v>1.9199999999999998E-2</v>
      </c>
      <c r="R1179" s="103">
        <f>Q1179*H1179</f>
        <v>4.2931200000000003E-2</v>
      </c>
      <c r="S1179" s="103">
        <v>0</v>
      </c>
      <c r="T1179" s="104">
        <f>S1179*H1179</f>
        <v>0</v>
      </c>
      <c r="U1179" s="161"/>
      <c r="V1179" s="161"/>
      <c r="W1179" s="161"/>
      <c r="X1179" s="161"/>
      <c r="Y1179" s="161"/>
      <c r="Z1179" s="161"/>
      <c r="AA1179" s="161"/>
      <c r="AB1179" s="161"/>
      <c r="AC1179" s="161"/>
      <c r="AD1179" s="161"/>
      <c r="AE1179" s="161"/>
      <c r="AR1179" s="105" t="s">
        <v>364</v>
      </c>
      <c r="AT1179" s="105" t="s">
        <v>245</v>
      </c>
      <c r="AU1179" s="105" t="s">
        <v>81</v>
      </c>
      <c r="AY1179" s="6" t="s">
        <v>217</v>
      </c>
      <c r="BE1179" s="106">
        <f>IF(N1179="základní",J1179,0)</f>
        <v>0</v>
      </c>
      <c r="BF1179" s="106">
        <f>IF(N1179="snížená",J1179,0)</f>
        <v>0</v>
      </c>
      <c r="BG1179" s="106">
        <f>IF(N1179="zákl. přenesená",J1179,0)</f>
        <v>0</v>
      </c>
      <c r="BH1179" s="106">
        <f>IF(N1179="sníž. přenesená",J1179,0)</f>
        <v>0</v>
      </c>
      <c r="BI1179" s="106">
        <f>IF(N1179="nulová",J1179,0)</f>
        <v>0</v>
      </c>
      <c r="BJ1179" s="6" t="s">
        <v>79</v>
      </c>
      <c r="BK1179" s="106">
        <f>ROUND(I1179*H1179,2)</f>
        <v>0</v>
      </c>
      <c r="BL1179" s="6" t="s">
        <v>293</v>
      </c>
      <c r="BM1179" s="105" t="s">
        <v>2081</v>
      </c>
    </row>
    <row r="1180" spans="1:65" s="132" customFormat="1">
      <c r="B1180" s="133"/>
      <c r="D1180" s="113" t="s">
        <v>226</v>
      </c>
      <c r="E1180" s="134" t="s">
        <v>0</v>
      </c>
      <c r="F1180" s="135" t="s">
        <v>2053</v>
      </c>
      <c r="H1180" s="136">
        <v>2.0329999999999999</v>
      </c>
      <c r="L1180" s="133"/>
      <c r="M1180" s="137"/>
      <c r="N1180" s="138"/>
      <c r="O1180" s="138"/>
      <c r="P1180" s="138"/>
      <c r="Q1180" s="138"/>
      <c r="R1180" s="138"/>
      <c r="S1180" s="138"/>
      <c r="T1180" s="139"/>
      <c r="AT1180" s="134" t="s">
        <v>226</v>
      </c>
      <c r="AU1180" s="134" t="s">
        <v>81</v>
      </c>
      <c r="AV1180" s="132" t="s">
        <v>81</v>
      </c>
      <c r="AW1180" s="132" t="s">
        <v>28</v>
      </c>
      <c r="AX1180" s="132" t="s">
        <v>79</v>
      </c>
      <c r="AY1180" s="134" t="s">
        <v>217</v>
      </c>
    </row>
    <row r="1181" spans="1:65" s="132" customFormat="1">
      <c r="B1181" s="133"/>
      <c r="D1181" s="113" t="s">
        <v>226</v>
      </c>
      <c r="F1181" s="135" t="s">
        <v>2082</v>
      </c>
      <c r="H1181" s="136">
        <v>2.2360000000000002</v>
      </c>
      <c r="L1181" s="133"/>
      <c r="M1181" s="137"/>
      <c r="N1181" s="138"/>
      <c r="O1181" s="138"/>
      <c r="P1181" s="138"/>
      <c r="Q1181" s="138"/>
      <c r="R1181" s="138"/>
      <c r="S1181" s="138"/>
      <c r="T1181" s="139"/>
      <c r="AT1181" s="134" t="s">
        <v>226</v>
      </c>
      <c r="AU1181" s="134" t="s">
        <v>81</v>
      </c>
      <c r="AV1181" s="132" t="s">
        <v>81</v>
      </c>
      <c r="AW1181" s="132" t="s">
        <v>2</v>
      </c>
      <c r="AX1181" s="132" t="s">
        <v>79</v>
      </c>
      <c r="AY1181" s="134" t="s">
        <v>217</v>
      </c>
    </row>
    <row r="1182" spans="1:65" s="17" customFormat="1" ht="16.5" customHeight="1">
      <c r="A1182" s="161"/>
      <c r="B1182" s="15"/>
      <c r="C1182" s="94" t="s">
        <v>5907</v>
      </c>
      <c r="D1182" s="94" t="s">
        <v>219</v>
      </c>
      <c r="E1182" s="95" t="s">
        <v>2083</v>
      </c>
      <c r="F1182" s="96" t="s">
        <v>2084</v>
      </c>
      <c r="G1182" s="97" t="s">
        <v>257</v>
      </c>
      <c r="H1182" s="98">
        <v>21.408000000000001</v>
      </c>
      <c r="I1182" s="1"/>
      <c r="J1182" s="99">
        <f>ROUND(I1182*H1182,2)</f>
        <v>0</v>
      </c>
      <c r="K1182" s="96" t="s">
        <v>223</v>
      </c>
      <c r="L1182" s="15"/>
      <c r="M1182" s="100" t="s">
        <v>0</v>
      </c>
      <c r="N1182" s="101" t="s">
        <v>37</v>
      </c>
      <c r="O1182" s="102"/>
      <c r="P1182" s="103">
        <f>O1182*H1182</f>
        <v>0</v>
      </c>
      <c r="Q1182" s="103">
        <v>7.3999999999999999E-4</v>
      </c>
      <c r="R1182" s="103">
        <f>Q1182*H1182</f>
        <v>1.5841920000000002E-2</v>
      </c>
      <c r="S1182" s="103">
        <v>0</v>
      </c>
      <c r="T1182" s="104">
        <f>S1182*H1182</f>
        <v>0</v>
      </c>
      <c r="U1182" s="161"/>
      <c r="V1182" s="161"/>
      <c r="W1182" s="161"/>
      <c r="X1182" s="161"/>
      <c r="Y1182" s="161"/>
      <c r="Z1182" s="161"/>
      <c r="AA1182" s="161"/>
      <c r="AB1182" s="161"/>
      <c r="AC1182" s="161"/>
      <c r="AD1182" s="161"/>
      <c r="AE1182" s="161"/>
      <c r="AR1182" s="105" t="s">
        <v>293</v>
      </c>
      <c r="AT1182" s="105" t="s">
        <v>219</v>
      </c>
      <c r="AU1182" s="105" t="s">
        <v>81</v>
      </c>
      <c r="AY1182" s="6" t="s">
        <v>217</v>
      </c>
      <c r="BE1182" s="106">
        <f>IF(N1182="základní",J1182,0)</f>
        <v>0</v>
      </c>
      <c r="BF1182" s="106">
        <f>IF(N1182="snížená",J1182,0)</f>
        <v>0</v>
      </c>
      <c r="BG1182" s="106">
        <f>IF(N1182="zákl. přenesená",J1182,0)</f>
        <v>0</v>
      </c>
      <c r="BH1182" s="106">
        <f>IF(N1182="sníž. přenesená",J1182,0)</f>
        <v>0</v>
      </c>
      <c r="BI1182" s="106">
        <f>IF(N1182="nulová",J1182,0)</f>
        <v>0</v>
      </c>
      <c r="BJ1182" s="6" t="s">
        <v>79</v>
      </c>
      <c r="BK1182" s="106">
        <f>ROUND(I1182*H1182,2)</f>
        <v>0</v>
      </c>
      <c r="BL1182" s="6" t="s">
        <v>293</v>
      </c>
      <c r="BM1182" s="105" t="s">
        <v>2085</v>
      </c>
    </row>
    <row r="1183" spans="1:65" s="132" customFormat="1">
      <c r="B1183" s="133"/>
      <c r="D1183" s="113" t="s">
        <v>226</v>
      </c>
      <c r="E1183" s="134" t="s">
        <v>0</v>
      </c>
      <c r="F1183" s="135" t="s">
        <v>2086</v>
      </c>
      <c r="H1183" s="136">
        <v>21.408000000000001</v>
      </c>
      <c r="L1183" s="133"/>
      <c r="M1183" s="137"/>
      <c r="N1183" s="138"/>
      <c r="O1183" s="138"/>
      <c r="P1183" s="138"/>
      <c r="Q1183" s="138"/>
      <c r="R1183" s="138"/>
      <c r="S1183" s="138"/>
      <c r="T1183" s="139"/>
      <c r="AT1183" s="134" t="s">
        <v>226</v>
      </c>
      <c r="AU1183" s="134" t="s">
        <v>81</v>
      </c>
      <c r="AV1183" s="132" t="s">
        <v>81</v>
      </c>
      <c r="AW1183" s="132" t="s">
        <v>28</v>
      </c>
      <c r="AX1183" s="132" t="s">
        <v>79</v>
      </c>
      <c r="AY1183" s="134" t="s">
        <v>217</v>
      </c>
    </row>
    <row r="1184" spans="1:65" s="17" customFormat="1" ht="21.75" customHeight="1">
      <c r="A1184" s="161"/>
      <c r="B1184" s="15"/>
      <c r="C1184" s="148" t="s">
        <v>1967</v>
      </c>
      <c r="D1184" s="148" t="s">
        <v>245</v>
      </c>
      <c r="E1184" s="149" t="s">
        <v>2079</v>
      </c>
      <c r="F1184" s="150" t="s">
        <v>2080</v>
      </c>
      <c r="G1184" s="151" t="s">
        <v>286</v>
      </c>
      <c r="H1184" s="152">
        <v>3.532</v>
      </c>
      <c r="I1184" s="2"/>
      <c r="J1184" s="153">
        <f>ROUND(I1184*H1184,2)</f>
        <v>0</v>
      </c>
      <c r="K1184" s="150" t="s">
        <v>223</v>
      </c>
      <c r="L1184" s="154"/>
      <c r="M1184" s="155" t="s">
        <v>0</v>
      </c>
      <c r="N1184" s="156" t="s">
        <v>37</v>
      </c>
      <c r="O1184" s="102"/>
      <c r="P1184" s="103">
        <f>O1184*H1184</f>
        <v>0</v>
      </c>
      <c r="Q1184" s="103">
        <v>1.9199999999999998E-2</v>
      </c>
      <c r="R1184" s="103">
        <f>Q1184*H1184</f>
        <v>6.7814399999999997E-2</v>
      </c>
      <c r="S1184" s="103">
        <v>0</v>
      </c>
      <c r="T1184" s="104">
        <f>S1184*H1184</f>
        <v>0</v>
      </c>
      <c r="U1184" s="161"/>
      <c r="V1184" s="161"/>
      <c r="W1184" s="161"/>
      <c r="X1184" s="161"/>
      <c r="Y1184" s="161"/>
      <c r="Z1184" s="161"/>
      <c r="AA1184" s="161"/>
      <c r="AB1184" s="161"/>
      <c r="AC1184" s="161"/>
      <c r="AD1184" s="161"/>
      <c r="AE1184" s="161"/>
      <c r="AR1184" s="105" t="s">
        <v>364</v>
      </c>
      <c r="AT1184" s="105" t="s">
        <v>245</v>
      </c>
      <c r="AU1184" s="105" t="s">
        <v>81</v>
      </c>
      <c r="AY1184" s="6" t="s">
        <v>217</v>
      </c>
      <c r="BE1184" s="106">
        <f>IF(N1184="základní",J1184,0)</f>
        <v>0</v>
      </c>
      <c r="BF1184" s="106">
        <f>IF(N1184="snížená",J1184,0)</f>
        <v>0</v>
      </c>
      <c r="BG1184" s="106">
        <f>IF(N1184="zákl. přenesená",J1184,0)</f>
        <v>0</v>
      </c>
      <c r="BH1184" s="106">
        <f>IF(N1184="sníž. přenesená",J1184,0)</f>
        <v>0</v>
      </c>
      <c r="BI1184" s="106">
        <f>IF(N1184="nulová",J1184,0)</f>
        <v>0</v>
      </c>
      <c r="BJ1184" s="6" t="s">
        <v>79</v>
      </c>
      <c r="BK1184" s="106">
        <f>ROUND(I1184*H1184,2)</f>
        <v>0</v>
      </c>
      <c r="BL1184" s="6" t="s">
        <v>293</v>
      </c>
      <c r="BM1184" s="105" t="s">
        <v>2087</v>
      </c>
    </row>
    <row r="1185" spans="1:65" s="132" customFormat="1">
      <c r="B1185" s="133"/>
      <c r="D1185" s="113" t="s">
        <v>226</v>
      </c>
      <c r="E1185" s="134" t="s">
        <v>0</v>
      </c>
      <c r="F1185" s="135" t="s">
        <v>2088</v>
      </c>
      <c r="H1185" s="136">
        <v>3.2109999999999999</v>
      </c>
      <c r="L1185" s="133"/>
      <c r="M1185" s="137"/>
      <c r="N1185" s="138"/>
      <c r="O1185" s="138"/>
      <c r="P1185" s="138"/>
      <c r="Q1185" s="138"/>
      <c r="R1185" s="138"/>
      <c r="S1185" s="138"/>
      <c r="T1185" s="139"/>
      <c r="AT1185" s="134" t="s">
        <v>226</v>
      </c>
      <c r="AU1185" s="134" t="s">
        <v>81</v>
      </c>
      <c r="AV1185" s="132" t="s">
        <v>81</v>
      </c>
      <c r="AW1185" s="132" t="s">
        <v>28</v>
      </c>
      <c r="AX1185" s="132" t="s">
        <v>79</v>
      </c>
      <c r="AY1185" s="134" t="s">
        <v>217</v>
      </c>
    </row>
    <row r="1186" spans="1:65" s="132" customFormat="1">
      <c r="B1186" s="133"/>
      <c r="D1186" s="113" t="s">
        <v>226</v>
      </c>
      <c r="F1186" s="135" t="s">
        <v>2089</v>
      </c>
      <c r="H1186" s="136">
        <v>3.532</v>
      </c>
      <c r="L1186" s="133"/>
      <c r="M1186" s="137"/>
      <c r="N1186" s="138"/>
      <c r="O1186" s="138"/>
      <c r="P1186" s="138"/>
      <c r="Q1186" s="138"/>
      <c r="R1186" s="138"/>
      <c r="S1186" s="138"/>
      <c r="T1186" s="139"/>
      <c r="AT1186" s="134" t="s">
        <v>226</v>
      </c>
      <c r="AU1186" s="134" t="s">
        <v>81</v>
      </c>
      <c r="AV1186" s="132" t="s">
        <v>81</v>
      </c>
      <c r="AW1186" s="132" t="s">
        <v>2</v>
      </c>
      <c r="AX1186" s="132" t="s">
        <v>79</v>
      </c>
      <c r="AY1186" s="134" t="s">
        <v>217</v>
      </c>
    </row>
    <row r="1187" spans="1:65" s="17" customFormat="1" ht="16.5" customHeight="1">
      <c r="A1187" s="161"/>
      <c r="B1187" s="15"/>
      <c r="C1187" s="94" t="s">
        <v>1972</v>
      </c>
      <c r="D1187" s="94" t="s">
        <v>219</v>
      </c>
      <c r="E1187" s="95" t="s">
        <v>2091</v>
      </c>
      <c r="F1187" s="96" t="s">
        <v>2092</v>
      </c>
      <c r="G1187" s="97" t="s">
        <v>458</v>
      </c>
      <c r="H1187" s="98">
        <v>32.420999999999999</v>
      </c>
      <c r="I1187" s="1"/>
      <c r="J1187" s="99">
        <f>ROUND(I1187*H1187,2)</f>
        <v>0</v>
      </c>
      <c r="K1187" s="96" t="s">
        <v>223</v>
      </c>
      <c r="L1187" s="15"/>
      <c r="M1187" s="100" t="s">
        <v>0</v>
      </c>
      <c r="N1187" s="101" t="s">
        <v>37</v>
      </c>
      <c r="O1187" s="102"/>
      <c r="P1187" s="103">
        <f>O1187*H1187</f>
        <v>0</v>
      </c>
      <c r="Q1187" s="103">
        <v>1.222E-2</v>
      </c>
      <c r="R1187" s="103">
        <f>Q1187*H1187</f>
        <v>0.39618461999999999</v>
      </c>
      <c r="S1187" s="103">
        <v>2.333E-2</v>
      </c>
      <c r="T1187" s="104">
        <f>S1187*H1187</f>
        <v>0.75638192999999998</v>
      </c>
      <c r="U1187" s="161"/>
      <c r="V1187" s="161"/>
      <c r="W1187" s="161"/>
      <c r="X1187" s="161"/>
      <c r="Y1187" s="161"/>
      <c r="Z1187" s="161"/>
      <c r="AA1187" s="161"/>
      <c r="AB1187" s="161"/>
      <c r="AC1187" s="161"/>
      <c r="AD1187" s="161"/>
      <c r="AE1187" s="161"/>
      <c r="AR1187" s="105" t="s">
        <v>293</v>
      </c>
      <c r="AT1187" s="105" t="s">
        <v>219</v>
      </c>
      <c r="AU1187" s="105" t="s">
        <v>81</v>
      </c>
      <c r="AY1187" s="6" t="s">
        <v>217</v>
      </c>
      <c r="BE1187" s="106">
        <f>IF(N1187="základní",J1187,0)</f>
        <v>0</v>
      </c>
      <c r="BF1187" s="106">
        <f>IF(N1187="snížená",J1187,0)</f>
        <v>0</v>
      </c>
      <c r="BG1187" s="106">
        <f>IF(N1187="zákl. přenesená",J1187,0)</f>
        <v>0</v>
      </c>
      <c r="BH1187" s="106">
        <f>IF(N1187="sníž. přenesená",J1187,0)</f>
        <v>0</v>
      </c>
      <c r="BI1187" s="106">
        <f>IF(N1187="nulová",J1187,0)</f>
        <v>0</v>
      </c>
      <c r="BJ1187" s="6" t="s">
        <v>79</v>
      </c>
      <c r="BK1187" s="106">
        <f>ROUND(I1187*H1187,2)</f>
        <v>0</v>
      </c>
      <c r="BL1187" s="6" t="s">
        <v>293</v>
      </c>
      <c r="BM1187" s="105" t="s">
        <v>2093</v>
      </c>
    </row>
    <row r="1188" spans="1:65" s="165" customFormat="1">
      <c r="B1188" s="166"/>
      <c r="D1188" s="113" t="s">
        <v>226</v>
      </c>
      <c r="E1188" s="167" t="s">
        <v>0</v>
      </c>
      <c r="F1188" s="168" t="s">
        <v>645</v>
      </c>
      <c r="H1188" s="167" t="s">
        <v>0</v>
      </c>
      <c r="L1188" s="166"/>
      <c r="M1188" s="169"/>
      <c r="N1188" s="170"/>
      <c r="O1188" s="170"/>
      <c r="P1188" s="170"/>
      <c r="Q1188" s="170"/>
      <c r="R1188" s="170"/>
      <c r="S1188" s="170"/>
      <c r="T1188" s="171"/>
      <c r="AT1188" s="167" t="s">
        <v>226</v>
      </c>
      <c r="AU1188" s="167" t="s">
        <v>81</v>
      </c>
      <c r="AV1188" s="165" t="s">
        <v>79</v>
      </c>
      <c r="AW1188" s="165" t="s">
        <v>28</v>
      </c>
      <c r="AX1188" s="165" t="s">
        <v>72</v>
      </c>
      <c r="AY1188" s="167" t="s">
        <v>217</v>
      </c>
    </row>
    <row r="1189" spans="1:65" s="132" customFormat="1">
      <c r="B1189" s="133"/>
      <c r="D1189" s="113" t="s">
        <v>226</v>
      </c>
      <c r="E1189" s="134" t="s">
        <v>0</v>
      </c>
      <c r="F1189" s="135" t="s">
        <v>1116</v>
      </c>
      <c r="H1189" s="136">
        <v>97.361000000000004</v>
      </c>
      <c r="L1189" s="133"/>
      <c r="M1189" s="137"/>
      <c r="N1189" s="138"/>
      <c r="O1189" s="138"/>
      <c r="P1189" s="138"/>
      <c r="Q1189" s="138"/>
      <c r="R1189" s="138"/>
      <c r="S1189" s="138"/>
      <c r="T1189" s="139"/>
      <c r="AT1189" s="134" t="s">
        <v>226</v>
      </c>
      <c r="AU1189" s="134" t="s">
        <v>81</v>
      </c>
      <c r="AV1189" s="132" t="s">
        <v>81</v>
      </c>
      <c r="AW1189" s="132" t="s">
        <v>28</v>
      </c>
      <c r="AX1189" s="132" t="s">
        <v>79</v>
      </c>
      <c r="AY1189" s="134" t="s">
        <v>217</v>
      </c>
    </row>
    <row r="1190" spans="1:65" s="132" customFormat="1">
      <c r="B1190" s="133"/>
      <c r="D1190" s="113" t="s">
        <v>226</v>
      </c>
      <c r="F1190" s="135" t="s">
        <v>2094</v>
      </c>
      <c r="H1190" s="136">
        <v>32.420999999999999</v>
      </c>
      <c r="L1190" s="133"/>
      <c r="M1190" s="137"/>
      <c r="N1190" s="138"/>
      <c r="O1190" s="138"/>
      <c r="P1190" s="138"/>
      <c r="Q1190" s="138"/>
      <c r="R1190" s="138"/>
      <c r="S1190" s="138"/>
      <c r="T1190" s="139"/>
      <c r="AT1190" s="134" t="s">
        <v>226</v>
      </c>
      <c r="AU1190" s="134" t="s">
        <v>81</v>
      </c>
      <c r="AV1190" s="132" t="s">
        <v>81</v>
      </c>
      <c r="AW1190" s="132" t="s">
        <v>2</v>
      </c>
      <c r="AX1190" s="132" t="s">
        <v>79</v>
      </c>
      <c r="AY1190" s="134" t="s">
        <v>217</v>
      </c>
    </row>
    <row r="1191" spans="1:65" s="17" customFormat="1" ht="16.5" customHeight="1">
      <c r="A1191" s="161"/>
      <c r="B1191" s="15"/>
      <c r="C1191" s="148" t="s">
        <v>1977</v>
      </c>
      <c r="D1191" s="148" t="s">
        <v>245</v>
      </c>
      <c r="E1191" s="149" t="s">
        <v>2095</v>
      </c>
      <c r="F1191" s="150" t="s">
        <v>2096</v>
      </c>
      <c r="G1191" s="151" t="s">
        <v>286</v>
      </c>
      <c r="H1191" s="152">
        <v>35.662999999999997</v>
      </c>
      <c r="I1191" s="2"/>
      <c r="J1191" s="153">
        <f>ROUND(I1191*H1191,2)</f>
        <v>0</v>
      </c>
      <c r="K1191" s="150" t="s">
        <v>223</v>
      </c>
      <c r="L1191" s="154"/>
      <c r="M1191" s="155" t="s">
        <v>0</v>
      </c>
      <c r="N1191" s="156" t="s">
        <v>37</v>
      </c>
      <c r="O1191" s="102"/>
      <c r="P1191" s="103">
        <f>O1191*H1191</f>
        <v>0</v>
      </c>
      <c r="Q1191" s="103">
        <v>8.5999999999999993E-2</v>
      </c>
      <c r="R1191" s="103">
        <f>Q1191*H1191</f>
        <v>3.0670179999999996</v>
      </c>
      <c r="S1191" s="103">
        <v>0</v>
      </c>
      <c r="T1191" s="104">
        <f>S1191*H1191</f>
        <v>0</v>
      </c>
      <c r="U1191" s="161"/>
      <c r="V1191" s="161"/>
      <c r="W1191" s="161"/>
      <c r="X1191" s="161"/>
      <c r="Y1191" s="161"/>
      <c r="Z1191" s="161"/>
      <c r="AA1191" s="161"/>
      <c r="AB1191" s="161"/>
      <c r="AC1191" s="161"/>
      <c r="AD1191" s="161"/>
      <c r="AE1191" s="161"/>
      <c r="AR1191" s="105" t="s">
        <v>364</v>
      </c>
      <c r="AT1191" s="105" t="s">
        <v>245</v>
      </c>
      <c r="AU1191" s="105" t="s">
        <v>81</v>
      </c>
      <c r="AY1191" s="6" t="s">
        <v>217</v>
      </c>
      <c r="BE1191" s="106">
        <f>IF(N1191="základní",J1191,0)</f>
        <v>0</v>
      </c>
      <c r="BF1191" s="106">
        <f>IF(N1191="snížená",J1191,0)</f>
        <v>0</v>
      </c>
      <c r="BG1191" s="106">
        <f>IF(N1191="zákl. přenesená",J1191,0)</f>
        <v>0</v>
      </c>
      <c r="BH1191" s="106">
        <f>IF(N1191="sníž. přenesená",J1191,0)</f>
        <v>0</v>
      </c>
      <c r="BI1191" s="106">
        <f>IF(N1191="nulová",J1191,0)</f>
        <v>0</v>
      </c>
      <c r="BJ1191" s="6" t="s">
        <v>79</v>
      </c>
      <c r="BK1191" s="106">
        <f>ROUND(I1191*H1191,2)</f>
        <v>0</v>
      </c>
      <c r="BL1191" s="6" t="s">
        <v>293</v>
      </c>
      <c r="BM1191" s="105" t="s">
        <v>2097</v>
      </c>
    </row>
    <row r="1192" spans="1:65" s="165" customFormat="1">
      <c r="B1192" s="166"/>
      <c r="D1192" s="113" t="s">
        <v>226</v>
      </c>
      <c r="E1192" s="167" t="s">
        <v>0</v>
      </c>
      <c r="F1192" s="168" t="s">
        <v>645</v>
      </c>
      <c r="H1192" s="167" t="s">
        <v>0</v>
      </c>
      <c r="L1192" s="166"/>
      <c r="M1192" s="169"/>
      <c r="N1192" s="170"/>
      <c r="O1192" s="170"/>
      <c r="P1192" s="170"/>
      <c r="Q1192" s="170"/>
      <c r="R1192" s="170"/>
      <c r="S1192" s="170"/>
      <c r="T1192" s="171"/>
      <c r="AT1192" s="167" t="s">
        <v>226</v>
      </c>
      <c r="AU1192" s="167" t="s">
        <v>81</v>
      </c>
      <c r="AV1192" s="165" t="s">
        <v>79</v>
      </c>
      <c r="AW1192" s="165" t="s">
        <v>28</v>
      </c>
      <c r="AX1192" s="165" t="s">
        <v>72</v>
      </c>
      <c r="AY1192" s="167" t="s">
        <v>217</v>
      </c>
    </row>
    <row r="1193" spans="1:65" s="132" customFormat="1">
      <c r="B1193" s="133"/>
      <c r="D1193" s="113" t="s">
        <v>226</v>
      </c>
      <c r="E1193" s="134" t="s">
        <v>0</v>
      </c>
      <c r="F1193" s="135" t="s">
        <v>2098</v>
      </c>
      <c r="H1193" s="136">
        <v>32.420999999999999</v>
      </c>
      <c r="L1193" s="133"/>
      <c r="M1193" s="137"/>
      <c r="N1193" s="138"/>
      <c r="O1193" s="138"/>
      <c r="P1193" s="138"/>
      <c r="Q1193" s="138"/>
      <c r="R1193" s="138"/>
      <c r="S1193" s="138"/>
      <c r="T1193" s="139"/>
      <c r="AT1193" s="134" t="s">
        <v>226</v>
      </c>
      <c r="AU1193" s="134" t="s">
        <v>81</v>
      </c>
      <c r="AV1193" s="132" t="s">
        <v>81</v>
      </c>
      <c r="AW1193" s="132" t="s">
        <v>28</v>
      </c>
      <c r="AX1193" s="132" t="s">
        <v>79</v>
      </c>
      <c r="AY1193" s="134" t="s">
        <v>217</v>
      </c>
    </row>
    <row r="1194" spans="1:65" s="132" customFormat="1">
      <c r="B1194" s="133"/>
      <c r="D1194" s="113" t="s">
        <v>226</v>
      </c>
      <c r="F1194" s="135" t="s">
        <v>2099</v>
      </c>
      <c r="H1194" s="136">
        <v>35.662999999999997</v>
      </c>
      <c r="L1194" s="133"/>
      <c r="M1194" s="137"/>
      <c r="N1194" s="138"/>
      <c r="O1194" s="138"/>
      <c r="P1194" s="138"/>
      <c r="Q1194" s="138"/>
      <c r="R1194" s="138"/>
      <c r="S1194" s="138"/>
      <c r="T1194" s="139"/>
      <c r="AT1194" s="134" t="s">
        <v>226</v>
      </c>
      <c r="AU1194" s="134" t="s">
        <v>81</v>
      </c>
      <c r="AV1194" s="132" t="s">
        <v>81</v>
      </c>
      <c r="AW1194" s="132" t="s">
        <v>2</v>
      </c>
      <c r="AX1194" s="132" t="s">
        <v>79</v>
      </c>
      <c r="AY1194" s="134" t="s">
        <v>217</v>
      </c>
    </row>
    <row r="1195" spans="1:65" s="17" customFormat="1" ht="16.5" customHeight="1">
      <c r="A1195" s="161"/>
      <c r="B1195" s="15"/>
      <c r="C1195" s="94" t="s">
        <v>1982</v>
      </c>
      <c r="D1195" s="94" t="s">
        <v>219</v>
      </c>
      <c r="E1195" s="95" t="s">
        <v>2100</v>
      </c>
      <c r="F1195" s="96" t="s">
        <v>2101</v>
      </c>
      <c r="G1195" s="97" t="s">
        <v>286</v>
      </c>
      <c r="H1195" s="98">
        <v>75.8</v>
      </c>
      <c r="I1195" s="1"/>
      <c r="J1195" s="99">
        <f>ROUND(I1195*H1195,2)</f>
        <v>0</v>
      </c>
      <c r="K1195" s="96" t="s">
        <v>223</v>
      </c>
      <c r="L1195" s="15"/>
      <c r="M1195" s="100" t="s">
        <v>0</v>
      </c>
      <c r="N1195" s="101" t="s">
        <v>37</v>
      </c>
      <c r="O1195" s="102"/>
      <c r="P1195" s="103">
        <f>O1195*H1195</f>
        <v>0</v>
      </c>
      <c r="Q1195" s="103">
        <v>0</v>
      </c>
      <c r="R1195" s="103">
        <f>Q1195*H1195</f>
        <v>0</v>
      </c>
      <c r="S1195" s="103">
        <v>8.3169999999999994E-2</v>
      </c>
      <c r="T1195" s="104">
        <f>S1195*H1195</f>
        <v>6.3042859999999994</v>
      </c>
      <c r="U1195" s="161"/>
      <c r="V1195" s="161"/>
      <c r="W1195" s="161"/>
      <c r="X1195" s="161"/>
      <c r="Y1195" s="161"/>
      <c r="Z1195" s="161"/>
      <c r="AA1195" s="161"/>
      <c r="AB1195" s="161"/>
      <c r="AC1195" s="161"/>
      <c r="AD1195" s="161"/>
      <c r="AE1195" s="161"/>
      <c r="AR1195" s="105" t="s">
        <v>293</v>
      </c>
      <c r="AT1195" s="105" t="s">
        <v>219</v>
      </c>
      <c r="AU1195" s="105" t="s">
        <v>81</v>
      </c>
      <c r="AY1195" s="6" t="s">
        <v>217</v>
      </c>
      <c r="BE1195" s="106">
        <f>IF(N1195="základní",J1195,0)</f>
        <v>0</v>
      </c>
      <c r="BF1195" s="106">
        <f>IF(N1195="snížená",J1195,0)</f>
        <v>0</v>
      </c>
      <c r="BG1195" s="106">
        <f>IF(N1195="zákl. přenesená",J1195,0)</f>
        <v>0</v>
      </c>
      <c r="BH1195" s="106">
        <f>IF(N1195="sníž. přenesená",J1195,0)</f>
        <v>0</v>
      </c>
      <c r="BI1195" s="106">
        <f>IF(N1195="nulová",J1195,0)</f>
        <v>0</v>
      </c>
      <c r="BJ1195" s="6" t="s">
        <v>79</v>
      </c>
      <c r="BK1195" s="106">
        <f>ROUND(I1195*H1195,2)</f>
        <v>0</v>
      </c>
      <c r="BL1195" s="6" t="s">
        <v>293</v>
      </c>
      <c r="BM1195" s="105" t="s">
        <v>2102</v>
      </c>
    </row>
    <row r="1196" spans="1:65" s="132" customFormat="1">
      <c r="B1196" s="133"/>
      <c r="D1196" s="113" t="s">
        <v>226</v>
      </c>
      <c r="E1196" s="134" t="s">
        <v>0</v>
      </c>
      <c r="F1196" s="135" t="s">
        <v>2103</v>
      </c>
      <c r="H1196" s="136">
        <v>75.8</v>
      </c>
      <c r="L1196" s="133"/>
      <c r="M1196" s="137"/>
      <c r="N1196" s="138"/>
      <c r="O1196" s="138"/>
      <c r="P1196" s="138"/>
      <c r="Q1196" s="138"/>
      <c r="R1196" s="138"/>
      <c r="S1196" s="138"/>
      <c r="T1196" s="139"/>
      <c r="AT1196" s="134" t="s">
        <v>226</v>
      </c>
      <c r="AU1196" s="134" t="s">
        <v>81</v>
      </c>
      <c r="AV1196" s="132" t="s">
        <v>81</v>
      </c>
      <c r="AW1196" s="132" t="s">
        <v>28</v>
      </c>
      <c r="AX1196" s="132" t="s">
        <v>79</v>
      </c>
      <c r="AY1196" s="134" t="s">
        <v>217</v>
      </c>
    </row>
    <row r="1197" spans="1:65" s="17" customFormat="1" ht="16.5" customHeight="1">
      <c r="A1197" s="161"/>
      <c r="B1197" s="15"/>
      <c r="C1197" s="94" t="s">
        <v>1987</v>
      </c>
      <c r="D1197" s="94" t="s">
        <v>219</v>
      </c>
      <c r="E1197" s="95" t="s">
        <v>2104</v>
      </c>
      <c r="F1197" s="96" t="s">
        <v>2105</v>
      </c>
      <c r="G1197" s="97" t="s">
        <v>286</v>
      </c>
      <c r="H1197" s="98">
        <v>24.76</v>
      </c>
      <c r="I1197" s="1"/>
      <c r="J1197" s="99">
        <f>ROUND(I1197*H1197,2)</f>
        <v>0</v>
      </c>
      <c r="K1197" s="96" t="s">
        <v>223</v>
      </c>
      <c r="L1197" s="15"/>
      <c r="M1197" s="100" t="s">
        <v>0</v>
      </c>
      <c r="N1197" s="101" t="s">
        <v>37</v>
      </c>
      <c r="O1197" s="102"/>
      <c r="P1197" s="103">
        <f>O1197*H1197</f>
        <v>0</v>
      </c>
      <c r="Q1197" s="103">
        <v>6.3E-3</v>
      </c>
      <c r="R1197" s="103">
        <f>Q1197*H1197</f>
        <v>0.15598800000000002</v>
      </c>
      <c r="S1197" s="103">
        <v>0</v>
      </c>
      <c r="T1197" s="104">
        <f>S1197*H1197</f>
        <v>0</v>
      </c>
      <c r="U1197" s="161"/>
      <c r="V1197" s="161"/>
      <c r="W1197" s="161"/>
      <c r="X1197" s="161"/>
      <c r="Y1197" s="161"/>
      <c r="Z1197" s="161"/>
      <c r="AA1197" s="161"/>
      <c r="AB1197" s="161"/>
      <c r="AC1197" s="161"/>
      <c r="AD1197" s="161"/>
      <c r="AE1197" s="161"/>
      <c r="AR1197" s="105" t="s">
        <v>293</v>
      </c>
      <c r="AT1197" s="105" t="s">
        <v>219</v>
      </c>
      <c r="AU1197" s="105" t="s">
        <v>81</v>
      </c>
      <c r="AY1197" s="6" t="s">
        <v>217</v>
      </c>
      <c r="BE1197" s="106">
        <f>IF(N1197="základní",J1197,0)</f>
        <v>0</v>
      </c>
      <c r="BF1197" s="106">
        <f>IF(N1197="snížená",J1197,0)</f>
        <v>0</v>
      </c>
      <c r="BG1197" s="106">
        <f>IF(N1197="zákl. přenesená",J1197,0)</f>
        <v>0</v>
      </c>
      <c r="BH1197" s="106">
        <f>IF(N1197="sníž. přenesená",J1197,0)</f>
        <v>0</v>
      </c>
      <c r="BI1197" s="106">
        <f>IF(N1197="nulová",J1197,0)</f>
        <v>0</v>
      </c>
      <c r="BJ1197" s="6" t="s">
        <v>79</v>
      </c>
      <c r="BK1197" s="106">
        <f>ROUND(I1197*H1197,2)</f>
        <v>0</v>
      </c>
      <c r="BL1197" s="6" t="s">
        <v>293</v>
      </c>
      <c r="BM1197" s="105" t="s">
        <v>2106</v>
      </c>
    </row>
    <row r="1198" spans="1:65" s="132" customFormat="1">
      <c r="B1198" s="133"/>
      <c r="D1198" s="113" t="s">
        <v>226</v>
      </c>
      <c r="E1198" s="134" t="s">
        <v>0</v>
      </c>
      <c r="F1198" s="135" t="s">
        <v>2107</v>
      </c>
      <c r="H1198" s="136">
        <v>22.69</v>
      </c>
      <c r="L1198" s="133"/>
      <c r="M1198" s="137"/>
      <c r="N1198" s="138"/>
      <c r="O1198" s="138"/>
      <c r="P1198" s="138"/>
      <c r="Q1198" s="138"/>
      <c r="R1198" s="138"/>
      <c r="S1198" s="138"/>
      <c r="T1198" s="139"/>
      <c r="AT1198" s="134" t="s">
        <v>226</v>
      </c>
      <c r="AU1198" s="134" t="s">
        <v>81</v>
      </c>
      <c r="AV1198" s="132" t="s">
        <v>81</v>
      </c>
      <c r="AW1198" s="132" t="s">
        <v>28</v>
      </c>
      <c r="AX1198" s="132" t="s">
        <v>72</v>
      </c>
      <c r="AY1198" s="134" t="s">
        <v>217</v>
      </c>
    </row>
    <row r="1199" spans="1:65" s="132" customFormat="1">
      <c r="B1199" s="133"/>
      <c r="D1199" s="113" t="s">
        <v>226</v>
      </c>
      <c r="E1199" s="134" t="s">
        <v>0</v>
      </c>
      <c r="F1199" s="135" t="s">
        <v>2108</v>
      </c>
      <c r="H1199" s="136">
        <v>2.0699999999999998</v>
      </c>
      <c r="L1199" s="133"/>
      <c r="M1199" s="137"/>
      <c r="N1199" s="138"/>
      <c r="O1199" s="138"/>
      <c r="P1199" s="138"/>
      <c r="Q1199" s="138"/>
      <c r="R1199" s="138"/>
      <c r="S1199" s="138"/>
      <c r="T1199" s="139"/>
      <c r="AT1199" s="134" t="s">
        <v>226</v>
      </c>
      <c r="AU1199" s="134" t="s">
        <v>81</v>
      </c>
      <c r="AV1199" s="132" t="s">
        <v>81</v>
      </c>
      <c r="AW1199" s="132" t="s">
        <v>28</v>
      </c>
      <c r="AX1199" s="132" t="s">
        <v>72</v>
      </c>
      <c r="AY1199" s="134" t="s">
        <v>217</v>
      </c>
    </row>
    <row r="1200" spans="1:65" s="140" customFormat="1">
      <c r="B1200" s="141"/>
      <c r="D1200" s="113" t="s">
        <v>226</v>
      </c>
      <c r="E1200" s="142" t="s">
        <v>0</v>
      </c>
      <c r="F1200" s="143" t="s">
        <v>227</v>
      </c>
      <c r="H1200" s="144">
        <v>24.76</v>
      </c>
      <c r="L1200" s="141"/>
      <c r="M1200" s="145"/>
      <c r="N1200" s="146"/>
      <c r="O1200" s="146"/>
      <c r="P1200" s="146"/>
      <c r="Q1200" s="146"/>
      <c r="R1200" s="146"/>
      <c r="S1200" s="146"/>
      <c r="T1200" s="147"/>
      <c r="AT1200" s="142" t="s">
        <v>226</v>
      </c>
      <c r="AU1200" s="142" t="s">
        <v>81</v>
      </c>
      <c r="AV1200" s="140" t="s">
        <v>224</v>
      </c>
      <c r="AW1200" s="140" t="s">
        <v>28</v>
      </c>
      <c r="AX1200" s="140" t="s">
        <v>79</v>
      </c>
      <c r="AY1200" s="142" t="s">
        <v>217</v>
      </c>
    </row>
    <row r="1201" spans="1:65" s="17" customFormat="1" ht="21.75" customHeight="1">
      <c r="A1201" s="161"/>
      <c r="B1201" s="15"/>
      <c r="C1201" s="148" t="s">
        <v>1992</v>
      </c>
      <c r="D1201" s="148" t="s">
        <v>245</v>
      </c>
      <c r="E1201" s="149" t="s">
        <v>2109</v>
      </c>
      <c r="F1201" s="150" t="s">
        <v>2110</v>
      </c>
      <c r="G1201" s="151" t="s">
        <v>286</v>
      </c>
      <c r="H1201" s="152">
        <v>27.236000000000001</v>
      </c>
      <c r="I1201" s="2"/>
      <c r="J1201" s="153">
        <f>ROUND(I1201*H1201,2)</f>
        <v>0</v>
      </c>
      <c r="K1201" s="150" t="s">
        <v>223</v>
      </c>
      <c r="L1201" s="154"/>
      <c r="M1201" s="155" t="s">
        <v>0</v>
      </c>
      <c r="N1201" s="156" t="s">
        <v>37</v>
      </c>
      <c r="O1201" s="102"/>
      <c r="P1201" s="103">
        <f>O1201*H1201</f>
        <v>0</v>
      </c>
      <c r="Q1201" s="103">
        <v>1.9199999999999998E-2</v>
      </c>
      <c r="R1201" s="103">
        <f>Q1201*H1201</f>
        <v>0.52293119999999993</v>
      </c>
      <c r="S1201" s="103">
        <v>0</v>
      </c>
      <c r="T1201" s="104">
        <f>S1201*H1201</f>
        <v>0</v>
      </c>
      <c r="U1201" s="161"/>
      <c r="V1201" s="161"/>
      <c r="W1201" s="161"/>
      <c r="X1201" s="161"/>
      <c r="Y1201" s="161"/>
      <c r="Z1201" s="161"/>
      <c r="AA1201" s="161"/>
      <c r="AB1201" s="161"/>
      <c r="AC1201" s="161"/>
      <c r="AD1201" s="161"/>
      <c r="AE1201" s="161"/>
      <c r="AR1201" s="105" t="s">
        <v>364</v>
      </c>
      <c r="AT1201" s="105" t="s">
        <v>245</v>
      </c>
      <c r="AU1201" s="105" t="s">
        <v>81</v>
      </c>
      <c r="AY1201" s="6" t="s">
        <v>217</v>
      </c>
      <c r="BE1201" s="106">
        <f>IF(N1201="základní",J1201,0)</f>
        <v>0</v>
      </c>
      <c r="BF1201" s="106">
        <f>IF(N1201="snížená",J1201,0)</f>
        <v>0</v>
      </c>
      <c r="BG1201" s="106">
        <f>IF(N1201="zákl. přenesená",J1201,0)</f>
        <v>0</v>
      </c>
      <c r="BH1201" s="106">
        <f>IF(N1201="sníž. přenesená",J1201,0)</f>
        <v>0</v>
      </c>
      <c r="BI1201" s="106">
        <f>IF(N1201="nulová",J1201,0)</f>
        <v>0</v>
      </c>
      <c r="BJ1201" s="6" t="s">
        <v>79</v>
      </c>
      <c r="BK1201" s="106">
        <f>ROUND(I1201*H1201,2)</f>
        <v>0</v>
      </c>
      <c r="BL1201" s="6" t="s">
        <v>293</v>
      </c>
      <c r="BM1201" s="105" t="s">
        <v>2111</v>
      </c>
    </row>
    <row r="1202" spans="1:65" s="132" customFormat="1">
      <c r="B1202" s="133"/>
      <c r="D1202" s="113" t="s">
        <v>226</v>
      </c>
      <c r="E1202" s="134" t="s">
        <v>0</v>
      </c>
      <c r="F1202" s="135" t="s">
        <v>2107</v>
      </c>
      <c r="H1202" s="136">
        <v>22.69</v>
      </c>
      <c r="L1202" s="133"/>
      <c r="M1202" s="137"/>
      <c r="N1202" s="138"/>
      <c r="O1202" s="138"/>
      <c r="P1202" s="138"/>
      <c r="Q1202" s="138"/>
      <c r="R1202" s="138"/>
      <c r="S1202" s="138"/>
      <c r="T1202" s="139"/>
      <c r="AT1202" s="134" t="s">
        <v>226</v>
      </c>
      <c r="AU1202" s="134" t="s">
        <v>81</v>
      </c>
      <c r="AV1202" s="132" t="s">
        <v>81</v>
      </c>
      <c r="AW1202" s="132" t="s">
        <v>28</v>
      </c>
      <c r="AX1202" s="132" t="s">
        <v>72</v>
      </c>
      <c r="AY1202" s="134" t="s">
        <v>217</v>
      </c>
    </row>
    <row r="1203" spans="1:65" s="132" customFormat="1">
      <c r="B1203" s="133"/>
      <c r="D1203" s="113" t="s">
        <v>226</v>
      </c>
      <c r="E1203" s="134" t="s">
        <v>0</v>
      </c>
      <c r="F1203" s="135" t="s">
        <v>2108</v>
      </c>
      <c r="H1203" s="136">
        <v>2.0699999999999998</v>
      </c>
      <c r="L1203" s="133"/>
      <c r="M1203" s="137"/>
      <c r="N1203" s="138"/>
      <c r="O1203" s="138"/>
      <c r="P1203" s="138"/>
      <c r="Q1203" s="138"/>
      <c r="R1203" s="138"/>
      <c r="S1203" s="138"/>
      <c r="T1203" s="139"/>
      <c r="AT1203" s="134" t="s">
        <v>226</v>
      </c>
      <c r="AU1203" s="134" t="s">
        <v>81</v>
      </c>
      <c r="AV1203" s="132" t="s">
        <v>81</v>
      </c>
      <c r="AW1203" s="132" t="s">
        <v>28</v>
      </c>
      <c r="AX1203" s="132" t="s">
        <v>72</v>
      </c>
      <c r="AY1203" s="134" t="s">
        <v>217</v>
      </c>
    </row>
    <row r="1204" spans="1:65" s="140" customFormat="1">
      <c r="B1204" s="141"/>
      <c r="D1204" s="113" t="s">
        <v>226</v>
      </c>
      <c r="E1204" s="142" t="s">
        <v>0</v>
      </c>
      <c r="F1204" s="143" t="s">
        <v>227</v>
      </c>
      <c r="H1204" s="144">
        <v>24.76</v>
      </c>
      <c r="L1204" s="141"/>
      <c r="M1204" s="145"/>
      <c r="N1204" s="146"/>
      <c r="O1204" s="146"/>
      <c r="P1204" s="146"/>
      <c r="Q1204" s="146"/>
      <c r="R1204" s="146"/>
      <c r="S1204" s="146"/>
      <c r="T1204" s="147"/>
      <c r="AT1204" s="142" t="s">
        <v>226</v>
      </c>
      <c r="AU1204" s="142" t="s">
        <v>81</v>
      </c>
      <c r="AV1204" s="140" t="s">
        <v>224</v>
      </c>
      <c r="AW1204" s="140" t="s">
        <v>28</v>
      </c>
      <c r="AX1204" s="140" t="s">
        <v>79</v>
      </c>
      <c r="AY1204" s="142" t="s">
        <v>217</v>
      </c>
    </row>
    <row r="1205" spans="1:65" s="132" customFormat="1">
      <c r="B1205" s="133"/>
      <c r="D1205" s="113" t="s">
        <v>226</v>
      </c>
      <c r="F1205" s="135" t="s">
        <v>2112</v>
      </c>
      <c r="H1205" s="136">
        <v>27.236000000000001</v>
      </c>
      <c r="L1205" s="133"/>
      <c r="M1205" s="137"/>
      <c r="N1205" s="138"/>
      <c r="O1205" s="138"/>
      <c r="P1205" s="138"/>
      <c r="Q1205" s="138"/>
      <c r="R1205" s="138"/>
      <c r="S1205" s="138"/>
      <c r="T1205" s="139"/>
      <c r="AT1205" s="134" t="s">
        <v>226</v>
      </c>
      <c r="AU1205" s="134" t="s">
        <v>81</v>
      </c>
      <c r="AV1205" s="132" t="s">
        <v>81</v>
      </c>
      <c r="AW1205" s="132" t="s">
        <v>2</v>
      </c>
      <c r="AX1205" s="132" t="s">
        <v>79</v>
      </c>
      <c r="AY1205" s="134" t="s">
        <v>217</v>
      </c>
    </row>
    <row r="1206" spans="1:65" s="17" customFormat="1" ht="21.75" customHeight="1">
      <c r="A1206" s="161"/>
      <c r="B1206" s="15"/>
      <c r="C1206" s="94" t="s">
        <v>5908</v>
      </c>
      <c r="D1206" s="94" t="s">
        <v>219</v>
      </c>
      <c r="E1206" s="95" t="s">
        <v>2113</v>
      </c>
      <c r="F1206" s="96" t="s">
        <v>2114</v>
      </c>
      <c r="G1206" s="97" t="s">
        <v>286</v>
      </c>
      <c r="H1206" s="98">
        <v>91.14</v>
      </c>
      <c r="I1206" s="1"/>
      <c r="J1206" s="99">
        <f>ROUND(I1206*H1206,2)</f>
        <v>0</v>
      </c>
      <c r="K1206" s="96" t="s">
        <v>223</v>
      </c>
      <c r="L1206" s="15"/>
      <c r="M1206" s="100" t="s">
        <v>0</v>
      </c>
      <c r="N1206" s="101" t="s">
        <v>37</v>
      </c>
      <c r="O1206" s="102"/>
      <c r="P1206" s="103">
        <f>O1206*H1206</f>
        <v>0</v>
      </c>
      <c r="Q1206" s="103">
        <v>6.8900000000000003E-3</v>
      </c>
      <c r="R1206" s="103">
        <f>Q1206*H1206</f>
        <v>0.62795460000000003</v>
      </c>
      <c r="S1206" s="103">
        <v>0</v>
      </c>
      <c r="T1206" s="104">
        <f>S1206*H1206</f>
        <v>0</v>
      </c>
      <c r="U1206" s="161"/>
      <c r="V1206" s="161"/>
      <c r="W1206" s="161"/>
      <c r="X1206" s="161"/>
      <c r="Y1206" s="161"/>
      <c r="Z1206" s="161"/>
      <c r="AA1206" s="161"/>
      <c r="AB1206" s="161"/>
      <c r="AC1206" s="161"/>
      <c r="AD1206" s="161"/>
      <c r="AE1206" s="161"/>
      <c r="AR1206" s="105" t="s">
        <v>293</v>
      </c>
      <c r="AT1206" s="105" t="s">
        <v>219</v>
      </c>
      <c r="AU1206" s="105" t="s">
        <v>81</v>
      </c>
      <c r="AY1206" s="6" t="s">
        <v>217</v>
      </c>
      <c r="BE1206" s="106">
        <f>IF(N1206="základní",J1206,0)</f>
        <v>0</v>
      </c>
      <c r="BF1206" s="106">
        <f>IF(N1206="snížená",J1206,0)</f>
        <v>0</v>
      </c>
      <c r="BG1206" s="106">
        <f>IF(N1206="zákl. přenesená",J1206,0)</f>
        <v>0</v>
      </c>
      <c r="BH1206" s="106">
        <f>IF(N1206="sníž. přenesená",J1206,0)</f>
        <v>0</v>
      </c>
      <c r="BI1206" s="106">
        <f>IF(N1206="nulová",J1206,0)</f>
        <v>0</v>
      </c>
      <c r="BJ1206" s="6" t="s">
        <v>79</v>
      </c>
      <c r="BK1206" s="106">
        <f>ROUND(I1206*H1206,2)</f>
        <v>0</v>
      </c>
      <c r="BL1206" s="6" t="s">
        <v>293</v>
      </c>
      <c r="BM1206" s="105" t="s">
        <v>2115</v>
      </c>
    </row>
    <row r="1207" spans="1:65" s="132" customFormat="1">
      <c r="B1207" s="133"/>
      <c r="D1207" s="113" t="s">
        <v>226</v>
      </c>
      <c r="E1207" s="134" t="s">
        <v>0</v>
      </c>
      <c r="F1207" s="135" t="s">
        <v>2116</v>
      </c>
      <c r="H1207" s="136">
        <v>48.02</v>
      </c>
      <c r="L1207" s="133"/>
      <c r="M1207" s="137"/>
      <c r="N1207" s="138"/>
      <c r="O1207" s="138"/>
      <c r="P1207" s="138"/>
      <c r="Q1207" s="138"/>
      <c r="R1207" s="138"/>
      <c r="S1207" s="138"/>
      <c r="T1207" s="139"/>
      <c r="AT1207" s="134" t="s">
        <v>226</v>
      </c>
      <c r="AU1207" s="134" t="s">
        <v>81</v>
      </c>
      <c r="AV1207" s="132" t="s">
        <v>81</v>
      </c>
      <c r="AW1207" s="132" t="s">
        <v>28</v>
      </c>
      <c r="AX1207" s="132" t="s">
        <v>72</v>
      </c>
      <c r="AY1207" s="134" t="s">
        <v>217</v>
      </c>
    </row>
    <row r="1208" spans="1:65" s="132" customFormat="1">
      <c r="B1208" s="133"/>
      <c r="D1208" s="113" t="s">
        <v>226</v>
      </c>
      <c r="E1208" s="134" t="s">
        <v>0</v>
      </c>
      <c r="F1208" s="135" t="s">
        <v>2117</v>
      </c>
      <c r="H1208" s="136">
        <v>33.56</v>
      </c>
      <c r="L1208" s="133"/>
      <c r="M1208" s="137"/>
      <c r="N1208" s="138"/>
      <c r="O1208" s="138"/>
      <c r="P1208" s="138"/>
      <c r="Q1208" s="138"/>
      <c r="R1208" s="138"/>
      <c r="S1208" s="138"/>
      <c r="T1208" s="139"/>
      <c r="AT1208" s="134" t="s">
        <v>226</v>
      </c>
      <c r="AU1208" s="134" t="s">
        <v>81</v>
      </c>
      <c r="AV1208" s="132" t="s">
        <v>81</v>
      </c>
      <c r="AW1208" s="132" t="s">
        <v>28</v>
      </c>
      <c r="AX1208" s="132" t="s">
        <v>72</v>
      </c>
      <c r="AY1208" s="134" t="s">
        <v>217</v>
      </c>
    </row>
    <row r="1209" spans="1:65" s="132" customFormat="1">
      <c r="B1209" s="133"/>
      <c r="D1209" s="113" t="s">
        <v>226</v>
      </c>
      <c r="E1209" s="134" t="s">
        <v>0</v>
      </c>
      <c r="F1209" s="135" t="s">
        <v>2049</v>
      </c>
      <c r="H1209" s="136">
        <v>5.31</v>
      </c>
      <c r="L1209" s="133"/>
      <c r="M1209" s="137"/>
      <c r="N1209" s="138"/>
      <c r="O1209" s="138"/>
      <c r="P1209" s="138"/>
      <c r="Q1209" s="138"/>
      <c r="R1209" s="138"/>
      <c r="S1209" s="138"/>
      <c r="T1209" s="139"/>
      <c r="AT1209" s="134" t="s">
        <v>226</v>
      </c>
      <c r="AU1209" s="134" t="s">
        <v>81</v>
      </c>
      <c r="AV1209" s="132" t="s">
        <v>81</v>
      </c>
      <c r="AW1209" s="132" t="s">
        <v>28</v>
      </c>
      <c r="AX1209" s="132" t="s">
        <v>72</v>
      </c>
      <c r="AY1209" s="134" t="s">
        <v>217</v>
      </c>
    </row>
    <row r="1210" spans="1:65" s="132" customFormat="1">
      <c r="B1210" s="133"/>
      <c r="D1210" s="113" t="s">
        <v>226</v>
      </c>
      <c r="E1210" s="134" t="s">
        <v>0</v>
      </c>
      <c r="F1210" s="135" t="s">
        <v>2050</v>
      </c>
      <c r="H1210" s="136">
        <v>4.25</v>
      </c>
      <c r="L1210" s="133"/>
      <c r="M1210" s="137"/>
      <c r="N1210" s="138"/>
      <c r="O1210" s="138"/>
      <c r="P1210" s="138"/>
      <c r="Q1210" s="138"/>
      <c r="R1210" s="138"/>
      <c r="S1210" s="138"/>
      <c r="T1210" s="139"/>
      <c r="AT1210" s="134" t="s">
        <v>226</v>
      </c>
      <c r="AU1210" s="134" t="s">
        <v>81</v>
      </c>
      <c r="AV1210" s="132" t="s">
        <v>81</v>
      </c>
      <c r="AW1210" s="132" t="s">
        <v>28</v>
      </c>
      <c r="AX1210" s="132" t="s">
        <v>72</v>
      </c>
      <c r="AY1210" s="134" t="s">
        <v>217</v>
      </c>
    </row>
    <row r="1211" spans="1:65" s="140" customFormat="1">
      <c r="B1211" s="141"/>
      <c r="D1211" s="113" t="s">
        <v>226</v>
      </c>
      <c r="E1211" s="142" t="s">
        <v>0</v>
      </c>
      <c r="F1211" s="143" t="s">
        <v>227</v>
      </c>
      <c r="H1211" s="144">
        <v>91.140000000000015</v>
      </c>
      <c r="L1211" s="141"/>
      <c r="M1211" s="145"/>
      <c r="N1211" s="146"/>
      <c r="O1211" s="146"/>
      <c r="P1211" s="146"/>
      <c r="Q1211" s="146"/>
      <c r="R1211" s="146"/>
      <c r="S1211" s="146"/>
      <c r="T1211" s="147"/>
      <c r="AT1211" s="142" t="s">
        <v>226</v>
      </c>
      <c r="AU1211" s="142" t="s">
        <v>81</v>
      </c>
      <c r="AV1211" s="140" t="s">
        <v>224</v>
      </c>
      <c r="AW1211" s="140" t="s">
        <v>28</v>
      </c>
      <c r="AX1211" s="140" t="s">
        <v>79</v>
      </c>
      <c r="AY1211" s="142" t="s">
        <v>217</v>
      </c>
    </row>
    <row r="1212" spans="1:65" s="17" customFormat="1" ht="24">
      <c r="A1212" s="161"/>
      <c r="B1212" s="15"/>
      <c r="C1212" s="148" t="s">
        <v>5909</v>
      </c>
      <c r="D1212" s="148" t="s">
        <v>245</v>
      </c>
      <c r="E1212" s="149" t="s">
        <v>2118</v>
      </c>
      <c r="F1212" s="150" t="s">
        <v>2119</v>
      </c>
      <c r="G1212" s="151" t="s">
        <v>286</v>
      </c>
      <c r="H1212" s="152">
        <v>100.254</v>
      </c>
      <c r="I1212" s="2"/>
      <c r="J1212" s="153">
        <f>ROUND(I1212*H1212,2)</f>
        <v>0</v>
      </c>
      <c r="K1212" s="150" t="s">
        <v>223</v>
      </c>
      <c r="L1212" s="154"/>
      <c r="M1212" s="155" t="s">
        <v>0</v>
      </c>
      <c r="N1212" s="156" t="s">
        <v>37</v>
      </c>
      <c r="O1212" s="102"/>
      <c r="P1212" s="103">
        <f>O1212*H1212</f>
        <v>0</v>
      </c>
      <c r="Q1212" s="103">
        <v>1.9199999999999998E-2</v>
      </c>
      <c r="R1212" s="103">
        <f>Q1212*H1212</f>
        <v>1.9248767999999998</v>
      </c>
      <c r="S1212" s="103">
        <v>0</v>
      </c>
      <c r="T1212" s="104">
        <f>S1212*H1212</f>
        <v>0</v>
      </c>
      <c r="U1212" s="161"/>
      <c r="V1212" s="161"/>
      <c r="W1212" s="161"/>
      <c r="X1212" s="161"/>
      <c r="Y1212" s="161"/>
      <c r="Z1212" s="161"/>
      <c r="AA1212" s="161"/>
      <c r="AB1212" s="161"/>
      <c r="AC1212" s="161"/>
      <c r="AD1212" s="161"/>
      <c r="AE1212" s="161"/>
      <c r="AR1212" s="105" t="s">
        <v>364</v>
      </c>
      <c r="AT1212" s="105" t="s">
        <v>245</v>
      </c>
      <c r="AU1212" s="105" t="s">
        <v>81</v>
      </c>
      <c r="AY1212" s="6" t="s">
        <v>217</v>
      </c>
      <c r="BE1212" s="106">
        <f>IF(N1212="základní",J1212,0)</f>
        <v>0</v>
      </c>
      <c r="BF1212" s="106">
        <f>IF(N1212="snížená",J1212,0)</f>
        <v>0</v>
      </c>
      <c r="BG1212" s="106">
        <f>IF(N1212="zákl. přenesená",J1212,0)</f>
        <v>0</v>
      </c>
      <c r="BH1212" s="106">
        <f>IF(N1212="sníž. přenesená",J1212,0)</f>
        <v>0</v>
      </c>
      <c r="BI1212" s="106">
        <f>IF(N1212="nulová",J1212,0)</f>
        <v>0</v>
      </c>
      <c r="BJ1212" s="6" t="s">
        <v>79</v>
      </c>
      <c r="BK1212" s="106">
        <f>ROUND(I1212*H1212,2)</f>
        <v>0</v>
      </c>
      <c r="BL1212" s="6" t="s">
        <v>293</v>
      </c>
      <c r="BM1212" s="105" t="s">
        <v>2120</v>
      </c>
    </row>
    <row r="1213" spans="1:65" s="132" customFormat="1">
      <c r="B1213" s="133"/>
      <c r="D1213" s="113" t="s">
        <v>226</v>
      </c>
      <c r="F1213" s="135" t="s">
        <v>2121</v>
      </c>
      <c r="H1213" s="136">
        <v>100.254</v>
      </c>
      <c r="L1213" s="133"/>
      <c r="M1213" s="137"/>
      <c r="N1213" s="138"/>
      <c r="O1213" s="138"/>
      <c r="P1213" s="138"/>
      <c r="Q1213" s="138"/>
      <c r="R1213" s="138"/>
      <c r="S1213" s="138"/>
      <c r="T1213" s="139"/>
      <c r="AT1213" s="134" t="s">
        <v>226</v>
      </c>
      <c r="AU1213" s="134" t="s">
        <v>81</v>
      </c>
      <c r="AV1213" s="132" t="s">
        <v>81</v>
      </c>
      <c r="AW1213" s="132" t="s">
        <v>2</v>
      </c>
      <c r="AX1213" s="132" t="s">
        <v>79</v>
      </c>
      <c r="AY1213" s="134" t="s">
        <v>217</v>
      </c>
    </row>
    <row r="1214" spans="1:65" s="17" customFormat="1" ht="16.5" customHeight="1">
      <c r="A1214" s="161"/>
      <c r="B1214" s="15"/>
      <c r="C1214" s="94" t="s">
        <v>5910</v>
      </c>
      <c r="D1214" s="94" t="s">
        <v>219</v>
      </c>
      <c r="E1214" s="95" t="s">
        <v>2122</v>
      </c>
      <c r="F1214" s="96" t="s">
        <v>2123</v>
      </c>
      <c r="G1214" s="97" t="s">
        <v>286</v>
      </c>
      <c r="H1214" s="98">
        <v>36.89</v>
      </c>
      <c r="I1214" s="1"/>
      <c r="J1214" s="99">
        <f>ROUND(I1214*H1214,2)</f>
        <v>0</v>
      </c>
      <c r="K1214" s="96" t="s">
        <v>223</v>
      </c>
      <c r="L1214" s="15"/>
      <c r="M1214" s="100" t="s">
        <v>0</v>
      </c>
      <c r="N1214" s="101" t="s">
        <v>37</v>
      </c>
      <c r="O1214" s="102"/>
      <c r="P1214" s="103">
        <f>O1214*H1214</f>
        <v>0</v>
      </c>
      <c r="Q1214" s="103">
        <v>0</v>
      </c>
      <c r="R1214" s="103">
        <f>Q1214*H1214</f>
        <v>0</v>
      </c>
      <c r="S1214" s="103">
        <v>0</v>
      </c>
      <c r="T1214" s="104">
        <f>S1214*H1214</f>
        <v>0</v>
      </c>
      <c r="U1214" s="161"/>
      <c r="V1214" s="161"/>
      <c r="W1214" s="161"/>
      <c r="X1214" s="161"/>
      <c r="Y1214" s="161"/>
      <c r="Z1214" s="161"/>
      <c r="AA1214" s="161"/>
      <c r="AB1214" s="161"/>
      <c r="AC1214" s="161"/>
      <c r="AD1214" s="161"/>
      <c r="AE1214" s="161"/>
      <c r="AR1214" s="105" t="s">
        <v>293</v>
      </c>
      <c r="AT1214" s="105" t="s">
        <v>219</v>
      </c>
      <c r="AU1214" s="105" t="s">
        <v>81</v>
      </c>
      <c r="AY1214" s="6" t="s">
        <v>217</v>
      </c>
      <c r="BE1214" s="106">
        <f>IF(N1214="základní",J1214,0)</f>
        <v>0</v>
      </c>
      <c r="BF1214" s="106">
        <f>IF(N1214="snížená",J1214,0)</f>
        <v>0</v>
      </c>
      <c r="BG1214" s="106">
        <f>IF(N1214="zákl. přenesená",J1214,0)</f>
        <v>0</v>
      </c>
      <c r="BH1214" s="106">
        <f>IF(N1214="sníž. přenesená",J1214,0)</f>
        <v>0</v>
      </c>
      <c r="BI1214" s="106">
        <f>IF(N1214="nulová",J1214,0)</f>
        <v>0</v>
      </c>
      <c r="BJ1214" s="6" t="s">
        <v>79</v>
      </c>
      <c r="BK1214" s="106">
        <f>ROUND(I1214*H1214,2)</f>
        <v>0</v>
      </c>
      <c r="BL1214" s="6" t="s">
        <v>293</v>
      </c>
      <c r="BM1214" s="105" t="s">
        <v>2124</v>
      </c>
    </row>
    <row r="1215" spans="1:65" s="132" customFormat="1">
      <c r="B1215" s="133"/>
      <c r="D1215" s="113" t="s">
        <v>226</v>
      </c>
      <c r="E1215" s="134" t="s">
        <v>0</v>
      </c>
      <c r="F1215" s="135" t="s">
        <v>2125</v>
      </c>
      <c r="H1215" s="136">
        <v>17.54</v>
      </c>
      <c r="L1215" s="133"/>
      <c r="M1215" s="137"/>
      <c r="N1215" s="138"/>
      <c r="O1215" s="138"/>
      <c r="P1215" s="138"/>
      <c r="Q1215" s="138"/>
      <c r="R1215" s="138"/>
      <c r="S1215" s="138"/>
      <c r="T1215" s="139"/>
      <c r="AT1215" s="134" t="s">
        <v>226</v>
      </c>
      <c r="AU1215" s="134" t="s">
        <v>81</v>
      </c>
      <c r="AV1215" s="132" t="s">
        <v>81</v>
      </c>
      <c r="AW1215" s="132" t="s">
        <v>28</v>
      </c>
      <c r="AX1215" s="132" t="s">
        <v>72</v>
      </c>
      <c r="AY1215" s="134" t="s">
        <v>217</v>
      </c>
    </row>
    <row r="1216" spans="1:65" s="132" customFormat="1">
      <c r="B1216" s="133"/>
      <c r="D1216" s="113" t="s">
        <v>226</v>
      </c>
      <c r="E1216" s="134" t="s">
        <v>0</v>
      </c>
      <c r="F1216" s="135" t="s">
        <v>2126</v>
      </c>
      <c r="H1216" s="136">
        <v>9.7899999999999991</v>
      </c>
      <c r="L1216" s="133"/>
      <c r="M1216" s="137"/>
      <c r="N1216" s="138"/>
      <c r="O1216" s="138"/>
      <c r="P1216" s="138"/>
      <c r="Q1216" s="138"/>
      <c r="R1216" s="138"/>
      <c r="S1216" s="138"/>
      <c r="T1216" s="139"/>
      <c r="AT1216" s="134" t="s">
        <v>226</v>
      </c>
      <c r="AU1216" s="134" t="s">
        <v>81</v>
      </c>
      <c r="AV1216" s="132" t="s">
        <v>81</v>
      </c>
      <c r="AW1216" s="132" t="s">
        <v>28</v>
      </c>
      <c r="AX1216" s="132" t="s">
        <v>72</v>
      </c>
      <c r="AY1216" s="134" t="s">
        <v>217</v>
      </c>
    </row>
    <row r="1217" spans="1:65" s="132" customFormat="1">
      <c r="B1217" s="133"/>
      <c r="D1217" s="113" t="s">
        <v>226</v>
      </c>
      <c r="E1217" s="134" t="s">
        <v>0</v>
      </c>
      <c r="F1217" s="135" t="s">
        <v>2049</v>
      </c>
      <c r="H1217" s="136">
        <v>5.31</v>
      </c>
      <c r="L1217" s="133"/>
      <c r="M1217" s="137"/>
      <c r="N1217" s="138"/>
      <c r="O1217" s="138"/>
      <c r="P1217" s="138"/>
      <c r="Q1217" s="138"/>
      <c r="R1217" s="138"/>
      <c r="S1217" s="138"/>
      <c r="T1217" s="139"/>
      <c r="AT1217" s="134" t="s">
        <v>226</v>
      </c>
      <c r="AU1217" s="134" t="s">
        <v>81</v>
      </c>
      <c r="AV1217" s="132" t="s">
        <v>81</v>
      </c>
      <c r="AW1217" s="132" t="s">
        <v>28</v>
      </c>
      <c r="AX1217" s="132" t="s">
        <v>72</v>
      </c>
      <c r="AY1217" s="134" t="s">
        <v>217</v>
      </c>
    </row>
    <row r="1218" spans="1:65" s="132" customFormat="1">
      <c r="B1218" s="133"/>
      <c r="D1218" s="113" t="s">
        <v>226</v>
      </c>
      <c r="E1218" s="134" t="s">
        <v>0</v>
      </c>
      <c r="F1218" s="135" t="s">
        <v>2050</v>
      </c>
      <c r="H1218" s="136">
        <v>4.25</v>
      </c>
      <c r="L1218" s="133"/>
      <c r="M1218" s="137"/>
      <c r="N1218" s="138"/>
      <c r="O1218" s="138"/>
      <c r="P1218" s="138"/>
      <c r="Q1218" s="138"/>
      <c r="R1218" s="138"/>
      <c r="S1218" s="138"/>
      <c r="T1218" s="139"/>
      <c r="AT1218" s="134" t="s">
        <v>226</v>
      </c>
      <c r="AU1218" s="134" t="s">
        <v>81</v>
      </c>
      <c r="AV1218" s="132" t="s">
        <v>81</v>
      </c>
      <c r="AW1218" s="132" t="s">
        <v>28</v>
      </c>
      <c r="AX1218" s="132" t="s">
        <v>72</v>
      </c>
      <c r="AY1218" s="134" t="s">
        <v>217</v>
      </c>
    </row>
    <row r="1219" spans="1:65" s="140" customFormat="1">
      <c r="B1219" s="141"/>
      <c r="D1219" s="113" t="s">
        <v>226</v>
      </c>
      <c r="E1219" s="142" t="s">
        <v>0</v>
      </c>
      <c r="F1219" s="143" t="s">
        <v>227</v>
      </c>
      <c r="H1219" s="144">
        <v>36.89</v>
      </c>
      <c r="L1219" s="141"/>
      <c r="M1219" s="145"/>
      <c r="N1219" s="146"/>
      <c r="O1219" s="146"/>
      <c r="P1219" s="146"/>
      <c r="Q1219" s="146"/>
      <c r="R1219" s="146"/>
      <c r="S1219" s="146"/>
      <c r="T1219" s="147"/>
      <c r="AT1219" s="142" t="s">
        <v>226</v>
      </c>
      <c r="AU1219" s="142" t="s">
        <v>81</v>
      </c>
      <c r="AV1219" s="140" t="s">
        <v>224</v>
      </c>
      <c r="AW1219" s="140" t="s">
        <v>28</v>
      </c>
      <c r="AX1219" s="140" t="s">
        <v>79</v>
      </c>
      <c r="AY1219" s="142" t="s">
        <v>217</v>
      </c>
    </row>
    <row r="1220" spans="1:65" s="17" customFormat="1" ht="21.75" customHeight="1">
      <c r="A1220" s="161"/>
      <c r="B1220" s="15"/>
      <c r="C1220" s="94" t="s">
        <v>5911</v>
      </c>
      <c r="D1220" s="94" t="s">
        <v>219</v>
      </c>
      <c r="E1220" s="95" t="s">
        <v>2127</v>
      </c>
      <c r="F1220" s="96" t="s">
        <v>2128</v>
      </c>
      <c r="G1220" s="97" t="s">
        <v>286</v>
      </c>
      <c r="H1220" s="98">
        <v>128.376</v>
      </c>
      <c r="I1220" s="1"/>
      <c r="J1220" s="99">
        <f>ROUND(I1220*H1220,2)</f>
        <v>0</v>
      </c>
      <c r="K1220" s="96" t="s">
        <v>223</v>
      </c>
      <c r="L1220" s="15"/>
      <c r="M1220" s="100" t="s">
        <v>0</v>
      </c>
      <c r="N1220" s="101" t="s">
        <v>37</v>
      </c>
      <c r="O1220" s="102"/>
      <c r="P1220" s="103">
        <f>O1220*H1220</f>
        <v>0</v>
      </c>
      <c r="Q1220" s="103">
        <v>0</v>
      </c>
      <c r="R1220" s="103">
        <f>Q1220*H1220</f>
        <v>0</v>
      </c>
      <c r="S1220" s="103">
        <v>0</v>
      </c>
      <c r="T1220" s="104">
        <f>S1220*H1220</f>
        <v>0</v>
      </c>
      <c r="U1220" s="161"/>
      <c r="V1220" s="161"/>
      <c r="W1220" s="161"/>
      <c r="X1220" s="161"/>
      <c r="Y1220" s="161"/>
      <c r="Z1220" s="161"/>
      <c r="AA1220" s="161"/>
      <c r="AB1220" s="161"/>
      <c r="AC1220" s="161"/>
      <c r="AD1220" s="161"/>
      <c r="AE1220" s="161"/>
      <c r="AR1220" s="105" t="s">
        <v>293</v>
      </c>
      <c r="AT1220" s="105" t="s">
        <v>219</v>
      </c>
      <c r="AU1220" s="105" t="s">
        <v>81</v>
      </c>
      <c r="AY1220" s="6" t="s">
        <v>217</v>
      </c>
      <c r="BE1220" s="106">
        <f>IF(N1220="základní",J1220,0)</f>
        <v>0</v>
      </c>
      <c r="BF1220" s="106">
        <f>IF(N1220="snížená",J1220,0)</f>
        <v>0</v>
      </c>
      <c r="BG1220" s="106">
        <f>IF(N1220="zákl. přenesená",J1220,0)</f>
        <v>0</v>
      </c>
      <c r="BH1220" s="106">
        <f>IF(N1220="sníž. přenesená",J1220,0)</f>
        <v>0</v>
      </c>
      <c r="BI1220" s="106">
        <f>IF(N1220="nulová",J1220,0)</f>
        <v>0</v>
      </c>
      <c r="BJ1220" s="6" t="s">
        <v>79</v>
      </c>
      <c r="BK1220" s="106">
        <f>ROUND(I1220*H1220,2)</f>
        <v>0</v>
      </c>
      <c r="BL1220" s="6" t="s">
        <v>293</v>
      </c>
      <c r="BM1220" s="105" t="s">
        <v>2129</v>
      </c>
    </row>
    <row r="1221" spans="1:65" s="132" customFormat="1">
      <c r="B1221" s="133"/>
      <c r="D1221" s="113" t="s">
        <v>226</v>
      </c>
      <c r="E1221" s="134" t="s">
        <v>0</v>
      </c>
      <c r="F1221" s="135" t="s">
        <v>2130</v>
      </c>
      <c r="H1221" s="136">
        <v>70.569999999999993</v>
      </c>
      <c r="L1221" s="133"/>
      <c r="M1221" s="137"/>
      <c r="N1221" s="138"/>
      <c r="O1221" s="138"/>
      <c r="P1221" s="138"/>
      <c r="Q1221" s="138"/>
      <c r="R1221" s="138"/>
      <c r="S1221" s="138"/>
      <c r="T1221" s="139"/>
      <c r="AT1221" s="134" t="s">
        <v>226</v>
      </c>
      <c r="AU1221" s="134" t="s">
        <v>81</v>
      </c>
      <c r="AV1221" s="132" t="s">
        <v>81</v>
      </c>
      <c r="AW1221" s="132" t="s">
        <v>28</v>
      </c>
      <c r="AX1221" s="132" t="s">
        <v>72</v>
      </c>
      <c r="AY1221" s="134" t="s">
        <v>217</v>
      </c>
    </row>
    <row r="1222" spans="1:65" s="132" customFormat="1">
      <c r="B1222" s="133"/>
      <c r="D1222" s="113" t="s">
        <v>226</v>
      </c>
      <c r="E1222" s="134" t="s">
        <v>0</v>
      </c>
      <c r="F1222" s="135" t="s">
        <v>2048</v>
      </c>
      <c r="H1222" s="136">
        <v>35.64</v>
      </c>
      <c r="L1222" s="133"/>
      <c r="M1222" s="137"/>
      <c r="N1222" s="138"/>
      <c r="O1222" s="138"/>
      <c r="P1222" s="138"/>
      <c r="Q1222" s="138"/>
      <c r="R1222" s="138"/>
      <c r="S1222" s="138"/>
      <c r="T1222" s="139"/>
      <c r="AT1222" s="134" t="s">
        <v>226</v>
      </c>
      <c r="AU1222" s="134" t="s">
        <v>81</v>
      </c>
      <c r="AV1222" s="132" t="s">
        <v>81</v>
      </c>
      <c r="AW1222" s="132" t="s">
        <v>28</v>
      </c>
      <c r="AX1222" s="132" t="s">
        <v>72</v>
      </c>
      <c r="AY1222" s="134" t="s">
        <v>217</v>
      </c>
    </row>
    <row r="1223" spans="1:65" s="132" customFormat="1">
      <c r="B1223" s="133"/>
      <c r="D1223" s="113" t="s">
        <v>226</v>
      </c>
      <c r="E1223" s="134" t="s">
        <v>0</v>
      </c>
      <c r="F1223" s="135" t="s">
        <v>2049</v>
      </c>
      <c r="H1223" s="136">
        <v>5.31</v>
      </c>
      <c r="L1223" s="133"/>
      <c r="M1223" s="137"/>
      <c r="N1223" s="138"/>
      <c r="O1223" s="138"/>
      <c r="P1223" s="138"/>
      <c r="Q1223" s="138"/>
      <c r="R1223" s="138"/>
      <c r="S1223" s="138"/>
      <c r="T1223" s="139"/>
      <c r="AT1223" s="134" t="s">
        <v>226</v>
      </c>
      <c r="AU1223" s="134" t="s">
        <v>81</v>
      </c>
      <c r="AV1223" s="132" t="s">
        <v>81</v>
      </c>
      <c r="AW1223" s="132" t="s">
        <v>28</v>
      </c>
      <c r="AX1223" s="132" t="s">
        <v>72</v>
      </c>
      <c r="AY1223" s="134" t="s">
        <v>217</v>
      </c>
    </row>
    <row r="1224" spans="1:65" s="132" customFormat="1">
      <c r="B1224" s="133"/>
      <c r="D1224" s="113" t="s">
        <v>226</v>
      </c>
      <c r="E1224" s="134" t="s">
        <v>0</v>
      </c>
      <c r="F1224" s="135" t="s">
        <v>2050</v>
      </c>
      <c r="H1224" s="136">
        <v>4.25</v>
      </c>
      <c r="L1224" s="133"/>
      <c r="M1224" s="137"/>
      <c r="N1224" s="138"/>
      <c r="O1224" s="138"/>
      <c r="P1224" s="138"/>
      <c r="Q1224" s="138"/>
      <c r="R1224" s="138"/>
      <c r="S1224" s="138"/>
      <c r="T1224" s="139"/>
      <c r="AT1224" s="134" t="s">
        <v>226</v>
      </c>
      <c r="AU1224" s="134" t="s">
        <v>81</v>
      </c>
      <c r="AV1224" s="132" t="s">
        <v>81</v>
      </c>
      <c r="AW1224" s="132" t="s">
        <v>28</v>
      </c>
      <c r="AX1224" s="132" t="s">
        <v>72</v>
      </c>
      <c r="AY1224" s="134" t="s">
        <v>217</v>
      </c>
    </row>
    <row r="1225" spans="1:65" s="132" customFormat="1" ht="22.5">
      <c r="B1225" s="133"/>
      <c r="D1225" s="113" t="s">
        <v>226</v>
      </c>
      <c r="E1225" s="134" t="s">
        <v>0</v>
      </c>
      <c r="F1225" s="135" t="s">
        <v>2051</v>
      </c>
      <c r="H1225" s="136">
        <v>7.3620000000000001</v>
      </c>
      <c r="L1225" s="133"/>
      <c r="M1225" s="137"/>
      <c r="N1225" s="138"/>
      <c r="O1225" s="138"/>
      <c r="P1225" s="138"/>
      <c r="Q1225" s="138"/>
      <c r="R1225" s="138"/>
      <c r="S1225" s="138"/>
      <c r="T1225" s="139"/>
      <c r="AT1225" s="134" t="s">
        <v>226</v>
      </c>
      <c r="AU1225" s="134" t="s">
        <v>81</v>
      </c>
      <c r="AV1225" s="132" t="s">
        <v>81</v>
      </c>
      <c r="AW1225" s="132" t="s">
        <v>28</v>
      </c>
      <c r="AX1225" s="132" t="s">
        <v>72</v>
      </c>
      <c r="AY1225" s="134" t="s">
        <v>217</v>
      </c>
    </row>
    <row r="1226" spans="1:65" s="132" customFormat="1">
      <c r="B1226" s="133"/>
      <c r="D1226" s="113" t="s">
        <v>226</v>
      </c>
      <c r="E1226" s="134" t="s">
        <v>0</v>
      </c>
      <c r="F1226" s="135" t="s">
        <v>2052</v>
      </c>
      <c r="H1226" s="136">
        <v>3.2109999999999999</v>
      </c>
      <c r="L1226" s="133"/>
      <c r="M1226" s="137"/>
      <c r="N1226" s="138"/>
      <c r="O1226" s="138"/>
      <c r="P1226" s="138"/>
      <c r="Q1226" s="138"/>
      <c r="R1226" s="138"/>
      <c r="S1226" s="138"/>
      <c r="T1226" s="139"/>
      <c r="AT1226" s="134" t="s">
        <v>226</v>
      </c>
      <c r="AU1226" s="134" t="s">
        <v>81</v>
      </c>
      <c r="AV1226" s="132" t="s">
        <v>81</v>
      </c>
      <c r="AW1226" s="132" t="s">
        <v>28</v>
      </c>
      <c r="AX1226" s="132" t="s">
        <v>72</v>
      </c>
      <c r="AY1226" s="134" t="s">
        <v>217</v>
      </c>
    </row>
    <row r="1227" spans="1:65" s="132" customFormat="1">
      <c r="B1227" s="133"/>
      <c r="D1227" s="113" t="s">
        <v>226</v>
      </c>
      <c r="E1227" s="134" t="s">
        <v>0</v>
      </c>
      <c r="F1227" s="135" t="s">
        <v>2053</v>
      </c>
      <c r="H1227" s="136">
        <v>2.0329999999999999</v>
      </c>
      <c r="L1227" s="133"/>
      <c r="M1227" s="137"/>
      <c r="N1227" s="138"/>
      <c r="O1227" s="138"/>
      <c r="P1227" s="138"/>
      <c r="Q1227" s="138"/>
      <c r="R1227" s="138"/>
      <c r="S1227" s="138"/>
      <c r="T1227" s="139"/>
      <c r="AT1227" s="134" t="s">
        <v>226</v>
      </c>
      <c r="AU1227" s="134" t="s">
        <v>81</v>
      </c>
      <c r="AV1227" s="132" t="s">
        <v>81</v>
      </c>
      <c r="AW1227" s="132" t="s">
        <v>28</v>
      </c>
      <c r="AX1227" s="132" t="s">
        <v>72</v>
      </c>
      <c r="AY1227" s="134" t="s">
        <v>217</v>
      </c>
    </row>
    <row r="1228" spans="1:65" s="140" customFormat="1">
      <c r="B1228" s="141"/>
      <c r="D1228" s="113" t="s">
        <v>226</v>
      </c>
      <c r="E1228" s="142" t="s">
        <v>0</v>
      </c>
      <c r="F1228" s="143" t="s">
        <v>227</v>
      </c>
      <c r="H1228" s="144">
        <v>128.376</v>
      </c>
      <c r="L1228" s="141"/>
      <c r="M1228" s="145"/>
      <c r="N1228" s="146"/>
      <c r="O1228" s="146"/>
      <c r="P1228" s="146"/>
      <c r="Q1228" s="146"/>
      <c r="R1228" s="146"/>
      <c r="S1228" s="146"/>
      <c r="T1228" s="147"/>
      <c r="AT1228" s="142" t="s">
        <v>226</v>
      </c>
      <c r="AU1228" s="142" t="s">
        <v>81</v>
      </c>
      <c r="AV1228" s="140" t="s">
        <v>224</v>
      </c>
      <c r="AW1228" s="140" t="s">
        <v>28</v>
      </c>
      <c r="AX1228" s="140" t="s">
        <v>79</v>
      </c>
      <c r="AY1228" s="142" t="s">
        <v>217</v>
      </c>
    </row>
    <row r="1229" spans="1:65" s="17" customFormat="1" ht="16.5" customHeight="1">
      <c r="A1229" s="161"/>
      <c r="B1229" s="15"/>
      <c r="C1229" s="94" t="s">
        <v>5912</v>
      </c>
      <c r="D1229" s="94" t="s">
        <v>219</v>
      </c>
      <c r="E1229" s="95" t="s">
        <v>2131</v>
      </c>
      <c r="F1229" s="96" t="s">
        <v>2132</v>
      </c>
      <c r="G1229" s="97" t="s">
        <v>286</v>
      </c>
      <c r="H1229" s="98">
        <v>142.41</v>
      </c>
      <c r="I1229" s="1"/>
      <c r="J1229" s="99">
        <f>ROUND(I1229*H1229,2)</f>
        <v>0</v>
      </c>
      <c r="K1229" s="96" t="s">
        <v>223</v>
      </c>
      <c r="L1229" s="15"/>
      <c r="M1229" s="100" t="s">
        <v>0</v>
      </c>
      <c r="N1229" s="101" t="s">
        <v>37</v>
      </c>
      <c r="O1229" s="102"/>
      <c r="P1229" s="103">
        <f>O1229*H1229</f>
        <v>0</v>
      </c>
      <c r="Q1229" s="103">
        <v>1.5E-3</v>
      </c>
      <c r="R1229" s="103">
        <f>Q1229*H1229</f>
        <v>0.213615</v>
      </c>
      <c r="S1229" s="103">
        <v>0</v>
      </c>
      <c r="T1229" s="104">
        <f>S1229*H1229</f>
        <v>0</v>
      </c>
      <c r="U1229" s="161"/>
      <c r="V1229" s="161"/>
      <c r="W1229" s="161"/>
      <c r="X1229" s="161"/>
      <c r="Y1229" s="161"/>
      <c r="Z1229" s="161"/>
      <c r="AA1229" s="161"/>
      <c r="AB1229" s="161"/>
      <c r="AC1229" s="161"/>
      <c r="AD1229" s="161"/>
      <c r="AE1229" s="161"/>
      <c r="AR1229" s="105" t="s">
        <v>293</v>
      </c>
      <c r="AT1229" s="105" t="s">
        <v>219</v>
      </c>
      <c r="AU1229" s="105" t="s">
        <v>81</v>
      </c>
      <c r="AY1229" s="6" t="s">
        <v>217</v>
      </c>
      <c r="BE1229" s="106">
        <f>IF(N1229="základní",J1229,0)</f>
        <v>0</v>
      </c>
      <c r="BF1229" s="106">
        <f>IF(N1229="snížená",J1229,0)</f>
        <v>0</v>
      </c>
      <c r="BG1229" s="106">
        <f>IF(N1229="zákl. přenesená",J1229,0)</f>
        <v>0</v>
      </c>
      <c r="BH1229" s="106">
        <f>IF(N1229="sníž. přenesená",J1229,0)</f>
        <v>0</v>
      </c>
      <c r="BI1229" s="106">
        <f>IF(N1229="nulová",J1229,0)</f>
        <v>0</v>
      </c>
      <c r="BJ1229" s="6" t="s">
        <v>79</v>
      </c>
      <c r="BK1229" s="106">
        <f>ROUND(I1229*H1229,2)</f>
        <v>0</v>
      </c>
      <c r="BL1229" s="6" t="s">
        <v>293</v>
      </c>
      <c r="BM1229" s="105" t="s">
        <v>2133</v>
      </c>
    </row>
    <row r="1230" spans="1:65" s="17" customFormat="1" ht="19.5">
      <c r="A1230" s="161"/>
      <c r="B1230" s="15"/>
      <c r="C1230" s="161"/>
      <c r="D1230" s="113" t="s">
        <v>745</v>
      </c>
      <c r="E1230" s="161"/>
      <c r="F1230" s="114" t="s">
        <v>2134</v>
      </c>
      <c r="G1230" s="161"/>
      <c r="H1230" s="161"/>
      <c r="I1230" s="161"/>
      <c r="J1230" s="161"/>
      <c r="K1230" s="161"/>
      <c r="L1230" s="15"/>
      <c r="M1230" s="115"/>
      <c r="N1230" s="116"/>
      <c r="O1230" s="102"/>
      <c r="P1230" s="102"/>
      <c r="Q1230" s="102"/>
      <c r="R1230" s="102"/>
      <c r="S1230" s="102"/>
      <c r="T1230" s="117"/>
      <c r="U1230" s="161"/>
      <c r="V1230" s="161"/>
      <c r="W1230" s="161"/>
      <c r="X1230" s="161"/>
      <c r="Y1230" s="161"/>
      <c r="Z1230" s="161"/>
      <c r="AA1230" s="161"/>
      <c r="AB1230" s="161"/>
      <c r="AC1230" s="161"/>
      <c r="AD1230" s="161"/>
      <c r="AE1230" s="161"/>
      <c r="AT1230" s="6" t="s">
        <v>745</v>
      </c>
      <c r="AU1230" s="6" t="s">
        <v>81</v>
      </c>
    </row>
    <row r="1231" spans="1:65" s="132" customFormat="1">
      <c r="B1231" s="133"/>
      <c r="D1231" s="113" t="s">
        <v>226</v>
      </c>
      <c r="E1231" s="134" t="s">
        <v>0</v>
      </c>
      <c r="F1231" s="135" t="s">
        <v>2116</v>
      </c>
      <c r="H1231" s="136">
        <v>48.02</v>
      </c>
      <c r="L1231" s="133"/>
      <c r="M1231" s="137"/>
      <c r="N1231" s="138"/>
      <c r="O1231" s="138"/>
      <c r="P1231" s="138"/>
      <c r="Q1231" s="138"/>
      <c r="R1231" s="138"/>
      <c r="S1231" s="138"/>
      <c r="T1231" s="139"/>
      <c r="AT1231" s="134" t="s">
        <v>226</v>
      </c>
      <c r="AU1231" s="134" t="s">
        <v>81</v>
      </c>
      <c r="AV1231" s="132" t="s">
        <v>81</v>
      </c>
      <c r="AW1231" s="132" t="s">
        <v>28</v>
      </c>
      <c r="AX1231" s="132" t="s">
        <v>72</v>
      </c>
      <c r="AY1231" s="134" t="s">
        <v>217</v>
      </c>
    </row>
    <row r="1232" spans="1:65" s="132" customFormat="1">
      <c r="B1232" s="133"/>
      <c r="D1232" s="113" t="s">
        <v>226</v>
      </c>
      <c r="E1232" s="134" t="s">
        <v>0</v>
      </c>
      <c r="F1232" s="135" t="s">
        <v>2048</v>
      </c>
      <c r="H1232" s="136">
        <v>35.64</v>
      </c>
      <c r="L1232" s="133"/>
      <c r="M1232" s="137"/>
      <c r="N1232" s="138"/>
      <c r="O1232" s="138"/>
      <c r="P1232" s="138"/>
      <c r="Q1232" s="138"/>
      <c r="R1232" s="138"/>
      <c r="S1232" s="138"/>
      <c r="T1232" s="139"/>
      <c r="AT1232" s="134" t="s">
        <v>226</v>
      </c>
      <c r="AU1232" s="134" t="s">
        <v>81</v>
      </c>
      <c r="AV1232" s="132" t="s">
        <v>81</v>
      </c>
      <c r="AW1232" s="132" t="s">
        <v>28</v>
      </c>
      <c r="AX1232" s="132" t="s">
        <v>72</v>
      </c>
      <c r="AY1232" s="134" t="s">
        <v>217</v>
      </c>
    </row>
    <row r="1233" spans="1:65" s="132" customFormat="1">
      <c r="B1233" s="133"/>
      <c r="D1233" s="113" t="s">
        <v>226</v>
      </c>
      <c r="E1233" s="134" t="s">
        <v>0</v>
      </c>
      <c r="F1233" s="135" t="s">
        <v>1781</v>
      </c>
      <c r="H1233" s="136">
        <v>21.3</v>
      </c>
      <c r="L1233" s="133"/>
      <c r="M1233" s="137"/>
      <c r="N1233" s="138"/>
      <c r="O1233" s="138"/>
      <c r="P1233" s="138"/>
      <c r="Q1233" s="138"/>
      <c r="R1233" s="138"/>
      <c r="S1233" s="138"/>
      <c r="T1233" s="139"/>
      <c r="AT1233" s="134" t="s">
        <v>226</v>
      </c>
      <c r="AU1233" s="134" t="s">
        <v>81</v>
      </c>
      <c r="AV1233" s="132" t="s">
        <v>81</v>
      </c>
      <c r="AW1233" s="132" t="s">
        <v>28</v>
      </c>
      <c r="AX1233" s="132" t="s">
        <v>72</v>
      </c>
      <c r="AY1233" s="134" t="s">
        <v>217</v>
      </c>
    </row>
    <row r="1234" spans="1:65" s="132" customFormat="1">
      <c r="B1234" s="133"/>
      <c r="D1234" s="113" t="s">
        <v>226</v>
      </c>
      <c r="E1234" s="134" t="s">
        <v>0</v>
      </c>
      <c r="F1234" s="135" t="s">
        <v>2135</v>
      </c>
      <c r="H1234" s="136">
        <v>18.079999999999998</v>
      </c>
      <c r="L1234" s="133"/>
      <c r="M1234" s="137"/>
      <c r="N1234" s="138"/>
      <c r="O1234" s="138"/>
      <c r="P1234" s="138"/>
      <c r="Q1234" s="138"/>
      <c r="R1234" s="138"/>
      <c r="S1234" s="138"/>
      <c r="T1234" s="139"/>
      <c r="AT1234" s="134" t="s">
        <v>226</v>
      </c>
      <c r="AU1234" s="134" t="s">
        <v>81</v>
      </c>
      <c r="AV1234" s="132" t="s">
        <v>81</v>
      </c>
      <c r="AW1234" s="132" t="s">
        <v>28</v>
      </c>
      <c r="AX1234" s="132" t="s">
        <v>72</v>
      </c>
      <c r="AY1234" s="134" t="s">
        <v>217</v>
      </c>
    </row>
    <row r="1235" spans="1:65" s="132" customFormat="1">
      <c r="B1235" s="133"/>
      <c r="D1235" s="113" t="s">
        <v>226</v>
      </c>
      <c r="E1235" s="134" t="s">
        <v>0</v>
      </c>
      <c r="F1235" s="135" t="s">
        <v>562</v>
      </c>
      <c r="H1235" s="136">
        <v>19.37</v>
      </c>
      <c r="L1235" s="133"/>
      <c r="M1235" s="137"/>
      <c r="N1235" s="138"/>
      <c r="O1235" s="138"/>
      <c r="P1235" s="138"/>
      <c r="Q1235" s="138"/>
      <c r="R1235" s="138"/>
      <c r="S1235" s="138"/>
      <c r="T1235" s="139"/>
      <c r="AT1235" s="134" t="s">
        <v>226</v>
      </c>
      <c r="AU1235" s="134" t="s">
        <v>81</v>
      </c>
      <c r="AV1235" s="132" t="s">
        <v>81</v>
      </c>
      <c r="AW1235" s="132" t="s">
        <v>28</v>
      </c>
      <c r="AX1235" s="132" t="s">
        <v>72</v>
      </c>
      <c r="AY1235" s="134" t="s">
        <v>217</v>
      </c>
    </row>
    <row r="1236" spans="1:65" s="140" customFormat="1">
      <c r="B1236" s="141"/>
      <c r="D1236" s="113" t="s">
        <v>226</v>
      </c>
      <c r="E1236" s="142" t="s">
        <v>0</v>
      </c>
      <c r="F1236" s="143" t="s">
        <v>227</v>
      </c>
      <c r="H1236" s="144">
        <v>142.41</v>
      </c>
      <c r="L1236" s="141"/>
      <c r="M1236" s="145"/>
      <c r="N1236" s="146"/>
      <c r="O1236" s="146"/>
      <c r="P1236" s="146"/>
      <c r="Q1236" s="146"/>
      <c r="R1236" s="146"/>
      <c r="S1236" s="146"/>
      <c r="T1236" s="147"/>
      <c r="AT1236" s="142" t="s">
        <v>226</v>
      </c>
      <c r="AU1236" s="142" t="s">
        <v>81</v>
      </c>
      <c r="AV1236" s="140" t="s">
        <v>224</v>
      </c>
      <c r="AW1236" s="140" t="s">
        <v>28</v>
      </c>
      <c r="AX1236" s="140" t="s">
        <v>79</v>
      </c>
      <c r="AY1236" s="142" t="s">
        <v>217</v>
      </c>
    </row>
    <row r="1237" spans="1:65" s="17" customFormat="1" ht="16.5" customHeight="1">
      <c r="A1237" s="161"/>
      <c r="B1237" s="15"/>
      <c r="C1237" s="94" t="s">
        <v>5913</v>
      </c>
      <c r="D1237" s="94" t="s">
        <v>219</v>
      </c>
      <c r="E1237" s="95" t="s">
        <v>2136</v>
      </c>
      <c r="F1237" s="96" t="s">
        <v>2137</v>
      </c>
      <c r="G1237" s="97" t="s">
        <v>286</v>
      </c>
      <c r="H1237" s="98">
        <v>19.37</v>
      </c>
      <c r="I1237" s="1"/>
      <c r="J1237" s="99">
        <f>ROUND(I1237*H1237,2)</f>
        <v>0</v>
      </c>
      <c r="K1237" s="96" t="s">
        <v>223</v>
      </c>
      <c r="L1237" s="15"/>
      <c r="M1237" s="100" t="s">
        <v>0</v>
      </c>
      <c r="N1237" s="101" t="s">
        <v>37</v>
      </c>
      <c r="O1237" s="102"/>
      <c r="P1237" s="103">
        <f>O1237*H1237</f>
        <v>0</v>
      </c>
      <c r="Q1237" s="103">
        <v>5.1399999999999996E-3</v>
      </c>
      <c r="R1237" s="103">
        <f>Q1237*H1237</f>
        <v>9.9561799999999992E-2</v>
      </c>
      <c r="S1237" s="103">
        <v>0</v>
      </c>
      <c r="T1237" s="104">
        <f>S1237*H1237</f>
        <v>0</v>
      </c>
      <c r="U1237" s="161"/>
      <c r="V1237" s="161"/>
      <c r="W1237" s="161"/>
      <c r="X1237" s="161"/>
      <c r="Y1237" s="161"/>
      <c r="Z1237" s="161"/>
      <c r="AA1237" s="161"/>
      <c r="AB1237" s="161"/>
      <c r="AC1237" s="161"/>
      <c r="AD1237" s="161"/>
      <c r="AE1237" s="161"/>
      <c r="AR1237" s="105" t="s">
        <v>293</v>
      </c>
      <c r="AT1237" s="105" t="s">
        <v>219</v>
      </c>
      <c r="AU1237" s="105" t="s">
        <v>81</v>
      </c>
      <c r="AY1237" s="6" t="s">
        <v>217</v>
      </c>
      <c r="BE1237" s="106">
        <f>IF(N1237="základní",J1237,0)</f>
        <v>0</v>
      </c>
      <c r="BF1237" s="106">
        <f>IF(N1237="snížená",J1237,0)</f>
        <v>0</v>
      </c>
      <c r="BG1237" s="106">
        <f>IF(N1237="zákl. přenesená",J1237,0)</f>
        <v>0</v>
      </c>
      <c r="BH1237" s="106">
        <f>IF(N1237="sníž. přenesená",J1237,0)</f>
        <v>0</v>
      </c>
      <c r="BI1237" s="106">
        <f>IF(N1237="nulová",J1237,0)</f>
        <v>0</v>
      </c>
      <c r="BJ1237" s="6" t="s">
        <v>79</v>
      </c>
      <c r="BK1237" s="106">
        <f>ROUND(I1237*H1237,2)</f>
        <v>0</v>
      </c>
      <c r="BL1237" s="6" t="s">
        <v>293</v>
      </c>
      <c r="BM1237" s="105" t="s">
        <v>2138</v>
      </c>
    </row>
    <row r="1238" spans="1:65" s="132" customFormat="1">
      <c r="B1238" s="133"/>
      <c r="D1238" s="113" t="s">
        <v>226</v>
      </c>
      <c r="E1238" s="134" t="s">
        <v>0</v>
      </c>
      <c r="F1238" s="135" t="s">
        <v>562</v>
      </c>
      <c r="H1238" s="136">
        <v>19.37</v>
      </c>
      <c r="L1238" s="133"/>
      <c r="M1238" s="137"/>
      <c r="N1238" s="138"/>
      <c r="O1238" s="138"/>
      <c r="P1238" s="138"/>
      <c r="Q1238" s="138"/>
      <c r="R1238" s="138"/>
      <c r="S1238" s="138"/>
      <c r="T1238" s="139"/>
      <c r="AT1238" s="134" t="s">
        <v>226</v>
      </c>
      <c r="AU1238" s="134" t="s">
        <v>81</v>
      </c>
      <c r="AV1238" s="132" t="s">
        <v>81</v>
      </c>
      <c r="AW1238" s="132" t="s">
        <v>28</v>
      </c>
      <c r="AX1238" s="132" t="s">
        <v>79</v>
      </c>
      <c r="AY1238" s="134" t="s">
        <v>217</v>
      </c>
    </row>
    <row r="1239" spans="1:65" s="17" customFormat="1" ht="16.5" customHeight="1">
      <c r="A1239" s="161"/>
      <c r="B1239" s="15"/>
      <c r="C1239" s="94" t="s">
        <v>5914</v>
      </c>
      <c r="D1239" s="94" t="s">
        <v>219</v>
      </c>
      <c r="E1239" s="95" t="s">
        <v>2139</v>
      </c>
      <c r="F1239" s="96" t="s">
        <v>2140</v>
      </c>
      <c r="G1239" s="97" t="s">
        <v>263</v>
      </c>
      <c r="H1239" s="98">
        <v>7.4589999999999996</v>
      </c>
      <c r="I1239" s="1"/>
      <c r="J1239" s="99">
        <f>ROUND(I1239*H1239,2)</f>
        <v>0</v>
      </c>
      <c r="K1239" s="96" t="s">
        <v>223</v>
      </c>
      <c r="L1239" s="15"/>
      <c r="M1239" s="100" t="s">
        <v>0</v>
      </c>
      <c r="N1239" s="101" t="s">
        <v>37</v>
      </c>
      <c r="O1239" s="102"/>
      <c r="P1239" s="103">
        <f>O1239*H1239</f>
        <v>0</v>
      </c>
      <c r="Q1239" s="103">
        <v>0</v>
      </c>
      <c r="R1239" s="103">
        <f>Q1239*H1239</f>
        <v>0</v>
      </c>
      <c r="S1239" s="103">
        <v>0</v>
      </c>
      <c r="T1239" s="104">
        <f>S1239*H1239</f>
        <v>0</v>
      </c>
      <c r="U1239" s="161"/>
      <c r="V1239" s="161"/>
      <c r="W1239" s="161"/>
      <c r="X1239" s="161"/>
      <c r="Y1239" s="161"/>
      <c r="Z1239" s="161"/>
      <c r="AA1239" s="161"/>
      <c r="AB1239" s="161"/>
      <c r="AC1239" s="161"/>
      <c r="AD1239" s="161"/>
      <c r="AE1239" s="161"/>
      <c r="AR1239" s="105" t="s">
        <v>293</v>
      </c>
      <c r="AT1239" s="105" t="s">
        <v>219</v>
      </c>
      <c r="AU1239" s="105" t="s">
        <v>81</v>
      </c>
      <c r="AY1239" s="6" t="s">
        <v>217</v>
      </c>
      <c r="BE1239" s="106">
        <f>IF(N1239="základní",J1239,0)</f>
        <v>0</v>
      </c>
      <c r="BF1239" s="106">
        <f>IF(N1239="snížená",J1239,0)</f>
        <v>0</v>
      </c>
      <c r="BG1239" s="106">
        <f>IF(N1239="zákl. přenesená",J1239,0)</f>
        <v>0</v>
      </c>
      <c r="BH1239" s="106">
        <f>IF(N1239="sníž. přenesená",J1239,0)</f>
        <v>0</v>
      </c>
      <c r="BI1239" s="106">
        <f>IF(N1239="nulová",J1239,0)</f>
        <v>0</v>
      </c>
      <c r="BJ1239" s="6" t="s">
        <v>79</v>
      </c>
      <c r="BK1239" s="106">
        <f>ROUND(I1239*H1239,2)</f>
        <v>0</v>
      </c>
      <c r="BL1239" s="6" t="s">
        <v>293</v>
      </c>
      <c r="BM1239" s="105" t="s">
        <v>2141</v>
      </c>
    </row>
    <row r="1240" spans="1:65" s="81" customFormat="1" ht="22.9" customHeight="1">
      <c r="B1240" s="82"/>
      <c r="D1240" s="83" t="s">
        <v>71</v>
      </c>
      <c r="E1240" s="92" t="s">
        <v>2142</v>
      </c>
      <c r="F1240" s="92" t="s">
        <v>2143</v>
      </c>
      <c r="J1240" s="93">
        <f>BK1240</f>
        <v>0</v>
      </c>
      <c r="L1240" s="82"/>
      <c r="M1240" s="86"/>
      <c r="N1240" s="87"/>
      <c r="O1240" s="87"/>
      <c r="P1240" s="88">
        <f>SUM(P1241:P1245)</f>
        <v>0</v>
      </c>
      <c r="Q1240" s="87"/>
      <c r="R1240" s="88">
        <f>SUM(R1241:R1245)</f>
        <v>0.12251440000000001</v>
      </c>
      <c r="S1240" s="87"/>
      <c r="T1240" s="89">
        <f>SUM(T1241:T1245)</f>
        <v>0</v>
      </c>
      <c r="AR1240" s="83" t="s">
        <v>81</v>
      </c>
      <c r="AT1240" s="90" t="s">
        <v>71</v>
      </c>
      <c r="AU1240" s="90" t="s">
        <v>79</v>
      </c>
      <c r="AY1240" s="83" t="s">
        <v>217</v>
      </c>
      <c r="BK1240" s="91">
        <f>SUM(BK1241:BK1245)</f>
        <v>0</v>
      </c>
    </row>
    <row r="1241" spans="1:65" s="17" customFormat="1" ht="16.5" customHeight="1">
      <c r="A1241" s="161"/>
      <c r="B1241" s="15"/>
      <c r="C1241" s="94" t="s">
        <v>5915</v>
      </c>
      <c r="D1241" s="94" t="s">
        <v>219</v>
      </c>
      <c r="E1241" s="95" t="s">
        <v>2144</v>
      </c>
      <c r="F1241" s="96" t="s">
        <v>2145</v>
      </c>
      <c r="G1241" s="97" t="s">
        <v>286</v>
      </c>
      <c r="H1241" s="98">
        <v>150.13999999999999</v>
      </c>
      <c r="I1241" s="1"/>
      <c r="J1241" s="99">
        <f>ROUND(I1241*H1241,2)</f>
        <v>0</v>
      </c>
      <c r="K1241" s="96" t="s">
        <v>223</v>
      </c>
      <c r="L1241" s="15"/>
      <c r="M1241" s="100" t="s">
        <v>0</v>
      </c>
      <c r="N1241" s="101" t="s">
        <v>37</v>
      </c>
      <c r="O1241" s="102"/>
      <c r="P1241" s="103">
        <f>O1241*H1241</f>
        <v>0</v>
      </c>
      <c r="Q1241" s="103">
        <v>0</v>
      </c>
      <c r="R1241" s="103">
        <f>Q1241*H1241</f>
        <v>0</v>
      </c>
      <c r="S1241" s="103">
        <v>0</v>
      </c>
      <c r="T1241" s="104">
        <f>S1241*H1241</f>
        <v>0</v>
      </c>
      <c r="U1241" s="161"/>
      <c r="V1241" s="161"/>
      <c r="W1241" s="161"/>
      <c r="X1241" s="161"/>
      <c r="Y1241" s="161"/>
      <c r="Z1241" s="161"/>
      <c r="AA1241" s="161"/>
      <c r="AB1241" s="161"/>
      <c r="AC1241" s="161"/>
      <c r="AD1241" s="161"/>
      <c r="AE1241" s="161"/>
      <c r="AR1241" s="105" t="s">
        <v>293</v>
      </c>
      <c r="AT1241" s="105" t="s">
        <v>219</v>
      </c>
      <c r="AU1241" s="105" t="s">
        <v>81</v>
      </c>
      <c r="AY1241" s="6" t="s">
        <v>217</v>
      </c>
      <c r="BE1241" s="106">
        <f>IF(N1241="základní",J1241,0)</f>
        <v>0</v>
      </c>
      <c r="BF1241" s="106">
        <f>IF(N1241="snížená",J1241,0)</f>
        <v>0</v>
      </c>
      <c r="BG1241" s="106">
        <f>IF(N1241="zákl. přenesená",J1241,0)</f>
        <v>0</v>
      </c>
      <c r="BH1241" s="106">
        <f>IF(N1241="sníž. přenesená",J1241,0)</f>
        <v>0</v>
      </c>
      <c r="BI1241" s="106">
        <f>IF(N1241="nulová",J1241,0)</f>
        <v>0</v>
      </c>
      <c r="BJ1241" s="6" t="s">
        <v>79</v>
      </c>
      <c r="BK1241" s="106">
        <f>ROUND(I1241*H1241,2)</f>
        <v>0</v>
      </c>
      <c r="BL1241" s="6" t="s">
        <v>293</v>
      </c>
      <c r="BM1241" s="105" t="s">
        <v>2146</v>
      </c>
    </row>
    <row r="1242" spans="1:65" s="132" customFormat="1">
      <c r="B1242" s="133"/>
      <c r="D1242" s="113" t="s">
        <v>226</v>
      </c>
      <c r="E1242" s="134" t="s">
        <v>0</v>
      </c>
      <c r="F1242" s="135" t="s">
        <v>1271</v>
      </c>
      <c r="H1242" s="136">
        <v>150.13999999999999</v>
      </c>
      <c r="L1242" s="133"/>
      <c r="M1242" s="137"/>
      <c r="N1242" s="138"/>
      <c r="O1242" s="138"/>
      <c r="P1242" s="138"/>
      <c r="Q1242" s="138"/>
      <c r="R1242" s="138"/>
      <c r="S1242" s="138"/>
      <c r="T1242" s="139"/>
      <c r="AT1242" s="134" t="s">
        <v>226</v>
      </c>
      <c r="AU1242" s="134" t="s">
        <v>81</v>
      </c>
      <c r="AV1242" s="132" t="s">
        <v>81</v>
      </c>
      <c r="AW1242" s="132" t="s">
        <v>28</v>
      </c>
      <c r="AX1242" s="132" t="s">
        <v>79</v>
      </c>
      <c r="AY1242" s="134" t="s">
        <v>217</v>
      </c>
    </row>
    <row r="1243" spans="1:65" s="17" customFormat="1" ht="24">
      <c r="A1243" s="161"/>
      <c r="B1243" s="15"/>
      <c r="C1243" s="148" t="s">
        <v>5916</v>
      </c>
      <c r="D1243" s="148" t="s">
        <v>245</v>
      </c>
      <c r="E1243" s="149" t="s">
        <v>2147</v>
      </c>
      <c r="F1243" s="150" t="s">
        <v>2148</v>
      </c>
      <c r="G1243" s="151" t="s">
        <v>257</v>
      </c>
      <c r="H1243" s="152">
        <v>153.143</v>
      </c>
      <c r="I1243" s="2"/>
      <c r="J1243" s="153">
        <f>ROUND(I1243*H1243,2)</f>
        <v>0</v>
      </c>
      <c r="K1243" s="150" t="s">
        <v>223</v>
      </c>
      <c r="L1243" s="154"/>
      <c r="M1243" s="155" t="s">
        <v>0</v>
      </c>
      <c r="N1243" s="156" t="s">
        <v>37</v>
      </c>
      <c r="O1243" s="102"/>
      <c r="P1243" s="103">
        <f>O1243*H1243</f>
        <v>0</v>
      </c>
      <c r="Q1243" s="103">
        <v>8.0000000000000004E-4</v>
      </c>
      <c r="R1243" s="103">
        <f>Q1243*H1243</f>
        <v>0.12251440000000001</v>
      </c>
      <c r="S1243" s="103">
        <v>0</v>
      </c>
      <c r="T1243" s="104">
        <f>S1243*H1243</f>
        <v>0</v>
      </c>
      <c r="U1243" s="161"/>
      <c r="V1243" s="161"/>
      <c r="W1243" s="161"/>
      <c r="X1243" s="161"/>
      <c r="Y1243" s="161"/>
      <c r="Z1243" s="161"/>
      <c r="AA1243" s="161"/>
      <c r="AB1243" s="161"/>
      <c r="AC1243" s="161"/>
      <c r="AD1243" s="161"/>
      <c r="AE1243" s="161"/>
      <c r="AR1243" s="105" t="s">
        <v>364</v>
      </c>
      <c r="AT1243" s="105" t="s">
        <v>245</v>
      </c>
      <c r="AU1243" s="105" t="s">
        <v>81</v>
      </c>
      <c r="AY1243" s="6" t="s">
        <v>217</v>
      </c>
      <c r="BE1243" s="106">
        <f>IF(N1243="základní",J1243,0)</f>
        <v>0</v>
      </c>
      <c r="BF1243" s="106">
        <f>IF(N1243="snížená",J1243,0)</f>
        <v>0</v>
      </c>
      <c r="BG1243" s="106">
        <f>IF(N1243="zákl. přenesená",J1243,0)</f>
        <v>0</v>
      </c>
      <c r="BH1243" s="106">
        <f>IF(N1243="sníž. přenesená",J1243,0)</f>
        <v>0</v>
      </c>
      <c r="BI1243" s="106">
        <f>IF(N1243="nulová",J1243,0)</f>
        <v>0</v>
      </c>
      <c r="BJ1243" s="6" t="s">
        <v>79</v>
      </c>
      <c r="BK1243" s="106">
        <f>ROUND(I1243*H1243,2)</f>
        <v>0</v>
      </c>
      <c r="BL1243" s="6" t="s">
        <v>293</v>
      </c>
      <c r="BM1243" s="105" t="s">
        <v>2149</v>
      </c>
    </row>
    <row r="1244" spans="1:65" s="132" customFormat="1">
      <c r="B1244" s="133"/>
      <c r="D1244" s="113" t="s">
        <v>226</v>
      </c>
      <c r="F1244" s="135" t="s">
        <v>2150</v>
      </c>
      <c r="H1244" s="136">
        <v>153.143</v>
      </c>
      <c r="L1244" s="133"/>
      <c r="M1244" s="137"/>
      <c r="N1244" s="138"/>
      <c r="O1244" s="138"/>
      <c r="P1244" s="138"/>
      <c r="Q1244" s="138"/>
      <c r="R1244" s="138"/>
      <c r="S1244" s="138"/>
      <c r="T1244" s="139"/>
      <c r="AT1244" s="134" t="s">
        <v>226</v>
      </c>
      <c r="AU1244" s="134" t="s">
        <v>81</v>
      </c>
      <c r="AV1244" s="132" t="s">
        <v>81</v>
      </c>
      <c r="AW1244" s="132" t="s">
        <v>2</v>
      </c>
      <c r="AX1244" s="132" t="s">
        <v>79</v>
      </c>
      <c r="AY1244" s="134" t="s">
        <v>217</v>
      </c>
    </row>
    <row r="1245" spans="1:65" s="17" customFormat="1" ht="16.5" customHeight="1">
      <c r="A1245" s="161"/>
      <c r="B1245" s="15"/>
      <c r="C1245" s="94" t="s">
        <v>5917</v>
      </c>
      <c r="D1245" s="94" t="s">
        <v>219</v>
      </c>
      <c r="E1245" s="95" t="s">
        <v>2151</v>
      </c>
      <c r="F1245" s="96" t="s">
        <v>2152</v>
      </c>
      <c r="G1245" s="97" t="s">
        <v>263</v>
      </c>
      <c r="H1245" s="98">
        <v>0.123</v>
      </c>
      <c r="I1245" s="1"/>
      <c r="J1245" s="99">
        <f>ROUND(I1245*H1245,2)</f>
        <v>0</v>
      </c>
      <c r="K1245" s="96" t="s">
        <v>223</v>
      </c>
      <c r="L1245" s="15"/>
      <c r="M1245" s="100" t="s">
        <v>0</v>
      </c>
      <c r="N1245" s="101" t="s">
        <v>37</v>
      </c>
      <c r="O1245" s="102"/>
      <c r="P1245" s="103">
        <f>O1245*H1245</f>
        <v>0</v>
      </c>
      <c r="Q1245" s="103">
        <v>0</v>
      </c>
      <c r="R1245" s="103">
        <f>Q1245*H1245</f>
        <v>0</v>
      </c>
      <c r="S1245" s="103">
        <v>0</v>
      </c>
      <c r="T1245" s="104">
        <f>S1245*H1245</f>
        <v>0</v>
      </c>
      <c r="U1245" s="161"/>
      <c r="V1245" s="161"/>
      <c r="W1245" s="161"/>
      <c r="X1245" s="161"/>
      <c r="Y1245" s="161"/>
      <c r="Z1245" s="161"/>
      <c r="AA1245" s="161"/>
      <c r="AB1245" s="161"/>
      <c r="AC1245" s="161"/>
      <c r="AD1245" s="161"/>
      <c r="AE1245" s="161"/>
      <c r="AR1245" s="105" t="s">
        <v>293</v>
      </c>
      <c r="AT1245" s="105" t="s">
        <v>219</v>
      </c>
      <c r="AU1245" s="105" t="s">
        <v>81</v>
      </c>
      <c r="AY1245" s="6" t="s">
        <v>217</v>
      </c>
      <c r="BE1245" s="106">
        <f>IF(N1245="základní",J1245,0)</f>
        <v>0</v>
      </c>
      <c r="BF1245" s="106">
        <f>IF(N1245="snížená",J1245,0)</f>
        <v>0</v>
      </c>
      <c r="BG1245" s="106">
        <f>IF(N1245="zákl. přenesená",J1245,0)</f>
        <v>0</v>
      </c>
      <c r="BH1245" s="106">
        <f>IF(N1245="sníž. přenesená",J1245,0)</f>
        <v>0</v>
      </c>
      <c r="BI1245" s="106">
        <f>IF(N1245="nulová",J1245,0)</f>
        <v>0</v>
      </c>
      <c r="BJ1245" s="6" t="s">
        <v>79</v>
      </c>
      <c r="BK1245" s="106">
        <f>ROUND(I1245*H1245,2)</f>
        <v>0</v>
      </c>
      <c r="BL1245" s="6" t="s">
        <v>293</v>
      </c>
      <c r="BM1245" s="105" t="s">
        <v>2153</v>
      </c>
    </row>
    <row r="1246" spans="1:65" s="81" customFormat="1" ht="22.9" customHeight="1">
      <c r="B1246" s="82"/>
      <c r="D1246" s="83" t="s">
        <v>71</v>
      </c>
      <c r="E1246" s="92" t="s">
        <v>2154</v>
      </c>
      <c r="F1246" s="92" t="s">
        <v>2155</v>
      </c>
      <c r="J1246" s="93">
        <f>BK1246</f>
        <v>0</v>
      </c>
      <c r="L1246" s="82"/>
      <c r="M1246" s="86"/>
      <c r="N1246" s="87"/>
      <c r="O1246" s="87"/>
      <c r="P1246" s="88">
        <f>SUM(P1247:P1334)</f>
        <v>0</v>
      </c>
      <c r="Q1246" s="87"/>
      <c r="R1246" s="88">
        <f>SUM(R1247:R1334)</f>
        <v>4.3543891199999996</v>
      </c>
      <c r="S1246" s="87"/>
      <c r="T1246" s="89">
        <f>SUM(T1247:T1334)</f>
        <v>2.6376314999999999</v>
      </c>
      <c r="AR1246" s="83" t="s">
        <v>81</v>
      </c>
      <c r="AT1246" s="90" t="s">
        <v>71</v>
      </c>
      <c r="AU1246" s="90" t="s">
        <v>79</v>
      </c>
      <c r="AY1246" s="83" t="s">
        <v>217</v>
      </c>
      <c r="BK1246" s="91">
        <f>SUM(BK1247:BK1334)</f>
        <v>0</v>
      </c>
    </row>
    <row r="1247" spans="1:65" s="17" customFormat="1" ht="16.5" customHeight="1">
      <c r="A1247" s="161"/>
      <c r="B1247" s="15"/>
      <c r="C1247" s="94" t="s">
        <v>5918</v>
      </c>
      <c r="D1247" s="94" t="s">
        <v>219</v>
      </c>
      <c r="E1247" s="95" t="s">
        <v>2156</v>
      </c>
      <c r="F1247" s="96" t="s">
        <v>2157</v>
      </c>
      <c r="G1247" s="97" t="s">
        <v>286</v>
      </c>
      <c r="H1247" s="98">
        <v>447.089</v>
      </c>
      <c r="I1247" s="1"/>
      <c r="J1247" s="99">
        <f>ROUND(I1247*H1247,2)</f>
        <v>0</v>
      </c>
      <c r="K1247" s="96" t="s">
        <v>223</v>
      </c>
      <c r="L1247" s="15"/>
      <c r="M1247" s="100" t="s">
        <v>0</v>
      </c>
      <c r="N1247" s="101" t="s">
        <v>37</v>
      </c>
      <c r="O1247" s="102"/>
      <c r="P1247" s="103">
        <f>O1247*H1247</f>
        <v>0</v>
      </c>
      <c r="Q1247" s="103">
        <v>2.0000000000000001E-4</v>
      </c>
      <c r="R1247" s="103">
        <f>Q1247*H1247</f>
        <v>8.9417800000000006E-2</v>
      </c>
      <c r="S1247" s="103">
        <v>0</v>
      </c>
      <c r="T1247" s="104">
        <f>S1247*H1247</f>
        <v>0</v>
      </c>
      <c r="U1247" s="161"/>
      <c r="V1247" s="161"/>
      <c r="W1247" s="161"/>
      <c r="X1247" s="161"/>
      <c r="Y1247" s="161"/>
      <c r="Z1247" s="161"/>
      <c r="AA1247" s="161"/>
      <c r="AB1247" s="161"/>
      <c r="AC1247" s="161"/>
      <c r="AD1247" s="161"/>
      <c r="AE1247" s="161"/>
      <c r="AR1247" s="105" t="s">
        <v>293</v>
      </c>
      <c r="AT1247" s="105" t="s">
        <v>219</v>
      </c>
      <c r="AU1247" s="105" t="s">
        <v>81</v>
      </c>
      <c r="AY1247" s="6" t="s">
        <v>217</v>
      </c>
      <c r="BE1247" s="106">
        <f>IF(N1247="základní",J1247,0)</f>
        <v>0</v>
      </c>
      <c r="BF1247" s="106">
        <f>IF(N1247="snížená",J1247,0)</f>
        <v>0</v>
      </c>
      <c r="BG1247" s="106">
        <f>IF(N1247="zákl. přenesená",J1247,0)</f>
        <v>0</v>
      </c>
      <c r="BH1247" s="106">
        <f>IF(N1247="sníž. přenesená",J1247,0)</f>
        <v>0</v>
      </c>
      <c r="BI1247" s="106">
        <f>IF(N1247="nulová",J1247,0)</f>
        <v>0</v>
      </c>
      <c r="BJ1247" s="6" t="s">
        <v>79</v>
      </c>
      <c r="BK1247" s="106">
        <f>ROUND(I1247*H1247,2)</f>
        <v>0</v>
      </c>
      <c r="BL1247" s="6" t="s">
        <v>293</v>
      </c>
      <c r="BM1247" s="105" t="s">
        <v>2158</v>
      </c>
    </row>
    <row r="1248" spans="1:65" s="132" customFormat="1">
      <c r="B1248" s="133"/>
      <c r="D1248" s="113" t="s">
        <v>226</v>
      </c>
      <c r="E1248" s="134" t="s">
        <v>0</v>
      </c>
      <c r="F1248" s="135" t="s">
        <v>2159</v>
      </c>
      <c r="H1248" s="136">
        <v>82.81</v>
      </c>
      <c r="L1248" s="133"/>
      <c r="M1248" s="137"/>
      <c r="N1248" s="138"/>
      <c r="O1248" s="138"/>
      <c r="P1248" s="138"/>
      <c r="Q1248" s="138"/>
      <c r="R1248" s="138"/>
      <c r="S1248" s="138"/>
      <c r="T1248" s="139"/>
      <c r="AT1248" s="134" t="s">
        <v>226</v>
      </c>
      <c r="AU1248" s="134" t="s">
        <v>81</v>
      </c>
      <c r="AV1248" s="132" t="s">
        <v>81</v>
      </c>
      <c r="AW1248" s="132" t="s">
        <v>28</v>
      </c>
      <c r="AX1248" s="132" t="s">
        <v>72</v>
      </c>
      <c r="AY1248" s="134" t="s">
        <v>217</v>
      </c>
    </row>
    <row r="1249" spans="1:65" s="132" customFormat="1">
      <c r="B1249" s="133"/>
      <c r="D1249" s="113" t="s">
        <v>226</v>
      </c>
      <c r="E1249" s="134" t="s">
        <v>0</v>
      </c>
      <c r="F1249" s="135" t="s">
        <v>2160</v>
      </c>
      <c r="H1249" s="136">
        <v>77.802999999999997</v>
      </c>
      <c r="L1249" s="133"/>
      <c r="M1249" s="137"/>
      <c r="N1249" s="138"/>
      <c r="O1249" s="138"/>
      <c r="P1249" s="138"/>
      <c r="Q1249" s="138"/>
      <c r="R1249" s="138"/>
      <c r="S1249" s="138"/>
      <c r="T1249" s="139"/>
      <c r="AT1249" s="134" t="s">
        <v>226</v>
      </c>
      <c r="AU1249" s="134" t="s">
        <v>81</v>
      </c>
      <c r="AV1249" s="132" t="s">
        <v>81</v>
      </c>
      <c r="AW1249" s="132" t="s">
        <v>28</v>
      </c>
      <c r="AX1249" s="132" t="s">
        <v>72</v>
      </c>
      <c r="AY1249" s="134" t="s">
        <v>217</v>
      </c>
    </row>
    <row r="1250" spans="1:65" s="132" customFormat="1">
      <c r="B1250" s="133"/>
      <c r="D1250" s="113" t="s">
        <v>226</v>
      </c>
      <c r="E1250" s="134" t="s">
        <v>0</v>
      </c>
      <c r="F1250" s="135" t="s">
        <v>2161</v>
      </c>
      <c r="H1250" s="136">
        <v>77.183000000000007</v>
      </c>
      <c r="L1250" s="133"/>
      <c r="M1250" s="137"/>
      <c r="N1250" s="138"/>
      <c r="O1250" s="138"/>
      <c r="P1250" s="138"/>
      <c r="Q1250" s="138"/>
      <c r="R1250" s="138"/>
      <c r="S1250" s="138"/>
      <c r="T1250" s="139"/>
      <c r="AT1250" s="134" t="s">
        <v>226</v>
      </c>
      <c r="AU1250" s="134" t="s">
        <v>81</v>
      </c>
      <c r="AV1250" s="132" t="s">
        <v>81</v>
      </c>
      <c r="AW1250" s="132" t="s">
        <v>28</v>
      </c>
      <c r="AX1250" s="132" t="s">
        <v>72</v>
      </c>
      <c r="AY1250" s="134" t="s">
        <v>217</v>
      </c>
    </row>
    <row r="1251" spans="1:65" s="132" customFormat="1">
      <c r="B1251" s="133"/>
      <c r="D1251" s="113" t="s">
        <v>226</v>
      </c>
      <c r="E1251" s="134" t="s">
        <v>0</v>
      </c>
      <c r="F1251" s="135" t="s">
        <v>2162</v>
      </c>
      <c r="H1251" s="136">
        <v>80.753</v>
      </c>
      <c r="L1251" s="133"/>
      <c r="M1251" s="137"/>
      <c r="N1251" s="138"/>
      <c r="O1251" s="138"/>
      <c r="P1251" s="138"/>
      <c r="Q1251" s="138"/>
      <c r="R1251" s="138"/>
      <c r="S1251" s="138"/>
      <c r="T1251" s="139"/>
      <c r="AT1251" s="134" t="s">
        <v>226</v>
      </c>
      <c r="AU1251" s="134" t="s">
        <v>81</v>
      </c>
      <c r="AV1251" s="132" t="s">
        <v>81</v>
      </c>
      <c r="AW1251" s="132" t="s">
        <v>28</v>
      </c>
      <c r="AX1251" s="132" t="s">
        <v>72</v>
      </c>
      <c r="AY1251" s="134" t="s">
        <v>217</v>
      </c>
    </row>
    <row r="1252" spans="1:65" s="132" customFormat="1">
      <c r="B1252" s="133"/>
      <c r="D1252" s="113" t="s">
        <v>226</v>
      </c>
      <c r="E1252" s="134" t="s">
        <v>0</v>
      </c>
      <c r="F1252" s="135" t="s">
        <v>2163</v>
      </c>
      <c r="H1252" s="136">
        <v>15.99</v>
      </c>
      <c r="L1252" s="133"/>
      <c r="M1252" s="137"/>
      <c r="N1252" s="138"/>
      <c r="O1252" s="138"/>
      <c r="P1252" s="138"/>
      <c r="Q1252" s="138"/>
      <c r="R1252" s="138"/>
      <c r="S1252" s="138"/>
      <c r="T1252" s="139"/>
      <c r="AT1252" s="134" t="s">
        <v>226</v>
      </c>
      <c r="AU1252" s="134" t="s">
        <v>81</v>
      </c>
      <c r="AV1252" s="132" t="s">
        <v>81</v>
      </c>
      <c r="AW1252" s="132" t="s">
        <v>28</v>
      </c>
      <c r="AX1252" s="132" t="s">
        <v>72</v>
      </c>
      <c r="AY1252" s="134" t="s">
        <v>217</v>
      </c>
    </row>
    <row r="1253" spans="1:65" s="132" customFormat="1">
      <c r="B1253" s="133"/>
      <c r="D1253" s="113" t="s">
        <v>226</v>
      </c>
      <c r="E1253" s="134" t="s">
        <v>0</v>
      </c>
      <c r="F1253" s="135" t="s">
        <v>1839</v>
      </c>
      <c r="H1253" s="136">
        <v>13.83</v>
      </c>
      <c r="L1253" s="133"/>
      <c r="M1253" s="137"/>
      <c r="N1253" s="138"/>
      <c r="O1253" s="138"/>
      <c r="P1253" s="138"/>
      <c r="Q1253" s="138"/>
      <c r="R1253" s="138"/>
      <c r="S1253" s="138"/>
      <c r="T1253" s="139"/>
      <c r="AT1253" s="134" t="s">
        <v>226</v>
      </c>
      <c r="AU1253" s="134" t="s">
        <v>81</v>
      </c>
      <c r="AV1253" s="132" t="s">
        <v>81</v>
      </c>
      <c r="AW1253" s="132" t="s">
        <v>28</v>
      </c>
      <c r="AX1253" s="132" t="s">
        <v>72</v>
      </c>
      <c r="AY1253" s="134" t="s">
        <v>217</v>
      </c>
    </row>
    <row r="1254" spans="1:65" s="132" customFormat="1">
      <c r="B1254" s="133"/>
      <c r="D1254" s="113" t="s">
        <v>226</v>
      </c>
      <c r="E1254" s="134" t="s">
        <v>0</v>
      </c>
      <c r="F1254" s="135" t="s">
        <v>2164</v>
      </c>
      <c r="H1254" s="136">
        <v>37.950000000000003</v>
      </c>
      <c r="L1254" s="133"/>
      <c r="M1254" s="137"/>
      <c r="N1254" s="138"/>
      <c r="O1254" s="138"/>
      <c r="P1254" s="138"/>
      <c r="Q1254" s="138"/>
      <c r="R1254" s="138"/>
      <c r="S1254" s="138"/>
      <c r="T1254" s="139"/>
      <c r="AT1254" s="134" t="s">
        <v>226</v>
      </c>
      <c r="AU1254" s="134" t="s">
        <v>81</v>
      </c>
      <c r="AV1254" s="132" t="s">
        <v>81</v>
      </c>
      <c r="AW1254" s="132" t="s">
        <v>28</v>
      </c>
      <c r="AX1254" s="132" t="s">
        <v>72</v>
      </c>
      <c r="AY1254" s="134" t="s">
        <v>217</v>
      </c>
    </row>
    <row r="1255" spans="1:65" s="132" customFormat="1">
      <c r="B1255" s="133"/>
      <c r="D1255" s="113" t="s">
        <v>226</v>
      </c>
      <c r="E1255" s="134" t="s">
        <v>0</v>
      </c>
      <c r="F1255" s="135" t="s">
        <v>2165</v>
      </c>
      <c r="H1255" s="136">
        <v>28.61</v>
      </c>
      <c r="L1255" s="133"/>
      <c r="M1255" s="137"/>
      <c r="N1255" s="138"/>
      <c r="O1255" s="138"/>
      <c r="P1255" s="138"/>
      <c r="Q1255" s="138"/>
      <c r="R1255" s="138"/>
      <c r="S1255" s="138"/>
      <c r="T1255" s="139"/>
      <c r="AT1255" s="134" t="s">
        <v>226</v>
      </c>
      <c r="AU1255" s="134" t="s">
        <v>81</v>
      </c>
      <c r="AV1255" s="132" t="s">
        <v>81</v>
      </c>
      <c r="AW1255" s="132" t="s">
        <v>28</v>
      </c>
      <c r="AX1255" s="132" t="s">
        <v>72</v>
      </c>
      <c r="AY1255" s="134" t="s">
        <v>217</v>
      </c>
    </row>
    <row r="1256" spans="1:65" s="132" customFormat="1">
      <c r="B1256" s="133"/>
      <c r="D1256" s="113" t="s">
        <v>226</v>
      </c>
      <c r="E1256" s="134" t="s">
        <v>0</v>
      </c>
      <c r="F1256" s="135" t="s">
        <v>2166</v>
      </c>
      <c r="H1256" s="136">
        <v>32.159999999999997</v>
      </c>
      <c r="L1256" s="133"/>
      <c r="M1256" s="137"/>
      <c r="N1256" s="138"/>
      <c r="O1256" s="138"/>
      <c r="P1256" s="138"/>
      <c r="Q1256" s="138"/>
      <c r="R1256" s="138"/>
      <c r="S1256" s="138"/>
      <c r="T1256" s="139"/>
      <c r="AT1256" s="134" t="s">
        <v>226</v>
      </c>
      <c r="AU1256" s="134" t="s">
        <v>81</v>
      </c>
      <c r="AV1256" s="132" t="s">
        <v>81</v>
      </c>
      <c r="AW1256" s="132" t="s">
        <v>28</v>
      </c>
      <c r="AX1256" s="132" t="s">
        <v>72</v>
      </c>
      <c r="AY1256" s="134" t="s">
        <v>217</v>
      </c>
    </row>
    <row r="1257" spans="1:65" s="140" customFormat="1">
      <c r="B1257" s="141"/>
      <c r="D1257" s="113" t="s">
        <v>226</v>
      </c>
      <c r="E1257" s="142" t="s">
        <v>0</v>
      </c>
      <c r="F1257" s="143" t="s">
        <v>227</v>
      </c>
      <c r="H1257" s="144">
        <v>447.08899999999994</v>
      </c>
      <c r="L1257" s="141"/>
      <c r="M1257" s="145"/>
      <c r="N1257" s="146"/>
      <c r="O1257" s="146"/>
      <c r="P1257" s="146"/>
      <c r="Q1257" s="146"/>
      <c r="R1257" s="146"/>
      <c r="S1257" s="146"/>
      <c r="T1257" s="147"/>
      <c r="AT1257" s="142" t="s">
        <v>226</v>
      </c>
      <c r="AU1257" s="142" t="s">
        <v>81</v>
      </c>
      <c r="AV1257" s="140" t="s">
        <v>224</v>
      </c>
      <c r="AW1257" s="140" t="s">
        <v>28</v>
      </c>
      <c r="AX1257" s="140" t="s">
        <v>79</v>
      </c>
      <c r="AY1257" s="142" t="s">
        <v>217</v>
      </c>
    </row>
    <row r="1258" spans="1:65" s="17" customFormat="1" ht="16.5" customHeight="1">
      <c r="A1258" s="161"/>
      <c r="B1258" s="15"/>
      <c r="C1258" s="94" t="s">
        <v>5919</v>
      </c>
      <c r="D1258" s="94" t="s">
        <v>219</v>
      </c>
      <c r="E1258" s="95" t="s">
        <v>2167</v>
      </c>
      <c r="F1258" s="96" t="s">
        <v>2168</v>
      </c>
      <c r="G1258" s="97" t="s">
        <v>286</v>
      </c>
      <c r="H1258" s="98">
        <v>348.36900000000003</v>
      </c>
      <c r="I1258" s="1"/>
      <c r="J1258" s="99">
        <f>ROUND(I1258*H1258,2)</f>
        <v>0</v>
      </c>
      <c r="K1258" s="96" t="s">
        <v>223</v>
      </c>
      <c r="L1258" s="15"/>
      <c r="M1258" s="100" t="s">
        <v>0</v>
      </c>
      <c r="N1258" s="101" t="s">
        <v>37</v>
      </c>
      <c r="O1258" s="102"/>
      <c r="P1258" s="103">
        <f>O1258*H1258</f>
        <v>0</v>
      </c>
      <c r="Q1258" s="103">
        <v>4.4999999999999997E-3</v>
      </c>
      <c r="R1258" s="103">
        <f>Q1258*H1258</f>
        <v>1.5676604999999999</v>
      </c>
      <c r="S1258" s="103">
        <v>0</v>
      </c>
      <c r="T1258" s="104">
        <f>S1258*H1258</f>
        <v>0</v>
      </c>
      <c r="U1258" s="161"/>
      <c r="V1258" s="161"/>
      <c r="W1258" s="161"/>
      <c r="X1258" s="161"/>
      <c r="Y1258" s="161"/>
      <c r="Z1258" s="161"/>
      <c r="AA1258" s="161"/>
      <c r="AB1258" s="161"/>
      <c r="AC1258" s="161"/>
      <c r="AD1258" s="161"/>
      <c r="AE1258" s="161"/>
      <c r="AR1258" s="105" t="s">
        <v>293</v>
      </c>
      <c r="AT1258" s="105" t="s">
        <v>219</v>
      </c>
      <c r="AU1258" s="105" t="s">
        <v>81</v>
      </c>
      <c r="AY1258" s="6" t="s">
        <v>217</v>
      </c>
      <c r="BE1258" s="106">
        <f>IF(N1258="základní",J1258,0)</f>
        <v>0</v>
      </c>
      <c r="BF1258" s="106">
        <f>IF(N1258="snížená",J1258,0)</f>
        <v>0</v>
      </c>
      <c r="BG1258" s="106">
        <f>IF(N1258="zákl. přenesená",J1258,0)</f>
        <v>0</v>
      </c>
      <c r="BH1258" s="106">
        <f>IF(N1258="sníž. přenesená",J1258,0)</f>
        <v>0</v>
      </c>
      <c r="BI1258" s="106">
        <f>IF(N1258="nulová",J1258,0)</f>
        <v>0</v>
      </c>
      <c r="BJ1258" s="6" t="s">
        <v>79</v>
      </c>
      <c r="BK1258" s="106">
        <f>ROUND(I1258*H1258,2)</f>
        <v>0</v>
      </c>
      <c r="BL1258" s="6" t="s">
        <v>293</v>
      </c>
      <c r="BM1258" s="105" t="s">
        <v>2169</v>
      </c>
    </row>
    <row r="1259" spans="1:65" s="132" customFormat="1">
      <c r="B1259" s="133"/>
      <c r="D1259" s="113" t="s">
        <v>226</v>
      </c>
      <c r="E1259" s="134" t="s">
        <v>0</v>
      </c>
      <c r="F1259" s="135" t="s">
        <v>2159</v>
      </c>
      <c r="H1259" s="136">
        <v>82.81</v>
      </c>
      <c r="L1259" s="133"/>
      <c r="M1259" s="137"/>
      <c r="N1259" s="138"/>
      <c r="O1259" s="138"/>
      <c r="P1259" s="138"/>
      <c r="Q1259" s="138"/>
      <c r="R1259" s="138"/>
      <c r="S1259" s="138"/>
      <c r="T1259" s="139"/>
      <c r="AT1259" s="134" t="s">
        <v>226</v>
      </c>
      <c r="AU1259" s="134" t="s">
        <v>81</v>
      </c>
      <c r="AV1259" s="132" t="s">
        <v>81</v>
      </c>
      <c r="AW1259" s="132" t="s">
        <v>28</v>
      </c>
      <c r="AX1259" s="132" t="s">
        <v>72</v>
      </c>
      <c r="AY1259" s="134" t="s">
        <v>217</v>
      </c>
    </row>
    <row r="1260" spans="1:65" s="132" customFormat="1">
      <c r="B1260" s="133"/>
      <c r="D1260" s="113" t="s">
        <v>226</v>
      </c>
      <c r="E1260" s="134" t="s">
        <v>0</v>
      </c>
      <c r="F1260" s="135" t="s">
        <v>2160</v>
      </c>
      <c r="H1260" s="136">
        <v>77.802999999999997</v>
      </c>
      <c r="L1260" s="133"/>
      <c r="M1260" s="137"/>
      <c r="N1260" s="138"/>
      <c r="O1260" s="138"/>
      <c r="P1260" s="138"/>
      <c r="Q1260" s="138"/>
      <c r="R1260" s="138"/>
      <c r="S1260" s="138"/>
      <c r="T1260" s="139"/>
      <c r="AT1260" s="134" t="s">
        <v>226</v>
      </c>
      <c r="AU1260" s="134" t="s">
        <v>81</v>
      </c>
      <c r="AV1260" s="132" t="s">
        <v>81</v>
      </c>
      <c r="AW1260" s="132" t="s">
        <v>28</v>
      </c>
      <c r="AX1260" s="132" t="s">
        <v>72</v>
      </c>
      <c r="AY1260" s="134" t="s">
        <v>217</v>
      </c>
    </row>
    <row r="1261" spans="1:65" s="132" customFormat="1">
      <c r="B1261" s="133"/>
      <c r="D1261" s="113" t="s">
        <v>226</v>
      </c>
      <c r="E1261" s="134" t="s">
        <v>0</v>
      </c>
      <c r="F1261" s="135" t="s">
        <v>2161</v>
      </c>
      <c r="H1261" s="136">
        <v>77.183000000000007</v>
      </c>
      <c r="L1261" s="133"/>
      <c r="M1261" s="137"/>
      <c r="N1261" s="138"/>
      <c r="O1261" s="138"/>
      <c r="P1261" s="138"/>
      <c r="Q1261" s="138"/>
      <c r="R1261" s="138"/>
      <c r="S1261" s="138"/>
      <c r="T1261" s="139"/>
      <c r="AT1261" s="134" t="s">
        <v>226</v>
      </c>
      <c r="AU1261" s="134" t="s">
        <v>81</v>
      </c>
      <c r="AV1261" s="132" t="s">
        <v>81</v>
      </c>
      <c r="AW1261" s="132" t="s">
        <v>28</v>
      </c>
      <c r="AX1261" s="132" t="s">
        <v>72</v>
      </c>
      <c r="AY1261" s="134" t="s">
        <v>217</v>
      </c>
    </row>
    <row r="1262" spans="1:65" s="132" customFormat="1">
      <c r="B1262" s="133"/>
      <c r="D1262" s="113" t="s">
        <v>226</v>
      </c>
      <c r="E1262" s="134" t="s">
        <v>0</v>
      </c>
      <c r="F1262" s="135" t="s">
        <v>2162</v>
      </c>
      <c r="H1262" s="136">
        <v>80.753</v>
      </c>
      <c r="L1262" s="133"/>
      <c r="M1262" s="137"/>
      <c r="N1262" s="138"/>
      <c r="O1262" s="138"/>
      <c r="P1262" s="138"/>
      <c r="Q1262" s="138"/>
      <c r="R1262" s="138"/>
      <c r="S1262" s="138"/>
      <c r="T1262" s="139"/>
      <c r="AT1262" s="134" t="s">
        <v>226</v>
      </c>
      <c r="AU1262" s="134" t="s">
        <v>81</v>
      </c>
      <c r="AV1262" s="132" t="s">
        <v>81</v>
      </c>
      <c r="AW1262" s="132" t="s">
        <v>28</v>
      </c>
      <c r="AX1262" s="132" t="s">
        <v>72</v>
      </c>
      <c r="AY1262" s="134" t="s">
        <v>217</v>
      </c>
    </row>
    <row r="1263" spans="1:65" s="132" customFormat="1">
      <c r="B1263" s="133"/>
      <c r="D1263" s="113" t="s">
        <v>226</v>
      </c>
      <c r="E1263" s="134" t="s">
        <v>0</v>
      </c>
      <c r="F1263" s="135" t="s">
        <v>2163</v>
      </c>
      <c r="H1263" s="136">
        <v>15.99</v>
      </c>
      <c r="L1263" s="133"/>
      <c r="M1263" s="137"/>
      <c r="N1263" s="138"/>
      <c r="O1263" s="138"/>
      <c r="P1263" s="138"/>
      <c r="Q1263" s="138"/>
      <c r="R1263" s="138"/>
      <c r="S1263" s="138"/>
      <c r="T1263" s="139"/>
      <c r="AT1263" s="134" t="s">
        <v>226</v>
      </c>
      <c r="AU1263" s="134" t="s">
        <v>81</v>
      </c>
      <c r="AV1263" s="132" t="s">
        <v>81</v>
      </c>
      <c r="AW1263" s="132" t="s">
        <v>28</v>
      </c>
      <c r="AX1263" s="132" t="s">
        <v>72</v>
      </c>
      <c r="AY1263" s="134" t="s">
        <v>217</v>
      </c>
    </row>
    <row r="1264" spans="1:65" s="132" customFormat="1">
      <c r="B1264" s="133"/>
      <c r="D1264" s="113" t="s">
        <v>226</v>
      </c>
      <c r="E1264" s="134" t="s">
        <v>0</v>
      </c>
      <c r="F1264" s="135" t="s">
        <v>1839</v>
      </c>
      <c r="H1264" s="136">
        <v>13.83</v>
      </c>
      <c r="L1264" s="133"/>
      <c r="M1264" s="137"/>
      <c r="N1264" s="138"/>
      <c r="O1264" s="138"/>
      <c r="P1264" s="138"/>
      <c r="Q1264" s="138"/>
      <c r="R1264" s="138"/>
      <c r="S1264" s="138"/>
      <c r="T1264" s="139"/>
      <c r="AT1264" s="134" t="s">
        <v>226</v>
      </c>
      <c r="AU1264" s="134" t="s">
        <v>81</v>
      </c>
      <c r="AV1264" s="132" t="s">
        <v>81</v>
      </c>
      <c r="AW1264" s="132" t="s">
        <v>28</v>
      </c>
      <c r="AX1264" s="132" t="s">
        <v>72</v>
      </c>
      <c r="AY1264" s="134" t="s">
        <v>217</v>
      </c>
    </row>
    <row r="1265" spans="1:65" s="140" customFormat="1">
      <c r="B1265" s="141"/>
      <c r="D1265" s="113" t="s">
        <v>226</v>
      </c>
      <c r="E1265" s="142" t="s">
        <v>0</v>
      </c>
      <c r="F1265" s="143" t="s">
        <v>227</v>
      </c>
      <c r="H1265" s="144">
        <v>348.36899999999997</v>
      </c>
      <c r="L1265" s="141"/>
      <c r="M1265" s="145"/>
      <c r="N1265" s="146"/>
      <c r="O1265" s="146"/>
      <c r="P1265" s="146"/>
      <c r="Q1265" s="146"/>
      <c r="R1265" s="146"/>
      <c r="S1265" s="146"/>
      <c r="T1265" s="147"/>
      <c r="AT1265" s="142" t="s">
        <v>226</v>
      </c>
      <c r="AU1265" s="142" t="s">
        <v>81</v>
      </c>
      <c r="AV1265" s="140" t="s">
        <v>224</v>
      </c>
      <c r="AW1265" s="140" t="s">
        <v>28</v>
      </c>
      <c r="AX1265" s="140" t="s">
        <v>79</v>
      </c>
      <c r="AY1265" s="142" t="s">
        <v>217</v>
      </c>
    </row>
    <row r="1266" spans="1:65" s="17" customFormat="1" ht="16.5" customHeight="1">
      <c r="A1266" s="161"/>
      <c r="B1266" s="15"/>
      <c r="C1266" s="94" t="s">
        <v>1997</v>
      </c>
      <c r="D1266" s="94" t="s">
        <v>219</v>
      </c>
      <c r="E1266" s="95" t="s">
        <v>2170</v>
      </c>
      <c r="F1266" s="96" t="s">
        <v>2171</v>
      </c>
      <c r="G1266" s="97" t="s">
        <v>286</v>
      </c>
      <c r="H1266" s="98">
        <v>98.72</v>
      </c>
      <c r="I1266" s="1"/>
      <c r="J1266" s="99">
        <f>ROUND(I1266*H1266,2)</f>
        <v>0</v>
      </c>
      <c r="K1266" s="96" t="s">
        <v>223</v>
      </c>
      <c r="L1266" s="15"/>
      <c r="M1266" s="100" t="s">
        <v>0</v>
      </c>
      <c r="N1266" s="101" t="s">
        <v>37</v>
      </c>
      <c r="O1266" s="102"/>
      <c r="P1266" s="103">
        <f>O1266*H1266</f>
        <v>0</v>
      </c>
      <c r="Q1266" s="103">
        <v>7.4999999999999997E-3</v>
      </c>
      <c r="R1266" s="103">
        <f>Q1266*H1266</f>
        <v>0.74039999999999995</v>
      </c>
      <c r="S1266" s="103">
        <v>0</v>
      </c>
      <c r="T1266" s="104">
        <f>S1266*H1266</f>
        <v>0</v>
      </c>
      <c r="U1266" s="161"/>
      <c r="V1266" s="161"/>
      <c r="W1266" s="161"/>
      <c r="X1266" s="161"/>
      <c r="Y1266" s="161"/>
      <c r="Z1266" s="161"/>
      <c r="AA1266" s="161"/>
      <c r="AB1266" s="161"/>
      <c r="AC1266" s="161"/>
      <c r="AD1266" s="161"/>
      <c r="AE1266" s="161"/>
      <c r="AR1266" s="105" t="s">
        <v>293</v>
      </c>
      <c r="AT1266" s="105" t="s">
        <v>219</v>
      </c>
      <c r="AU1266" s="105" t="s">
        <v>81</v>
      </c>
      <c r="AY1266" s="6" t="s">
        <v>217</v>
      </c>
      <c r="BE1266" s="106">
        <f>IF(N1266="základní",J1266,0)</f>
        <v>0</v>
      </c>
      <c r="BF1266" s="106">
        <f>IF(N1266="snížená",J1266,0)</f>
        <v>0</v>
      </c>
      <c r="BG1266" s="106">
        <f>IF(N1266="zákl. přenesená",J1266,0)</f>
        <v>0</v>
      </c>
      <c r="BH1266" s="106">
        <f>IF(N1266="sníž. přenesená",J1266,0)</f>
        <v>0</v>
      </c>
      <c r="BI1266" s="106">
        <f>IF(N1266="nulová",J1266,0)</f>
        <v>0</v>
      </c>
      <c r="BJ1266" s="6" t="s">
        <v>79</v>
      </c>
      <c r="BK1266" s="106">
        <f>ROUND(I1266*H1266,2)</f>
        <v>0</v>
      </c>
      <c r="BL1266" s="6" t="s">
        <v>293</v>
      </c>
      <c r="BM1266" s="105" t="s">
        <v>2172</v>
      </c>
    </row>
    <row r="1267" spans="1:65" s="132" customFormat="1">
      <c r="B1267" s="133"/>
      <c r="D1267" s="113" t="s">
        <v>226</v>
      </c>
      <c r="E1267" s="134" t="s">
        <v>0</v>
      </c>
      <c r="F1267" s="135" t="s">
        <v>2164</v>
      </c>
      <c r="H1267" s="136">
        <v>37.950000000000003</v>
      </c>
      <c r="L1267" s="133"/>
      <c r="M1267" s="137"/>
      <c r="N1267" s="138"/>
      <c r="O1267" s="138"/>
      <c r="P1267" s="138"/>
      <c r="Q1267" s="138"/>
      <c r="R1267" s="138"/>
      <c r="S1267" s="138"/>
      <c r="T1267" s="139"/>
      <c r="AT1267" s="134" t="s">
        <v>226</v>
      </c>
      <c r="AU1267" s="134" t="s">
        <v>81</v>
      </c>
      <c r="AV1267" s="132" t="s">
        <v>81</v>
      </c>
      <c r="AW1267" s="132" t="s">
        <v>28</v>
      </c>
      <c r="AX1267" s="132" t="s">
        <v>72</v>
      </c>
      <c r="AY1267" s="134" t="s">
        <v>217</v>
      </c>
    </row>
    <row r="1268" spans="1:65" s="132" customFormat="1">
      <c r="B1268" s="133"/>
      <c r="D1268" s="113" t="s">
        <v>226</v>
      </c>
      <c r="E1268" s="134" t="s">
        <v>0</v>
      </c>
      <c r="F1268" s="135" t="s">
        <v>2165</v>
      </c>
      <c r="H1268" s="136">
        <v>28.61</v>
      </c>
      <c r="L1268" s="133"/>
      <c r="M1268" s="137"/>
      <c r="N1268" s="138"/>
      <c r="O1268" s="138"/>
      <c r="P1268" s="138"/>
      <c r="Q1268" s="138"/>
      <c r="R1268" s="138"/>
      <c r="S1268" s="138"/>
      <c r="T1268" s="139"/>
      <c r="AT1268" s="134" t="s">
        <v>226</v>
      </c>
      <c r="AU1268" s="134" t="s">
        <v>81</v>
      </c>
      <c r="AV1268" s="132" t="s">
        <v>81</v>
      </c>
      <c r="AW1268" s="132" t="s">
        <v>28</v>
      </c>
      <c r="AX1268" s="132" t="s">
        <v>72</v>
      </c>
      <c r="AY1268" s="134" t="s">
        <v>217</v>
      </c>
    </row>
    <row r="1269" spans="1:65" s="132" customFormat="1">
      <c r="B1269" s="133"/>
      <c r="D1269" s="113" t="s">
        <v>226</v>
      </c>
      <c r="E1269" s="134" t="s">
        <v>0</v>
      </c>
      <c r="F1269" s="135" t="s">
        <v>2166</v>
      </c>
      <c r="H1269" s="136">
        <v>32.159999999999997</v>
      </c>
      <c r="L1269" s="133"/>
      <c r="M1269" s="137"/>
      <c r="N1269" s="138"/>
      <c r="O1269" s="138"/>
      <c r="P1269" s="138"/>
      <c r="Q1269" s="138"/>
      <c r="R1269" s="138"/>
      <c r="S1269" s="138"/>
      <c r="T1269" s="139"/>
      <c r="AT1269" s="134" t="s">
        <v>226</v>
      </c>
      <c r="AU1269" s="134" t="s">
        <v>81</v>
      </c>
      <c r="AV1269" s="132" t="s">
        <v>81</v>
      </c>
      <c r="AW1269" s="132" t="s">
        <v>28</v>
      </c>
      <c r="AX1269" s="132" t="s">
        <v>72</v>
      </c>
      <c r="AY1269" s="134" t="s">
        <v>217</v>
      </c>
    </row>
    <row r="1270" spans="1:65" s="140" customFormat="1">
      <c r="B1270" s="141"/>
      <c r="D1270" s="113" t="s">
        <v>226</v>
      </c>
      <c r="E1270" s="142" t="s">
        <v>0</v>
      </c>
      <c r="F1270" s="143" t="s">
        <v>227</v>
      </c>
      <c r="H1270" s="144">
        <v>98.72</v>
      </c>
      <c r="L1270" s="141"/>
      <c r="M1270" s="145"/>
      <c r="N1270" s="146"/>
      <c r="O1270" s="146"/>
      <c r="P1270" s="146"/>
      <c r="Q1270" s="146"/>
      <c r="R1270" s="146"/>
      <c r="S1270" s="146"/>
      <c r="T1270" s="147"/>
      <c r="AT1270" s="142" t="s">
        <v>226</v>
      </c>
      <c r="AU1270" s="142" t="s">
        <v>81</v>
      </c>
      <c r="AV1270" s="140" t="s">
        <v>224</v>
      </c>
      <c r="AW1270" s="140" t="s">
        <v>28</v>
      </c>
      <c r="AX1270" s="140" t="s">
        <v>79</v>
      </c>
      <c r="AY1270" s="142" t="s">
        <v>217</v>
      </c>
    </row>
    <row r="1271" spans="1:65" s="17" customFormat="1" ht="16.5" customHeight="1">
      <c r="A1271" s="161"/>
      <c r="B1271" s="15"/>
      <c r="C1271" s="94" t="s">
        <v>5920</v>
      </c>
      <c r="D1271" s="94" t="s">
        <v>219</v>
      </c>
      <c r="E1271" s="95" t="s">
        <v>2173</v>
      </c>
      <c r="F1271" s="96" t="s">
        <v>2174</v>
      </c>
      <c r="G1271" s="97" t="s">
        <v>286</v>
      </c>
      <c r="H1271" s="98">
        <v>548.51</v>
      </c>
      <c r="I1271" s="1"/>
      <c r="J1271" s="99">
        <f>ROUND(I1271*H1271,2)</f>
        <v>0</v>
      </c>
      <c r="K1271" s="96" t="s">
        <v>223</v>
      </c>
      <c r="L1271" s="15"/>
      <c r="M1271" s="100" t="s">
        <v>0</v>
      </c>
      <c r="N1271" s="101" t="s">
        <v>37</v>
      </c>
      <c r="O1271" s="102"/>
      <c r="P1271" s="103">
        <f>O1271*H1271</f>
        <v>0</v>
      </c>
      <c r="Q1271" s="103">
        <v>0</v>
      </c>
      <c r="R1271" s="103">
        <f>Q1271*H1271</f>
        <v>0</v>
      </c>
      <c r="S1271" s="103">
        <v>3.0000000000000001E-3</v>
      </c>
      <c r="T1271" s="104">
        <f>S1271*H1271</f>
        <v>1.6455299999999999</v>
      </c>
      <c r="U1271" s="161"/>
      <c r="V1271" s="161"/>
      <c r="W1271" s="161"/>
      <c r="X1271" s="161"/>
      <c r="Y1271" s="161"/>
      <c r="Z1271" s="161"/>
      <c r="AA1271" s="161"/>
      <c r="AB1271" s="161"/>
      <c r="AC1271" s="161"/>
      <c r="AD1271" s="161"/>
      <c r="AE1271" s="161"/>
      <c r="AR1271" s="105" t="s">
        <v>293</v>
      </c>
      <c r="AT1271" s="105" t="s">
        <v>219</v>
      </c>
      <c r="AU1271" s="105" t="s">
        <v>81</v>
      </c>
      <c r="AY1271" s="6" t="s">
        <v>217</v>
      </c>
      <c r="BE1271" s="106">
        <f>IF(N1271="základní",J1271,0)</f>
        <v>0</v>
      </c>
      <c r="BF1271" s="106">
        <f>IF(N1271="snížená",J1271,0)</f>
        <v>0</v>
      </c>
      <c r="BG1271" s="106">
        <f>IF(N1271="zákl. přenesená",J1271,0)</f>
        <v>0</v>
      </c>
      <c r="BH1271" s="106">
        <f>IF(N1271="sníž. přenesená",J1271,0)</f>
        <v>0</v>
      </c>
      <c r="BI1271" s="106">
        <f>IF(N1271="nulová",J1271,0)</f>
        <v>0</v>
      </c>
      <c r="BJ1271" s="6" t="s">
        <v>79</v>
      </c>
      <c r="BK1271" s="106">
        <f>ROUND(I1271*H1271,2)</f>
        <v>0</v>
      </c>
      <c r="BL1271" s="6" t="s">
        <v>293</v>
      </c>
      <c r="BM1271" s="105" t="s">
        <v>2175</v>
      </c>
    </row>
    <row r="1272" spans="1:65" s="132" customFormat="1">
      <c r="B1272" s="133"/>
      <c r="D1272" s="113" t="s">
        <v>226</v>
      </c>
      <c r="E1272" s="134" t="s">
        <v>0</v>
      </c>
      <c r="F1272" s="135" t="s">
        <v>2176</v>
      </c>
      <c r="H1272" s="136">
        <v>96.9</v>
      </c>
      <c r="L1272" s="133"/>
      <c r="M1272" s="137"/>
      <c r="N1272" s="138"/>
      <c r="O1272" s="138"/>
      <c r="P1272" s="138"/>
      <c r="Q1272" s="138"/>
      <c r="R1272" s="138"/>
      <c r="S1272" s="138"/>
      <c r="T1272" s="139"/>
      <c r="AT1272" s="134" t="s">
        <v>226</v>
      </c>
      <c r="AU1272" s="134" t="s">
        <v>81</v>
      </c>
      <c r="AV1272" s="132" t="s">
        <v>81</v>
      </c>
      <c r="AW1272" s="132" t="s">
        <v>28</v>
      </c>
      <c r="AX1272" s="132" t="s">
        <v>72</v>
      </c>
      <c r="AY1272" s="134" t="s">
        <v>217</v>
      </c>
    </row>
    <row r="1273" spans="1:65" s="132" customFormat="1">
      <c r="B1273" s="133"/>
      <c r="D1273" s="113" t="s">
        <v>226</v>
      </c>
      <c r="E1273" s="134" t="s">
        <v>0</v>
      </c>
      <c r="F1273" s="135" t="s">
        <v>2177</v>
      </c>
      <c r="H1273" s="136">
        <v>210.42</v>
      </c>
      <c r="L1273" s="133"/>
      <c r="M1273" s="137"/>
      <c r="N1273" s="138"/>
      <c r="O1273" s="138"/>
      <c r="P1273" s="138"/>
      <c r="Q1273" s="138"/>
      <c r="R1273" s="138"/>
      <c r="S1273" s="138"/>
      <c r="T1273" s="139"/>
      <c r="AT1273" s="134" t="s">
        <v>226</v>
      </c>
      <c r="AU1273" s="134" t="s">
        <v>81</v>
      </c>
      <c r="AV1273" s="132" t="s">
        <v>81</v>
      </c>
      <c r="AW1273" s="132" t="s">
        <v>28</v>
      </c>
      <c r="AX1273" s="132" t="s">
        <v>72</v>
      </c>
      <c r="AY1273" s="134" t="s">
        <v>217</v>
      </c>
    </row>
    <row r="1274" spans="1:65" s="132" customFormat="1">
      <c r="B1274" s="133"/>
      <c r="D1274" s="113" t="s">
        <v>226</v>
      </c>
      <c r="E1274" s="134" t="s">
        <v>0</v>
      </c>
      <c r="F1274" s="135" t="s">
        <v>2178</v>
      </c>
      <c r="H1274" s="136">
        <v>126.34</v>
      </c>
      <c r="L1274" s="133"/>
      <c r="M1274" s="137"/>
      <c r="N1274" s="138"/>
      <c r="O1274" s="138"/>
      <c r="P1274" s="138"/>
      <c r="Q1274" s="138"/>
      <c r="R1274" s="138"/>
      <c r="S1274" s="138"/>
      <c r="T1274" s="139"/>
      <c r="AT1274" s="134" t="s">
        <v>226</v>
      </c>
      <c r="AU1274" s="134" t="s">
        <v>81</v>
      </c>
      <c r="AV1274" s="132" t="s">
        <v>81</v>
      </c>
      <c r="AW1274" s="132" t="s">
        <v>28</v>
      </c>
      <c r="AX1274" s="132" t="s">
        <v>72</v>
      </c>
      <c r="AY1274" s="134" t="s">
        <v>217</v>
      </c>
    </row>
    <row r="1275" spans="1:65" s="132" customFormat="1">
      <c r="B1275" s="133"/>
      <c r="D1275" s="113" t="s">
        <v>226</v>
      </c>
      <c r="E1275" s="134" t="s">
        <v>0</v>
      </c>
      <c r="F1275" s="135" t="s">
        <v>2179</v>
      </c>
      <c r="H1275" s="136">
        <v>114.85</v>
      </c>
      <c r="L1275" s="133"/>
      <c r="M1275" s="137"/>
      <c r="N1275" s="138"/>
      <c r="O1275" s="138"/>
      <c r="P1275" s="138"/>
      <c r="Q1275" s="138"/>
      <c r="R1275" s="138"/>
      <c r="S1275" s="138"/>
      <c r="T1275" s="139"/>
      <c r="AT1275" s="134" t="s">
        <v>226</v>
      </c>
      <c r="AU1275" s="134" t="s">
        <v>81</v>
      </c>
      <c r="AV1275" s="132" t="s">
        <v>81</v>
      </c>
      <c r="AW1275" s="132" t="s">
        <v>28</v>
      </c>
      <c r="AX1275" s="132" t="s">
        <v>72</v>
      </c>
      <c r="AY1275" s="134" t="s">
        <v>217</v>
      </c>
    </row>
    <row r="1276" spans="1:65" s="140" customFormat="1">
      <c r="B1276" s="141"/>
      <c r="D1276" s="113" t="s">
        <v>226</v>
      </c>
      <c r="E1276" s="142" t="s">
        <v>0</v>
      </c>
      <c r="F1276" s="143" t="s">
        <v>227</v>
      </c>
      <c r="H1276" s="144">
        <v>548.51</v>
      </c>
      <c r="L1276" s="141"/>
      <c r="M1276" s="145"/>
      <c r="N1276" s="146"/>
      <c r="O1276" s="146"/>
      <c r="P1276" s="146"/>
      <c r="Q1276" s="146"/>
      <c r="R1276" s="146"/>
      <c r="S1276" s="146"/>
      <c r="T1276" s="147"/>
      <c r="AT1276" s="142" t="s">
        <v>226</v>
      </c>
      <c r="AU1276" s="142" t="s">
        <v>81</v>
      </c>
      <c r="AV1276" s="140" t="s">
        <v>224</v>
      </c>
      <c r="AW1276" s="140" t="s">
        <v>28</v>
      </c>
      <c r="AX1276" s="140" t="s">
        <v>79</v>
      </c>
      <c r="AY1276" s="142" t="s">
        <v>217</v>
      </c>
    </row>
    <row r="1277" spans="1:65" s="17" customFormat="1" ht="16.5" customHeight="1">
      <c r="A1277" s="161"/>
      <c r="B1277" s="15"/>
      <c r="C1277" s="94" t="s">
        <v>5921</v>
      </c>
      <c r="D1277" s="94" t="s">
        <v>219</v>
      </c>
      <c r="E1277" s="95" t="s">
        <v>2180</v>
      </c>
      <c r="F1277" s="96" t="s">
        <v>2181</v>
      </c>
      <c r="G1277" s="97" t="s">
        <v>286</v>
      </c>
      <c r="H1277" s="98">
        <v>202.89</v>
      </c>
      <c r="I1277" s="1"/>
      <c r="J1277" s="99">
        <f>ROUND(I1277*H1277,2)</f>
        <v>0</v>
      </c>
      <c r="K1277" s="96" t="s">
        <v>223</v>
      </c>
      <c r="L1277" s="15"/>
      <c r="M1277" s="100" t="s">
        <v>0</v>
      </c>
      <c r="N1277" s="101" t="s">
        <v>37</v>
      </c>
      <c r="O1277" s="102"/>
      <c r="P1277" s="103">
        <f>O1277*H1277</f>
        <v>0</v>
      </c>
      <c r="Q1277" s="103">
        <v>0</v>
      </c>
      <c r="R1277" s="103">
        <f>Q1277*H1277</f>
        <v>0</v>
      </c>
      <c r="S1277" s="103">
        <v>3.0000000000000001E-3</v>
      </c>
      <c r="T1277" s="104">
        <f>S1277*H1277</f>
        <v>0.60866999999999993</v>
      </c>
      <c r="U1277" s="161"/>
      <c r="V1277" s="161"/>
      <c r="W1277" s="161"/>
      <c r="X1277" s="161"/>
      <c r="Y1277" s="161"/>
      <c r="Z1277" s="161"/>
      <c r="AA1277" s="161"/>
      <c r="AB1277" s="161"/>
      <c r="AC1277" s="161"/>
      <c r="AD1277" s="161"/>
      <c r="AE1277" s="161"/>
      <c r="AR1277" s="105" t="s">
        <v>293</v>
      </c>
      <c r="AT1277" s="105" t="s">
        <v>219</v>
      </c>
      <c r="AU1277" s="105" t="s">
        <v>81</v>
      </c>
      <c r="AY1277" s="6" t="s">
        <v>217</v>
      </c>
      <c r="BE1277" s="106">
        <f>IF(N1277="základní",J1277,0)</f>
        <v>0</v>
      </c>
      <c r="BF1277" s="106">
        <f>IF(N1277="snížená",J1277,0)</f>
        <v>0</v>
      </c>
      <c r="BG1277" s="106">
        <f>IF(N1277="zákl. přenesená",J1277,0)</f>
        <v>0</v>
      </c>
      <c r="BH1277" s="106">
        <f>IF(N1277="sníž. přenesená",J1277,0)</f>
        <v>0</v>
      </c>
      <c r="BI1277" s="106">
        <f>IF(N1277="nulová",J1277,0)</f>
        <v>0</v>
      </c>
      <c r="BJ1277" s="6" t="s">
        <v>79</v>
      </c>
      <c r="BK1277" s="106">
        <f>ROUND(I1277*H1277,2)</f>
        <v>0</v>
      </c>
      <c r="BL1277" s="6" t="s">
        <v>293</v>
      </c>
      <c r="BM1277" s="105" t="s">
        <v>2182</v>
      </c>
    </row>
    <row r="1278" spans="1:65" s="132" customFormat="1">
      <c r="B1278" s="133"/>
      <c r="D1278" s="113" t="s">
        <v>226</v>
      </c>
      <c r="E1278" s="134" t="s">
        <v>0</v>
      </c>
      <c r="F1278" s="135" t="s">
        <v>2183</v>
      </c>
      <c r="H1278" s="136">
        <v>38.58</v>
      </c>
      <c r="L1278" s="133"/>
      <c r="M1278" s="137"/>
      <c r="N1278" s="138"/>
      <c r="O1278" s="138"/>
      <c r="P1278" s="138"/>
      <c r="Q1278" s="138"/>
      <c r="R1278" s="138"/>
      <c r="S1278" s="138"/>
      <c r="T1278" s="139"/>
      <c r="AT1278" s="134" t="s">
        <v>226</v>
      </c>
      <c r="AU1278" s="134" t="s">
        <v>81</v>
      </c>
      <c r="AV1278" s="132" t="s">
        <v>81</v>
      </c>
      <c r="AW1278" s="132" t="s">
        <v>28</v>
      </c>
      <c r="AX1278" s="132" t="s">
        <v>72</v>
      </c>
      <c r="AY1278" s="134" t="s">
        <v>217</v>
      </c>
    </row>
    <row r="1279" spans="1:65" s="132" customFormat="1">
      <c r="B1279" s="133"/>
      <c r="D1279" s="113" t="s">
        <v>226</v>
      </c>
      <c r="E1279" s="134" t="s">
        <v>0</v>
      </c>
      <c r="F1279" s="135" t="s">
        <v>2184</v>
      </c>
      <c r="H1279" s="136">
        <v>87.48</v>
      </c>
      <c r="L1279" s="133"/>
      <c r="M1279" s="137"/>
      <c r="N1279" s="138"/>
      <c r="O1279" s="138"/>
      <c r="P1279" s="138"/>
      <c r="Q1279" s="138"/>
      <c r="R1279" s="138"/>
      <c r="S1279" s="138"/>
      <c r="T1279" s="139"/>
      <c r="AT1279" s="134" t="s">
        <v>226</v>
      </c>
      <c r="AU1279" s="134" t="s">
        <v>81</v>
      </c>
      <c r="AV1279" s="132" t="s">
        <v>81</v>
      </c>
      <c r="AW1279" s="132" t="s">
        <v>28</v>
      </c>
      <c r="AX1279" s="132" t="s">
        <v>72</v>
      </c>
      <c r="AY1279" s="134" t="s">
        <v>217</v>
      </c>
    </row>
    <row r="1280" spans="1:65" s="132" customFormat="1">
      <c r="B1280" s="133"/>
      <c r="D1280" s="113" t="s">
        <v>226</v>
      </c>
      <c r="E1280" s="134" t="s">
        <v>0</v>
      </c>
      <c r="F1280" s="135" t="s">
        <v>2185</v>
      </c>
      <c r="H1280" s="136">
        <v>76.83</v>
      </c>
      <c r="L1280" s="133"/>
      <c r="M1280" s="137"/>
      <c r="N1280" s="138"/>
      <c r="O1280" s="138"/>
      <c r="P1280" s="138"/>
      <c r="Q1280" s="138"/>
      <c r="R1280" s="138"/>
      <c r="S1280" s="138"/>
      <c r="T1280" s="139"/>
      <c r="AT1280" s="134" t="s">
        <v>226</v>
      </c>
      <c r="AU1280" s="134" t="s">
        <v>81</v>
      </c>
      <c r="AV1280" s="132" t="s">
        <v>81</v>
      </c>
      <c r="AW1280" s="132" t="s">
        <v>28</v>
      </c>
      <c r="AX1280" s="132" t="s">
        <v>72</v>
      </c>
      <c r="AY1280" s="134" t="s">
        <v>217</v>
      </c>
    </row>
    <row r="1281" spans="1:65" s="140" customFormat="1">
      <c r="B1281" s="141"/>
      <c r="D1281" s="113" t="s">
        <v>226</v>
      </c>
      <c r="E1281" s="142" t="s">
        <v>0</v>
      </c>
      <c r="F1281" s="143" t="s">
        <v>227</v>
      </c>
      <c r="H1281" s="144">
        <v>202.89</v>
      </c>
      <c r="L1281" s="141"/>
      <c r="M1281" s="145"/>
      <c r="N1281" s="146"/>
      <c r="O1281" s="146"/>
      <c r="P1281" s="146"/>
      <c r="Q1281" s="146"/>
      <c r="R1281" s="146"/>
      <c r="S1281" s="146"/>
      <c r="T1281" s="147"/>
      <c r="AT1281" s="142" t="s">
        <v>226</v>
      </c>
      <c r="AU1281" s="142" t="s">
        <v>81</v>
      </c>
      <c r="AV1281" s="140" t="s">
        <v>224</v>
      </c>
      <c r="AW1281" s="140" t="s">
        <v>28</v>
      </c>
      <c r="AX1281" s="140" t="s">
        <v>79</v>
      </c>
      <c r="AY1281" s="142" t="s">
        <v>217</v>
      </c>
    </row>
    <row r="1282" spans="1:65" s="17" customFormat="1" ht="16.5" customHeight="1">
      <c r="A1282" s="161"/>
      <c r="B1282" s="15"/>
      <c r="C1282" s="94" t="s">
        <v>5922</v>
      </c>
      <c r="D1282" s="94" t="s">
        <v>219</v>
      </c>
      <c r="E1282" s="95" t="s">
        <v>2187</v>
      </c>
      <c r="F1282" s="96" t="s">
        <v>2188</v>
      </c>
      <c r="G1282" s="97" t="s">
        <v>286</v>
      </c>
      <c r="H1282" s="98">
        <v>98.72</v>
      </c>
      <c r="I1282" s="1"/>
      <c r="J1282" s="99">
        <f>ROUND(I1282*H1282,2)</f>
        <v>0</v>
      </c>
      <c r="K1282" s="96" t="s">
        <v>223</v>
      </c>
      <c r="L1282" s="15"/>
      <c r="M1282" s="100" t="s">
        <v>0</v>
      </c>
      <c r="N1282" s="101" t="s">
        <v>37</v>
      </c>
      <c r="O1282" s="102"/>
      <c r="P1282" s="103">
        <f>O1282*H1282</f>
        <v>0</v>
      </c>
      <c r="Q1282" s="103">
        <v>5.0000000000000001E-4</v>
      </c>
      <c r="R1282" s="103">
        <f>Q1282*H1282</f>
        <v>4.9360000000000001E-2</v>
      </c>
      <c r="S1282" s="103">
        <v>0</v>
      </c>
      <c r="T1282" s="104">
        <f>S1282*H1282</f>
        <v>0</v>
      </c>
      <c r="U1282" s="161"/>
      <c r="V1282" s="161"/>
      <c r="W1282" s="161"/>
      <c r="X1282" s="161"/>
      <c r="Y1282" s="161"/>
      <c r="Z1282" s="161"/>
      <c r="AA1282" s="161"/>
      <c r="AB1282" s="161"/>
      <c r="AC1282" s="161"/>
      <c r="AD1282" s="161"/>
      <c r="AE1282" s="161"/>
      <c r="AR1282" s="105" t="s">
        <v>293</v>
      </c>
      <c r="AT1282" s="105" t="s">
        <v>219</v>
      </c>
      <c r="AU1282" s="105" t="s">
        <v>81</v>
      </c>
      <c r="AY1282" s="6" t="s">
        <v>217</v>
      </c>
      <c r="BE1282" s="106">
        <f>IF(N1282="základní",J1282,0)</f>
        <v>0</v>
      </c>
      <c r="BF1282" s="106">
        <f>IF(N1282="snížená",J1282,0)</f>
        <v>0</v>
      </c>
      <c r="BG1282" s="106">
        <f>IF(N1282="zákl. přenesená",J1282,0)</f>
        <v>0</v>
      </c>
      <c r="BH1282" s="106">
        <f>IF(N1282="sníž. přenesená",J1282,0)</f>
        <v>0</v>
      </c>
      <c r="BI1282" s="106">
        <f>IF(N1282="nulová",J1282,0)</f>
        <v>0</v>
      </c>
      <c r="BJ1282" s="6" t="s">
        <v>79</v>
      </c>
      <c r="BK1282" s="106">
        <f>ROUND(I1282*H1282,2)</f>
        <v>0</v>
      </c>
      <c r="BL1282" s="6" t="s">
        <v>293</v>
      </c>
      <c r="BM1282" s="105" t="s">
        <v>2189</v>
      </c>
    </row>
    <row r="1283" spans="1:65" s="132" customFormat="1">
      <c r="B1283" s="133"/>
      <c r="D1283" s="113" t="s">
        <v>226</v>
      </c>
      <c r="E1283" s="134" t="s">
        <v>0</v>
      </c>
      <c r="F1283" s="135" t="s">
        <v>2164</v>
      </c>
      <c r="H1283" s="136">
        <v>37.950000000000003</v>
      </c>
      <c r="L1283" s="133"/>
      <c r="M1283" s="137"/>
      <c r="N1283" s="138"/>
      <c r="O1283" s="138"/>
      <c r="P1283" s="138"/>
      <c r="Q1283" s="138"/>
      <c r="R1283" s="138"/>
      <c r="S1283" s="138"/>
      <c r="T1283" s="139"/>
      <c r="AT1283" s="134" t="s">
        <v>226</v>
      </c>
      <c r="AU1283" s="134" t="s">
        <v>81</v>
      </c>
      <c r="AV1283" s="132" t="s">
        <v>81</v>
      </c>
      <c r="AW1283" s="132" t="s">
        <v>28</v>
      </c>
      <c r="AX1283" s="132" t="s">
        <v>72</v>
      </c>
      <c r="AY1283" s="134" t="s">
        <v>217</v>
      </c>
    </row>
    <row r="1284" spans="1:65" s="132" customFormat="1">
      <c r="B1284" s="133"/>
      <c r="D1284" s="113" t="s">
        <v>226</v>
      </c>
      <c r="E1284" s="134" t="s">
        <v>0</v>
      </c>
      <c r="F1284" s="135" t="s">
        <v>2165</v>
      </c>
      <c r="H1284" s="136">
        <v>28.61</v>
      </c>
      <c r="L1284" s="133"/>
      <c r="M1284" s="137"/>
      <c r="N1284" s="138"/>
      <c r="O1284" s="138"/>
      <c r="P1284" s="138"/>
      <c r="Q1284" s="138"/>
      <c r="R1284" s="138"/>
      <c r="S1284" s="138"/>
      <c r="T1284" s="139"/>
      <c r="AT1284" s="134" t="s">
        <v>226</v>
      </c>
      <c r="AU1284" s="134" t="s">
        <v>81</v>
      </c>
      <c r="AV1284" s="132" t="s">
        <v>81</v>
      </c>
      <c r="AW1284" s="132" t="s">
        <v>28</v>
      </c>
      <c r="AX1284" s="132" t="s">
        <v>72</v>
      </c>
      <c r="AY1284" s="134" t="s">
        <v>217</v>
      </c>
    </row>
    <row r="1285" spans="1:65" s="132" customFormat="1">
      <c r="B1285" s="133"/>
      <c r="D1285" s="113" t="s">
        <v>226</v>
      </c>
      <c r="E1285" s="134" t="s">
        <v>0</v>
      </c>
      <c r="F1285" s="135" t="s">
        <v>2166</v>
      </c>
      <c r="H1285" s="136">
        <v>32.159999999999997</v>
      </c>
      <c r="L1285" s="133"/>
      <c r="M1285" s="137"/>
      <c r="N1285" s="138"/>
      <c r="O1285" s="138"/>
      <c r="P1285" s="138"/>
      <c r="Q1285" s="138"/>
      <c r="R1285" s="138"/>
      <c r="S1285" s="138"/>
      <c r="T1285" s="139"/>
      <c r="AT1285" s="134" t="s">
        <v>226</v>
      </c>
      <c r="AU1285" s="134" t="s">
        <v>81</v>
      </c>
      <c r="AV1285" s="132" t="s">
        <v>81</v>
      </c>
      <c r="AW1285" s="132" t="s">
        <v>28</v>
      </c>
      <c r="AX1285" s="132" t="s">
        <v>72</v>
      </c>
      <c r="AY1285" s="134" t="s">
        <v>217</v>
      </c>
    </row>
    <row r="1286" spans="1:65" s="140" customFormat="1">
      <c r="B1286" s="141"/>
      <c r="D1286" s="113" t="s">
        <v>226</v>
      </c>
      <c r="E1286" s="142" t="s">
        <v>0</v>
      </c>
      <c r="F1286" s="143" t="s">
        <v>227</v>
      </c>
      <c r="H1286" s="144">
        <v>98.72</v>
      </c>
      <c r="L1286" s="141"/>
      <c r="M1286" s="145"/>
      <c r="N1286" s="146"/>
      <c r="O1286" s="146"/>
      <c r="P1286" s="146"/>
      <c r="Q1286" s="146"/>
      <c r="R1286" s="146"/>
      <c r="S1286" s="146"/>
      <c r="T1286" s="147"/>
      <c r="AT1286" s="142" t="s">
        <v>226</v>
      </c>
      <c r="AU1286" s="142" t="s">
        <v>81</v>
      </c>
      <c r="AV1286" s="140" t="s">
        <v>224</v>
      </c>
      <c r="AW1286" s="140" t="s">
        <v>28</v>
      </c>
      <c r="AX1286" s="140" t="s">
        <v>79</v>
      </c>
      <c r="AY1286" s="142" t="s">
        <v>217</v>
      </c>
    </row>
    <row r="1287" spans="1:65" s="17" customFormat="1" ht="24">
      <c r="A1287" s="161"/>
      <c r="B1287" s="15"/>
      <c r="C1287" s="148" t="s">
        <v>5923</v>
      </c>
      <c r="D1287" s="148" t="s">
        <v>245</v>
      </c>
      <c r="E1287" s="149" t="s">
        <v>2190</v>
      </c>
      <c r="F1287" s="150" t="s">
        <v>2191</v>
      </c>
      <c r="G1287" s="151" t="s">
        <v>286</v>
      </c>
      <c r="H1287" s="152">
        <v>108.592</v>
      </c>
      <c r="I1287" s="2"/>
      <c r="J1287" s="153">
        <f>ROUND(I1287*H1287,2)</f>
        <v>0</v>
      </c>
      <c r="K1287" s="150" t="s">
        <v>223</v>
      </c>
      <c r="L1287" s="154"/>
      <c r="M1287" s="155" t="s">
        <v>0</v>
      </c>
      <c r="N1287" s="156" t="s">
        <v>37</v>
      </c>
      <c r="O1287" s="102"/>
      <c r="P1287" s="103">
        <f>O1287*H1287</f>
        <v>0</v>
      </c>
      <c r="Q1287" s="103">
        <v>1.32E-3</v>
      </c>
      <c r="R1287" s="103">
        <f>Q1287*H1287</f>
        <v>0.14334143999999999</v>
      </c>
      <c r="S1287" s="103">
        <v>0</v>
      </c>
      <c r="T1287" s="104">
        <f>S1287*H1287</f>
        <v>0</v>
      </c>
      <c r="U1287" s="161"/>
      <c r="V1287" s="161"/>
      <c r="W1287" s="161"/>
      <c r="X1287" s="161"/>
      <c r="Y1287" s="161"/>
      <c r="Z1287" s="161"/>
      <c r="AA1287" s="161"/>
      <c r="AB1287" s="161"/>
      <c r="AC1287" s="161"/>
      <c r="AD1287" s="161"/>
      <c r="AE1287" s="161"/>
      <c r="AR1287" s="105" t="s">
        <v>364</v>
      </c>
      <c r="AT1287" s="105" t="s">
        <v>245</v>
      </c>
      <c r="AU1287" s="105" t="s">
        <v>81</v>
      </c>
      <c r="AY1287" s="6" t="s">
        <v>217</v>
      </c>
      <c r="BE1287" s="106">
        <f>IF(N1287="základní",J1287,0)</f>
        <v>0</v>
      </c>
      <c r="BF1287" s="106">
        <f>IF(N1287="snížená",J1287,0)</f>
        <v>0</v>
      </c>
      <c r="BG1287" s="106">
        <f>IF(N1287="zákl. přenesená",J1287,0)</f>
        <v>0</v>
      </c>
      <c r="BH1287" s="106">
        <f>IF(N1287="sníž. přenesená",J1287,0)</f>
        <v>0</v>
      </c>
      <c r="BI1287" s="106">
        <f>IF(N1287="nulová",J1287,0)</f>
        <v>0</v>
      </c>
      <c r="BJ1287" s="6" t="s">
        <v>79</v>
      </c>
      <c r="BK1287" s="106">
        <f>ROUND(I1287*H1287,2)</f>
        <v>0</v>
      </c>
      <c r="BL1287" s="6" t="s">
        <v>293</v>
      </c>
      <c r="BM1287" s="105" t="s">
        <v>2192</v>
      </c>
    </row>
    <row r="1288" spans="1:65" s="132" customFormat="1">
      <c r="B1288" s="133"/>
      <c r="D1288" s="113" t="s">
        <v>226</v>
      </c>
      <c r="F1288" s="135" t="s">
        <v>2193</v>
      </c>
      <c r="H1288" s="136">
        <v>108.592</v>
      </c>
      <c r="L1288" s="133"/>
      <c r="M1288" s="137"/>
      <c r="N1288" s="138"/>
      <c r="O1288" s="138"/>
      <c r="P1288" s="138"/>
      <c r="Q1288" s="138"/>
      <c r="R1288" s="138"/>
      <c r="S1288" s="138"/>
      <c r="T1288" s="139"/>
      <c r="AT1288" s="134" t="s">
        <v>226</v>
      </c>
      <c r="AU1288" s="134" t="s">
        <v>81</v>
      </c>
      <c r="AV1288" s="132" t="s">
        <v>81</v>
      </c>
      <c r="AW1288" s="132" t="s">
        <v>2</v>
      </c>
      <c r="AX1288" s="132" t="s">
        <v>79</v>
      </c>
      <c r="AY1288" s="134" t="s">
        <v>217</v>
      </c>
    </row>
    <row r="1289" spans="1:65" s="17" customFormat="1" ht="16.5" customHeight="1">
      <c r="A1289" s="161"/>
      <c r="B1289" s="15"/>
      <c r="C1289" s="94" t="s">
        <v>5924</v>
      </c>
      <c r="D1289" s="94" t="s">
        <v>219</v>
      </c>
      <c r="E1289" s="95" t="s">
        <v>2194</v>
      </c>
      <c r="F1289" s="96" t="s">
        <v>2195</v>
      </c>
      <c r="G1289" s="97" t="s">
        <v>286</v>
      </c>
      <c r="H1289" s="98">
        <v>29.82</v>
      </c>
      <c r="I1289" s="1"/>
      <c r="J1289" s="99">
        <f>ROUND(I1289*H1289,2)</f>
        <v>0</v>
      </c>
      <c r="K1289" s="96" t="s">
        <v>223</v>
      </c>
      <c r="L1289" s="15"/>
      <c r="M1289" s="100" t="s">
        <v>0</v>
      </c>
      <c r="N1289" s="101" t="s">
        <v>37</v>
      </c>
      <c r="O1289" s="102"/>
      <c r="P1289" s="103">
        <f>O1289*H1289</f>
        <v>0</v>
      </c>
      <c r="Q1289" s="103">
        <v>2.9999999999999997E-4</v>
      </c>
      <c r="R1289" s="103">
        <f>Q1289*H1289</f>
        <v>8.9459999999999991E-3</v>
      </c>
      <c r="S1289" s="103">
        <v>0</v>
      </c>
      <c r="T1289" s="104">
        <f>S1289*H1289</f>
        <v>0</v>
      </c>
      <c r="U1289" s="161"/>
      <c r="V1289" s="161"/>
      <c r="W1289" s="161"/>
      <c r="X1289" s="161"/>
      <c r="Y1289" s="161"/>
      <c r="Z1289" s="161"/>
      <c r="AA1289" s="161"/>
      <c r="AB1289" s="161"/>
      <c r="AC1289" s="161"/>
      <c r="AD1289" s="161"/>
      <c r="AE1289" s="161"/>
      <c r="AR1289" s="105" t="s">
        <v>293</v>
      </c>
      <c r="AT1289" s="105" t="s">
        <v>219</v>
      </c>
      <c r="AU1289" s="105" t="s">
        <v>81</v>
      </c>
      <c r="AY1289" s="6" t="s">
        <v>217</v>
      </c>
      <c r="BE1289" s="106">
        <f>IF(N1289="základní",J1289,0)</f>
        <v>0</v>
      </c>
      <c r="BF1289" s="106">
        <f>IF(N1289="snížená",J1289,0)</f>
        <v>0</v>
      </c>
      <c r="BG1289" s="106">
        <f>IF(N1289="zákl. přenesená",J1289,0)</f>
        <v>0</v>
      </c>
      <c r="BH1289" s="106">
        <f>IF(N1289="sníž. přenesená",J1289,0)</f>
        <v>0</v>
      </c>
      <c r="BI1289" s="106">
        <f>IF(N1289="nulová",J1289,0)</f>
        <v>0</v>
      </c>
      <c r="BJ1289" s="6" t="s">
        <v>79</v>
      </c>
      <c r="BK1289" s="106">
        <f>ROUND(I1289*H1289,2)</f>
        <v>0</v>
      </c>
      <c r="BL1289" s="6" t="s">
        <v>293</v>
      </c>
      <c r="BM1289" s="105" t="s">
        <v>2196</v>
      </c>
    </row>
    <row r="1290" spans="1:65" s="132" customFormat="1">
      <c r="B1290" s="133"/>
      <c r="D1290" s="113" t="s">
        <v>226</v>
      </c>
      <c r="E1290" s="134" t="s">
        <v>0</v>
      </c>
      <c r="F1290" s="135" t="s">
        <v>2163</v>
      </c>
      <c r="H1290" s="136">
        <v>15.99</v>
      </c>
      <c r="L1290" s="133"/>
      <c r="M1290" s="137"/>
      <c r="N1290" s="138"/>
      <c r="O1290" s="138"/>
      <c r="P1290" s="138"/>
      <c r="Q1290" s="138"/>
      <c r="R1290" s="138"/>
      <c r="S1290" s="138"/>
      <c r="T1290" s="139"/>
      <c r="AT1290" s="134" t="s">
        <v>226</v>
      </c>
      <c r="AU1290" s="134" t="s">
        <v>81</v>
      </c>
      <c r="AV1290" s="132" t="s">
        <v>81</v>
      </c>
      <c r="AW1290" s="132" t="s">
        <v>28</v>
      </c>
      <c r="AX1290" s="132" t="s">
        <v>72</v>
      </c>
      <c r="AY1290" s="134" t="s">
        <v>217</v>
      </c>
    </row>
    <row r="1291" spans="1:65" s="132" customFormat="1">
      <c r="B1291" s="133"/>
      <c r="D1291" s="113" t="s">
        <v>226</v>
      </c>
      <c r="E1291" s="134" t="s">
        <v>0</v>
      </c>
      <c r="F1291" s="135" t="s">
        <v>1839</v>
      </c>
      <c r="H1291" s="136">
        <v>13.83</v>
      </c>
      <c r="L1291" s="133"/>
      <c r="M1291" s="137"/>
      <c r="N1291" s="138"/>
      <c r="O1291" s="138"/>
      <c r="P1291" s="138"/>
      <c r="Q1291" s="138"/>
      <c r="R1291" s="138"/>
      <c r="S1291" s="138"/>
      <c r="T1291" s="139"/>
      <c r="AT1291" s="134" t="s">
        <v>226</v>
      </c>
      <c r="AU1291" s="134" t="s">
        <v>81</v>
      </c>
      <c r="AV1291" s="132" t="s">
        <v>81</v>
      </c>
      <c r="AW1291" s="132" t="s">
        <v>28</v>
      </c>
      <c r="AX1291" s="132" t="s">
        <v>72</v>
      </c>
      <c r="AY1291" s="134" t="s">
        <v>217</v>
      </c>
    </row>
    <row r="1292" spans="1:65" s="140" customFormat="1">
      <c r="B1292" s="141"/>
      <c r="D1292" s="113" t="s">
        <v>226</v>
      </c>
      <c r="E1292" s="142" t="s">
        <v>0</v>
      </c>
      <c r="F1292" s="143" t="s">
        <v>227</v>
      </c>
      <c r="H1292" s="144">
        <v>29.82</v>
      </c>
      <c r="L1292" s="141"/>
      <c r="M1292" s="145"/>
      <c r="N1292" s="146"/>
      <c r="O1292" s="146"/>
      <c r="P1292" s="146"/>
      <c r="Q1292" s="146"/>
      <c r="R1292" s="146"/>
      <c r="S1292" s="146"/>
      <c r="T1292" s="147"/>
      <c r="AT1292" s="142" t="s">
        <v>226</v>
      </c>
      <c r="AU1292" s="142" t="s">
        <v>81</v>
      </c>
      <c r="AV1292" s="140" t="s">
        <v>224</v>
      </c>
      <c r="AW1292" s="140" t="s">
        <v>28</v>
      </c>
      <c r="AX1292" s="140" t="s">
        <v>79</v>
      </c>
      <c r="AY1292" s="142" t="s">
        <v>217</v>
      </c>
    </row>
    <row r="1293" spans="1:65" s="17" customFormat="1" ht="16.5" customHeight="1">
      <c r="A1293" s="161"/>
      <c r="B1293" s="15"/>
      <c r="C1293" s="148" t="s">
        <v>5925</v>
      </c>
      <c r="D1293" s="148" t="s">
        <v>245</v>
      </c>
      <c r="E1293" s="149" t="s">
        <v>2197</v>
      </c>
      <c r="F1293" s="150" t="s">
        <v>2198</v>
      </c>
      <c r="G1293" s="151" t="s">
        <v>286</v>
      </c>
      <c r="H1293" s="152">
        <v>32.802</v>
      </c>
      <c r="I1293" s="2"/>
      <c r="J1293" s="153">
        <f>ROUND(I1293*H1293,2)</f>
        <v>0</v>
      </c>
      <c r="K1293" s="150" t="s">
        <v>223</v>
      </c>
      <c r="L1293" s="154"/>
      <c r="M1293" s="155" t="s">
        <v>0</v>
      </c>
      <c r="N1293" s="156" t="s">
        <v>37</v>
      </c>
      <c r="O1293" s="102"/>
      <c r="P1293" s="103">
        <f>O1293*H1293</f>
        <v>0</v>
      </c>
      <c r="Q1293" s="103">
        <v>2.5999999999999999E-3</v>
      </c>
      <c r="R1293" s="103">
        <f>Q1293*H1293</f>
        <v>8.5285199999999992E-2</v>
      </c>
      <c r="S1293" s="103">
        <v>0</v>
      </c>
      <c r="T1293" s="104">
        <f>S1293*H1293</f>
        <v>0</v>
      </c>
      <c r="U1293" s="161"/>
      <c r="V1293" s="161"/>
      <c r="W1293" s="161"/>
      <c r="X1293" s="161"/>
      <c r="Y1293" s="161"/>
      <c r="Z1293" s="161"/>
      <c r="AA1293" s="161"/>
      <c r="AB1293" s="161"/>
      <c r="AC1293" s="161"/>
      <c r="AD1293" s="161"/>
      <c r="AE1293" s="161"/>
      <c r="AR1293" s="105" t="s">
        <v>364</v>
      </c>
      <c r="AT1293" s="105" t="s">
        <v>245</v>
      </c>
      <c r="AU1293" s="105" t="s">
        <v>81</v>
      </c>
      <c r="AY1293" s="6" t="s">
        <v>217</v>
      </c>
      <c r="BE1293" s="106">
        <f>IF(N1293="základní",J1293,0)</f>
        <v>0</v>
      </c>
      <c r="BF1293" s="106">
        <f>IF(N1293="snížená",J1293,0)</f>
        <v>0</v>
      </c>
      <c r="BG1293" s="106">
        <f>IF(N1293="zákl. přenesená",J1293,0)</f>
        <v>0</v>
      </c>
      <c r="BH1293" s="106">
        <f>IF(N1293="sníž. přenesená",J1293,0)</f>
        <v>0</v>
      </c>
      <c r="BI1293" s="106">
        <f>IF(N1293="nulová",J1293,0)</f>
        <v>0</v>
      </c>
      <c r="BJ1293" s="6" t="s">
        <v>79</v>
      </c>
      <c r="BK1293" s="106">
        <f>ROUND(I1293*H1293,2)</f>
        <v>0</v>
      </c>
      <c r="BL1293" s="6" t="s">
        <v>293</v>
      </c>
      <c r="BM1293" s="105" t="s">
        <v>2199</v>
      </c>
    </row>
    <row r="1294" spans="1:65" s="132" customFormat="1">
      <c r="B1294" s="133"/>
      <c r="D1294" s="113" t="s">
        <v>226</v>
      </c>
      <c r="E1294" s="134" t="s">
        <v>0</v>
      </c>
      <c r="F1294" s="135" t="s">
        <v>2200</v>
      </c>
      <c r="H1294" s="136">
        <v>29.82</v>
      </c>
      <c r="L1294" s="133"/>
      <c r="M1294" s="137"/>
      <c r="N1294" s="138"/>
      <c r="O1294" s="138"/>
      <c r="P1294" s="138"/>
      <c r="Q1294" s="138"/>
      <c r="R1294" s="138"/>
      <c r="S1294" s="138"/>
      <c r="T1294" s="139"/>
      <c r="AT1294" s="134" t="s">
        <v>226</v>
      </c>
      <c r="AU1294" s="134" t="s">
        <v>81</v>
      </c>
      <c r="AV1294" s="132" t="s">
        <v>81</v>
      </c>
      <c r="AW1294" s="132" t="s">
        <v>28</v>
      </c>
      <c r="AX1294" s="132" t="s">
        <v>79</v>
      </c>
      <c r="AY1294" s="134" t="s">
        <v>217</v>
      </c>
    </row>
    <row r="1295" spans="1:65" s="132" customFormat="1">
      <c r="B1295" s="133"/>
      <c r="D1295" s="113" t="s">
        <v>226</v>
      </c>
      <c r="F1295" s="135" t="s">
        <v>2201</v>
      </c>
      <c r="H1295" s="136">
        <v>32.802</v>
      </c>
      <c r="L1295" s="133"/>
      <c r="M1295" s="137"/>
      <c r="N1295" s="138"/>
      <c r="O1295" s="138"/>
      <c r="P1295" s="138"/>
      <c r="Q1295" s="138"/>
      <c r="R1295" s="138"/>
      <c r="S1295" s="138"/>
      <c r="T1295" s="139"/>
      <c r="AT1295" s="134" t="s">
        <v>226</v>
      </c>
      <c r="AU1295" s="134" t="s">
        <v>81</v>
      </c>
      <c r="AV1295" s="132" t="s">
        <v>81</v>
      </c>
      <c r="AW1295" s="132" t="s">
        <v>2</v>
      </c>
      <c r="AX1295" s="132" t="s">
        <v>79</v>
      </c>
      <c r="AY1295" s="134" t="s">
        <v>217</v>
      </c>
    </row>
    <row r="1296" spans="1:65" s="17" customFormat="1" ht="16.5" customHeight="1">
      <c r="A1296" s="161"/>
      <c r="B1296" s="15"/>
      <c r="C1296" s="94" t="s">
        <v>5926</v>
      </c>
      <c r="D1296" s="94" t="s">
        <v>219</v>
      </c>
      <c r="E1296" s="95" t="s">
        <v>2202</v>
      </c>
      <c r="F1296" s="96" t="s">
        <v>2203</v>
      </c>
      <c r="G1296" s="97" t="s">
        <v>286</v>
      </c>
      <c r="H1296" s="98">
        <v>82.81</v>
      </c>
      <c r="I1296" s="1"/>
      <c r="J1296" s="99">
        <f>ROUND(I1296*H1296,2)</f>
        <v>0</v>
      </c>
      <c r="K1296" s="96" t="s">
        <v>223</v>
      </c>
      <c r="L1296" s="15"/>
      <c r="M1296" s="100" t="s">
        <v>0</v>
      </c>
      <c r="N1296" s="101" t="s">
        <v>37</v>
      </c>
      <c r="O1296" s="102"/>
      <c r="P1296" s="103">
        <f>O1296*H1296</f>
        <v>0</v>
      </c>
      <c r="Q1296" s="103">
        <v>2.9999999999999997E-4</v>
      </c>
      <c r="R1296" s="103">
        <f>Q1296*H1296</f>
        <v>2.4842999999999997E-2</v>
      </c>
      <c r="S1296" s="103">
        <v>0</v>
      </c>
      <c r="T1296" s="104">
        <f>S1296*H1296</f>
        <v>0</v>
      </c>
      <c r="U1296" s="161"/>
      <c r="V1296" s="161"/>
      <c r="W1296" s="161"/>
      <c r="X1296" s="161"/>
      <c r="Y1296" s="161"/>
      <c r="Z1296" s="161"/>
      <c r="AA1296" s="161"/>
      <c r="AB1296" s="161"/>
      <c r="AC1296" s="161"/>
      <c r="AD1296" s="161"/>
      <c r="AE1296" s="161"/>
      <c r="AR1296" s="105" t="s">
        <v>293</v>
      </c>
      <c r="AT1296" s="105" t="s">
        <v>219</v>
      </c>
      <c r="AU1296" s="105" t="s">
        <v>81</v>
      </c>
      <c r="AY1296" s="6" t="s">
        <v>217</v>
      </c>
      <c r="BE1296" s="106">
        <f>IF(N1296="základní",J1296,0)</f>
        <v>0</v>
      </c>
      <c r="BF1296" s="106">
        <f>IF(N1296="snížená",J1296,0)</f>
        <v>0</v>
      </c>
      <c r="BG1296" s="106">
        <f>IF(N1296="zákl. přenesená",J1296,0)</f>
        <v>0</v>
      </c>
      <c r="BH1296" s="106">
        <f>IF(N1296="sníž. přenesená",J1296,0)</f>
        <v>0</v>
      </c>
      <c r="BI1296" s="106">
        <f>IF(N1296="nulová",J1296,0)</f>
        <v>0</v>
      </c>
      <c r="BJ1296" s="6" t="s">
        <v>79</v>
      </c>
      <c r="BK1296" s="106">
        <f>ROUND(I1296*H1296,2)</f>
        <v>0</v>
      </c>
      <c r="BL1296" s="6" t="s">
        <v>293</v>
      </c>
      <c r="BM1296" s="105" t="s">
        <v>2204</v>
      </c>
    </row>
    <row r="1297" spans="1:65" s="132" customFormat="1">
      <c r="B1297" s="133"/>
      <c r="D1297" s="113" t="s">
        <v>226</v>
      </c>
      <c r="E1297" s="134" t="s">
        <v>0</v>
      </c>
      <c r="F1297" s="135" t="s">
        <v>2159</v>
      </c>
      <c r="H1297" s="136">
        <v>82.81</v>
      </c>
      <c r="L1297" s="133"/>
      <c r="M1297" s="137"/>
      <c r="N1297" s="138"/>
      <c r="O1297" s="138"/>
      <c r="P1297" s="138"/>
      <c r="Q1297" s="138"/>
      <c r="R1297" s="138"/>
      <c r="S1297" s="138"/>
      <c r="T1297" s="139"/>
      <c r="AT1297" s="134" t="s">
        <v>226</v>
      </c>
      <c r="AU1297" s="134" t="s">
        <v>81</v>
      </c>
      <c r="AV1297" s="132" t="s">
        <v>81</v>
      </c>
      <c r="AW1297" s="132" t="s">
        <v>28</v>
      </c>
      <c r="AX1297" s="132" t="s">
        <v>79</v>
      </c>
      <c r="AY1297" s="134" t="s">
        <v>217</v>
      </c>
    </row>
    <row r="1298" spans="1:65" s="17" customFormat="1" ht="24">
      <c r="A1298" s="161"/>
      <c r="B1298" s="15"/>
      <c r="C1298" s="148" t="s">
        <v>5927</v>
      </c>
      <c r="D1298" s="148" t="s">
        <v>245</v>
      </c>
      <c r="E1298" s="149" t="s">
        <v>2205</v>
      </c>
      <c r="F1298" s="150" t="s">
        <v>2206</v>
      </c>
      <c r="G1298" s="151" t="s">
        <v>286</v>
      </c>
      <c r="H1298" s="152">
        <v>91.090999999999994</v>
      </c>
      <c r="I1298" s="2"/>
      <c r="J1298" s="153">
        <f>ROUND(I1298*H1298,2)</f>
        <v>0</v>
      </c>
      <c r="K1298" s="150" t="s">
        <v>223</v>
      </c>
      <c r="L1298" s="154"/>
      <c r="M1298" s="155" t="s">
        <v>0</v>
      </c>
      <c r="N1298" s="156" t="s">
        <v>37</v>
      </c>
      <c r="O1298" s="102"/>
      <c r="P1298" s="103">
        <f>O1298*H1298</f>
        <v>0</v>
      </c>
      <c r="Q1298" s="103">
        <v>3.6800000000000001E-3</v>
      </c>
      <c r="R1298" s="103">
        <f>Q1298*H1298</f>
        <v>0.33521487999999999</v>
      </c>
      <c r="S1298" s="103">
        <v>0</v>
      </c>
      <c r="T1298" s="104">
        <f>S1298*H1298</f>
        <v>0</v>
      </c>
      <c r="U1298" s="161"/>
      <c r="V1298" s="161"/>
      <c r="W1298" s="161"/>
      <c r="X1298" s="161"/>
      <c r="Y1298" s="161"/>
      <c r="Z1298" s="161"/>
      <c r="AA1298" s="161"/>
      <c r="AB1298" s="161"/>
      <c r="AC1298" s="161"/>
      <c r="AD1298" s="161"/>
      <c r="AE1298" s="161"/>
      <c r="AR1298" s="105" t="s">
        <v>364</v>
      </c>
      <c r="AT1298" s="105" t="s">
        <v>245</v>
      </c>
      <c r="AU1298" s="105" t="s">
        <v>81</v>
      </c>
      <c r="AY1298" s="6" t="s">
        <v>217</v>
      </c>
      <c r="BE1298" s="106">
        <f>IF(N1298="základní",J1298,0)</f>
        <v>0</v>
      </c>
      <c r="BF1298" s="106">
        <f>IF(N1298="snížená",J1298,0)</f>
        <v>0</v>
      </c>
      <c r="BG1298" s="106">
        <f>IF(N1298="zákl. přenesená",J1298,0)</f>
        <v>0</v>
      </c>
      <c r="BH1298" s="106">
        <f>IF(N1298="sníž. přenesená",J1298,0)</f>
        <v>0</v>
      </c>
      <c r="BI1298" s="106">
        <f>IF(N1298="nulová",J1298,0)</f>
        <v>0</v>
      </c>
      <c r="BJ1298" s="6" t="s">
        <v>79</v>
      </c>
      <c r="BK1298" s="106">
        <f>ROUND(I1298*H1298,2)</f>
        <v>0</v>
      </c>
      <c r="BL1298" s="6" t="s">
        <v>293</v>
      </c>
      <c r="BM1298" s="105" t="s">
        <v>2207</v>
      </c>
    </row>
    <row r="1299" spans="1:65" s="132" customFormat="1">
      <c r="B1299" s="133"/>
      <c r="D1299" s="113" t="s">
        <v>226</v>
      </c>
      <c r="F1299" s="135" t="s">
        <v>2208</v>
      </c>
      <c r="H1299" s="136">
        <v>91.090999999999994</v>
      </c>
      <c r="L1299" s="133"/>
      <c r="M1299" s="137"/>
      <c r="N1299" s="138"/>
      <c r="O1299" s="138"/>
      <c r="P1299" s="138"/>
      <c r="Q1299" s="138"/>
      <c r="R1299" s="138"/>
      <c r="S1299" s="138"/>
      <c r="T1299" s="139"/>
      <c r="AT1299" s="134" t="s">
        <v>226</v>
      </c>
      <c r="AU1299" s="134" t="s">
        <v>81</v>
      </c>
      <c r="AV1299" s="132" t="s">
        <v>81</v>
      </c>
      <c r="AW1299" s="132" t="s">
        <v>2</v>
      </c>
      <c r="AX1299" s="132" t="s">
        <v>79</v>
      </c>
      <c r="AY1299" s="134" t="s">
        <v>217</v>
      </c>
    </row>
    <row r="1300" spans="1:65" s="17" customFormat="1" ht="16.5" customHeight="1">
      <c r="A1300" s="161"/>
      <c r="B1300" s="15"/>
      <c r="C1300" s="94" t="s">
        <v>5928</v>
      </c>
      <c r="D1300" s="94" t="s">
        <v>219</v>
      </c>
      <c r="E1300" s="95" t="s">
        <v>2209</v>
      </c>
      <c r="F1300" s="96" t="s">
        <v>2210</v>
      </c>
      <c r="G1300" s="97" t="s">
        <v>286</v>
      </c>
      <c r="H1300" s="98">
        <v>235.739</v>
      </c>
      <c r="I1300" s="1"/>
      <c r="J1300" s="99">
        <f>ROUND(I1300*H1300,2)</f>
        <v>0</v>
      </c>
      <c r="K1300" s="96" t="s">
        <v>223</v>
      </c>
      <c r="L1300" s="15"/>
      <c r="M1300" s="100" t="s">
        <v>0</v>
      </c>
      <c r="N1300" s="101" t="s">
        <v>37</v>
      </c>
      <c r="O1300" s="102"/>
      <c r="P1300" s="103">
        <f>O1300*H1300</f>
        <v>0</v>
      </c>
      <c r="Q1300" s="103">
        <v>6.9999999999999999E-4</v>
      </c>
      <c r="R1300" s="103">
        <f>Q1300*H1300</f>
        <v>0.16501730000000001</v>
      </c>
      <c r="S1300" s="103">
        <v>0</v>
      </c>
      <c r="T1300" s="104">
        <f>S1300*H1300</f>
        <v>0</v>
      </c>
      <c r="U1300" s="161"/>
      <c r="V1300" s="161"/>
      <c r="W1300" s="161"/>
      <c r="X1300" s="161"/>
      <c r="Y1300" s="161"/>
      <c r="Z1300" s="161"/>
      <c r="AA1300" s="161"/>
      <c r="AB1300" s="161"/>
      <c r="AC1300" s="161"/>
      <c r="AD1300" s="161"/>
      <c r="AE1300" s="161"/>
      <c r="AR1300" s="105" t="s">
        <v>293</v>
      </c>
      <c r="AT1300" s="105" t="s">
        <v>219</v>
      </c>
      <c r="AU1300" s="105" t="s">
        <v>81</v>
      </c>
      <c r="AY1300" s="6" t="s">
        <v>217</v>
      </c>
      <c r="BE1300" s="106">
        <f>IF(N1300="základní",J1300,0)</f>
        <v>0</v>
      </c>
      <c r="BF1300" s="106">
        <f>IF(N1300="snížená",J1300,0)</f>
        <v>0</v>
      </c>
      <c r="BG1300" s="106">
        <f>IF(N1300="zákl. přenesená",J1300,0)</f>
        <v>0</v>
      </c>
      <c r="BH1300" s="106">
        <f>IF(N1300="sníž. přenesená",J1300,0)</f>
        <v>0</v>
      </c>
      <c r="BI1300" s="106">
        <f>IF(N1300="nulová",J1300,0)</f>
        <v>0</v>
      </c>
      <c r="BJ1300" s="6" t="s">
        <v>79</v>
      </c>
      <c r="BK1300" s="106">
        <f>ROUND(I1300*H1300,2)</f>
        <v>0</v>
      </c>
      <c r="BL1300" s="6" t="s">
        <v>293</v>
      </c>
      <c r="BM1300" s="105" t="s">
        <v>2211</v>
      </c>
    </row>
    <row r="1301" spans="1:65" s="132" customFormat="1">
      <c r="B1301" s="133"/>
      <c r="D1301" s="113" t="s">
        <v>226</v>
      </c>
      <c r="E1301" s="134" t="s">
        <v>0</v>
      </c>
      <c r="F1301" s="135" t="s">
        <v>2160</v>
      </c>
      <c r="H1301" s="136">
        <v>77.802999999999997</v>
      </c>
      <c r="L1301" s="133"/>
      <c r="M1301" s="137"/>
      <c r="N1301" s="138"/>
      <c r="O1301" s="138"/>
      <c r="P1301" s="138"/>
      <c r="Q1301" s="138"/>
      <c r="R1301" s="138"/>
      <c r="S1301" s="138"/>
      <c r="T1301" s="139"/>
      <c r="AT1301" s="134" t="s">
        <v>226</v>
      </c>
      <c r="AU1301" s="134" t="s">
        <v>81</v>
      </c>
      <c r="AV1301" s="132" t="s">
        <v>81</v>
      </c>
      <c r="AW1301" s="132" t="s">
        <v>28</v>
      </c>
      <c r="AX1301" s="132" t="s">
        <v>72</v>
      </c>
      <c r="AY1301" s="134" t="s">
        <v>217</v>
      </c>
    </row>
    <row r="1302" spans="1:65" s="132" customFormat="1">
      <c r="B1302" s="133"/>
      <c r="D1302" s="113" t="s">
        <v>226</v>
      </c>
      <c r="E1302" s="134" t="s">
        <v>0</v>
      </c>
      <c r="F1302" s="135" t="s">
        <v>2161</v>
      </c>
      <c r="H1302" s="136">
        <v>77.183000000000007</v>
      </c>
      <c r="L1302" s="133"/>
      <c r="M1302" s="137"/>
      <c r="N1302" s="138"/>
      <c r="O1302" s="138"/>
      <c r="P1302" s="138"/>
      <c r="Q1302" s="138"/>
      <c r="R1302" s="138"/>
      <c r="S1302" s="138"/>
      <c r="T1302" s="139"/>
      <c r="AT1302" s="134" t="s">
        <v>226</v>
      </c>
      <c r="AU1302" s="134" t="s">
        <v>81</v>
      </c>
      <c r="AV1302" s="132" t="s">
        <v>81</v>
      </c>
      <c r="AW1302" s="132" t="s">
        <v>28</v>
      </c>
      <c r="AX1302" s="132" t="s">
        <v>72</v>
      </c>
      <c r="AY1302" s="134" t="s">
        <v>217</v>
      </c>
    </row>
    <row r="1303" spans="1:65" s="132" customFormat="1">
      <c r="B1303" s="133"/>
      <c r="D1303" s="113" t="s">
        <v>226</v>
      </c>
      <c r="E1303" s="134" t="s">
        <v>0</v>
      </c>
      <c r="F1303" s="135" t="s">
        <v>2162</v>
      </c>
      <c r="H1303" s="136">
        <v>80.753</v>
      </c>
      <c r="L1303" s="133"/>
      <c r="M1303" s="137"/>
      <c r="N1303" s="138"/>
      <c r="O1303" s="138"/>
      <c r="P1303" s="138"/>
      <c r="Q1303" s="138"/>
      <c r="R1303" s="138"/>
      <c r="S1303" s="138"/>
      <c r="T1303" s="139"/>
      <c r="AT1303" s="134" t="s">
        <v>226</v>
      </c>
      <c r="AU1303" s="134" t="s">
        <v>81</v>
      </c>
      <c r="AV1303" s="132" t="s">
        <v>81</v>
      </c>
      <c r="AW1303" s="132" t="s">
        <v>28</v>
      </c>
      <c r="AX1303" s="132" t="s">
        <v>72</v>
      </c>
      <c r="AY1303" s="134" t="s">
        <v>217</v>
      </c>
    </row>
    <row r="1304" spans="1:65" s="140" customFormat="1">
      <c r="B1304" s="141"/>
      <c r="D1304" s="113" t="s">
        <v>226</v>
      </c>
      <c r="E1304" s="142" t="s">
        <v>0</v>
      </c>
      <c r="F1304" s="143" t="s">
        <v>227</v>
      </c>
      <c r="H1304" s="144">
        <v>235.73899999999998</v>
      </c>
      <c r="L1304" s="141"/>
      <c r="M1304" s="145"/>
      <c r="N1304" s="146"/>
      <c r="O1304" s="146"/>
      <c r="P1304" s="146"/>
      <c r="Q1304" s="146"/>
      <c r="R1304" s="146"/>
      <c r="S1304" s="146"/>
      <c r="T1304" s="147"/>
      <c r="AT1304" s="142" t="s">
        <v>226</v>
      </c>
      <c r="AU1304" s="142" t="s">
        <v>81</v>
      </c>
      <c r="AV1304" s="140" t="s">
        <v>224</v>
      </c>
      <c r="AW1304" s="140" t="s">
        <v>28</v>
      </c>
      <c r="AX1304" s="140" t="s">
        <v>79</v>
      </c>
      <c r="AY1304" s="142" t="s">
        <v>217</v>
      </c>
    </row>
    <row r="1305" spans="1:65" s="17" customFormat="1" ht="16.5" customHeight="1">
      <c r="A1305" s="161"/>
      <c r="B1305" s="15"/>
      <c r="C1305" s="148" t="s">
        <v>5929</v>
      </c>
      <c r="D1305" s="148" t="s">
        <v>245</v>
      </c>
      <c r="E1305" s="149" t="s">
        <v>2212</v>
      </c>
      <c r="F1305" s="150" t="s">
        <v>2213</v>
      </c>
      <c r="G1305" s="151" t="s">
        <v>286</v>
      </c>
      <c r="H1305" s="152">
        <v>259.31200000000001</v>
      </c>
      <c r="I1305" s="2"/>
      <c r="J1305" s="153">
        <f>ROUND(I1305*H1305,2)</f>
        <v>0</v>
      </c>
      <c r="K1305" s="150" t="s">
        <v>223</v>
      </c>
      <c r="L1305" s="154"/>
      <c r="M1305" s="155" t="s">
        <v>0</v>
      </c>
      <c r="N1305" s="156" t="s">
        <v>37</v>
      </c>
      <c r="O1305" s="102"/>
      <c r="P1305" s="103">
        <f>O1305*H1305</f>
        <v>0</v>
      </c>
      <c r="Q1305" s="103">
        <v>3.3999999999999998E-3</v>
      </c>
      <c r="R1305" s="103">
        <f>Q1305*H1305</f>
        <v>0.88166080000000002</v>
      </c>
      <c r="S1305" s="103">
        <v>0</v>
      </c>
      <c r="T1305" s="104">
        <f>S1305*H1305</f>
        <v>0</v>
      </c>
      <c r="U1305" s="161"/>
      <c r="V1305" s="161"/>
      <c r="W1305" s="161"/>
      <c r="X1305" s="161"/>
      <c r="Y1305" s="161"/>
      <c r="Z1305" s="161"/>
      <c r="AA1305" s="161"/>
      <c r="AB1305" s="161"/>
      <c r="AC1305" s="161"/>
      <c r="AD1305" s="161"/>
      <c r="AE1305" s="161"/>
      <c r="AR1305" s="105" t="s">
        <v>364</v>
      </c>
      <c r="AT1305" s="105" t="s">
        <v>245</v>
      </c>
      <c r="AU1305" s="105" t="s">
        <v>81</v>
      </c>
      <c r="AY1305" s="6" t="s">
        <v>217</v>
      </c>
      <c r="BE1305" s="106">
        <f>IF(N1305="základní",J1305,0)</f>
        <v>0</v>
      </c>
      <c r="BF1305" s="106">
        <f>IF(N1305="snížená",J1305,0)</f>
        <v>0</v>
      </c>
      <c r="BG1305" s="106">
        <f>IF(N1305="zákl. přenesená",J1305,0)</f>
        <v>0</v>
      </c>
      <c r="BH1305" s="106">
        <f>IF(N1305="sníž. přenesená",J1305,0)</f>
        <v>0</v>
      </c>
      <c r="BI1305" s="106">
        <f>IF(N1305="nulová",J1305,0)</f>
        <v>0</v>
      </c>
      <c r="BJ1305" s="6" t="s">
        <v>79</v>
      </c>
      <c r="BK1305" s="106">
        <f>ROUND(I1305*H1305,2)</f>
        <v>0</v>
      </c>
      <c r="BL1305" s="6" t="s">
        <v>293</v>
      </c>
      <c r="BM1305" s="105" t="s">
        <v>2214</v>
      </c>
    </row>
    <row r="1306" spans="1:65" s="132" customFormat="1">
      <c r="B1306" s="133"/>
      <c r="D1306" s="113" t="s">
        <v>226</v>
      </c>
      <c r="F1306" s="135" t="s">
        <v>2215</v>
      </c>
      <c r="H1306" s="136">
        <v>259.31200000000001</v>
      </c>
      <c r="L1306" s="133"/>
      <c r="M1306" s="137"/>
      <c r="N1306" s="138"/>
      <c r="O1306" s="138"/>
      <c r="P1306" s="138"/>
      <c r="Q1306" s="138"/>
      <c r="R1306" s="138"/>
      <c r="S1306" s="138"/>
      <c r="T1306" s="139"/>
      <c r="AT1306" s="134" t="s">
        <v>226</v>
      </c>
      <c r="AU1306" s="134" t="s">
        <v>81</v>
      </c>
      <c r="AV1306" s="132" t="s">
        <v>81</v>
      </c>
      <c r="AW1306" s="132" t="s">
        <v>2</v>
      </c>
      <c r="AX1306" s="132" t="s">
        <v>79</v>
      </c>
      <c r="AY1306" s="134" t="s">
        <v>217</v>
      </c>
    </row>
    <row r="1307" spans="1:65" s="17" customFormat="1" ht="16.5" customHeight="1">
      <c r="A1307" s="161"/>
      <c r="B1307" s="15"/>
      <c r="C1307" s="94" t="s">
        <v>5930</v>
      </c>
      <c r="D1307" s="94" t="s">
        <v>219</v>
      </c>
      <c r="E1307" s="95" t="s">
        <v>2216</v>
      </c>
      <c r="F1307" s="96" t="s">
        <v>2217</v>
      </c>
      <c r="G1307" s="97" t="s">
        <v>257</v>
      </c>
      <c r="H1307" s="98">
        <v>83.866</v>
      </c>
      <c r="I1307" s="1"/>
      <c r="J1307" s="99">
        <f>ROUND(I1307*H1307,2)</f>
        <v>0</v>
      </c>
      <c r="K1307" s="96" t="s">
        <v>223</v>
      </c>
      <c r="L1307" s="15"/>
      <c r="M1307" s="100" t="s">
        <v>0</v>
      </c>
      <c r="N1307" s="101" t="s">
        <v>37</v>
      </c>
      <c r="O1307" s="102"/>
      <c r="P1307" s="103">
        <f>O1307*H1307</f>
        <v>0</v>
      </c>
      <c r="Q1307" s="103">
        <v>0</v>
      </c>
      <c r="R1307" s="103">
        <f>Q1307*H1307</f>
        <v>0</v>
      </c>
      <c r="S1307" s="103">
        <v>3.0000000000000001E-3</v>
      </c>
      <c r="T1307" s="104">
        <f>S1307*H1307</f>
        <v>0.25159799999999999</v>
      </c>
      <c r="U1307" s="161"/>
      <c r="V1307" s="161"/>
      <c r="W1307" s="161"/>
      <c r="X1307" s="161"/>
      <c r="Y1307" s="161"/>
      <c r="Z1307" s="161"/>
      <c r="AA1307" s="161"/>
      <c r="AB1307" s="161"/>
      <c r="AC1307" s="161"/>
      <c r="AD1307" s="161"/>
      <c r="AE1307" s="161"/>
      <c r="AR1307" s="105" t="s">
        <v>293</v>
      </c>
      <c r="AT1307" s="105" t="s">
        <v>219</v>
      </c>
      <c r="AU1307" s="105" t="s">
        <v>81</v>
      </c>
      <c r="AY1307" s="6" t="s">
        <v>217</v>
      </c>
      <c r="BE1307" s="106">
        <f>IF(N1307="základní",J1307,0)</f>
        <v>0</v>
      </c>
      <c r="BF1307" s="106">
        <f>IF(N1307="snížená",J1307,0)</f>
        <v>0</v>
      </c>
      <c r="BG1307" s="106">
        <f>IF(N1307="zákl. přenesená",J1307,0)</f>
        <v>0</v>
      </c>
      <c r="BH1307" s="106">
        <f>IF(N1307="sníž. přenesená",J1307,0)</f>
        <v>0</v>
      </c>
      <c r="BI1307" s="106">
        <f>IF(N1307="nulová",J1307,0)</f>
        <v>0</v>
      </c>
      <c r="BJ1307" s="6" t="s">
        <v>79</v>
      </c>
      <c r="BK1307" s="106">
        <f>ROUND(I1307*H1307,2)</f>
        <v>0</v>
      </c>
      <c r="BL1307" s="6" t="s">
        <v>293</v>
      </c>
      <c r="BM1307" s="105" t="s">
        <v>2218</v>
      </c>
    </row>
    <row r="1308" spans="1:65" s="132" customFormat="1">
      <c r="B1308" s="133"/>
      <c r="D1308" s="113" t="s">
        <v>226</v>
      </c>
      <c r="E1308" s="134" t="s">
        <v>0</v>
      </c>
      <c r="F1308" s="135" t="s">
        <v>2219</v>
      </c>
      <c r="H1308" s="136">
        <v>83.866</v>
      </c>
      <c r="L1308" s="133"/>
      <c r="M1308" s="137"/>
      <c r="N1308" s="138"/>
      <c r="O1308" s="138"/>
      <c r="P1308" s="138"/>
      <c r="Q1308" s="138"/>
      <c r="R1308" s="138"/>
      <c r="S1308" s="138"/>
      <c r="T1308" s="139"/>
      <c r="AT1308" s="134" t="s">
        <v>226</v>
      </c>
      <c r="AU1308" s="134" t="s">
        <v>81</v>
      </c>
      <c r="AV1308" s="132" t="s">
        <v>81</v>
      </c>
      <c r="AW1308" s="132" t="s">
        <v>28</v>
      </c>
      <c r="AX1308" s="132" t="s">
        <v>79</v>
      </c>
      <c r="AY1308" s="134" t="s">
        <v>217</v>
      </c>
    </row>
    <row r="1309" spans="1:65" s="17" customFormat="1" ht="16.5" customHeight="1">
      <c r="A1309" s="161"/>
      <c r="B1309" s="15"/>
      <c r="C1309" s="94" t="s">
        <v>5931</v>
      </c>
      <c r="D1309" s="94" t="s">
        <v>219</v>
      </c>
      <c r="E1309" s="95" t="s">
        <v>2220</v>
      </c>
      <c r="F1309" s="96" t="s">
        <v>2221</v>
      </c>
      <c r="G1309" s="97" t="s">
        <v>257</v>
      </c>
      <c r="H1309" s="98">
        <v>355.57900000000001</v>
      </c>
      <c r="I1309" s="1"/>
      <c r="J1309" s="99">
        <f>ROUND(I1309*H1309,2)</f>
        <v>0</v>
      </c>
      <c r="K1309" s="96" t="s">
        <v>223</v>
      </c>
      <c r="L1309" s="15"/>
      <c r="M1309" s="100" t="s">
        <v>0</v>
      </c>
      <c r="N1309" s="101" t="s">
        <v>37</v>
      </c>
      <c r="O1309" s="102"/>
      <c r="P1309" s="103">
        <f>O1309*H1309</f>
        <v>0</v>
      </c>
      <c r="Q1309" s="103">
        <v>0</v>
      </c>
      <c r="R1309" s="103">
        <f>Q1309*H1309</f>
        <v>0</v>
      </c>
      <c r="S1309" s="103">
        <v>2.9999999999999997E-4</v>
      </c>
      <c r="T1309" s="104">
        <f>S1309*H1309</f>
        <v>0.1066737</v>
      </c>
      <c r="U1309" s="161"/>
      <c r="V1309" s="161"/>
      <c r="W1309" s="161"/>
      <c r="X1309" s="161"/>
      <c r="Y1309" s="161"/>
      <c r="Z1309" s="161"/>
      <c r="AA1309" s="161"/>
      <c r="AB1309" s="161"/>
      <c r="AC1309" s="161"/>
      <c r="AD1309" s="161"/>
      <c r="AE1309" s="161"/>
      <c r="AR1309" s="105" t="s">
        <v>293</v>
      </c>
      <c r="AT1309" s="105" t="s">
        <v>219</v>
      </c>
      <c r="AU1309" s="105" t="s">
        <v>81</v>
      </c>
      <c r="AY1309" s="6" t="s">
        <v>217</v>
      </c>
      <c r="BE1309" s="106">
        <f>IF(N1309="základní",J1309,0)</f>
        <v>0</v>
      </c>
      <c r="BF1309" s="106">
        <f>IF(N1309="snížená",J1309,0)</f>
        <v>0</v>
      </c>
      <c r="BG1309" s="106">
        <f>IF(N1309="zákl. přenesená",J1309,0)</f>
        <v>0</v>
      </c>
      <c r="BH1309" s="106">
        <f>IF(N1309="sníž. přenesená",J1309,0)</f>
        <v>0</v>
      </c>
      <c r="BI1309" s="106">
        <f>IF(N1309="nulová",J1309,0)</f>
        <v>0</v>
      </c>
      <c r="BJ1309" s="6" t="s">
        <v>79</v>
      </c>
      <c r="BK1309" s="106">
        <f>ROUND(I1309*H1309,2)</f>
        <v>0</v>
      </c>
      <c r="BL1309" s="6" t="s">
        <v>293</v>
      </c>
      <c r="BM1309" s="105" t="s">
        <v>2222</v>
      </c>
    </row>
    <row r="1310" spans="1:65" s="132" customFormat="1" ht="33.75">
      <c r="B1310" s="133"/>
      <c r="D1310" s="113" t="s">
        <v>226</v>
      </c>
      <c r="E1310" s="134" t="s">
        <v>0</v>
      </c>
      <c r="F1310" s="135" t="s">
        <v>2223</v>
      </c>
      <c r="H1310" s="136">
        <v>94.581000000000003</v>
      </c>
      <c r="L1310" s="133"/>
      <c r="M1310" s="137"/>
      <c r="N1310" s="138"/>
      <c r="O1310" s="138"/>
      <c r="P1310" s="138"/>
      <c r="Q1310" s="138"/>
      <c r="R1310" s="138"/>
      <c r="S1310" s="138"/>
      <c r="T1310" s="139"/>
      <c r="AT1310" s="134" t="s">
        <v>226</v>
      </c>
      <c r="AU1310" s="134" t="s">
        <v>81</v>
      </c>
      <c r="AV1310" s="132" t="s">
        <v>81</v>
      </c>
      <c r="AW1310" s="132" t="s">
        <v>28</v>
      </c>
      <c r="AX1310" s="132" t="s">
        <v>72</v>
      </c>
      <c r="AY1310" s="134" t="s">
        <v>217</v>
      </c>
    </row>
    <row r="1311" spans="1:65" s="132" customFormat="1" ht="22.5">
      <c r="B1311" s="133"/>
      <c r="D1311" s="113" t="s">
        <v>226</v>
      </c>
      <c r="E1311" s="134" t="s">
        <v>0</v>
      </c>
      <c r="F1311" s="135" t="s">
        <v>2224</v>
      </c>
      <c r="H1311" s="136">
        <v>86.123999999999995</v>
      </c>
      <c r="L1311" s="133"/>
      <c r="M1311" s="137"/>
      <c r="N1311" s="138"/>
      <c r="O1311" s="138"/>
      <c r="P1311" s="138"/>
      <c r="Q1311" s="138"/>
      <c r="R1311" s="138"/>
      <c r="S1311" s="138"/>
      <c r="T1311" s="139"/>
      <c r="AT1311" s="134" t="s">
        <v>226</v>
      </c>
      <c r="AU1311" s="134" t="s">
        <v>81</v>
      </c>
      <c r="AV1311" s="132" t="s">
        <v>81</v>
      </c>
      <c r="AW1311" s="132" t="s">
        <v>28</v>
      </c>
      <c r="AX1311" s="132" t="s">
        <v>72</v>
      </c>
      <c r="AY1311" s="134" t="s">
        <v>217</v>
      </c>
    </row>
    <row r="1312" spans="1:65" s="132" customFormat="1">
      <c r="B1312" s="133"/>
      <c r="D1312" s="113" t="s">
        <v>226</v>
      </c>
      <c r="E1312" s="134" t="s">
        <v>0</v>
      </c>
      <c r="F1312" s="135" t="s">
        <v>2225</v>
      </c>
      <c r="H1312" s="136">
        <v>87.061999999999998</v>
      </c>
      <c r="L1312" s="133"/>
      <c r="M1312" s="137"/>
      <c r="N1312" s="138"/>
      <c r="O1312" s="138"/>
      <c r="P1312" s="138"/>
      <c r="Q1312" s="138"/>
      <c r="R1312" s="138"/>
      <c r="S1312" s="138"/>
      <c r="T1312" s="139"/>
      <c r="AT1312" s="134" t="s">
        <v>226</v>
      </c>
      <c r="AU1312" s="134" t="s">
        <v>81</v>
      </c>
      <c r="AV1312" s="132" t="s">
        <v>81</v>
      </c>
      <c r="AW1312" s="132" t="s">
        <v>28</v>
      </c>
      <c r="AX1312" s="132" t="s">
        <v>72</v>
      </c>
      <c r="AY1312" s="134" t="s">
        <v>217</v>
      </c>
    </row>
    <row r="1313" spans="1:65" s="132" customFormat="1" ht="22.5">
      <c r="B1313" s="133"/>
      <c r="D1313" s="113" t="s">
        <v>226</v>
      </c>
      <c r="E1313" s="134" t="s">
        <v>0</v>
      </c>
      <c r="F1313" s="135" t="s">
        <v>2226</v>
      </c>
      <c r="H1313" s="136">
        <v>87.811999999999998</v>
      </c>
      <c r="L1313" s="133"/>
      <c r="M1313" s="137"/>
      <c r="N1313" s="138"/>
      <c r="O1313" s="138"/>
      <c r="P1313" s="138"/>
      <c r="Q1313" s="138"/>
      <c r="R1313" s="138"/>
      <c r="S1313" s="138"/>
      <c r="T1313" s="139"/>
      <c r="AT1313" s="134" t="s">
        <v>226</v>
      </c>
      <c r="AU1313" s="134" t="s">
        <v>81</v>
      </c>
      <c r="AV1313" s="132" t="s">
        <v>81</v>
      </c>
      <c r="AW1313" s="132" t="s">
        <v>28</v>
      </c>
      <c r="AX1313" s="132" t="s">
        <v>72</v>
      </c>
      <c r="AY1313" s="134" t="s">
        <v>217</v>
      </c>
    </row>
    <row r="1314" spans="1:65" s="140" customFormat="1">
      <c r="B1314" s="141"/>
      <c r="D1314" s="113" t="s">
        <v>226</v>
      </c>
      <c r="E1314" s="142" t="s">
        <v>0</v>
      </c>
      <c r="F1314" s="143" t="s">
        <v>227</v>
      </c>
      <c r="H1314" s="144">
        <v>355.57900000000001</v>
      </c>
      <c r="L1314" s="141"/>
      <c r="M1314" s="145"/>
      <c r="N1314" s="146"/>
      <c r="O1314" s="146"/>
      <c r="P1314" s="146"/>
      <c r="Q1314" s="146"/>
      <c r="R1314" s="146"/>
      <c r="S1314" s="146"/>
      <c r="T1314" s="147"/>
      <c r="AT1314" s="142" t="s">
        <v>226</v>
      </c>
      <c r="AU1314" s="142" t="s">
        <v>81</v>
      </c>
      <c r="AV1314" s="140" t="s">
        <v>224</v>
      </c>
      <c r="AW1314" s="140" t="s">
        <v>28</v>
      </c>
      <c r="AX1314" s="140" t="s">
        <v>79</v>
      </c>
      <c r="AY1314" s="142" t="s">
        <v>217</v>
      </c>
    </row>
    <row r="1315" spans="1:65" s="17" customFormat="1" ht="16.5" customHeight="1">
      <c r="A1315" s="161"/>
      <c r="B1315" s="15"/>
      <c r="C1315" s="94" t="s">
        <v>5932</v>
      </c>
      <c r="D1315" s="94" t="s">
        <v>219</v>
      </c>
      <c r="E1315" s="95" t="s">
        <v>2227</v>
      </c>
      <c r="F1315" s="96" t="s">
        <v>2228</v>
      </c>
      <c r="G1315" s="97" t="s">
        <v>257</v>
      </c>
      <c r="H1315" s="98">
        <v>11.435</v>
      </c>
      <c r="I1315" s="1"/>
      <c r="J1315" s="99">
        <f>ROUND(I1315*H1315,2)</f>
        <v>0</v>
      </c>
      <c r="K1315" s="96" t="s">
        <v>223</v>
      </c>
      <c r="L1315" s="15"/>
      <c r="M1315" s="100" t="s">
        <v>0</v>
      </c>
      <c r="N1315" s="101" t="s">
        <v>37</v>
      </c>
      <c r="O1315" s="102"/>
      <c r="P1315" s="103">
        <f>O1315*H1315</f>
        <v>0</v>
      </c>
      <c r="Q1315" s="103">
        <v>0</v>
      </c>
      <c r="R1315" s="103">
        <f>Q1315*H1315</f>
        <v>0</v>
      </c>
      <c r="S1315" s="103">
        <v>0</v>
      </c>
      <c r="T1315" s="104">
        <f>S1315*H1315</f>
        <v>0</v>
      </c>
      <c r="U1315" s="161"/>
      <c r="V1315" s="161"/>
      <c r="W1315" s="161"/>
      <c r="X1315" s="161"/>
      <c r="Y1315" s="161"/>
      <c r="Z1315" s="161"/>
      <c r="AA1315" s="161"/>
      <c r="AB1315" s="161"/>
      <c r="AC1315" s="161"/>
      <c r="AD1315" s="161"/>
      <c r="AE1315" s="161"/>
      <c r="AR1315" s="105" t="s">
        <v>293</v>
      </c>
      <c r="AT1315" s="105" t="s">
        <v>219</v>
      </c>
      <c r="AU1315" s="105" t="s">
        <v>81</v>
      </c>
      <c r="AY1315" s="6" t="s">
        <v>217</v>
      </c>
      <c r="BE1315" s="106">
        <f>IF(N1315="základní",J1315,0)</f>
        <v>0</v>
      </c>
      <c r="BF1315" s="106">
        <f>IF(N1315="snížená",J1315,0)</f>
        <v>0</v>
      </c>
      <c r="BG1315" s="106">
        <f>IF(N1315="zákl. přenesená",J1315,0)</f>
        <v>0</v>
      </c>
      <c r="BH1315" s="106">
        <f>IF(N1315="sníž. přenesená",J1315,0)</f>
        <v>0</v>
      </c>
      <c r="BI1315" s="106">
        <f>IF(N1315="nulová",J1315,0)</f>
        <v>0</v>
      </c>
      <c r="BJ1315" s="6" t="s">
        <v>79</v>
      </c>
      <c r="BK1315" s="106">
        <f>ROUND(I1315*H1315,2)</f>
        <v>0</v>
      </c>
      <c r="BL1315" s="6" t="s">
        <v>293</v>
      </c>
      <c r="BM1315" s="105" t="s">
        <v>2229</v>
      </c>
    </row>
    <row r="1316" spans="1:65" s="132" customFormat="1">
      <c r="B1316" s="133"/>
      <c r="D1316" s="113" t="s">
        <v>226</v>
      </c>
      <c r="E1316" s="134" t="s">
        <v>0</v>
      </c>
      <c r="F1316" s="135" t="s">
        <v>2230</v>
      </c>
      <c r="H1316" s="136">
        <v>11.435</v>
      </c>
      <c r="L1316" s="133"/>
      <c r="M1316" s="137"/>
      <c r="N1316" s="138"/>
      <c r="O1316" s="138"/>
      <c r="P1316" s="138"/>
      <c r="Q1316" s="138"/>
      <c r="R1316" s="138"/>
      <c r="S1316" s="138"/>
      <c r="T1316" s="139"/>
      <c r="AT1316" s="134" t="s">
        <v>226</v>
      </c>
      <c r="AU1316" s="134" t="s">
        <v>81</v>
      </c>
      <c r="AV1316" s="132" t="s">
        <v>81</v>
      </c>
      <c r="AW1316" s="132" t="s">
        <v>28</v>
      </c>
      <c r="AX1316" s="132" t="s">
        <v>79</v>
      </c>
      <c r="AY1316" s="134" t="s">
        <v>217</v>
      </c>
    </row>
    <row r="1317" spans="1:65" s="17" customFormat="1" ht="16.5" customHeight="1">
      <c r="A1317" s="161"/>
      <c r="B1317" s="15"/>
      <c r="C1317" s="148" t="s">
        <v>5933</v>
      </c>
      <c r="D1317" s="148" t="s">
        <v>245</v>
      </c>
      <c r="E1317" s="149" t="s">
        <v>2231</v>
      </c>
      <c r="F1317" s="150" t="s">
        <v>2232</v>
      </c>
      <c r="G1317" s="151" t="s">
        <v>257</v>
      </c>
      <c r="H1317" s="152">
        <v>11.664</v>
      </c>
      <c r="I1317" s="2"/>
      <c r="J1317" s="153">
        <f>ROUND(I1317*H1317,2)</f>
        <v>0</v>
      </c>
      <c r="K1317" s="150" t="s">
        <v>223</v>
      </c>
      <c r="L1317" s="154"/>
      <c r="M1317" s="155" t="s">
        <v>0</v>
      </c>
      <c r="N1317" s="156" t="s">
        <v>37</v>
      </c>
      <c r="O1317" s="102"/>
      <c r="P1317" s="103">
        <f>O1317*H1317</f>
        <v>0</v>
      </c>
      <c r="Q1317" s="103">
        <v>1.6000000000000001E-4</v>
      </c>
      <c r="R1317" s="103">
        <f>Q1317*H1317</f>
        <v>1.8662400000000001E-3</v>
      </c>
      <c r="S1317" s="103">
        <v>0</v>
      </c>
      <c r="T1317" s="104">
        <f>S1317*H1317</f>
        <v>0</v>
      </c>
      <c r="U1317" s="161"/>
      <c r="V1317" s="161"/>
      <c r="W1317" s="161"/>
      <c r="X1317" s="161"/>
      <c r="Y1317" s="161"/>
      <c r="Z1317" s="161"/>
      <c r="AA1317" s="161"/>
      <c r="AB1317" s="161"/>
      <c r="AC1317" s="161"/>
      <c r="AD1317" s="161"/>
      <c r="AE1317" s="161"/>
      <c r="AR1317" s="105" t="s">
        <v>364</v>
      </c>
      <c r="AT1317" s="105" t="s">
        <v>245</v>
      </c>
      <c r="AU1317" s="105" t="s">
        <v>81</v>
      </c>
      <c r="AY1317" s="6" t="s">
        <v>217</v>
      </c>
      <c r="BE1317" s="106">
        <f>IF(N1317="základní",J1317,0)</f>
        <v>0</v>
      </c>
      <c r="BF1317" s="106">
        <f>IF(N1317="snížená",J1317,0)</f>
        <v>0</v>
      </c>
      <c r="BG1317" s="106">
        <f>IF(N1317="zákl. přenesená",J1317,0)</f>
        <v>0</v>
      </c>
      <c r="BH1317" s="106">
        <f>IF(N1317="sníž. přenesená",J1317,0)</f>
        <v>0</v>
      </c>
      <c r="BI1317" s="106">
        <f>IF(N1317="nulová",J1317,0)</f>
        <v>0</v>
      </c>
      <c r="BJ1317" s="6" t="s">
        <v>79</v>
      </c>
      <c r="BK1317" s="106">
        <f>ROUND(I1317*H1317,2)</f>
        <v>0</v>
      </c>
      <c r="BL1317" s="6" t="s">
        <v>293</v>
      </c>
      <c r="BM1317" s="105" t="s">
        <v>2233</v>
      </c>
    </row>
    <row r="1318" spans="1:65" s="132" customFormat="1">
      <c r="B1318" s="133"/>
      <c r="D1318" s="113" t="s">
        <v>226</v>
      </c>
      <c r="E1318" s="134" t="s">
        <v>0</v>
      </c>
      <c r="F1318" s="135" t="s">
        <v>2230</v>
      </c>
      <c r="H1318" s="136">
        <v>11.435</v>
      </c>
      <c r="L1318" s="133"/>
      <c r="M1318" s="137"/>
      <c r="N1318" s="138"/>
      <c r="O1318" s="138"/>
      <c r="P1318" s="138"/>
      <c r="Q1318" s="138"/>
      <c r="R1318" s="138"/>
      <c r="S1318" s="138"/>
      <c r="T1318" s="139"/>
      <c r="AT1318" s="134" t="s">
        <v>226</v>
      </c>
      <c r="AU1318" s="134" t="s">
        <v>81</v>
      </c>
      <c r="AV1318" s="132" t="s">
        <v>81</v>
      </c>
      <c r="AW1318" s="132" t="s">
        <v>28</v>
      </c>
      <c r="AX1318" s="132" t="s">
        <v>79</v>
      </c>
      <c r="AY1318" s="134" t="s">
        <v>217</v>
      </c>
    </row>
    <row r="1319" spans="1:65" s="132" customFormat="1">
      <c r="B1319" s="133"/>
      <c r="D1319" s="113" t="s">
        <v>226</v>
      </c>
      <c r="F1319" s="135" t="s">
        <v>2234</v>
      </c>
      <c r="H1319" s="136">
        <v>11.664</v>
      </c>
      <c r="L1319" s="133"/>
      <c r="M1319" s="137"/>
      <c r="N1319" s="138"/>
      <c r="O1319" s="138"/>
      <c r="P1319" s="138"/>
      <c r="Q1319" s="138"/>
      <c r="R1319" s="138"/>
      <c r="S1319" s="138"/>
      <c r="T1319" s="139"/>
      <c r="AT1319" s="134" t="s">
        <v>226</v>
      </c>
      <c r="AU1319" s="134" t="s">
        <v>81</v>
      </c>
      <c r="AV1319" s="132" t="s">
        <v>81</v>
      </c>
      <c r="AW1319" s="132" t="s">
        <v>2</v>
      </c>
      <c r="AX1319" s="132" t="s">
        <v>79</v>
      </c>
      <c r="AY1319" s="134" t="s">
        <v>217</v>
      </c>
    </row>
    <row r="1320" spans="1:65" s="17" customFormat="1" ht="16.5" customHeight="1">
      <c r="A1320" s="161"/>
      <c r="B1320" s="15"/>
      <c r="C1320" s="94" t="s">
        <v>5934</v>
      </c>
      <c r="D1320" s="94" t="s">
        <v>219</v>
      </c>
      <c r="E1320" s="95" t="s">
        <v>2235</v>
      </c>
      <c r="F1320" s="96" t="s">
        <v>2236</v>
      </c>
      <c r="G1320" s="97" t="s">
        <v>257</v>
      </c>
      <c r="H1320" s="98">
        <v>83.866</v>
      </c>
      <c r="I1320" s="1"/>
      <c r="J1320" s="99">
        <f>ROUND(I1320*H1320,2)</f>
        <v>0</v>
      </c>
      <c r="K1320" s="96" t="s">
        <v>223</v>
      </c>
      <c r="L1320" s="15"/>
      <c r="M1320" s="100" t="s">
        <v>0</v>
      </c>
      <c r="N1320" s="101" t="s">
        <v>37</v>
      </c>
      <c r="O1320" s="102"/>
      <c r="P1320" s="103">
        <f>O1320*H1320</f>
        <v>0</v>
      </c>
      <c r="Q1320" s="103">
        <v>0</v>
      </c>
      <c r="R1320" s="103">
        <f>Q1320*H1320</f>
        <v>0</v>
      </c>
      <c r="S1320" s="103">
        <v>2.9999999999999997E-4</v>
      </c>
      <c r="T1320" s="104">
        <f>S1320*H1320</f>
        <v>2.5159799999999996E-2</v>
      </c>
      <c r="U1320" s="161"/>
      <c r="V1320" s="161"/>
      <c r="W1320" s="161"/>
      <c r="X1320" s="161"/>
      <c r="Y1320" s="161"/>
      <c r="Z1320" s="161"/>
      <c r="AA1320" s="161"/>
      <c r="AB1320" s="161"/>
      <c r="AC1320" s="161"/>
      <c r="AD1320" s="161"/>
      <c r="AE1320" s="161"/>
      <c r="AR1320" s="105" t="s">
        <v>293</v>
      </c>
      <c r="AT1320" s="105" t="s">
        <v>219</v>
      </c>
      <c r="AU1320" s="105" t="s">
        <v>81</v>
      </c>
      <c r="AY1320" s="6" t="s">
        <v>217</v>
      </c>
      <c r="BE1320" s="106">
        <f>IF(N1320="základní",J1320,0)</f>
        <v>0</v>
      </c>
      <c r="BF1320" s="106">
        <f>IF(N1320="snížená",J1320,0)</f>
        <v>0</v>
      </c>
      <c r="BG1320" s="106">
        <f>IF(N1320="zákl. přenesená",J1320,0)</f>
        <v>0</v>
      </c>
      <c r="BH1320" s="106">
        <f>IF(N1320="sníž. přenesená",J1320,0)</f>
        <v>0</v>
      </c>
      <c r="BI1320" s="106">
        <f>IF(N1320="nulová",J1320,0)</f>
        <v>0</v>
      </c>
      <c r="BJ1320" s="6" t="s">
        <v>79</v>
      </c>
      <c r="BK1320" s="106">
        <f>ROUND(I1320*H1320,2)</f>
        <v>0</v>
      </c>
      <c r="BL1320" s="6" t="s">
        <v>293</v>
      </c>
      <c r="BM1320" s="105" t="s">
        <v>2237</v>
      </c>
    </row>
    <row r="1321" spans="1:65" s="132" customFormat="1">
      <c r="B1321" s="133"/>
      <c r="D1321" s="113" t="s">
        <v>226</v>
      </c>
      <c r="E1321" s="134" t="s">
        <v>0</v>
      </c>
      <c r="F1321" s="135" t="s">
        <v>2238</v>
      </c>
      <c r="H1321" s="136">
        <v>83.866</v>
      </c>
      <c r="L1321" s="133"/>
      <c r="M1321" s="137"/>
      <c r="N1321" s="138"/>
      <c r="O1321" s="138"/>
      <c r="P1321" s="138"/>
      <c r="Q1321" s="138"/>
      <c r="R1321" s="138"/>
      <c r="S1321" s="138"/>
      <c r="T1321" s="139"/>
      <c r="AT1321" s="134" t="s">
        <v>226</v>
      </c>
      <c r="AU1321" s="134" t="s">
        <v>81</v>
      </c>
      <c r="AV1321" s="132" t="s">
        <v>81</v>
      </c>
      <c r="AW1321" s="132" t="s">
        <v>28</v>
      </c>
      <c r="AX1321" s="132" t="s">
        <v>79</v>
      </c>
      <c r="AY1321" s="134" t="s">
        <v>217</v>
      </c>
    </row>
    <row r="1322" spans="1:65" s="17" customFormat="1" ht="16.5" customHeight="1">
      <c r="A1322" s="161"/>
      <c r="B1322" s="15"/>
      <c r="C1322" s="94" t="s">
        <v>2002</v>
      </c>
      <c r="D1322" s="94" t="s">
        <v>219</v>
      </c>
      <c r="E1322" s="95" t="s">
        <v>2239</v>
      </c>
      <c r="F1322" s="96" t="s">
        <v>2240</v>
      </c>
      <c r="G1322" s="97" t="s">
        <v>286</v>
      </c>
      <c r="H1322" s="98">
        <v>27.626000000000001</v>
      </c>
      <c r="I1322" s="1"/>
      <c r="J1322" s="99">
        <f>ROUND(I1322*H1322,2)</f>
        <v>0</v>
      </c>
      <c r="K1322" s="96" t="s">
        <v>223</v>
      </c>
      <c r="L1322" s="15"/>
      <c r="M1322" s="100" t="s">
        <v>0</v>
      </c>
      <c r="N1322" s="101" t="s">
        <v>37</v>
      </c>
      <c r="O1322" s="102"/>
      <c r="P1322" s="103">
        <f>O1322*H1322</f>
        <v>0</v>
      </c>
      <c r="Q1322" s="103">
        <v>5.0000000000000001E-4</v>
      </c>
      <c r="R1322" s="103">
        <f>Q1322*H1322</f>
        <v>1.3813000000000001E-2</v>
      </c>
      <c r="S1322" s="103">
        <v>0</v>
      </c>
      <c r="T1322" s="104">
        <f>S1322*H1322</f>
        <v>0</v>
      </c>
      <c r="U1322" s="161"/>
      <c r="V1322" s="161"/>
      <c r="W1322" s="161"/>
      <c r="X1322" s="161"/>
      <c r="Y1322" s="161"/>
      <c r="Z1322" s="161"/>
      <c r="AA1322" s="161"/>
      <c r="AB1322" s="161"/>
      <c r="AC1322" s="161"/>
      <c r="AD1322" s="161"/>
      <c r="AE1322" s="161"/>
      <c r="AR1322" s="105" t="s">
        <v>293</v>
      </c>
      <c r="AT1322" s="105" t="s">
        <v>219</v>
      </c>
      <c r="AU1322" s="105" t="s">
        <v>81</v>
      </c>
      <c r="AY1322" s="6" t="s">
        <v>217</v>
      </c>
      <c r="BE1322" s="106">
        <f>IF(N1322="základní",J1322,0)</f>
        <v>0</v>
      </c>
      <c r="BF1322" s="106">
        <f>IF(N1322="snížená",J1322,0)</f>
        <v>0</v>
      </c>
      <c r="BG1322" s="106">
        <f>IF(N1322="zákl. přenesená",J1322,0)</f>
        <v>0</v>
      </c>
      <c r="BH1322" s="106">
        <f>IF(N1322="sníž. přenesená",J1322,0)</f>
        <v>0</v>
      </c>
      <c r="BI1322" s="106">
        <f>IF(N1322="nulová",J1322,0)</f>
        <v>0</v>
      </c>
      <c r="BJ1322" s="6" t="s">
        <v>79</v>
      </c>
      <c r="BK1322" s="106">
        <f>ROUND(I1322*H1322,2)</f>
        <v>0</v>
      </c>
      <c r="BL1322" s="6" t="s">
        <v>293</v>
      </c>
      <c r="BM1322" s="105" t="s">
        <v>2241</v>
      </c>
    </row>
    <row r="1323" spans="1:65" s="132" customFormat="1">
      <c r="B1323" s="133"/>
      <c r="D1323" s="113" t="s">
        <v>226</v>
      </c>
      <c r="E1323" s="134" t="s">
        <v>0</v>
      </c>
      <c r="F1323" s="135" t="s">
        <v>2242</v>
      </c>
      <c r="H1323" s="136">
        <v>27.626000000000001</v>
      </c>
      <c r="L1323" s="133"/>
      <c r="M1323" s="137"/>
      <c r="N1323" s="138"/>
      <c r="O1323" s="138"/>
      <c r="P1323" s="138"/>
      <c r="Q1323" s="138"/>
      <c r="R1323" s="138"/>
      <c r="S1323" s="138"/>
      <c r="T1323" s="139"/>
      <c r="AT1323" s="134" t="s">
        <v>226</v>
      </c>
      <c r="AU1323" s="134" t="s">
        <v>81</v>
      </c>
      <c r="AV1323" s="132" t="s">
        <v>81</v>
      </c>
      <c r="AW1323" s="132" t="s">
        <v>28</v>
      </c>
      <c r="AX1323" s="132" t="s">
        <v>79</v>
      </c>
      <c r="AY1323" s="134" t="s">
        <v>217</v>
      </c>
    </row>
    <row r="1324" spans="1:65" s="17" customFormat="1" ht="16.5" customHeight="1">
      <c r="A1324" s="161"/>
      <c r="B1324" s="15"/>
      <c r="C1324" s="148" t="s">
        <v>2006</v>
      </c>
      <c r="D1324" s="148" t="s">
        <v>245</v>
      </c>
      <c r="E1324" s="149" t="s">
        <v>2243</v>
      </c>
      <c r="F1324" s="150" t="s">
        <v>2244</v>
      </c>
      <c r="G1324" s="151" t="s">
        <v>286</v>
      </c>
      <c r="H1324" s="152">
        <v>30.388999999999999</v>
      </c>
      <c r="I1324" s="2"/>
      <c r="J1324" s="153">
        <f>ROUND(I1324*H1324,2)</f>
        <v>0</v>
      </c>
      <c r="K1324" s="150" t="s">
        <v>223</v>
      </c>
      <c r="L1324" s="154"/>
      <c r="M1324" s="155" t="s">
        <v>0</v>
      </c>
      <c r="N1324" s="156" t="s">
        <v>37</v>
      </c>
      <c r="O1324" s="102"/>
      <c r="P1324" s="103">
        <f>O1324*H1324</f>
        <v>0</v>
      </c>
      <c r="Q1324" s="103">
        <v>2.64E-3</v>
      </c>
      <c r="R1324" s="103">
        <f>Q1324*H1324</f>
        <v>8.022696E-2</v>
      </c>
      <c r="S1324" s="103">
        <v>0</v>
      </c>
      <c r="T1324" s="104">
        <f>S1324*H1324</f>
        <v>0</v>
      </c>
      <c r="U1324" s="161"/>
      <c r="V1324" s="161"/>
      <c r="W1324" s="161"/>
      <c r="X1324" s="161"/>
      <c r="Y1324" s="161"/>
      <c r="Z1324" s="161"/>
      <c r="AA1324" s="161"/>
      <c r="AB1324" s="161"/>
      <c r="AC1324" s="161"/>
      <c r="AD1324" s="161"/>
      <c r="AE1324" s="161"/>
      <c r="AR1324" s="105" t="s">
        <v>364</v>
      </c>
      <c r="AT1324" s="105" t="s">
        <v>245</v>
      </c>
      <c r="AU1324" s="105" t="s">
        <v>81</v>
      </c>
      <c r="AY1324" s="6" t="s">
        <v>217</v>
      </c>
      <c r="BE1324" s="106">
        <f>IF(N1324="základní",J1324,0)</f>
        <v>0</v>
      </c>
      <c r="BF1324" s="106">
        <f>IF(N1324="snížená",J1324,0)</f>
        <v>0</v>
      </c>
      <c r="BG1324" s="106">
        <f>IF(N1324="zákl. přenesená",J1324,0)</f>
        <v>0</v>
      </c>
      <c r="BH1324" s="106">
        <f>IF(N1324="sníž. přenesená",J1324,0)</f>
        <v>0</v>
      </c>
      <c r="BI1324" s="106">
        <f>IF(N1324="nulová",J1324,0)</f>
        <v>0</v>
      </c>
      <c r="BJ1324" s="6" t="s">
        <v>79</v>
      </c>
      <c r="BK1324" s="106">
        <f>ROUND(I1324*H1324,2)</f>
        <v>0</v>
      </c>
      <c r="BL1324" s="6" t="s">
        <v>293</v>
      </c>
      <c r="BM1324" s="105" t="s">
        <v>2245</v>
      </c>
    </row>
    <row r="1325" spans="1:65" s="132" customFormat="1">
      <c r="B1325" s="133"/>
      <c r="D1325" s="113" t="s">
        <v>226</v>
      </c>
      <c r="E1325" s="134" t="s">
        <v>0</v>
      </c>
      <c r="F1325" s="135" t="s">
        <v>2242</v>
      </c>
      <c r="H1325" s="136">
        <v>27.626000000000001</v>
      </c>
      <c r="L1325" s="133"/>
      <c r="M1325" s="137"/>
      <c r="N1325" s="138"/>
      <c r="O1325" s="138"/>
      <c r="P1325" s="138"/>
      <c r="Q1325" s="138"/>
      <c r="R1325" s="138"/>
      <c r="S1325" s="138"/>
      <c r="T1325" s="139"/>
      <c r="AT1325" s="134" t="s">
        <v>226</v>
      </c>
      <c r="AU1325" s="134" t="s">
        <v>81</v>
      </c>
      <c r="AV1325" s="132" t="s">
        <v>81</v>
      </c>
      <c r="AW1325" s="132" t="s">
        <v>28</v>
      </c>
      <c r="AX1325" s="132" t="s">
        <v>79</v>
      </c>
      <c r="AY1325" s="134" t="s">
        <v>217</v>
      </c>
    </row>
    <row r="1326" spans="1:65" s="132" customFormat="1">
      <c r="B1326" s="133"/>
      <c r="D1326" s="113" t="s">
        <v>226</v>
      </c>
      <c r="F1326" s="135" t="s">
        <v>2246</v>
      </c>
      <c r="H1326" s="136">
        <v>30.388999999999999</v>
      </c>
      <c r="L1326" s="133"/>
      <c r="M1326" s="137"/>
      <c r="N1326" s="138"/>
      <c r="O1326" s="138"/>
      <c r="P1326" s="138"/>
      <c r="Q1326" s="138"/>
      <c r="R1326" s="138"/>
      <c r="S1326" s="138"/>
      <c r="T1326" s="139"/>
      <c r="AT1326" s="134" t="s">
        <v>226</v>
      </c>
      <c r="AU1326" s="134" t="s">
        <v>81</v>
      </c>
      <c r="AV1326" s="132" t="s">
        <v>81</v>
      </c>
      <c r="AW1326" s="132" t="s">
        <v>2</v>
      </c>
      <c r="AX1326" s="132" t="s">
        <v>79</v>
      </c>
      <c r="AY1326" s="134" t="s">
        <v>217</v>
      </c>
    </row>
    <row r="1327" spans="1:65" s="17" customFormat="1" ht="16.5" customHeight="1">
      <c r="A1327" s="161"/>
      <c r="B1327" s="15"/>
      <c r="C1327" s="94" t="s">
        <v>2010</v>
      </c>
      <c r="D1327" s="94" t="s">
        <v>219</v>
      </c>
      <c r="E1327" s="95" t="s">
        <v>2247</v>
      </c>
      <c r="F1327" s="96" t="s">
        <v>2248</v>
      </c>
      <c r="G1327" s="97" t="s">
        <v>257</v>
      </c>
      <c r="H1327" s="98">
        <v>334.67200000000003</v>
      </c>
      <c r="I1327" s="1"/>
      <c r="J1327" s="99">
        <f>ROUND(I1327*H1327,2)</f>
        <v>0</v>
      </c>
      <c r="K1327" s="96" t="s">
        <v>0</v>
      </c>
      <c r="L1327" s="15"/>
      <c r="M1327" s="100" t="s">
        <v>0</v>
      </c>
      <c r="N1327" s="101" t="s">
        <v>37</v>
      </c>
      <c r="O1327" s="102"/>
      <c r="P1327" s="103">
        <f>O1327*H1327</f>
        <v>0</v>
      </c>
      <c r="Q1327" s="103">
        <v>5.0000000000000001E-4</v>
      </c>
      <c r="R1327" s="103">
        <f>Q1327*H1327</f>
        <v>0.16733600000000001</v>
      </c>
      <c r="S1327" s="103">
        <v>0</v>
      </c>
      <c r="T1327" s="104">
        <f>S1327*H1327</f>
        <v>0</v>
      </c>
      <c r="U1327" s="161"/>
      <c r="V1327" s="161"/>
      <c r="W1327" s="161"/>
      <c r="X1327" s="161"/>
      <c r="Y1327" s="161"/>
      <c r="Z1327" s="161"/>
      <c r="AA1327" s="161"/>
      <c r="AB1327" s="161"/>
      <c r="AC1327" s="161"/>
      <c r="AD1327" s="161"/>
      <c r="AE1327" s="161"/>
      <c r="AR1327" s="105" t="s">
        <v>293</v>
      </c>
      <c r="AT1327" s="105" t="s">
        <v>219</v>
      </c>
      <c r="AU1327" s="105" t="s">
        <v>81</v>
      </c>
      <c r="AY1327" s="6" t="s">
        <v>217</v>
      </c>
      <c r="BE1327" s="106">
        <f>IF(N1327="základní",J1327,0)</f>
        <v>0</v>
      </c>
      <c r="BF1327" s="106">
        <f>IF(N1327="snížená",J1327,0)</f>
        <v>0</v>
      </c>
      <c r="BG1327" s="106">
        <f>IF(N1327="zákl. přenesená",J1327,0)</f>
        <v>0</v>
      </c>
      <c r="BH1327" s="106">
        <f>IF(N1327="sníž. přenesená",J1327,0)</f>
        <v>0</v>
      </c>
      <c r="BI1327" s="106">
        <f>IF(N1327="nulová",J1327,0)</f>
        <v>0</v>
      </c>
      <c r="BJ1327" s="6" t="s">
        <v>79</v>
      </c>
      <c r="BK1327" s="106">
        <f>ROUND(I1327*H1327,2)</f>
        <v>0</v>
      </c>
      <c r="BL1327" s="6" t="s">
        <v>293</v>
      </c>
      <c r="BM1327" s="105" t="s">
        <v>2249</v>
      </c>
    </row>
    <row r="1328" spans="1:65" s="17" customFormat="1" ht="19.5">
      <c r="A1328" s="161"/>
      <c r="B1328" s="15"/>
      <c r="C1328" s="161"/>
      <c r="D1328" s="113" t="s">
        <v>745</v>
      </c>
      <c r="E1328" s="161"/>
      <c r="F1328" s="114" t="s">
        <v>2250</v>
      </c>
      <c r="G1328" s="161"/>
      <c r="H1328" s="161"/>
      <c r="I1328" s="161"/>
      <c r="J1328" s="161"/>
      <c r="K1328" s="161"/>
      <c r="L1328" s="15"/>
      <c r="M1328" s="115"/>
      <c r="N1328" s="116"/>
      <c r="O1328" s="102"/>
      <c r="P1328" s="102"/>
      <c r="Q1328" s="102"/>
      <c r="R1328" s="102"/>
      <c r="S1328" s="102"/>
      <c r="T1328" s="117"/>
      <c r="U1328" s="161"/>
      <c r="V1328" s="161"/>
      <c r="W1328" s="161"/>
      <c r="X1328" s="161"/>
      <c r="Y1328" s="161"/>
      <c r="Z1328" s="161"/>
      <c r="AA1328" s="161"/>
      <c r="AB1328" s="161"/>
      <c r="AC1328" s="161"/>
      <c r="AD1328" s="161"/>
      <c r="AE1328" s="161"/>
      <c r="AT1328" s="6" t="s">
        <v>745</v>
      </c>
      <c r="AU1328" s="6" t="s">
        <v>81</v>
      </c>
    </row>
    <row r="1329" spans="1:65" s="132" customFormat="1" ht="22.5">
      <c r="B1329" s="133"/>
      <c r="D1329" s="113" t="s">
        <v>226</v>
      </c>
      <c r="E1329" s="134" t="s">
        <v>0</v>
      </c>
      <c r="F1329" s="135" t="s">
        <v>2251</v>
      </c>
      <c r="H1329" s="136">
        <v>72.004000000000005</v>
      </c>
      <c r="L1329" s="133"/>
      <c r="M1329" s="137"/>
      <c r="N1329" s="138"/>
      <c r="O1329" s="138"/>
      <c r="P1329" s="138"/>
      <c r="Q1329" s="138"/>
      <c r="R1329" s="138"/>
      <c r="S1329" s="138"/>
      <c r="T1329" s="139"/>
      <c r="AT1329" s="134" t="s">
        <v>226</v>
      </c>
      <c r="AU1329" s="134" t="s">
        <v>81</v>
      </c>
      <c r="AV1329" s="132" t="s">
        <v>81</v>
      </c>
      <c r="AW1329" s="132" t="s">
        <v>28</v>
      </c>
      <c r="AX1329" s="132" t="s">
        <v>72</v>
      </c>
      <c r="AY1329" s="134" t="s">
        <v>217</v>
      </c>
    </row>
    <row r="1330" spans="1:65" s="132" customFormat="1">
      <c r="B1330" s="133"/>
      <c r="D1330" s="113" t="s">
        <v>226</v>
      </c>
      <c r="E1330" s="134" t="s">
        <v>0</v>
      </c>
      <c r="F1330" s="135" t="s">
        <v>2252</v>
      </c>
      <c r="H1330" s="136">
        <v>71.724000000000004</v>
      </c>
      <c r="L1330" s="133"/>
      <c r="M1330" s="137"/>
      <c r="N1330" s="138"/>
      <c r="O1330" s="138"/>
      <c r="P1330" s="138"/>
      <c r="Q1330" s="138"/>
      <c r="R1330" s="138"/>
      <c r="S1330" s="138"/>
      <c r="T1330" s="139"/>
      <c r="AT1330" s="134" t="s">
        <v>226</v>
      </c>
      <c r="AU1330" s="134" t="s">
        <v>81</v>
      </c>
      <c r="AV1330" s="132" t="s">
        <v>81</v>
      </c>
      <c r="AW1330" s="132" t="s">
        <v>28</v>
      </c>
      <c r="AX1330" s="132" t="s">
        <v>72</v>
      </c>
      <c r="AY1330" s="134" t="s">
        <v>217</v>
      </c>
    </row>
    <row r="1331" spans="1:65" s="132" customFormat="1">
      <c r="B1331" s="133"/>
      <c r="D1331" s="113" t="s">
        <v>226</v>
      </c>
      <c r="E1331" s="134" t="s">
        <v>0</v>
      </c>
      <c r="F1331" s="135" t="s">
        <v>2253</v>
      </c>
      <c r="H1331" s="136">
        <v>83.317999999999998</v>
      </c>
      <c r="L1331" s="133"/>
      <c r="M1331" s="137"/>
      <c r="N1331" s="138"/>
      <c r="O1331" s="138"/>
      <c r="P1331" s="138"/>
      <c r="Q1331" s="138"/>
      <c r="R1331" s="138"/>
      <c r="S1331" s="138"/>
      <c r="T1331" s="139"/>
      <c r="AT1331" s="134" t="s">
        <v>226</v>
      </c>
      <c r="AU1331" s="134" t="s">
        <v>81</v>
      </c>
      <c r="AV1331" s="132" t="s">
        <v>81</v>
      </c>
      <c r="AW1331" s="132" t="s">
        <v>28</v>
      </c>
      <c r="AX1331" s="132" t="s">
        <v>72</v>
      </c>
      <c r="AY1331" s="134" t="s">
        <v>217</v>
      </c>
    </row>
    <row r="1332" spans="1:65" s="132" customFormat="1" ht="22.5">
      <c r="B1332" s="133"/>
      <c r="D1332" s="113" t="s">
        <v>226</v>
      </c>
      <c r="E1332" s="134" t="s">
        <v>0</v>
      </c>
      <c r="F1332" s="135" t="s">
        <v>2254</v>
      </c>
      <c r="H1332" s="136">
        <v>107.626</v>
      </c>
      <c r="L1332" s="133"/>
      <c r="M1332" s="137"/>
      <c r="N1332" s="138"/>
      <c r="O1332" s="138"/>
      <c r="P1332" s="138"/>
      <c r="Q1332" s="138"/>
      <c r="R1332" s="138"/>
      <c r="S1332" s="138"/>
      <c r="T1332" s="139"/>
      <c r="AT1332" s="134" t="s">
        <v>226</v>
      </c>
      <c r="AU1332" s="134" t="s">
        <v>81</v>
      </c>
      <c r="AV1332" s="132" t="s">
        <v>81</v>
      </c>
      <c r="AW1332" s="132" t="s">
        <v>28</v>
      </c>
      <c r="AX1332" s="132" t="s">
        <v>72</v>
      </c>
      <c r="AY1332" s="134" t="s">
        <v>217</v>
      </c>
    </row>
    <row r="1333" spans="1:65" s="140" customFormat="1">
      <c r="B1333" s="141"/>
      <c r="D1333" s="113" t="s">
        <v>226</v>
      </c>
      <c r="E1333" s="142" t="s">
        <v>0</v>
      </c>
      <c r="F1333" s="143" t="s">
        <v>227</v>
      </c>
      <c r="H1333" s="144">
        <v>334.67200000000003</v>
      </c>
      <c r="L1333" s="141"/>
      <c r="M1333" s="145"/>
      <c r="N1333" s="146"/>
      <c r="O1333" s="146"/>
      <c r="P1333" s="146"/>
      <c r="Q1333" s="146"/>
      <c r="R1333" s="146"/>
      <c r="S1333" s="146"/>
      <c r="T1333" s="147"/>
      <c r="AT1333" s="142" t="s">
        <v>226</v>
      </c>
      <c r="AU1333" s="142" t="s">
        <v>81</v>
      </c>
      <c r="AV1333" s="140" t="s">
        <v>224</v>
      </c>
      <c r="AW1333" s="140" t="s">
        <v>28</v>
      </c>
      <c r="AX1333" s="140" t="s">
        <v>79</v>
      </c>
      <c r="AY1333" s="142" t="s">
        <v>217</v>
      </c>
    </row>
    <row r="1334" spans="1:65" s="17" customFormat="1" ht="16.5" customHeight="1">
      <c r="A1334" s="161"/>
      <c r="B1334" s="15"/>
      <c r="C1334" s="94" t="s">
        <v>2014</v>
      </c>
      <c r="D1334" s="94" t="s">
        <v>219</v>
      </c>
      <c r="E1334" s="95" t="s">
        <v>2255</v>
      </c>
      <c r="F1334" s="96" t="s">
        <v>2256</v>
      </c>
      <c r="G1334" s="97" t="s">
        <v>263</v>
      </c>
      <c r="H1334" s="98">
        <v>4.3540000000000001</v>
      </c>
      <c r="I1334" s="1"/>
      <c r="J1334" s="99">
        <f>ROUND(I1334*H1334,2)</f>
        <v>0</v>
      </c>
      <c r="K1334" s="96" t="s">
        <v>223</v>
      </c>
      <c r="L1334" s="15"/>
      <c r="M1334" s="100" t="s">
        <v>0</v>
      </c>
      <c r="N1334" s="101" t="s">
        <v>37</v>
      </c>
      <c r="O1334" s="102"/>
      <c r="P1334" s="103">
        <f>O1334*H1334</f>
        <v>0</v>
      </c>
      <c r="Q1334" s="103">
        <v>0</v>
      </c>
      <c r="R1334" s="103">
        <f>Q1334*H1334</f>
        <v>0</v>
      </c>
      <c r="S1334" s="103">
        <v>0</v>
      </c>
      <c r="T1334" s="104">
        <f>S1334*H1334</f>
        <v>0</v>
      </c>
      <c r="U1334" s="161"/>
      <c r="V1334" s="161"/>
      <c r="W1334" s="161"/>
      <c r="X1334" s="161"/>
      <c r="Y1334" s="161"/>
      <c r="Z1334" s="161"/>
      <c r="AA1334" s="161"/>
      <c r="AB1334" s="161"/>
      <c r="AC1334" s="161"/>
      <c r="AD1334" s="161"/>
      <c r="AE1334" s="161"/>
      <c r="AR1334" s="105" t="s">
        <v>293</v>
      </c>
      <c r="AT1334" s="105" t="s">
        <v>219</v>
      </c>
      <c r="AU1334" s="105" t="s">
        <v>81</v>
      </c>
      <c r="AY1334" s="6" t="s">
        <v>217</v>
      </c>
      <c r="BE1334" s="106">
        <f>IF(N1334="základní",J1334,0)</f>
        <v>0</v>
      </c>
      <c r="BF1334" s="106">
        <f>IF(N1334="snížená",J1334,0)</f>
        <v>0</v>
      </c>
      <c r="BG1334" s="106">
        <f>IF(N1334="zákl. přenesená",J1334,0)</f>
        <v>0</v>
      </c>
      <c r="BH1334" s="106">
        <f>IF(N1334="sníž. přenesená",J1334,0)</f>
        <v>0</v>
      </c>
      <c r="BI1334" s="106">
        <f>IF(N1334="nulová",J1334,0)</f>
        <v>0</v>
      </c>
      <c r="BJ1334" s="6" t="s">
        <v>79</v>
      </c>
      <c r="BK1334" s="106">
        <f>ROUND(I1334*H1334,2)</f>
        <v>0</v>
      </c>
      <c r="BL1334" s="6" t="s">
        <v>293</v>
      </c>
      <c r="BM1334" s="105" t="s">
        <v>2257</v>
      </c>
    </row>
    <row r="1335" spans="1:65" s="81" customFormat="1" ht="22.9" customHeight="1">
      <c r="B1335" s="82"/>
      <c r="D1335" s="83" t="s">
        <v>71</v>
      </c>
      <c r="E1335" s="92" t="s">
        <v>2258</v>
      </c>
      <c r="F1335" s="92" t="s">
        <v>2259</v>
      </c>
      <c r="J1335" s="93">
        <f>BK1335</f>
        <v>0</v>
      </c>
      <c r="L1335" s="82"/>
      <c r="M1335" s="86"/>
      <c r="N1335" s="87"/>
      <c r="O1335" s="87"/>
      <c r="P1335" s="88">
        <f>SUM(P1336:P1380)</f>
        <v>0</v>
      </c>
      <c r="Q1335" s="87"/>
      <c r="R1335" s="88">
        <f>SUM(R1336:R1380)</f>
        <v>5.7680447999999993</v>
      </c>
      <c r="S1335" s="87"/>
      <c r="T1335" s="89">
        <f>SUM(T1336:T1380)</f>
        <v>6.9089995000000002</v>
      </c>
      <c r="AR1335" s="83" t="s">
        <v>81</v>
      </c>
      <c r="AT1335" s="90" t="s">
        <v>71</v>
      </c>
      <c r="AU1335" s="90" t="s">
        <v>79</v>
      </c>
      <c r="AY1335" s="83" t="s">
        <v>217</v>
      </c>
      <c r="BK1335" s="91">
        <f>SUM(BK1336:BK1380)</f>
        <v>0</v>
      </c>
    </row>
    <row r="1336" spans="1:65" s="17" customFormat="1" ht="16.5" customHeight="1">
      <c r="A1336" s="161"/>
      <c r="B1336" s="15"/>
      <c r="C1336" s="94" t="s">
        <v>5935</v>
      </c>
      <c r="D1336" s="94" t="s">
        <v>219</v>
      </c>
      <c r="E1336" s="95" t="s">
        <v>2260</v>
      </c>
      <c r="F1336" s="96" t="s">
        <v>2261</v>
      </c>
      <c r="G1336" s="97" t="s">
        <v>286</v>
      </c>
      <c r="H1336" s="98">
        <v>271.43599999999998</v>
      </c>
      <c r="I1336" s="1"/>
      <c r="J1336" s="99">
        <f>ROUND(I1336*H1336,2)</f>
        <v>0</v>
      </c>
      <c r="K1336" s="96" t="s">
        <v>223</v>
      </c>
      <c r="L1336" s="15"/>
      <c r="M1336" s="100" t="s">
        <v>0</v>
      </c>
      <c r="N1336" s="101" t="s">
        <v>37</v>
      </c>
      <c r="O1336" s="102"/>
      <c r="P1336" s="103">
        <f>O1336*H1336</f>
        <v>0</v>
      </c>
      <c r="Q1336" s="103">
        <v>2.9999999999999997E-4</v>
      </c>
      <c r="R1336" s="103">
        <f>Q1336*H1336</f>
        <v>8.1430799999999984E-2</v>
      </c>
      <c r="S1336" s="103">
        <v>0</v>
      </c>
      <c r="T1336" s="104">
        <f>S1336*H1336</f>
        <v>0</v>
      </c>
      <c r="U1336" s="161"/>
      <c r="V1336" s="161"/>
      <c r="W1336" s="161"/>
      <c r="X1336" s="161"/>
      <c r="Y1336" s="161"/>
      <c r="Z1336" s="161"/>
      <c r="AA1336" s="161"/>
      <c r="AB1336" s="161"/>
      <c r="AC1336" s="161"/>
      <c r="AD1336" s="161"/>
      <c r="AE1336" s="161"/>
      <c r="AR1336" s="105" t="s">
        <v>293</v>
      </c>
      <c r="AT1336" s="105" t="s">
        <v>219</v>
      </c>
      <c r="AU1336" s="105" t="s">
        <v>81</v>
      </c>
      <c r="AY1336" s="6" t="s">
        <v>217</v>
      </c>
      <c r="BE1336" s="106">
        <f>IF(N1336="základní",J1336,0)</f>
        <v>0</v>
      </c>
      <c r="BF1336" s="106">
        <f>IF(N1336="snížená",J1336,0)</f>
        <v>0</v>
      </c>
      <c r="BG1336" s="106">
        <f>IF(N1336="zákl. přenesená",J1336,0)</f>
        <v>0</v>
      </c>
      <c r="BH1336" s="106">
        <f>IF(N1336="sníž. přenesená",J1336,0)</f>
        <v>0</v>
      </c>
      <c r="BI1336" s="106">
        <f>IF(N1336="nulová",J1336,0)</f>
        <v>0</v>
      </c>
      <c r="BJ1336" s="6" t="s">
        <v>79</v>
      </c>
      <c r="BK1336" s="106">
        <f>ROUND(I1336*H1336,2)</f>
        <v>0</v>
      </c>
      <c r="BL1336" s="6" t="s">
        <v>293</v>
      </c>
      <c r="BM1336" s="105" t="s">
        <v>2262</v>
      </c>
    </row>
    <row r="1337" spans="1:65" s="132" customFormat="1" ht="22.5">
      <c r="B1337" s="133"/>
      <c r="D1337" s="113" t="s">
        <v>226</v>
      </c>
      <c r="E1337" s="134" t="s">
        <v>0</v>
      </c>
      <c r="F1337" s="135" t="s">
        <v>613</v>
      </c>
      <c r="H1337" s="136">
        <v>113.435</v>
      </c>
      <c r="L1337" s="133"/>
      <c r="M1337" s="137"/>
      <c r="N1337" s="138"/>
      <c r="O1337" s="138"/>
      <c r="P1337" s="138"/>
      <c r="Q1337" s="138"/>
      <c r="R1337" s="138"/>
      <c r="S1337" s="138"/>
      <c r="T1337" s="139"/>
      <c r="AT1337" s="134" t="s">
        <v>226</v>
      </c>
      <c r="AU1337" s="134" t="s">
        <v>81</v>
      </c>
      <c r="AV1337" s="132" t="s">
        <v>81</v>
      </c>
      <c r="AW1337" s="132" t="s">
        <v>28</v>
      </c>
      <c r="AX1337" s="132" t="s">
        <v>72</v>
      </c>
      <c r="AY1337" s="134" t="s">
        <v>217</v>
      </c>
    </row>
    <row r="1338" spans="1:65" s="132" customFormat="1" ht="22.5">
      <c r="B1338" s="133"/>
      <c r="D1338" s="113" t="s">
        <v>226</v>
      </c>
      <c r="E1338" s="134" t="s">
        <v>0</v>
      </c>
      <c r="F1338" s="135" t="s">
        <v>614</v>
      </c>
      <c r="H1338" s="136">
        <v>60.551000000000002</v>
      </c>
      <c r="L1338" s="133"/>
      <c r="M1338" s="137"/>
      <c r="N1338" s="138"/>
      <c r="O1338" s="138"/>
      <c r="P1338" s="138"/>
      <c r="Q1338" s="138"/>
      <c r="R1338" s="138"/>
      <c r="S1338" s="138"/>
      <c r="T1338" s="139"/>
      <c r="AT1338" s="134" t="s">
        <v>226</v>
      </c>
      <c r="AU1338" s="134" t="s">
        <v>81</v>
      </c>
      <c r="AV1338" s="132" t="s">
        <v>81</v>
      </c>
      <c r="AW1338" s="132" t="s">
        <v>28</v>
      </c>
      <c r="AX1338" s="132" t="s">
        <v>72</v>
      </c>
      <c r="AY1338" s="134" t="s">
        <v>217</v>
      </c>
    </row>
    <row r="1339" spans="1:65" s="132" customFormat="1">
      <c r="B1339" s="133"/>
      <c r="D1339" s="113" t="s">
        <v>226</v>
      </c>
      <c r="E1339" s="134" t="s">
        <v>0</v>
      </c>
      <c r="F1339" s="135" t="s">
        <v>615</v>
      </c>
      <c r="H1339" s="136">
        <v>12.576000000000001</v>
      </c>
      <c r="L1339" s="133"/>
      <c r="M1339" s="137"/>
      <c r="N1339" s="138"/>
      <c r="O1339" s="138"/>
      <c r="P1339" s="138"/>
      <c r="Q1339" s="138"/>
      <c r="R1339" s="138"/>
      <c r="S1339" s="138"/>
      <c r="T1339" s="139"/>
      <c r="AT1339" s="134" t="s">
        <v>226</v>
      </c>
      <c r="AU1339" s="134" t="s">
        <v>81</v>
      </c>
      <c r="AV1339" s="132" t="s">
        <v>81</v>
      </c>
      <c r="AW1339" s="132" t="s">
        <v>28</v>
      </c>
      <c r="AX1339" s="132" t="s">
        <v>72</v>
      </c>
      <c r="AY1339" s="134" t="s">
        <v>217</v>
      </c>
    </row>
    <row r="1340" spans="1:65" s="132" customFormat="1">
      <c r="B1340" s="133"/>
      <c r="D1340" s="113" t="s">
        <v>226</v>
      </c>
      <c r="E1340" s="134" t="s">
        <v>0</v>
      </c>
      <c r="F1340" s="135" t="s">
        <v>616</v>
      </c>
      <c r="H1340" s="136">
        <v>69.424999999999997</v>
      </c>
      <c r="L1340" s="133"/>
      <c r="M1340" s="137"/>
      <c r="N1340" s="138"/>
      <c r="O1340" s="138"/>
      <c r="P1340" s="138"/>
      <c r="Q1340" s="138"/>
      <c r="R1340" s="138"/>
      <c r="S1340" s="138"/>
      <c r="T1340" s="139"/>
      <c r="AT1340" s="134" t="s">
        <v>226</v>
      </c>
      <c r="AU1340" s="134" t="s">
        <v>81</v>
      </c>
      <c r="AV1340" s="132" t="s">
        <v>81</v>
      </c>
      <c r="AW1340" s="132" t="s">
        <v>28</v>
      </c>
      <c r="AX1340" s="132" t="s">
        <v>72</v>
      </c>
      <c r="AY1340" s="134" t="s">
        <v>217</v>
      </c>
    </row>
    <row r="1341" spans="1:65" s="132" customFormat="1">
      <c r="B1341" s="133"/>
      <c r="D1341" s="113" t="s">
        <v>226</v>
      </c>
      <c r="E1341" s="134" t="s">
        <v>0</v>
      </c>
      <c r="F1341" s="135" t="s">
        <v>617</v>
      </c>
      <c r="H1341" s="136">
        <v>15.449</v>
      </c>
      <c r="L1341" s="133"/>
      <c r="M1341" s="137"/>
      <c r="N1341" s="138"/>
      <c r="O1341" s="138"/>
      <c r="P1341" s="138"/>
      <c r="Q1341" s="138"/>
      <c r="R1341" s="138"/>
      <c r="S1341" s="138"/>
      <c r="T1341" s="139"/>
      <c r="AT1341" s="134" t="s">
        <v>226</v>
      </c>
      <c r="AU1341" s="134" t="s">
        <v>81</v>
      </c>
      <c r="AV1341" s="132" t="s">
        <v>81</v>
      </c>
      <c r="AW1341" s="132" t="s">
        <v>28</v>
      </c>
      <c r="AX1341" s="132" t="s">
        <v>72</v>
      </c>
      <c r="AY1341" s="134" t="s">
        <v>217</v>
      </c>
    </row>
    <row r="1342" spans="1:65" s="140" customFormat="1">
      <c r="B1342" s="141"/>
      <c r="D1342" s="113" t="s">
        <v>226</v>
      </c>
      <c r="E1342" s="142" t="s">
        <v>0</v>
      </c>
      <c r="F1342" s="143" t="s">
        <v>227</v>
      </c>
      <c r="H1342" s="144">
        <v>271.43599999999998</v>
      </c>
      <c r="L1342" s="141"/>
      <c r="M1342" s="145"/>
      <c r="N1342" s="146"/>
      <c r="O1342" s="146"/>
      <c r="P1342" s="146"/>
      <c r="Q1342" s="146"/>
      <c r="R1342" s="146"/>
      <c r="S1342" s="146"/>
      <c r="T1342" s="147"/>
      <c r="AT1342" s="142" t="s">
        <v>226</v>
      </c>
      <c r="AU1342" s="142" t="s">
        <v>81</v>
      </c>
      <c r="AV1342" s="140" t="s">
        <v>224</v>
      </c>
      <c r="AW1342" s="140" t="s">
        <v>28</v>
      </c>
      <c r="AX1342" s="140" t="s">
        <v>79</v>
      </c>
      <c r="AY1342" s="142" t="s">
        <v>217</v>
      </c>
    </row>
    <row r="1343" spans="1:65" s="17" customFormat="1" ht="16.5" customHeight="1">
      <c r="A1343" s="161"/>
      <c r="B1343" s="15"/>
      <c r="C1343" s="94" t="s">
        <v>5936</v>
      </c>
      <c r="D1343" s="94" t="s">
        <v>219</v>
      </c>
      <c r="E1343" s="95" t="s">
        <v>2263</v>
      </c>
      <c r="F1343" s="96" t="s">
        <v>2264</v>
      </c>
      <c r="G1343" s="97" t="s">
        <v>286</v>
      </c>
      <c r="H1343" s="98">
        <v>271.43599999999998</v>
      </c>
      <c r="I1343" s="1"/>
      <c r="J1343" s="99">
        <f>ROUND(I1343*H1343,2)</f>
        <v>0</v>
      </c>
      <c r="K1343" s="96" t="s">
        <v>223</v>
      </c>
      <c r="L1343" s="15"/>
      <c r="M1343" s="100" t="s">
        <v>0</v>
      </c>
      <c r="N1343" s="101" t="s">
        <v>37</v>
      </c>
      <c r="O1343" s="102"/>
      <c r="P1343" s="103">
        <f>O1343*H1343</f>
        <v>0</v>
      </c>
      <c r="Q1343" s="103">
        <v>1.5E-3</v>
      </c>
      <c r="R1343" s="103">
        <f>Q1343*H1343</f>
        <v>0.40715399999999996</v>
      </c>
      <c r="S1343" s="103">
        <v>0</v>
      </c>
      <c r="T1343" s="104">
        <f>S1343*H1343</f>
        <v>0</v>
      </c>
      <c r="U1343" s="161"/>
      <c r="V1343" s="161"/>
      <c r="W1343" s="161"/>
      <c r="X1343" s="161"/>
      <c r="Y1343" s="161"/>
      <c r="Z1343" s="161"/>
      <c r="AA1343" s="161"/>
      <c r="AB1343" s="161"/>
      <c r="AC1343" s="161"/>
      <c r="AD1343" s="161"/>
      <c r="AE1343" s="161"/>
      <c r="AR1343" s="105" t="s">
        <v>293</v>
      </c>
      <c r="AT1343" s="105" t="s">
        <v>219</v>
      </c>
      <c r="AU1343" s="105" t="s">
        <v>81</v>
      </c>
      <c r="AY1343" s="6" t="s">
        <v>217</v>
      </c>
      <c r="BE1343" s="106">
        <f>IF(N1343="základní",J1343,0)</f>
        <v>0</v>
      </c>
      <c r="BF1343" s="106">
        <f>IF(N1343="snížená",J1343,0)</f>
        <v>0</v>
      </c>
      <c r="BG1343" s="106">
        <f>IF(N1343="zákl. přenesená",J1343,0)</f>
        <v>0</v>
      </c>
      <c r="BH1343" s="106">
        <f>IF(N1343="sníž. přenesená",J1343,0)</f>
        <v>0</v>
      </c>
      <c r="BI1343" s="106">
        <f>IF(N1343="nulová",J1343,0)</f>
        <v>0</v>
      </c>
      <c r="BJ1343" s="6" t="s">
        <v>79</v>
      </c>
      <c r="BK1343" s="106">
        <f>ROUND(I1343*H1343,2)</f>
        <v>0</v>
      </c>
      <c r="BL1343" s="6" t="s">
        <v>293</v>
      </c>
      <c r="BM1343" s="105" t="s">
        <v>2265</v>
      </c>
    </row>
    <row r="1344" spans="1:65" s="132" customFormat="1" ht="22.5">
      <c r="B1344" s="133"/>
      <c r="D1344" s="113" t="s">
        <v>226</v>
      </c>
      <c r="E1344" s="134" t="s">
        <v>0</v>
      </c>
      <c r="F1344" s="135" t="s">
        <v>613</v>
      </c>
      <c r="H1344" s="136">
        <v>113.435</v>
      </c>
      <c r="L1344" s="133"/>
      <c r="M1344" s="137"/>
      <c r="N1344" s="138"/>
      <c r="O1344" s="138"/>
      <c r="P1344" s="138"/>
      <c r="Q1344" s="138"/>
      <c r="R1344" s="138"/>
      <c r="S1344" s="138"/>
      <c r="T1344" s="139"/>
      <c r="AT1344" s="134" t="s">
        <v>226</v>
      </c>
      <c r="AU1344" s="134" t="s">
        <v>81</v>
      </c>
      <c r="AV1344" s="132" t="s">
        <v>81</v>
      </c>
      <c r="AW1344" s="132" t="s">
        <v>28</v>
      </c>
      <c r="AX1344" s="132" t="s">
        <v>72</v>
      </c>
      <c r="AY1344" s="134" t="s">
        <v>217</v>
      </c>
    </row>
    <row r="1345" spans="1:65" s="132" customFormat="1" ht="22.5">
      <c r="B1345" s="133"/>
      <c r="D1345" s="113" t="s">
        <v>226</v>
      </c>
      <c r="E1345" s="134" t="s">
        <v>0</v>
      </c>
      <c r="F1345" s="135" t="s">
        <v>614</v>
      </c>
      <c r="H1345" s="136">
        <v>60.551000000000002</v>
      </c>
      <c r="L1345" s="133"/>
      <c r="M1345" s="137"/>
      <c r="N1345" s="138"/>
      <c r="O1345" s="138"/>
      <c r="P1345" s="138"/>
      <c r="Q1345" s="138"/>
      <c r="R1345" s="138"/>
      <c r="S1345" s="138"/>
      <c r="T1345" s="139"/>
      <c r="AT1345" s="134" t="s">
        <v>226</v>
      </c>
      <c r="AU1345" s="134" t="s">
        <v>81</v>
      </c>
      <c r="AV1345" s="132" t="s">
        <v>81</v>
      </c>
      <c r="AW1345" s="132" t="s">
        <v>28</v>
      </c>
      <c r="AX1345" s="132" t="s">
        <v>72</v>
      </c>
      <c r="AY1345" s="134" t="s">
        <v>217</v>
      </c>
    </row>
    <row r="1346" spans="1:65" s="132" customFormat="1">
      <c r="B1346" s="133"/>
      <c r="D1346" s="113" t="s">
        <v>226</v>
      </c>
      <c r="E1346" s="134" t="s">
        <v>0</v>
      </c>
      <c r="F1346" s="135" t="s">
        <v>615</v>
      </c>
      <c r="H1346" s="136">
        <v>12.576000000000001</v>
      </c>
      <c r="L1346" s="133"/>
      <c r="M1346" s="137"/>
      <c r="N1346" s="138"/>
      <c r="O1346" s="138"/>
      <c r="P1346" s="138"/>
      <c r="Q1346" s="138"/>
      <c r="R1346" s="138"/>
      <c r="S1346" s="138"/>
      <c r="T1346" s="139"/>
      <c r="AT1346" s="134" t="s">
        <v>226</v>
      </c>
      <c r="AU1346" s="134" t="s">
        <v>81</v>
      </c>
      <c r="AV1346" s="132" t="s">
        <v>81</v>
      </c>
      <c r="AW1346" s="132" t="s">
        <v>28</v>
      </c>
      <c r="AX1346" s="132" t="s">
        <v>72</v>
      </c>
      <c r="AY1346" s="134" t="s">
        <v>217</v>
      </c>
    </row>
    <row r="1347" spans="1:65" s="132" customFormat="1">
      <c r="B1347" s="133"/>
      <c r="D1347" s="113" t="s">
        <v>226</v>
      </c>
      <c r="E1347" s="134" t="s">
        <v>0</v>
      </c>
      <c r="F1347" s="135" t="s">
        <v>616</v>
      </c>
      <c r="H1347" s="136">
        <v>69.424999999999997</v>
      </c>
      <c r="L1347" s="133"/>
      <c r="M1347" s="137"/>
      <c r="N1347" s="138"/>
      <c r="O1347" s="138"/>
      <c r="P1347" s="138"/>
      <c r="Q1347" s="138"/>
      <c r="R1347" s="138"/>
      <c r="S1347" s="138"/>
      <c r="T1347" s="139"/>
      <c r="AT1347" s="134" t="s">
        <v>226</v>
      </c>
      <c r="AU1347" s="134" t="s">
        <v>81</v>
      </c>
      <c r="AV1347" s="132" t="s">
        <v>81</v>
      </c>
      <c r="AW1347" s="132" t="s">
        <v>28</v>
      </c>
      <c r="AX1347" s="132" t="s">
        <v>72</v>
      </c>
      <c r="AY1347" s="134" t="s">
        <v>217</v>
      </c>
    </row>
    <row r="1348" spans="1:65" s="132" customFormat="1">
      <c r="B1348" s="133"/>
      <c r="D1348" s="113" t="s">
        <v>226</v>
      </c>
      <c r="E1348" s="134" t="s">
        <v>0</v>
      </c>
      <c r="F1348" s="135" t="s">
        <v>617</v>
      </c>
      <c r="H1348" s="136">
        <v>15.449</v>
      </c>
      <c r="L1348" s="133"/>
      <c r="M1348" s="137"/>
      <c r="N1348" s="138"/>
      <c r="O1348" s="138"/>
      <c r="P1348" s="138"/>
      <c r="Q1348" s="138"/>
      <c r="R1348" s="138"/>
      <c r="S1348" s="138"/>
      <c r="T1348" s="139"/>
      <c r="AT1348" s="134" t="s">
        <v>226</v>
      </c>
      <c r="AU1348" s="134" t="s">
        <v>81</v>
      </c>
      <c r="AV1348" s="132" t="s">
        <v>81</v>
      </c>
      <c r="AW1348" s="132" t="s">
        <v>28</v>
      </c>
      <c r="AX1348" s="132" t="s">
        <v>72</v>
      </c>
      <c r="AY1348" s="134" t="s">
        <v>217</v>
      </c>
    </row>
    <row r="1349" spans="1:65" s="140" customFormat="1">
      <c r="B1349" s="141"/>
      <c r="D1349" s="113" t="s">
        <v>226</v>
      </c>
      <c r="E1349" s="142" t="s">
        <v>0</v>
      </c>
      <c r="F1349" s="143" t="s">
        <v>227</v>
      </c>
      <c r="H1349" s="144">
        <v>271.43599999999998</v>
      </c>
      <c r="L1349" s="141"/>
      <c r="M1349" s="145"/>
      <c r="N1349" s="146"/>
      <c r="O1349" s="146"/>
      <c r="P1349" s="146"/>
      <c r="Q1349" s="146"/>
      <c r="R1349" s="146"/>
      <c r="S1349" s="146"/>
      <c r="T1349" s="147"/>
      <c r="AT1349" s="142" t="s">
        <v>226</v>
      </c>
      <c r="AU1349" s="142" t="s">
        <v>81</v>
      </c>
      <c r="AV1349" s="140" t="s">
        <v>224</v>
      </c>
      <c r="AW1349" s="140" t="s">
        <v>28</v>
      </c>
      <c r="AX1349" s="140" t="s">
        <v>79</v>
      </c>
      <c r="AY1349" s="142" t="s">
        <v>217</v>
      </c>
    </row>
    <row r="1350" spans="1:65" s="17" customFormat="1" ht="16.5" customHeight="1">
      <c r="A1350" s="161"/>
      <c r="B1350" s="15"/>
      <c r="C1350" s="94" t="s">
        <v>5937</v>
      </c>
      <c r="D1350" s="94" t="s">
        <v>219</v>
      </c>
      <c r="E1350" s="95" t="s">
        <v>2266</v>
      </c>
      <c r="F1350" s="96" t="s">
        <v>2267</v>
      </c>
      <c r="G1350" s="97" t="s">
        <v>286</v>
      </c>
      <c r="H1350" s="98">
        <v>84.772999999999996</v>
      </c>
      <c r="I1350" s="1"/>
      <c r="J1350" s="99">
        <f>ROUND(I1350*H1350,2)</f>
        <v>0</v>
      </c>
      <c r="K1350" s="96" t="s">
        <v>223</v>
      </c>
      <c r="L1350" s="15"/>
      <c r="M1350" s="100" t="s">
        <v>0</v>
      </c>
      <c r="N1350" s="101" t="s">
        <v>37</v>
      </c>
      <c r="O1350" s="102"/>
      <c r="P1350" s="103">
        <f>O1350*H1350</f>
        <v>0</v>
      </c>
      <c r="Q1350" s="103">
        <v>0</v>
      </c>
      <c r="R1350" s="103">
        <f>Q1350*H1350</f>
        <v>0</v>
      </c>
      <c r="S1350" s="103">
        <v>8.1500000000000003E-2</v>
      </c>
      <c r="T1350" s="104">
        <f>S1350*H1350</f>
        <v>6.9089995000000002</v>
      </c>
      <c r="U1350" s="161"/>
      <c r="V1350" s="161"/>
      <c r="W1350" s="161"/>
      <c r="X1350" s="161"/>
      <c r="Y1350" s="161"/>
      <c r="Z1350" s="161"/>
      <c r="AA1350" s="161"/>
      <c r="AB1350" s="161"/>
      <c r="AC1350" s="161"/>
      <c r="AD1350" s="161"/>
      <c r="AE1350" s="161"/>
      <c r="AR1350" s="105" t="s">
        <v>293</v>
      </c>
      <c r="AT1350" s="105" t="s">
        <v>219</v>
      </c>
      <c r="AU1350" s="105" t="s">
        <v>81</v>
      </c>
      <c r="AY1350" s="6" t="s">
        <v>217</v>
      </c>
      <c r="BE1350" s="106">
        <f>IF(N1350="základní",J1350,0)</f>
        <v>0</v>
      </c>
      <c r="BF1350" s="106">
        <f>IF(N1350="snížená",J1350,0)</f>
        <v>0</v>
      </c>
      <c r="BG1350" s="106">
        <f>IF(N1350="zákl. přenesená",J1350,0)</f>
        <v>0</v>
      </c>
      <c r="BH1350" s="106">
        <f>IF(N1350="sníž. přenesená",J1350,0)</f>
        <v>0</v>
      </c>
      <c r="BI1350" s="106">
        <f>IF(N1350="nulová",J1350,0)</f>
        <v>0</v>
      </c>
      <c r="BJ1350" s="6" t="s">
        <v>79</v>
      </c>
      <c r="BK1350" s="106">
        <f>ROUND(I1350*H1350,2)</f>
        <v>0</v>
      </c>
      <c r="BL1350" s="6" t="s">
        <v>293</v>
      </c>
      <c r="BM1350" s="105" t="s">
        <v>2268</v>
      </c>
    </row>
    <row r="1351" spans="1:65" s="132" customFormat="1">
      <c r="B1351" s="133"/>
      <c r="D1351" s="113" t="s">
        <v>226</v>
      </c>
      <c r="E1351" s="134" t="s">
        <v>0</v>
      </c>
      <c r="F1351" s="135" t="s">
        <v>2269</v>
      </c>
      <c r="H1351" s="136">
        <v>17.062999999999999</v>
      </c>
      <c r="L1351" s="133"/>
      <c r="M1351" s="137"/>
      <c r="N1351" s="138"/>
      <c r="O1351" s="138"/>
      <c r="P1351" s="138"/>
      <c r="Q1351" s="138"/>
      <c r="R1351" s="138"/>
      <c r="S1351" s="138"/>
      <c r="T1351" s="139"/>
      <c r="AT1351" s="134" t="s">
        <v>226</v>
      </c>
      <c r="AU1351" s="134" t="s">
        <v>81</v>
      </c>
      <c r="AV1351" s="132" t="s">
        <v>81</v>
      </c>
      <c r="AW1351" s="132" t="s">
        <v>28</v>
      </c>
      <c r="AX1351" s="132" t="s">
        <v>72</v>
      </c>
      <c r="AY1351" s="134" t="s">
        <v>217</v>
      </c>
    </row>
    <row r="1352" spans="1:65" s="132" customFormat="1">
      <c r="B1352" s="133"/>
      <c r="D1352" s="113" t="s">
        <v>226</v>
      </c>
      <c r="E1352" s="134" t="s">
        <v>0</v>
      </c>
      <c r="F1352" s="135" t="s">
        <v>2270</v>
      </c>
      <c r="H1352" s="136">
        <v>43.856000000000002</v>
      </c>
      <c r="L1352" s="133"/>
      <c r="M1352" s="137"/>
      <c r="N1352" s="138"/>
      <c r="O1352" s="138"/>
      <c r="P1352" s="138"/>
      <c r="Q1352" s="138"/>
      <c r="R1352" s="138"/>
      <c r="S1352" s="138"/>
      <c r="T1352" s="139"/>
      <c r="AT1352" s="134" t="s">
        <v>226</v>
      </c>
      <c r="AU1352" s="134" t="s">
        <v>81</v>
      </c>
      <c r="AV1352" s="132" t="s">
        <v>81</v>
      </c>
      <c r="AW1352" s="132" t="s">
        <v>28</v>
      </c>
      <c r="AX1352" s="132" t="s">
        <v>72</v>
      </c>
      <c r="AY1352" s="134" t="s">
        <v>217</v>
      </c>
    </row>
    <row r="1353" spans="1:65" s="132" customFormat="1">
      <c r="B1353" s="133"/>
      <c r="D1353" s="113" t="s">
        <v>226</v>
      </c>
      <c r="E1353" s="134" t="s">
        <v>0</v>
      </c>
      <c r="F1353" s="135" t="s">
        <v>2271</v>
      </c>
      <c r="H1353" s="136">
        <v>6.1040000000000001</v>
      </c>
      <c r="L1353" s="133"/>
      <c r="M1353" s="137"/>
      <c r="N1353" s="138"/>
      <c r="O1353" s="138"/>
      <c r="P1353" s="138"/>
      <c r="Q1353" s="138"/>
      <c r="R1353" s="138"/>
      <c r="S1353" s="138"/>
      <c r="T1353" s="139"/>
      <c r="AT1353" s="134" t="s">
        <v>226</v>
      </c>
      <c r="AU1353" s="134" t="s">
        <v>81</v>
      </c>
      <c r="AV1353" s="132" t="s">
        <v>81</v>
      </c>
      <c r="AW1353" s="132" t="s">
        <v>28</v>
      </c>
      <c r="AX1353" s="132" t="s">
        <v>72</v>
      </c>
      <c r="AY1353" s="134" t="s">
        <v>217</v>
      </c>
    </row>
    <row r="1354" spans="1:65" s="132" customFormat="1">
      <c r="B1354" s="133"/>
      <c r="D1354" s="113" t="s">
        <v>226</v>
      </c>
      <c r="E1354" s="134" t="s">
        <v>0</v>
      </c>
      <c r="F1354" s="135" t="s">
        <v>2272</v>
      </c>
      <c r="H1354" s="136">
        <v>17.75</v>
      </c>
      <c r="L1354" s="133"/>
      <c r="M1354" s="137"/>
      <c r="N1354" s="138"/>
      <c r="O1354" s="138"/>
      <c r="P1354" s="138"/>
      <c r="Q1354" s="138"/>
      <c r="R1354" s="138"/>
      <c r="S1354" s="138"/>
      <c r="T1354" s="139"/>
      <c r="AT1354" s="134" t="s">
        <v>226</v>
      </c>
      <c r="AU1354" s="134" t="s">
        <v>81</v>
      </c>
      <c r="AV1354" s="132" t="s">
        <v>81</v>
      </c>
      <c r="AW1354" s="132" t="s">
        <v>28</v>
      </c>
      <c r="AX1354" s="132" t="s">
        <v>72</v>
      </c>
      <c r="AY1354" s="134" t="s">
        <v>217</v>
      </c>
    </row>
    <row r="1355" spans="1:65" s="140" customFormat="1">
      <c r="B1355" s="141"/>
      <c r="D1355" s="113" t="s">
        <v>226</v>
      </c>
      <c r="E1355" s="142" t="s">
        <v>0</v>
      </c>
      <c r="F1355" s="143" t="s">
        <v>227</v>
      </c>
      <c r="H1355" s="144">
        <v>84.772999999999996</v>
      </c>
      <c r="L1355" s="141"/>
      <c r="M1355" s="145"/>
      <c r="N1355" s="146"/>
      <c r="O1355" s="146"/>
      <c r="P1355" s="146"/>
      <c r="Q1355" s="146"/>
      <c r="R1355" s="146"/>
      <c r="S1355" s="146"/>
      <c r="T1355" s="147"/>
      <c r="AT1355" s="142" t="s">
        <v>226</v>
      </c>
      <c r="AU1355" s="142" t="s">
        <v>81</v>
      </c>
      <c r="AV1355" s="140" t="s">
        <v>224</v>
      </c>
      <c r="AW1355" s="140" t="s">
        <v>28</v>
      </c>
      <c r="AX1355" s="140" t="s">
        <v>79</v>
      </c>
      <c r="AY1355" s="142" t="s">
        <v>217</v>
      </c>
    </row>
    <row r="1356" spans="1:65" s="17" customFormat="1" ht="16.5" customHeight="1">
      <c r="A1356" s="161"/>
      <c r="B1356" s="15"/>
      <c r="C1356" s="94" t="s">
        <v>5938</v>
      </c>
      <c r="D1356" s="94" t="s">
        <v>219</v>
      </c>
      <c r="E1356" s="95" t="s">
        <v>2273</v>
      </c>
      <c r="F1356" s="96" t="s">
        <v>2274</v>
      </c>
      <c r="G1356" s="97" t="s">
        <v>286</v>
      </c>
      <c r="H1356" s="98">
        <v>271.43599999999998</v>
      </c>
      <c r="I1356" s="1"/>
      <c r="J1356" s="99">
        <f>ROUND(I1356*H1356,2)</f>
        <v>0</v>
      </c>
      <c r="K1356" s="96" t="s">
        <v>223</v>
      </c>
      <c r="L1356" s="15"/>
      <c r="M1356" s="100" t="s">
        <v>0</v>
      </c>
      <c r="N1356" s="101" t="s">
        <v>37</v>
      </c>
      <c r="O1356" s="102"/>
      <c r="P1356" s="103">
        <f>O1356*H1356</f>
        <v>0</v>
      </c>
      <c r="Q1356" s="103">
        <v>6.0000000000000001E-3</v>
      </c>
      <c r="R1356" s="103">
        <f>Q1356*H1356</f>
        <v>1.6286159999999998</v>
      </c>
      <c r="S1356" s="103">
        <v>0</v>
      </c>
      <c r="T1356" s="104">
        <f>S1356*H1356</f>
        <v>0</v>
      </c>
      <c r="U1356" s="161"/>
      <c r="V1356" s="161"/>
      <c r="W1356" s="161"/>
      <c r="X1356" s="161"/>
      <c r="Y1356" s="161"/>
      <c r="Z1356" s="161"/>
      <c r="AA1356" s="161"/>
      <c r="AB1356" s="161"/>
      <c r="AC1356" s="161"/>
      <c r="AD1356" s="161"/>
      <c r="AE1356" s="161"/>
      <c r="AR1356" s="105" t="s">
        <v>293</v>
      </c>
      <c r="AT1356" s="105" t="s">
        <v>219</v>
      </c>
      <c r="AU1356" s="105" t="s">
        <v>81</v>
      </c>
      <c r="AY1356" s="6" t="s">
        <v>217</v>
      </c>
      <c r="BE1356" s="106">
        <f>IF(N1356="základní",J1356,0)</f>
        <v>0</v>
      </c>
      <c r="BF1356" s="106">
        <f>IF(N1356="snížená",J1356,0)</f>
        <v>0</v>
      </c>
      <c r="BG1356" s="106">
        <f>IF(N1356="zákl. přenesená",J1356,0)</f>
        <v>0</v>
      </c>
      <c r="BH1356" s="106">
        <f>IF(N1356="sníž. přenesená",J1356,0)</f>
        <v>0</v>
      </c>
      <c r="BI1356" s="106">
        <f>IF(N1356="nulová",J1356,0)</f>
        <v>0</v>
      </c>
      <c r="BJ1356" s="6" t="s">
        <v>79</v>
      </c>
      <c r="BK1356" s="106">
        <f>ROUND(I1356*H1356,2)</f>
        <v>0</v>
      </c>
      <c r="BL1356" s="6" t="s">
        <v>293</v>
      </c>
      <c r="BM1356" s="105" t="s">
        <v>2275</v>
      </c>
    </row>
    <row r="1357" spans="1:65" s="132" customFormat="1" ht="22.5">
      <c r="B1357" s="133"/>
      <c r="D1357" s="113" t="s">
        <v>226</v>
      </c>
      <c r="E1357" s="134" t="s">
        <v>0</v>
      </c>
      <c r="F1357" s="135" t="s">
        <v>613</v>
      </c>
      <c r="H1357" s="136">
        <v>113.435</v>
      </c>
      <c r="L1357" s="133"/>
      <c r="M1357" s="137"/>
      <c r="N1357" s="138"/>
      <c r="O1357" s="138"/>
      <c r="P1357" s="138"/>
      <c r="Q1357" s="138"/>
      <c r="R1357" s="138"/>
      <c r="S1357" s="138"/>
      <c r="T1357" s="139"/>
      <c r="AT1357" s="134" t="s">
        <v>226</v>
      </c>
      <c r="AU1357" s="134" t="s">
        <v>81</v>
      </c>
      <c r="AV1357" s="132" t="s">
        <v>81</v>
      </c>
      <c r="AW1357" s="132" t="s">
        <v>28</v>
      </c>
      <c r="AX1357" s="132" t="s">
        <v>72</v>
      </c>
      <c r="AY1357" s="134" t="s">
        <v>217</v>
      </c>
    </row>
    <row r="1358" spans="1:65" s="132" customFormat="1" ht="22.5">
      <c r="B1358" s="133"/>
      <c r="D1358" s="113" t="s">
        <v>226</v>
      </c>
      <c r="E1358" s="134" t="s">
        <v>0</v>
      </c>
      <c r="F1358" s="135" t="s">
        <v>614</v>
      </c>
      <c r="H1358" s="136">
        <v>60.551000000000002</v>
      </c>
      <c r="L1358" s="133"/>
      <c r="M1358" s="137"/>
      <c r="N1358" s="138"/>
      <c r="O1358" s="138"/>
      <c r="P1358" s="138"/>
      <c r="Q1358" s="138"/>
      <c r="R1358" s="138"/>
      <c r="S1358" s="138"/>
      <c r="T1358" s="139"/>
      <c r="AT1358" s="134" t="s">
        <v>226</v>
      </c>
      <c r="AU1358" s="134" t="s">
        <v>81</v>
      </c>
      <c r="AV1358" s="132" t="s">
        <v>81</v>
      </c>
      <c r="AW1358" s="132" t="s">
        <v>28</v>
      </c>
      <c r="AX1358" s="132" t="s">
        <v>72</v>
      </c>
      <c r="AY1358" s="134" t="s">
        <v>217</v>
      </c>
    </row>
    <row r="1359" spans="1:65" s="132" customFormat="1">
      <c r="B1359" s="133"/>
      <c r="D1359" s="113" t="s">
        <v>226</v>
      </c>
      <c r="E1359" s="134" t="s">
        <v>0</v>
      </c>
      <c r="F1359" s="135" t="s">
        <v>615</v>
      </c>
      <c r="H1359" s="136">
        <v>12.576000000000001</v>
      </c>
      <c r="L1359" s="133"/>
      <c r="M1359" s="137"/>
      <c r="N1359" s="138"/>
      <c r="O1359" s="138"/>
      <c r="P1359" s="138"/>
      <c r="Q1359" s="138"/>
      <c r="R1359" s="138"/>
      <c r="S1359" s="138"/>
      <c r="T1359" s="139"/>
      <c r="AT1359" s="134" t="s">
        <v>226</v>
      </c>
      <c r="AU1359" s="134" t="s">
        <v>81</v>
      </c>
      <c r="AV1359" s="132" t="s">
        <v>81</v>
      </c>
      <c r="AW1359" s="132" t="s">
        <v>28</v>
      </c>
      <c r="AX1359" s="132" t="s">
        <v>72</v>
      </c>
      <c r="AY1359" s="134" t="s">
        <v>217</v>
      </c>
    </row>
    <row r="1360" spans="1:65" s="132" customFormat="1">
      <c r="B1360" s="133"/>
      <c r="D1360" s="113" t="s">
        <v>226</v>
      </c>
      <c r="E1360" s="134" t="s">
        <v>0</v>
      </c>
      <c r="F1360" s="135" t="s">
        <v>616</v>
      </c>
      <c r="H1360" s="136">
        <v>69.424999999999997</v>
      </c>
      <c r="L1360" s="133"/>
      <c r="M1360" s="137"/>
      <c r="N1360" s="138"/>
      <c r="O1360" s="138"/>
      <c r="P1360" s="138"/>
      <c r="Q1360" s="138"/>
      <c r="R1360" s="138"/>
      <c r="S1360" s="138"/>
      <c r="T1360" s="139"/>
      <c r="AT1360" s="134" t="s">
        <v>226</v>
      </c>
      <c r="AU1360" s="134" t="s">
        <v>81</v>
      </c>
      <c r="AV1360" s="132" t="s">
        <v>81</v>
      </c>
      <c r="AW1360" s="132" t="s">
        <v>28</v>
      </c>
      <c r="AX1360" s="132" t="s">
        <v>72</v>
      </c>
      <c r="AY1360" s="134" t="s">
        <v>217</v>
      </c>
    </row>
    <row r="1361" spans="1:65" s="132" customFormat="1">
      <c r="B1361" s="133"/>
      <c r="D1361" s="113" t="s">
        <v>226</v>
      </c>
      <c r="E1361" s="134" t="s">
        <v>0</v>
      </c>
      <c r="F1361" s="135" t="s">
        <v>617</v>
      </c>
      <c r="H1361" s="136">
        <v>15.449</v>
      </c>
      <c r="L1361" s="133"/>
      <c r="M1361" s="137"/>
      <c r="N1361" s="138"/>
      <c r="O1361" s="138"/>
      <c r="P1361" s="138"/>
      <c r="Q1361" s="138"/>
      <c r="R1361" s="138"/>
      <c r="S1361" s="138"/>
      <c r="T1361" s="139"/>
      <c r="AT1361" s="134" t="s">
        <v>226</v>
      </c>
      <c r="AU1361" s="134" t="s">
        <v>81</v>
      </c>
      <c r="AV1361" s="132" t="s">
        <v>81</v>
      </c>
      <c r="AW1361" s="132" t="s">
        <v>28</v>
      </c>
      <c r="AX1361" s="132" t="s">
        <v>72</v>
      </c>
      <c r="AY1361" s="134" t="s">
        <v>217</v>
      </c>
    </row>
    <row r="1362" spans="1:65" s="140" customFormat="1">
      <c r="B1362" s="141"/>
      <c r="D1362" s="113" t="s">
        <v>226</v>
      </c>
      <c r="E1362" s="142" t="s">
        <v>0</v>
      </c>
      <c r="F1362" s="143" t="s">
        <v>227</v>
      </c>
      <c r="H1362" s="144">
        <v>271.43599999999998</v>
      </c>
      <c r="L1362" s="141"/>
      <c r="M1362" s="145"/>
      <c r="N1362" s="146"/>
      <c r="O1362" s="146"/>
      <c r="P1362" s="146"/>
      <c r="Q1362" s="146"/>
      <c r="R1362" s="146"/>
      <c r="S1362" s="146"/>
      <c r="T1362" s="147"/>
      <c r="AT1362" s="142" t="s">
        <v>226</v>
      </c>
      <c r="AU1362" s="142" t="s">
        <v>81</v>
      </c>
      <c r="AV1362" s="140" t="s">
        <v>224</v>
      </c>
      <c r="AW1362" s="140" t="s">
        <v>28</v>
      </c>
      <c r="AX1362" s="140" t="s">
        <v>79</v>
      </c>
      <c r="AY1362" s="142" t="s">
        <v>217</v>
      </c>
    </row>
    <row r="1363" spans="1:65" s="17" customFormat="1" ht="16.5" customHeight="1">
      <c r="A1363" s="161"/>
      <c r="B1363" s="15"/>
      <c r="C1363" s="148" t="s">
        <v>5939</v>
      </c>
      <c r="D1363" s="148" t="s">
        <v>245</v>
      </c>
      <c r="E1363" s="149" t="s">
        <v>2276</v>
      </c>
      <c r="F1363" s="150" t="s">
        <v>2277</v>
      </c>
      <c r="G1363" s="151" t="s">
        <v>286</v>
      </c>
      <c r="H1363" s="152">
        <v>298.58</v>
      </c>
      <c r="I1363" s="2"/>
      <c r="J1363" s="153">
        <f>ROUND(I1363*H1363,2)</f>
        <v>0</v>
      </c>
      <c r="K1363" s="150" t="s">
        <v>223</v>
      </c>
      <c r="L1363" s="154"/>
      <c r="M1363" s="155" t="s">
        <v>0</v>
      </c>
      <c r="N1363" s="156" t="s">
        <v>37</v>
      </c>
      <c r="O1363" s="102"/>
      <c r="P1363" s="103">
        <f>O1363*H1363</f>
        <v>0</v>
      </c>
      <c r="Q1363" s="103">
        <v>1.18E-2</v>
      </c>
      <c r="R1363" s="103">
        <f>Q1363*H1363</f>
        <v>3.5232439999999996</v>
      </c>
      <c r="S1363" s="103">
        <v>0</v>
      </c>
      <c r="T1363" s="104">
        <f>S1363*H1363</f>
        <v>0</v>
      </c>
      <c r="U1363" s="161"/>
      <c r="V1363" s="161"/>
      <c r="W1363" s="161"/>
      <c r="X1363" s="161"/>
      <c r="Y1363" s="161"/>
      <c r="Z1363" s="161"/>
      <c r="AA1363" s="161"/>
      <c r="AB1363" s="161"/>
      <c r="AC1363" s="161"/>
      <c r="AD1363" s="161"/>
      <c r="AE1363" s="161"/>
      <c r="AR1363" s="105" t="s">
        <v>364</v>
      </c>
      <c r="AT1363" s="105" t="s">
        <v>245</v>
      </c>
      <c r="AU1363" s="105" t="s">
        <v>81</v>
      </c>
      <c r="AY1363" s="6" t="s">
        <v>217</v>
      </c>
      <c r="BE1363" s="106">
        <f>IF(N1363="základní",J1363,0)</f>
        <v>0</v>
      </c>
      <c r="BF1363" s="106">
        <f>IF(N1363="snížená",J1363,0)</f>
        <v>0</v>
      </c>
      <c r="BG1363" s="106">
        <f>IF(N1363="zákl. přenesená",J1363,0)</f>
        <v>0</v>
      </c>
      <c r="BH1363" s="106">
        <f>IF(N1363="sníž. přenesená",J1363,0)</f>
        <v>0</v>
      </c>
      <c r="BI1363" s="106">
        <f>IF(N1363="nulová",J1363,0)</f>
        <v>0</v>
      </c>
      <c r="BJ1363" s="6" t="s">
        <v>79</v>
      </c>
      <c r="BK1363" s="106">
        <f>ROUND(I1363*H1363,2)</f>
        <v>0</v>
      </c>
      <c r="BL1363" s="6" t="s">
        <v>293</v>
      </c>
      <c r="BM1363" s="105" t="s">
        <v>2278</v>
      </c>
    </row>
    <row r="1364" spans="1:65" s="132" customFormat="1" ht="22.5">
      <c r="B1364" s="133"/>
      <c r="D1364" s="113" t="s">
        <v>226</v>
      </c>
      <c r="E1364" s="134" t="s">
        <v>0</v>
      </c>
      <c r="F1364" s="135" t="s">
        <v>613</v>
      </c>
      <c r="H1364" s="136">
        <v>113.435</v>
      </c>
      <c r="L1364" s="133"/>
      <c r="M1364" s="137"/>
      <c r="N1364" s="138"/>
      <c r="O1364" s="138"/>
      <c r="P1364" s="138"/>
      <c r="Q1364" s="138"/>
      <c r="R1364" s="138"/>
      <c r="S1364" s="138"/>
      <c r="T1364" s="139"/>
      <c r="AT1364" s="134" t="s">
        <v>226</v>
      </c>
      <c r="AU1364" s="134" t="s">
        <v>81</v>
      </c>
      <c r="AV1364" s="132" t="s">
        <v>81</v>
      </c>
      <c r="AW1364" s="132" t="s">
        <v>28</v>
      </c>
      <c r="AX1364" s="132" t="s">
        <v>72</v>
      </c>
      <c r="AY1364" s="134" t="s">
        <v>217</v>
      </c>
    </row>
    <row r="1365" spans="1:65" s="132" customFormat="1" ht="22.5">
      <c r="B1365" s="133"/>
      <c r="D1365" s="113" t="s">
        <v>226</v>
      </c>
      <c r="E1365" s="134" t="s">
        <v>0</v>
      </c>
      <c r="F1365" s="135" t="s">
        <v>614</v>
      </c>
      <c r="H1365" s="136">
        <v>60.551000000000002</v>
      </c>
      <c r="L1365" s="133"/>
      <c r="M1365" s="137"/>
      <c r="N1365" s="138"/>
      <c r="O1365" s="138"/>
      <c r="P1365" s="138"/>
      <c r="Q1365" s="138"/>
      <c r="R1365" s="138"/>
      <c r="S1365" s="138"/>
      <c r="T1365" s="139"/>
      <c r="AT1365" s="134" t="s">
        <v>226</v>
      </c>
      <c r="AU1365" s="134" t="s">
        <v>81</v>
      </c>
      <c r="AV1365" s="132" t="s">
        <v>81</v>
      </c>
      <c r="AW1365" s="132" t="s">
        <v>28</v>
      </c>
      <c r="AX1365" s="132" t="s">
        <v>72</v>
      </c>
      <c r="AY1365" s="134" t="s">
        <v>217</v>
      </c>
    </row>
    <row r="1366" spans="1:65" s="132" customFormat="1">
      <c r="B1366" s="133"/>
      <c r="D1366" s="113" t="s">
        <v>226</v>
      </c>
      <c r="E1366" s="134" t="s">
        <v>0</v>
      </c>
      <c r="F1366" s="135" t="s">
        <v>615</v>
      </c>
      <c r="H1366" s="136">
        <v>12.576000000000001</v>
      </c>
      <c r="L1366" s="133"/>
      <c r="M1366" s="137"/>
      <c r="N1366" s="138"/>
      <c r="O1366" s="138"/>
      <c r="P1366" s="138"/>
      <c r="Q1366" s="138"/>
      <c r="R1366" s="138"/>
      <c r="S1366" s="138"/>
      <c r="T1366" s="139"/>
      <c r="AT1366" s="134" t="s">
        <v>226</v>
      </c>
      <c r="AU1366" s="134" t="s">
        <v>81</v>
      </c>
      <c r="AV1366" s="132" t="s">
        <v>81</v>
      </c>
      <c r="AW1366" s="132" t="s">
        <v>28</v>
      </c>
      <c r="AX1366" s="132" t="s">
        <v>72</v>
      </c>
      <c r="AY1366" s="134" t="s">
        <v>217</v>
      </c>
    </row>
    <row r="1367" spans="1:65" s="132" customFormat="1">
      <c r="B1367" s="133"/>
      <c r="D1367" s="113" t="s">
        <v>226</v>
      </c>
      <c r="E1367" s="134" t="s">
        <v>0</v>
      </c>
      <c r="F1367" s="135" t="s">
        <v>616</v>
      </c>
      <c r="H1367" s="136">
        <v>69.424999999999997</v>
      </c>
      <c r="L1367" s="133"/>
      <c r="M1367" s="137"/>
      <c r="N1367" s="138"/>
      <c r="O1367" s="138"/>
      <c r="P1367" s="138"/>
      <c r="Q1367" s="138"/>
      <c r="R1367" s="138"/>
      <c r="S1367" s="138"/>
      <c r="T1367" s="139"/>
      <c r="AT1367" s="134" t="s">
        <v>226</v>
      </c>
      <c r="AU1367" s="134" t="s">
        <v>81</v>
      </c>
      <c r="AV1367" s="132" t="s">
        <v>81</v>
      </c>
      <c r="AW1367" s="132" t="s">
        <v>28</v>
      </c>
      <c r="AX1367" s="132" t="s">
        <v>72</v>
      </c>
      <c r="AY1367" s="134" t="s">
        <v>217</v>
      </c>
    </row>
    <row r="1368" spans="1:65" s="132" customFormat="1">
      <c r="B1368" s="133"/>
      <c r="D1368" s="113" t="s">
        <v>226</v>
      </c>
      <c r="E1368" s="134" t="s">
        <v>0</v>
      </c>
      <c r="F1368" s="135" t="s">
        <v>617</v>
      </c>
      <c r="H1368" s="136">
        <v>15.449</v>
      </c>
      <c r="L1368" s="133"/>
      <c r="M1368" s="137"/>
      <c r="N1368" s="138"/>
      <c r="O1368" s="138"/>
      <c r="P1368" s="138"/>
      <c r="Q1368" s="138"/>
      <c r="R1368" s="138"/>
      <c r="S1368" s="138"/>
      <c r="T1368" s="139"/>
      <c r="AT1368" s="134" t="s">
        <v>226</v>
      </c>
      <c r="AU1368" s="134" t="s">
        <v>81</v>
      </c>
      <c r="AV1368" s="132" t="s">
        <v>81</v>
      </c>
      <c r="AW1368" s="132" t="s">
        <v>28</v>
      </c>
      <c r="AX1368" s="132" t="s">
        <v>72</v>
      </c>
      <c r="AY1368" s="134" t="s">
        <v>217</v>
      </c>
    </row>
    <row r="1369" spans="1:65" s="140" customFormat="1">
      <c r="B1369" s="141"/>
      <c r="D1369" s="113" t="s">
        <v>226</v>
      </c>
      <c r="E1369" s="142" t="s">
        <v>0</v>
      </c>
      <c r="F1369" s="143" t="s">
        <v>227</v>
      </c>
      <c r="H1369" s="144">
        <v>271.43599999999998</v>
      </c>
      <c r="L1369" s="141"/>
      <c r="M1369" s="145"/>
      <c r="N1369" s="146"/>
      <c r="O1369" s="146"/>
      <c r="P1369" s="146"/>
      <c r="Q1369" s="146"/>
      <c r="R1369" s="146"/>
      <c r="S1369" s="146"/>
      <c r="T1369" s="147"/>
      <c r="AT1369" s="142" t="s">
        <v>226</v>
      </c>
      <c r="AU1369" s="142" t="s">
        <v>81</v>
      </c>
      <c r="AV1369" s="140" t="s">
        <v>224</v>
      </c>
      <c r="AW1369" s="140" t="s">
        <v>28</v>
      </c>
      <c r="AX1369" s="140" t="s">
        <v>79</v>
      </c>
      <c r="AY1369" s="142" t="s">
        <v>217</v>
      </c>
    </row>
    <row r="1370" spans="1:65" s="132" customFormat="1">
      <c r="B1370" s="133"/>
      <c r="D1370" s="113" t="s">
        <v>226</v>
      </c>
      <c r="F1370" s="135" t="s">
        <v>2279</v>
      </c>
      <c r="H1370" s="136">
        <v>298.58</v>
      </c>
      <c r="L1370" s="133"/>
      <c r="M1370" s="137"/>
      <c r="N1370" s="138"/>
      <c r="O1370" s="138"/>
      <c r="P1370" s="138"/>
      <c r="Q1370" s="138"/>
      <c r="R1370" s="138"/>
      <c r="S1370" s="138"/>
      <c r="T1370" s="139"/>
      <c r="AT1370" s="134" t="s">
        <v>226</v>
      </c>
      <c r="AU1370" s="134" t="s">
        <v>81</v>
      </c>
      <c r="AV1370" s="132" t="s">
        <v>81</v>
      </c>
      <c r="AW1370" s="132" t="s">
        <v>2</v>
      </c>
      <c r="AX1370" s="132" t="s">
        <v>79</v>
      </c>
      <c r="AY1370" s="134" t="s">
        <v>217</v>
      </c>
    </row>
    <row r="1371" spans="1:65" s="17" customFormat="1" ht="16.5" customHeight="1">
      <c r="A1371" s="161"/>
      <c r="B1371" s="15"/>
      <c r="C1371" s="94" t="s">
        <v>5940</v>
      </c>
      <c r="D1371" s="94" t="s">
        <v>219</v>
      </c>
      <c r="E1371" s="95" t="s">
        <v>2280</v>
      </c>
      <c r="F1371" s="96" t="s">
        <v>2281</v>
      </c>
      <c r="G1371" s="97" t="s">
        <v>286</v>
      </c>
      <c r="H1371" s="98">
        <v>271.43599999999998</v>
      </c>
      <c r="I1371" s="1"/>
      <c r="J1371" s="99">
        <f>ROUND(I1371*H1371,2)</f>
        <v>0</v>
      </c>
      <c r="K1371" s="96" t="s">
        <v>223</v>
      </c>
      <c r="L1371" s="15"/>
      <c r="M1371" s="100" t="s">
        <v>0</v>
      </c>
      <c r="N1371" s="101" t="s">
        <v>37</v>
      </c>
      <c r="O1371" s="102"/>
      <c r="P1371" s="103">
        <f>O1371*H1371</f>
        <v>0</v>
      </c>
      <c r="Q1371" s="103">
        <v>0</v>
      </c>
      <c r="R1371" s="103">
        <f>Q1371*H1371</f>
        <v>0</v>
      </c>
      <c r="S1371" s="103">
        <v>0</v>
      </c>
      <c r="T1371" s="104">
        <f>S1371*H1371</f>
        <v>0</v>
      </c>
      <c r="U1371" s="161"/>
      <c r="V1371" s="161"/>
      <c r="W1371" s="161"/>
      <c r="X1371" s="161"/>
      <c r="Y1371" s="161"/>
      <c r="Z1371" s="161"/>
      <c r="AA1371" s="161"/>
      <c r="AB1371" s="161"/>
      <c r="AC1371" s="161"/>
      <c r="AD1371" s="161"/>
      <c r="AE1371" s="161"/>
      <c r="AR1371" s="105" t="s">
        <v>293</v>
      </c>
      <c r="AT1371" s="105" t="s">
        <v>219</v>
      </c>
      <c r="AU1371" s="105" t="s">
        <v>81</v>
      </c>
      <c r="AY1371" s="6" t="s">
        <v>217</v>
      </c>
      <c r="BE1371" s="106">
        <f>IF(N1371="základní",J1371,0)</f>
        <v>0</v>
      </c>
      <c r="BF1371" s="106">
        <f>IF(N1371="snížená",J1371,0)</f>
        <v>0</v>
      </c>
      <c r="BG1371" s="106">
        <f>IF(N1371="zákl. přenesená",J1371,0)</f>
        <v>0</v>
      </c>
      <c r="BH1371" s="106">
        <f>IF(N1371="sníž. přenesená",J1371,0)</f>
        <v>0</v>
      </c>
      <c r="BI1371" s="106">
        <f>IF(N1371="nulová",J1371,0)</f>
        <v>0</v>
      </c>
      <c r="BJ1371" s="6" t="s">
        <v>79</v>
      </c>
      <c r="BK1371" s="106">
        <f>ROUND(I1371*H1371,2)</f>
        <v>0</v>
      </c>
      <c r="BL1371" s="6" t="s">
        <v>293</v>
      </c>
      <c r="BM1371" s="105" t="s">
        <v>2282</v>
      </c>
    </row>
    <row r="1372" spans="1:65" s="132" customFormat="1" ht="22.5">
      <c r="B1372" s="133"/>
      <c r="D1372" s="113" t="s">
        <v>226</v>
      </c>
      <c r="E1372" s="134" t="s">
        <v>0</v>
      </c>
      <c r="F1372" s="135" t="s">
        <v>613</v>
      </c>
      <c r="H1372" s="136">
        <v>113.435</v>
      </c>
      <c r="L1372" s="133"/>
      <c r="M1372" s="137"/>
      <c r="N1372" s="138"/>
      <c r="O1372" s="138"/>
      <c r="P1372" s="138"/>
      <c r="Q1372" s="138"/>
      <c r="R1372" s="138"/>
      <c r="S1372" s="138"/>
      <c r="T1372" s="139"/>
      <c r="AT1372" s="134" t="s">
        <v>226</v>
      </c>
      <c r="AU1372" s="134" t="s">
        <v>81</v>
      </c>
      <c r="AV1372" s="132" t="s">
        <v>81</v>
      </c>
      <c r="AW1372" s="132" t="s">
        <v>28</v>
      </c>
      <c r="AX1372" s="132" t="s">
        <v>72</v>
      </c>
      <c r="AY1372" s="134" t="s">
        <v>217</v>
      </c>
    </row>
    <row r="1373" spans="1:65" s="132" customFormat="1" ht="22.5">
      <c r="B1373" s="133"/>
      <c r="D1373" s="113" t="s">
        <v>226</v>
      </c>
      <c r="E1373" s="134" t="s">
        <v>0</v>
      </c>
      <c r="F1373" s="135" t="s">
        <v>614</v>
      </c>
      <c r="H1373" s="136">
        <v>60.551000000000002</v>
      </c>
      <c r="L1373" s="133"/>
      <c r="M1373" s="137"/>
      <c r="N1373" s="138"/>
      <c r="O1373" s="138"/>
      <c r="P1373" s="138"/>
      <c r="Q1373" s="138"/>
      <c r="R1373" s="138"/>
      <c r="S1373" s="138"/>
      <c r="T1373" s="139"/>
      <c r="AT1373" s="134" t="s">
        <v>226</v>
      </c>
      <c r="AU1373" s="134" t="s">
        <v>81</v>
      </c>
      <c r="AV1373" s="132" t="s">
        <v>81</v>
      </c>
      <c r="AW1373" s="132" t="s">
        <v>28</v>
      </c>
      <c r="AX1373" s="132" t="s">
        <v>72</v>
      </c>
      <c r="AY1373" s="134" t="s">
        <v>217</v>
      </c>
    </row>
    <row r="1374" spans="1:65" s="132" customFormat="1">
      <c r="B1374" s="133"/>
      <c r="D1374" s="113" t="s">
        <v>226</v>
      </c>
      <c r="E1374" s="134" t="s">
        <v>0</v>
      </c>
      <c r="F1374" s="135" t="s">
        <v>615</v>
      </c>
      <c r="H1374" s="136">
        <v>12.576000000000001</v>
      </c>
      <c r="L1374" s="133"/>
      <c r="M1374" s="137"/>
      <c r="N1374" s="138"/>
      <c r="O1374" s="138"/>
      <c r="P1374" s="138"/>
      <c r="Q1374" s="138"/>
      <c r="R1374" s="138"/>
      <c r="S1374" s="138"/>
      <c r="T1374" s="139"/>
      <c r="AT1374" s="134" t="s">
        <v>226</v>
      </c>
      <c r="AU1374" s="134" t="s">
        <v>81</v>
      </c>
      <c r="AV1374" s="132" t="s">
        <v>81</v>
      </c>
      <c r="AW1374" s="132" t="s">
        <v>28</v>
      </c>
      <c r="AX1374" s="132" t="s">
        <v>72</v>
      </c>
      <c r="AY1374" s="134" t="s">
        <v>217</v>
      </c>
    </row>
    <row r="1375" spans="1:65" s="132" customFormat="1">
      <c r="B1375" s="133"/>
      <c r="D1375" s="113" t="s">
        <v>226</v>
      </c>
      <c r="E1375" s="134" t="s">
        <v>0</v>
      </c>
      <c r="F1375" s="135" t="s">
        <v>616</v>
      </c>
      <c r="H1375" s="136">
        <v>69.424999999999997</v>
      </c>
      <c r="L1375" s="133"/>
      <c r="M1375" s="137"/>
      <c r="N1375" s="138"/>
      <c r="O1375" s="138"/>
      <c r="P1375" s="138"/>
      <c r="Q1375" s="138"/>
      <c r="R1375" s="138"/>
      <c r="S1375" s="138"/>
      <c r="T1375" s="139"/>
      <c r="AT1375" s="134" t="s">
        <v>226</v>
      </c>
      <c r="AU1375" s="134" t="s">
        <v>81</v>
      </c>
      <c r="AV1375" s="132" t="s">
        <v>81</v>
      </c>
      <c r="AW1375" s="132" t="s">
        <v>28</v>
      </c>
      <c r="AX1375" s="132" t="s">
        <v>72</v>
      </c>
      <c r="AY1375" s="134" t="s">
        <v>217</v>
      </c>
    </row>
    <row r="1376" spans="1:65" s="132" customFormat="1">
      <c r="B1376" s="133"/>
      <c r="D1376" s="113" t="s">
        <v>226</v>
      </c>
      <c r="E1376" s="134" t="s">
        <v>0</v>
      </c>
      <c r="F1376" s="135" t="s">
        <v>617</v>
      </c>
      <c r="H1376" s="136">
        <v>15.449</v>
      </c>
      <c r="L1376" s="133"/>
      <c r="M1376" s="137"/>
      <c r="N1376" s="138"/>
      <c r="O1376" s="138"/>
      <c r="P1376" s="138"/>
      <c r="Q1376" s="138"/>
      <c r="R1376" s="138"/>
      <c r="S1376" s="138"/>
      <c r="T1376" s="139"/>
      <c r="AT1376" s="134" t="s">
        <v>226</v>
      </c>
      <c r="AU1376" s="134" t="s">
        <v>81</v>
      </c>
      <c r="AV1376" s="132" t="s">
        <v>81</v>
      </c>
      <c r="AW1376" s="132" t="s">
        <v>28</v>
      </c>
      <c r="AX1376" s="132" t="s">
        <v>72</v>
      </c>
      <c r="AY1376" s="134" t="s">
        <v>217</v>
      </c>
    </row>
    <row r="1377" spans="1:65" s="140" customFormat="1">
      <c r="B1377" s="141"/>
      <c r="D1377" s="113" t="s">
        <v>226</v>
      </c>
      <c r="E1377" s="142" t="s">
        <v>0</v>
      </c>
      <c r="F1377" s="143" t="s">
        <v>227</v>
      </c>
      <c r="H1377" s="144">
        <v>271.43599999999998</v>
      </c>
      <c r="L1377" s="141"/>
      <c r="M1377" s="145"/>
      <c r="N1377" s="146"/>
      <c r="O1377" s="146"/>
      <c r="P1377" s="146"/>
      <c r="Q1377" s="146"/>
      <c r="R1377" s="146"/>
      <c r="S1377" s="146"/>
      <c r="T1377" s="147"/>
      <c r="AT1377" s="142" t="s">
        <v>226</v>
      </c>
      <c r="AU1377" s="142" t="s">
        <v>81</v>
      </c>
      <c r="AV1377" s="140" t="s">
        <v>224</v>
      </c>
      <c r="AW1377" s="140" t="s">
        <v>28</v>
      </c>
      <c r="AX1377" s="140" t="s">
        <v>79</v>
      </c>
      <c r="AY1377" s="142" t="s">
        <v>217</v>
      </c>
    </row>
    <row r="1378" spans="1:65" s="17" customFormat="1" ht="16.5" customHeight="1">
      <c r="A1378" s="161"/>
      <c r="B1378" s="15"/>
      <c r="C1378" s="94" t="s">
        <v>5941</v>
      </c>
      <c r="D1378" s="94" t="s">
        <v>219</v>
      </c>
      <c r="E1378" s="95" t="s">
        <v>2283</v>
      </c>
      <c r="F1378" s="96" t="s">
        <v>5942</v>
      </c>
      <c r="G1378" s="97" t="s">
        <v>257</v>
      </c>
      <c r="H1378" s="98">
        <v>232</v>
      </c>
      <c r="I1378" s="1"/>
      <c r="J1378" s="99">
        <f>ROUND(I1378*H1378,2)</f>
        <v>0</v>
      </c>
      <c r="K1378" s="96" t="s">
        <v>0</v>
      </c>
      <c r="L1378" s="15"/>
      <c r="M1378" s="100" t="s">
        <v>0</v>
      </c>
      <c r="N1378" s="101" t="s">
        <v>37</v>
      </c>
      <c r="O1378" s="102"/>
      <c r="P1378" s="103">
        <f>O1378*H1378</f>
        <v>0</v>
      </c>
      <c r="Q1378" s="103">
        <v>5.5000000000000003E-4</v>
      </c>
      <c r="R1378" s="103">
        <f>Q1378*H1378</f>
        <v>0.12760000000000002</v>
      </c>
      <c r="S1378" s="103">
        <v>0</v>
      </c>
      <c r="T1378" s="104">
        <f>S1378*H1378</f>
        <v>0</v>
      </c>
      <c r="U1378" s="161"/>
      <c r="V1378" s="161"/>
      <c r="W1378" s="161"/>
      <c r="X1378" s="161"/>
      <c r="Y1378" s="161"/>
      <c r="Z1378" s="161"/>
      <c r="AA1378" s="161"/>
      <c r="AB1378" s="161"/>
      <c r="AC1378" s="161"/>
      <c r="AD1378" s="161"/>
      <c r="AE1378" s="161"/>
      <c r="AR1378" s="105" t="s">
        <v>293</v>
      </c>
      <c r="AT1378" s="105" t="s">
        <v>219</v>
      </c>
      <c r="AU1378" s="105" t="s">
        <v>81</v>
      </c>
      <c r="AY1378" s="6" t="s">
        <v>217</v>
      </c>
      <c r="BE1378" s="106">
        <f>IF(N1378="základní",J1378,0)</f>
        <v>0</v>
      </c>
      <c r="BF1378" s="106">
        <f>IF(N1378="snížená",J1378,0)</f>
        <v>0</v>
      </c>
      <c r="BG1378" s="106">
        <f>IF(N1378="zákl. přenesená",J1378,0)</f>
        <v>0</v>
      </c>
      <c r="BH1378" s="106">
        <f>IF(N1378="sníž. přenesená",J1378,0)</f>
        <v>0</v>
      </c>
      <c r="BI1378" s="106">
        <f>IF(N1378="nulová",J1378,0)</f>
        <v>0</v>
      </c>
      <c r="BJ1378" s="6" t="s">
        <v>79</v>
      </c>
      <c r="BK1378" s="106">
        <f>ROUND(I1378*H1378,2)</f>
        <v>0</v>
      </c>
      <c r="BL1378" s="6" t="s">
        <v>293</v>
      </c>
      <c r="BM1378" s="105" t="s">
        <v>2284</v>
      </c>
    </row>
    <row r="1379" spans="1:65" s="132" customFormat="1">
      <c r="B1379" s="133"/>
      <c r="D1379" s="113" t="s">
        <v>226</v>
      </c>
      <c r="E1379" s="134" t="s">
        <v>0</v>
      </c>
      <c r="F1379" s="135" t="s">
        <v>2285</v>
      </c>
      <c r="H1379" s="136">
        <v>232</v>
      </c>
      <c r="L1379" s="133"/>
      <c r="M1379" s="137"/>
      <c r="N1379" s="138"/>
      <c r="O1379" s="138"/>
      <c r="P1379" s="138"/>
      <c r="Q1379" s="138"/>
      <c r="R1379" s="138"/>
      <c r="S1379" s="138"/>
      <c r="T1379" s="139"/>
      <c r="AT1379" s="134" t="s">
        <v>226</v>
      </c>
      <c r="AU1379" s="134" t="s">
        <v>81</v>
      </c>
      <c r="AV1379" s="132" t="s">
        <v>81</v>
      </c>
      <c r="AW1379" s="132" t="s">
        <v>28</v>
      </c>
      <c r="AX1379" s="132" t="s">
        <v>79</v>
      </c>
      <c r="AY1379" s="134" t="s">
        <v>217</v>
      </c>
    </row>
    <row r="1380" spans="1:65" s="17" customFormat="1" ht="16.5" customHeight="1">
      <c r="A1380" s="161"/>
      <c r="B1380" s="15"/>
      <c r="C1380" s="94" t="s">
        <v>5943</v>
      </c>
      <c r="D1380" s="94" t="s">
        <v>219</v>
      </c>
      <c r="E1380" s="95" t="s">
        <v>2286</v>
      </c>
      <c r="F1380" s="96" t="s">
        <v>2287</v>
      </c>
      <c r="G1380" s="97" t="s">
        <v>263</v>
      </c>
      <c r="H1380" s="98">
        <v>5.7679999999999998</v>
      </c>
      <c r="I1380" s="1"/>
      <c r="J1380" s="99">
        <f>ROUND(I1380*H1380,2)</f>
        <v>0</v>
      </c>
      <c r="K1380" s="96" t="s">
        <v>223</v>
      </c>
      <c r="L1380" s="15"/>
      <c r="M1380" s="100" t="s">
        <v>0</v>
      </c>
      <c r="N1380" s="101" t="s">
        <v>37</v>
      </c>
      <c r="O1380" s="102"/>
      <c r="P1380" s="103">
        <f>O1380*H1380</f>
        <v>0</v>
      </c>
      <c r="Q1380" s="103">
        <v>0</v>
      </c>
      <c r="R1380" s="103">
        <f>Q1380*H1380</f>
        <v>0</v>
      </c>
      <c r="S1380" s="103">
        <v>0</v>
      </c>
      <c r="T1380" s="104">
        <f>S1380*H1380</f>
        <v>0</v>
      </c>
      <c r="U1380" s="161"/>
      <c r="V1380" s="161"/>
      <c r="W1380" s="161"/>
      <c r="X1380" s="161"/>
      <c r="Y1380" s="161"/>
      <c r="Z1380" s="161"/>
      <c r="AA1380" s="161"/>
      <c r="AB1380" s="161"/>
      <c r="AC1380" s="161"/>
      <c r="AD1380" s="161"/>
      <c r="AE1380" s="161"/>
      <c r="AR1380" s="105" t="s">
        <v>293</v>
      </c>
      <c r="AT1380" s="105" t="s">
        <v>219</v>
      </c>
      <c r="AU1380" s="105" t="s">
        <v>81</v>
      </c>
      <c r="AY1380" s="6" t="s">
        <v>217</v>
      </c>
      <c r="BE1380" s="106">
        <f>IF(N1380="základní",J1380,0)</f>
        <v>0</v>
      </c>
      <c r="BF1380" s="106">
        <f>IF(N1380="snížená",J1380,0)</f>
        <v>0</v>
      </c>
      <c r="BG1380" s="106">
        <f>IF(N1380="zákl. přenesená",J1380,0)</f>
        <v>0</v>
      </c>
      <c r="BH1380" s="106">
        <f>IF(N1380="sníž. přenesená",J1380,0)</f>
        <v>0</v>
      </c>
      <c r="BI1380" s="106">
        <f>IF(N1380="nulová",J1380,0)</f>
        <v>0</v>
      </c>
      <c r="BJ1380" s="6" t="s">
        <v>79</v>
      </c>
      <c r="BK1380" s="106">
        <f>ROUND(I1380*H1380,2)</f>
        <v>0</v>
      </c>
      <c r="BL1380" s="6" t="s">
        <v>293</v>
      </c>
      <c r="BM1380" s="105" t="s">
        <v>2288</v>
      </c>
    </row>
    <row r="1381" spans="1:65" s="81" customFormat="1" ht="22.9" customHeight="1">
      <c r="B1381" s="82"/>
      <c r="D1381" s="83" t="s">
        <v>71</v>
      </c>
      <c r="E1381" s="92" t="s">
        <v>2289</v>
      </c>
      <c r="F1381" s="92" t="s">
        <v>2290</v>
      </c>
      <c r="J1381" s="93">
        <f>BK1381</f>
        <v>0</v>
      </c>
      <c r="L1381" s="82"/>
      <c r="M1381" s="86"/>
      <c r="N1381" s="87"/>
      <c r="O1381" s="87"/>
      <c r="P1381" s="88">
        <f>SUM(P1382:P1402)</f>
        <v>0</v>
      </c>
      <c r="Q1381" s="87"/>
      <c r="R1381" s="88">
        <f>SUM(R1382:R1402)</f>
        <v>7.2959999999999987E-3</v>
      </c>
      <c r="S1381" s="87"/>
      <c r="T1381" s="89">
        <f>SUM(T1382:T1402)</f>
        <v>0</v>
      </c>
      <c r="AR1381" s="83" t="s">
        <v>81</v>
      </c>
      <c r="AT1381" s="90" t="s">
        <v>71</v>
      </c>
      <c r="AU1381" s="90" t="s">
        <v>79</v>
      </c>
      <c r="AY1381" s="83" t="s">
        <v>217</v>
      </c>
      <c r="BK1381" s="91">
        <f>SUM(BK1382:BK1402)</f>
        <v>0</v>
      </c>
    </row>
    <row r="1382" spans="1:65" s="17" customFormat="1" ht="16.5" customHeight="1">
      <c r="A1382" s="161"/>
      <c r="B1382" s="15"/>
      <c r="C1382" s="94" t="s">
        <v>5944</v>
      </c>
      <c r="D1382" s="94" t="s">
        <v>219</v>
      </c>
      <c r="E1382" s="95" t="s">
        <v>2291</v>
      </c>
      <c r="F1382" s="96" t="s">
        <v>2292</v>
      </c>
      <c r="G1382" s="97" t="s">
        <v>286</v>
      </c>
      <c r="H1382" s="98">
        <v>521.75800000000004</v>
      </c>
      <c r="I1382" s="1"/>
      <c r="J1382" s="99">
        <f>ROUND(I1382*H1382,2)</f>
        <v>0</v>
      </c>
      <c r="K1382" s="96" t="s">
        <v>223</v>
      </c>
      <c r="L1382" s="15"/>
      <c r="M1382" s="100" t="s">
        <v>0</v>
      </c>
      <c r="N1382" s="101" t="s">
        <v>37</v>
      </c>
      <c r="O1382" s="102"/>
      <c r="P1382" s="103">
        <f>O1382*H1382</f>
        <v>0</v>
      </c>
      <c r="Q1382" s="103">
        <v>0</v>
      </c>
      <c r="R1382" s="103">
        <f>Q1382*H1382</f>
        <v>0</v>
      </c>
      <c r="S1382" s="103">
        <v>0</v>
      </c>
      <c r="T1382" s="104">
        <f>S1382*H1382</f>
        <v>0</v>
      </c>
      <c r="U1382" s="161"/>
      <c r="V1382" s="161"/>
      <c r="W1382" s="161"/>
      <c r="X1382" s="161"/>
      <c r="Y1382" s="161"/>
      <c r="Z1382" s="161"/>
      <c r="AA1382" s="161"/>
      <c r="AB1382" s="161"/>
      <c r="AC1382" s="161"/>
      <c r="AD1382" s="161"/>
      <c r="AE1382" s="161"/>
      <c r="AR1382" s="105" t="s">
        <v>293</v>
      </c>
      <c r="AT1382" s="105" t="s">
        <v>219</v>
      </c>
      <c r="AU1382" s="105" t="s">
        <v>81</v>
      </c>
      <c r="AY1382" s="6" t="s">
        <v>217</v>
      </c>
      <c r="BE1382" s="106">
        <f>IF(N1382="základní",J1382,0)</f>
        <v>0</v>
      </c>
      <c r="BF1382" s="106">
        <f>IF(N1382="snížená",J1382,0)</f>
        <v>0</v>
      </c>
      <c r="BG1382" s="106">
        <f>IF(N1382="zákl. přenesená",J1382,0)</f>
        <v>0</v>
      </c>
      <c r="BH1382" s="106">
        <f>IF(N1382="sníž. přenesená",J1382,0)</f>
        <v>0</v>
      </c>
      <c r="BI1382" s="106">
        <f>IF(N1382="nulová",J1382,0)</f>
        <v>0</v>
      </c>
      <c r="BJ1382" s="6" t="s">
        <v>79</v>
      </c>
      <c r="BK1382" s="106">
        <f>ROUND(I1382*H1382,2)</f>
        <v>0</v>
      </c>
      <c r="BL1382" s="6" t="s">
        <v>293</v>
      </c>
      <c r="BM1382" s="105" t="s">
        <v>2293</v>
      </c>
    </row>
    <row r="1383" spans="1:65" s="132" customFormat="1">
      <c r="B1383" s="133"/>
      <c r="D1383" s="113" t="s">
        <v>226</v>
      </c>
      <c r="E1383" s="134" t="s">
        <v>0</v>
      </c>
      <c r="F1383" s="135" t="s">
        <v>2294</v>
      </c>
      <c r="H1383" s="136">
        <v>39.317999999999998</v>
      </c>
      <c r="L1383" s="133"/>
      <c r="M1383" s="137"/>
      <c r="N1383" s="138"/>
      <c r="O1383" s="138"/>
      <c r="P1383" s="138"/>
      <c r="Q1383" s="138"/>
      <c r="R1383" s="138"/>
      <c r="S1383" s="138"/>
      <c r="T1383" s="139"/>
      <c r="AT1383" s="134" t="s">
        <v>226</v>
      </c>
      <c r="AU1383" s="134" t="s">
        <v>81</v>
      </c>
      <c r="AV1383" s="132" t="s">
        <v>81</v>
      </c>
      <c r="AW1383" s="132" t="s">
        <v>28</v>
      </c>
      <c r="AX1383" s="132" t="s">
        <v>72</v>
      </c>
      <c r="AY1383" s="134" t="s">
        <v>217</v>
      </c>
    </row>
    <row r="1384" spans="1:65" s="132" customFormat="1" ht="22.5">
      <c r="B1384" s="133"/>
      <c r="D1384" s="113" t="s">
        <v>226</v>
      </c>
      <c r="E1384" s="134" t="s">
        <v>0</v>
      </c>
      <c r="F1384" s="135" t="s">
        <v>2295</v>
      </c>
      <c r="H1384" s="136">
        <v>81.951999999999998</v>
      </c>
      <c r="L1384" s="133"/>
      <c r="M1384" s="137"/>
      <c r="N1384" s="138"/>
      <c r="O1384" s="138"/>
      <c r="P1384" s="138"/>
      <c r="Q1384" s="138"/>
      <c r="R1384" s="138"/>
      <c r="S1384" s="138"/>
      <c r="T1384" s="139"/>
      <c r="AT1384" s="134" t="s">
        <v>226</v>
      </c>
      <c r="AU1384" s="134" t="s">
        <v>81</v>
      </c>
      <c r="AV1384" s="132" t="s">
        <v>81</v>
      </c>
      <c r="AW1384" s="132" t="s">
        <v>28</v>
      </c>
      <c r="AX1384" s="132" t="s">
        <v>72</v>
      </c>
      <c r="AY1384" s="134" t="s">
        <v>217</v>
      </c>
    </row>
    <row r="1385" spans="1:65" s="132" customFormat="1" ht="22.5">
      <c r="B1385" s="133"/>
      <c r="D1385" s="113" t="s">
        <v>226</v>
      </c>
      <c r="E1385" s="134" t="s">
        <v>0</v>
      </c>
      <c r="F1385" s="135" t="s">
        <v>2296</v>
      </c>
      <c r="H1385" s="136">
        <v>98.668000000000006</v>
      </c>
      <c r="L1385" s="133"/>
      <c r="M1385" s="137"/>
      <c r="N1385" s="138"/>
      <c r="O1385" s="138"/>
      <c r="P1385" s="138"/>
      <c r="Q1385" s="138"/>
      <c r="R1385" s="138"/>
      <c r="S1385" s="138"/>
      <c r="T1385" s="139"/>
      <c r="AT1385" s="134" t="s">
        <v>226</v>
      </c>
      <c r="AU1385" s="134" t="s">
        <v>81</v>
      </c>
      <c r="AV1385" s="132" t="s">
        <v>81</v>
      </c>
      <c r="AW1385" s="132" t="s">
        <v>28</v>
      </c>
      <c r="AX1385" s="132" t="s">
        <v>72</v>
      </c>
      <c r="AY1385" s="134" t="s">
        <v>217</v>
      </c>
    </row>
    <row r="1386" spans="1:65" s="132" customFormat="1" ht="22.5">
      <c r="B1386" s="133"/>
      <c r="D1386" s="113" t="s">
        <v>226</v>
      </c>
      <c r="E1386" s="134" t="s">
        <v>0</v>
      </c>
      <c r="F1386" s="135" t="s">
        <v>2297</v>
      </c>
      <c r="H1386" s="136">
        <v>47.892000000000003</v>
      </c>
      <c r="L1386" s="133"/>
      <c r="M1386" s="137"/>
      <c r="N1386" s="138"/>
      <c r="O1386" s="138"/>
      <c r="P1386" s="138"/>
      <c r="Q1386" s="138"/>
      <c r="R1386" s="138"/>
      <c r="S1386" s="138"/>
      <c r="T1386" s="139"/>
      <c r="AT1386" s="134" t="s">
        <v>226</v>
      </c>
      <c r="AU1386" s="134" t="s">
        <v>81</v>
      </c>
      <c r="AV1386" s="132" t="s">
        <v>81</v>
      </c>
      <c r="AW1386" s="132" t="s">
        <v>28</v>
      </c>
      <c r="AX1386" s="132" t="s">
        <v>72</v>
      </c>
      <c r="AY1386" s="134" t="s">
        <v>217</v>
      </c>
    </row>
    <row r="1387" spans="1:65" s="132" customFormat="1" ht="22.5">
      <c r="B1387" s="133"/>
      <c r="D1387" s="113" t="s">
        <v>226</v>
      </c>
      <c r="E1387" s="134" t="s">
        <v>0</v>
      </c>
      <c r="F1387" s="135" t="s">
        <v>2298</v>
      </c>
      <c r="H1387" s="136">
        <v>29.029</v>
      </c>
      <c r="L1387" s="133"/>
      <c r="M1387" s="137"/>
      <c r="N1387" s="138"/>
      <c r="O1387" s="138"/>
      <c r="P1387" s="138"/>
      <c r="Q1387" s="138"/>
      <c r="R1387" s="138"/>
      <c r="S1387" s="138"/>
      <c r="T1387" s="139"/>
      <c r="AT1387" s="134" t="s">
        <v>226</v>
      </c>
      <c r="AU1387" s="134" t="s">
        <v>81</v>
      </c>
      <c r="AV1387" s="132" t="s">
        <v>81</v>
      </c>
      <c r="AW1387" s="132" t="s">
        <v>28</v>
      </c>
      <c r="AX1387" s="132" t="s">
        <v>72</v>
      </c>
      <c r="AY1387" s="134" t="s">
        <v>217</v>
      </c>
    </row>
    <row r="1388" spans="1:65" s="132" customFormat="1">
      <c r="B1388" s="133"/>
      <c r="D1388" s="113" t="s">
        <v>226</v>
      </c>
      <c r="E1388" s="134" t="s">
        <v>0</v>
      </c>
      <c r="F1388" s="135" t="s">
        <v>2299</v>
      </c>
      <c r="H1388" s="136">
        <v>10.962</v>
      </c>
      <c r="L1388" s="133"/>
      <c r="M1388" s="137"/>
      <c r="N1388" s="138"/>
      <c r="O1388" s="138"/>
      <c r="P1388" s="138"/>
      <c r="Q1388" s="138"/>
      <c r="R1388" s="138"/>
      <c r="S1388" s="138"/>
      <c r="T1388" s="139"/>
      <c r="AT1388" s="134" t="s">
        <v>226</v>
      </c>
      <c r="AU1388" s="134" t="s">
        <v>81</v>
      </c>
      <c r="AV1388" s="132" t="s">
        <v>81</v>
      </c>
      <c r="AW1388" s="132" t="s">
        <v>28</v>
      </c>
      <c r="AX1388" s="132" t="s">
        <v>72</v>
      </c>
      <c r="AY1388" s="134" t="s">
        <v>217</v>
      </c>
    </row>
    <row r="1389" spans="1:65" s="132" customFormat="1">
      <c r="B1389" s="133"/>
      <c r="D1389" s="113" t="s">
        <v>226</v>
      </c>
      <c r="E1389" s="134" t="s">
        <v>0</v>
      </c>
      <c r="F1389" s="135" t="s">
        <v>2300</v>
      </c>
      <c r="H1389" s="136">
        <v>63.302</v>
      </c>
      <c r="L1389" s="133"/>
      <c r="M1389" s="137"/>
      <c r="N1389" s="138"/>
      <c r="O1389" s="138"/>
      <c r="P1389" s="138"/>
      <c r="Q1389" s="138"/>
      <c r="R1389" s="138"/>
      <c r="S1389" s="138"/>
      <c r="T1389" s="139"/>
      <c r="AT1389" s="134" t="s">
        <v>226</v>
      </c>
      <c r="AU1389" s="134" t="s">
        <v>81</v>
      </c>
      <c r="AV1389" s="132" t="s">
        <v>81</v>
      </c>
      <c r="AW1389" s="132" t="s">
        <v>28</v>
      </c>
      <c r="AX1389" s="132" t="s">
        <v>72</v>
      </c>
      <c r="AY1389" s="134" t="s">
        <v>217</v>
      </c>
    </row>
    <row r="1390" spans="1:65" s="132" customFormat="1">
      <c r="B1390" s="133"/>
      <c r="D1390" s="113" t="s">
        <v>226</v>
      </c>
      <c r="E1390" s="134" t="s">
        <v>0</v>
      </c>
      <c r="F1390" s="135" t="s">
        <v>2301</v>
      </c>
      <c r="H1390" s="136">
        <v>9.8279999999999994</v>
      </c>
      <c r="L1390" s="133"/>
      <c r="M1390" s="137"/>
      <c r="N1390" s="138"/>
      <c r="O1390" s="138"/>
      <c r="P1390" s="138"/>
      <c r="Q1390" s="138"/>
      <c r="R1390" s="138"/>
      <c r="S1390" s="138"/>
      <c r="T1390" s="139"/>
      <c r="AT1390" s="134" t="s">
        <v>226</v>
      </c>
      <c r="AU1390" s="134" t="s">
        <v>81</v>
      </c>
      <c r="AV1390" s="132" t="s">
        <v>81</v>
      </c>
      <c r="AW1390" s="132" t="s">
        <v>28</v>
      </c>
      <c r="AX1390" s="132" t="s">
        <v>72</v>
      </c>
      <c r="AY1390" s="134" t="s">
        <v>217</v>
      </c>
    </row>
    <row r="1391" spans="1:65" s="132" customFormat="1">
      <c r="B1391" s="133"/>
      <c r="D1391" s="113" t="s">
        <v>226</v>
      </c>
      <c r="E1391" s="134" t="s">
        <v>0</v>
      </c>
      <c r="F1391" s="135" t="s">
        <v>2302</v>
      </c>
      <c r="H1391" s="136">
        <v>72.688999999999993</v>
      </c>
      <c r="L1391" s="133"/>
      <c r="M1391" s="137"/>
      <c r="N1391" s="138"/>
      <c r="O1391" s="138"/>
      <c r="P1391" s="138"/>
      <c r="Q1391" s="138"/>
      <c r="R1391" s="138"/>
      <c r="S1391" s="138"/>
      <c r="T1391" s="139"/>
      <c r="AT1391" s="134" t="s">
        <v>226</v>
      </c>
      <c r="AU1391" s="134" t="s">
        <v>81</v>
      </c>
      <c r="AV1391" s="132" t="s">
        <v>81</v>
      </c>
      <c r="AW1391" s="132" t="s">
        <v>28</v>
      </c>
      <c r="AX1391" s="132" t="s">
        <v>72</v>
      </c>
      <c r="AY1391" s="134" t="s">
        <v>217</v>
      </c>
    </row>
    <row r="1392" spans="1:65" s="132" customFormat="1" ht="22.5">
      <c r="B1392" s="133"/>
      <c r="D1392" s="113" t="s">
        <v>226</v>
      </c>
      <c r="E1392" s="134" t="s">
        <v>0</v>
      </c>
      <c r="F1392" s="135" t="s">
        <v>2303</v>
      </c>
      <c r="H1392" s="136">
        <v>40.758000000000003</v>
      </c>
      <c r="L1392" s="133"/>
      <c r="M1392" s="137"/>
      <c r="N1392" s="138"/>
      <c r="O1392" s="138"/>
      <c r="P1392" s="138"/>
      <c r="Q1392" s="138"/>
      <c r="R1392" s="138"/>
      <c r="S1392" s="138"/>
      <c r="T1392" s="139"/>
      <c r="AT1392" s="134" t="s">
        <v>226</v>
      </c>
      <c r="AU1392" s="134" t="s">
        <v>81</v>
      </c>
      <c r="AV1392" s="132" t="s">
        <v>81</v>
      </c>
      <c r="AW1392" s="132" t="s">
        <v>28</v>
      </c>
      <c r="AX1392" s="132" t="s">
        <v>72</v>
      </c>
      <c r="AY1392" s="134" t="s">
        <v>217</v>
      </c>
    </row>
    <row r="1393" spans="1:65" s="132" customFormat="1">
      <c r="B1393" s="133"/>
      <c r="D1393" s="113" t="s">
        <v>226</v>
      </c>
      <c r="E1393" s="134" t="s">
        <v>0</v>
      </c>
      <c r="F1393" s="135" t="s">
        <v>2304</v>
      </c>
      <c r="H1393" s="136">
        <v>27.36</v>
      </c>
      <c r="L1393" s="133"/>
      <c r="M1393" s="137"/>
      <c r="N1393" s="138"/>
      <c r="O1393" s="138"/>
      <c r="P1393" s="138"/>
      <c r="Q1393" s="138"/>
      <c r="R1393" s="138"/>
      <c r="S1393" s="138"/>
      <c r="T1393" s="139"/>
      <c r="AT1393" s="134" t="s">
        <v>226</v>
      </c>
      <c r="AU1393" s="134" t="s">
        <v>81</v>
      </c>
      <c r="AV1393" s="132" t="s">
        <v>81</v>
      </c>
      <c r="AW1393" s="132" t="s">
        <v>28</v>
      </c>
      <c r="AX1393" s="132" t="s">
        <v>72</v>
      </c>
      <c r="AY1393" s="134" t="s">
        <v>217</v>
      </c>
    </row>
    <row r="1394" spans="1:65" s="140" customFormat="1">
      <c r="B1394" s="141"/>
      <c r="D1394" s="113" t="s">
        <v>226</v>
      </c>
      <c r="E1394" s="142" t="s">
        <v>0</v>
      </c>
      <c r="F1394" s="143" t="s">
        <v>227</v>
      </c>
      <c r="H1394" s="144">
        <v>521.75800000000004</v>
      </c>
      <c r="L1394" s="141"/>
      <c r="M1394" s="145"/>
      <c r="N1394" s="146"/>
      <c r="O1394" s="146"/>
      <c r="P1394" s="146"/>
      <c r="Q1394" s="146"/>
      <c r="R1394" s="146"/>
      <c r="S1394" s="146"/>
      <c r="T1394" s="147"/>
      <c r="AT1394" s="142" t="s">
        <v>226</v>
      </c>
      <c r="AU1394" s="142" t="s">
        <v>81</v>
      </c>
      <c r="AV1394" s="140" t="s">
        <v>224</v>
      </c>
      <c r="AW1394" s="140" t="s">
        <v>28</v>
      </c>
      <c r="AX1394" s="140" t="s">
        <v>79</v>
      </c>
      <c r="AY1394" s="142" t="s">
        <v>217</v>
      </c>
    </row>
    <row r="1395" spans="1:65" s="17" customFormat="1" ht="16.5" customHeight="1">
      <c r="A1395" s="161"/>
      <c r="B1395" s="15"/>
      <c r="C1395" s="94" t="s">
        <v>5945</v>
      </c>
      <c r="D1395" s="94" t="s">
        <v>219</v>
      </c>
      <c r="E1395" s="95" t="s">
        <v>2305</v>
      </c>
      <c r="F1395" s="96" t="s">
        <v>2306</v>
      </c>
      <c r="G1395" s="97" t="s">
        <v>286</v>
      </c>
      <c r="H1395" s="98">
        <v>15.2</v>
      </c>
      <c r="I1395" s="1"/>
      <c r="J1395" s="99">
        <f>ROUND(I1395*H1395,2)</f>
        <v>0</v>
      </c>
      <c r="K1395" s="96" t="s">
        <v>223</v>
      </c>
      <c r="L1395" s="15"/>
      <c r="M1395" s="100" t="s">
        <v>0</v>
      </c>
      <c r="N1395" s="101" t="s">
        <v>37</v>
      </c>
      <c r="O1395" s="102"/>
      <c r="P1395" s="103">
        <f>O1395*H1395</f>
        <v>0</v>
      </c>
      <c r="Q1395" s="103">
        <v>6.0000000000000002E-5</v>
      </c>
      <c r="R1395" s="103">
        <f>Q1395*H1395</f>
        <v>9.1199999999999994E-4</v>
      </c>
      <c r="S1395" s="103">
        <v>0</v>
      </c>
      <c r="T1395" s="104">
        <f>S1395*H1395</f>
        <v>0</v>
      </c>
      <c r="U1395" s="161"/>
      <c r="V1395" s="161"/>
      <c r="W1395" s="161"/>
      <c r="X1395" s="161"/>
      <c r="Y1395" s="161"/>
      <c r="Z1395" s="161"/>
      <c r="AA1395" s="161"/>
      <c r="AB1395" s="161"/>
      <c r="AC1395" s="161"/>
      <c r="AD1395" s="161"/>
      <c r="AE1395" s="161"/>
      <c r="AR1395" s="105" t="s">
        <v>293</v>
      </c>
      <c r="AT1395" s="105" t="s">
        <v>219</v>
      </c>
      <c r="AU1395" s="105" t="s">
        <v>81</v>
      </c>
      <c r="AY1395" s="6" t="s">
        <v>217</v>
      </c>
      <c r="BE1395" s="106">
        <f>IF(N1395="základní",J1395,0)</f>
        <v>0</v>
      </c>
      <c r="BF1395" s="106">
        <f>IF(N1395="snížená",J1395,0)</f>
        <v>0</v>
      </c>
      <c r="BG1395" s="106">
        <f>IF(N1395="zákl. přenesená",J1395,0)</f>
        <v>0</v>
      </c>
      <c r="BH1395" s="106">
        <f>IF(N1395="sníž. přenesená",J1395,0)</f>
        <v>0</v>
      </c>
      <c r="BI1395" s="106">
        <f>IF(N1395="nulová",J1395,0)</f>
        <v>0</v>
      </c>
      <c r="BJ1395" s="6" t="s">
        <v>79</v>
      </c>
      <c r="BK1395" s="106">
        <f>ROUND(I1395*H1395,2)</f>
        <v>0</v>
      </c>
      <c r="BL1395" s="6" t="s">
        <v>293</v>
      </c>
      <c r="BM1395" s="105" t="s">
        <v>2307</v>
      </c>
    </row>
    <row r="1396" spans="1:65" s="132" customFormat="1">
      <c r="B1396" s="133"/>
      <c r="D1396" s="113" t="s">
        <v>226</v>
      </c>
      <c r="E1396" s="134" t="s">
        <v>0</v>
      </c>
      <c r="F1396" s="135" t="s">
        <v>2308</v>
      </c>
      <c r="H1396" s="136">
        <v>15.2</v>
      </c>
      <c r="L1396" s="133"/>
      <c r="M1396" s="137"/>
      <c r="N1396" s="138"/>
      <c r="O1396" s="138"/>
      <c r="P1396" s="138"/>
      <c r="Q1396" s="138"/>
      <c r="R1396" s="138"/>
      <c r="S1396" s="138"/>
      <c r="T1396" s="139"/>
      <c r="AT1396" s="134" t="s">
        <v>226</v>
      </c>
      <c r="AU1396" s="134" t="s">
        <v>81</v>
      </c>
      <c r="AV1396" s="132" t="s">
        <v>81</v>
      </c>
      <c r="AW1396" s="132" t="s">
        <v>28</v>
      </c>
      <c r="AX1396" s="132" t="s">
        <v>79</v>
      </c>
      <c r="AY1396" s="134" t="s">
        <v>217</v>
      </c>
    </row>
    <row r="1397" spans="1:65" s="17" customFormat="1" ht="16.5" customHeight="1">
      <c r="A1397" s="161"/>
      <c r="B1397" s="15"/>
      <c r="C1397" s="94" t="s">
        <v>5946</v>
      </c>
      <c r="D1397" s="94" t="s">
        <v>219</v>
      </c>
      <c r="E1397" s="95" t="s">
        <v>2309</v>
      </c>
      <c r="F1397" s="96" t="s">
        <v>2310</v>
      </c>
      <c r="G1397" s="97" t="s">
        <v>286</v>
      </c>
      <c r="H1397" s="98">
        <v>15.2</v>
      </c>
      <c r="I1397" s="1"/>
      <c r="J1397" s="99">
        <f>ROUND(I1397*H1397,2)</f>
        <v>0</v>
      </c>
      <c r="K1397" s="96" t="s">
        <v>223</v>
      </c>
      <c r="L1397" s="15"/>
      <c r="M1397" s="100" t="s">
        <v>0</v>
      </c>
      <c r="N1397" s="101" t="s">
        <v>37</v>
      </c>
      <c r="O1397" s="102"/>
      <c r="P1397" s="103">
        <f>O1397*H1397</f>
        <v>0</v>
      </c>
      <c r="Q1397" s="103">
        <v>1.3999999999999999E-4</v>
      </c>
      <c r="R1397" s="103">
        <f>Q1397*H1397</f>
        <v>2.1279999999999997E-3</v>
      </c>
      <c r="S1397" s="103">
        <v>0</v>
      </c>
      <c r="T1397" s="104">
        <f>S1397*H1397</f>
        <v>0</v>
      </c>
      <c r="U1397" s="161"/>
      <c r="V1397" s="161"/>
      <c r="W1397" s="161"/>
      <c r="X1397" s="161"/>
      <c r="Y1397" s="161"/>
      <c r="Z1397" s="161"/>
      <c r="AA1397" s="161"/>
      <c r="AB1397" s="161"/>
      <c r="AC1397" s="161"/>
      <c r="AD1397" s="161"/>
      <c r="AE1397" s="161"/>
      <c r="AR1397" s="105" t="s">
        <v>293</v>
      </c>
      <c r="AT1397" s="105" t="s">
        <v>219</v>
      </c>
      <c r="AU1397" s="105" t="s">
        <v>81</v>
      </c>
      <c r="AY1397" s="6" t="s">
        <v>217</v>
      </c>
      <c r="BE1397" s="106">
        <f>IF(N1397="základní",J1397,0)</f>
        <v>0</v>
      </c>
      <c r="BF1397" s="106">
        <f>IF(N1397="snížená",J1397,0)</f>
        <v>0</v>
      </c>
      <c r="BG1397" s="106">
        <f>IF(N1397="zákl. přenesená",J1397,0)</f>
        <v>0</v>
      </c>
      <c r="BH1397" s="106">
        <f>IF(N1397="sníž. přenesená",J1397,0)</f>
        <v>0</v>
      </c>
      <c r="BI1397" s="106">
        <f>IF(N1397="nulová",J1397,0)</f>
        <v>0</v>
      </c>
      <c r="BJ1397" s="6" t="s">
        <v>79</v>
      </c>
      <c r="BK1397" s="106">
        <f>ROUND(I1397*H1397,2)</f>
        <v>0</v>
      </c>
      <c r="BL1397" s="6" t="s">
        <v>293</v>
      </c>
      <c r="BM1397" s="105" t="s">
        <v>2311</v>
      </c>
    </row>
    <row r="1398" spans="1:65" s="132" customFormat="1">
      <c r="B1398" s="133"/>
      <c r="D1398" s="113" t="s">
        <v>226</v>
      </c>
      <c r="E1398" s="134" t="s">
        <v>0</v>
      </c>
      <c r="F1398" s="135" t="s">
        <v>2308</v>
      </c>
      <c r="H1398" s="136">
        <v>15.2</v>
      </c>
      <c r="L1398" s="133"/>
      <c r="M1398" s="137"/>
      <c r="N1398" s="138"/>
      <c r="O1398" s="138"/>
      <c r="P1398" s="138"/>
      <c r="Q1398" s="138"/>
      <c r="R1398" s="138"/>
      <c r="S1398" s="138"/>
      <c r="T1398" s="139"/>
      <c r="AT1398" s="134" t="s">
        <v>226</v>
      </c>
      <c r="AU1398" s="134" t="s">
        <v>81</v>
      </c>
      <c r="AV1398" s="132" t="s">
        <v>81</v>
      </c>
      <c r="AW1398" s="132" t="s">
        <v>28</v>
      </c>
      <c r="AX1398" s="132" t="s">
        <v>79</v>
      </c>
      <c r="AY1398" s="134" t="s">
        <v>217</v>
      </c>
    </row>
    <row r="1399" spans="1:65" s="17" customFormat="1" ht="16.5" customHeight="1">
      <c r="A1399" s="161"/>
      <c r="B1399" s="15"/>
      <c r="C1399" s="94" t="s">
        <v>5947</v>
      </c>
      <c r="D1399" s="94" t="s">
        <v>219</v>
      </c>
      <c r="E1399" s="95" t="s">
        <v>2312</v>
      </c>
      <c r="F1399" s="96" t="s">
        <v>2313</v>
      </c>
      <c r="G1399" s="97" t="s">
        <v>286</v>
      </c>
      <c r="H1399" s="98">
        <v>15.2</v>
      </c>
      <c r="I1399" s="1"/>
      <c r="J1399" s="99">
        <f>ROUND(I1399*H1399,2)</f>
        <v>0</v>
      </c>
      <c r="K1399" s="96" t="s">
        <v>223</v>
      </c>
      <c r="L1399" s="15"/>
      <c r="M1399" s="100" t="s">
        <v>0</v>
      </c>
      <c r="N1399" s="101" t="s">
        <v>37</v>
      </c>
      <c r="O1399" s="102"/>
      <c r="P1399" s="103">
        <f>O1399*H1399</f>
        <v>0</v>
      </c>
      <c r="Q1399" s="103">
        <v>1.3999999999999999E-4</v>
      </c>
      <c r="R1399" s="103">
        <f>Q1399*H1399</f>
        <v>2.1279999999999997E-3</v>
      </c>
      <c r="S1399" s="103">
        <v>0</v>
      </c>
      <c r="T1399" s="104">
        <f>S1399*H1399</f>
        <v>0</v>
      </c>
      <c r="U1399" s="161"/>
      <c r="V1399" s="161"/>
      <c r="W1399" s="161"/>
      <c r="X1399" s="161"/>
      <c r="Y1399" s="161"/>
      <c r="Z1399" s="161"/>
      <c r="AA1399" s="161"/>
      <c r="AB1399" s="161"/>
      <c r="AC1399" s="161"/>
      <c r="AD1399" s="161"/>
      <c r="AE1399" s="161"/>
      <c r="AR1399" s="105" t="s">
        <v>293</v>
      </c>
      <c r="AT1399" s="105" t="s">
        <v>219</v>
      </c>
      <c r="AU1399" s="105" t="s">
        <v>81</v>
      </c>
      <c r="AY1399" s="6" t="s">
        <v>217</v>
      </c>
      <c r="BE1399" s="106">
        <f>IF(N1399="základní",J1399,0)</f>
        <v>0</v>
      </c>
      <c r="BF1399" s="106">
        <f>IF(N1399="snížená",J1399,0)</f>
        <v>0</v>
      </c>
      <c r="BG1399" s="106">
        <f>IF(N1399="zákl. přenesená",J1399,0)</f>
        <v>0</v>
      </c>
      <c r="BH1399" s="106">
        <f>IF(N1399="sníž. přenesená",J1399,0)</f>
        <v>0</v>
      </c>
      <c r="BI1399" s="106">
        <f>IF(N1399="nulová",J1399,0)</f>
        <v>0</v>
      </c>
      <c r="BJ1399" s="6" t="s">
        <v>79</v>
      </c>
      <c r="BK1399" s="106">
        <f>ROUND(I1399*H1399,2)</f>
        <v>0</v>
      </c>
      <c r="BL1399" s="6" t="s">
        <v>293</v>
      </c>
      <c r="BM1399" s="105" t="s">
        <v>2314</v>
      </c>
    </row>
    <row r="1400" spans="1:65" s="17" customFormat="1" ht="16.5" customHeight="1">
      <c r="A1400" s="161"/>
      <c r="B1400" s="15"/>
      <c r="C1400" s="94" t="s">
        <v>5948</v>
      </c>
      <c r="D1400" s="94" t="s">
        <v>219</v>
      </c>
      <c r="E1400" s="95" t="s">
        <v>2315</v>
      </c>
      <c r="F1400" s="96" t="s">
        <v>2316</v>
      </c>
      <c r="G1400" s="97" t="s">
        <v>286</v>
      </c>
      <c r="H1400" s="98">
        <v>15.2</v>
      </c>
      <c r="I1400" s="1"/>
      <c r="J1400" s="99">
        <f>ROUND(I1400*H1400,2)</f>
        <v>0</v>
      </c>
      <c r="K1400" s="96" t="s">
        <v>223</v>
      </c>
      <c r="L1400" s="15"/>
      <c r="M1400" s="100" t="s">
        <v>0</v>
      </c>
      <c r="N1400" s="101" t="s">
        <v>37</v>
      </c>
      <c r="O1400" s="102"/>
      <c r="P1400" s="103">
        <f>O1400*H1400</f>
        <v>0</v>
      </c>
      <c r="Q1400" s="103">
        <v>1.3999999999999999E-4</v>
      </c>
      <c r="R1400" s="103">
        <f>Q1400*H1400</f>
        <v>2.1279999999999997E-3</v>
      </c>
      <c r="S1400" s="103">
        <v>0</v>
      </c>
      <c r="T1400" s="104">
        <f>S1400*H1400</f>
        <v>0</v>
      </c>
      <c r="U1400" s="161"/>
      <c r="V1400" s="161"/>
      <c r="W1400" s="161"/>
      <c r="X1400" s="161"/>
      <c r="Y1400" s="161"/>
      <c r="Z1400" s="161"/>
      <c r="AA1400" s="161"/>
      <c r="AB1400" s="161"/>
      <c r="AC1400" s="161"/>
      <c r="AD1400" s="161"/>
      <c r="AE1400" s="161"/>
      <c r="AR1400" s="105" t="s">
        <v>293</v>
      </c>
      <c r="AT1400" s="105" t="s">
        <v>219</v>
      </c>
      <c r="AU1400" s="105" t="s">
        <v>81</v>
      </c>
      <c r="AY1400" s="6" t="s">
        <v>217</v>
      </c>
      <c r="BE1400" s="106">
        <f>IF(N1400="základní",J1400,0)</f>
        <v>0</v>
      </c>
      <c r="BF1400" s="106">
        <f>IF(N1400="snížená",J1400,0)</f>
        <v>0</v>
      </c>
      <c r="BG1400" s="106">
        <f>IF(N1400="zákl. přenesená",J1400,0)</f>
        <v>0</v>
      </c>
      <c r="BH1400" s="106">
        <f>IF(N1400="sníž. přenesená",J1400,0)</f>
        <v>0</v>
      </c>
      <c r="BI1400" s="106">
        <f>IF(N1400="nulová",J1400,0)</f>
        <v>0</v>
      </c>
      <c r="BJ1400" s="6" t="s">
        <v>79</v>
      </c>
      <c r="BK1400" s="106">
        <f>ROUND(I1400*H1400,2)</f>
        <v>0</v>
      </c>
      <c r="BL1400" s="6" t="s">
        <v>293</v>
      </c>
      <c r="BM1400" s="105" t="s">
        <v>2317</v>
      </c>
    </row>
    <row r="1401" spans="1:65" s="17" customFormat="1" ht="16.5" customHeight="1">
      <c r="A1401" s="161"/>
      <c r="B1401" s="15"/>
      <c r="C1401" s="94" t="s">
        <v>5949</v>
      </c>
      <c r="D1401" s="94" t="s">
        <v>219</v>
      </c>
      <c r="E1401" s="95" t="s">
        <v>2318</v>
      </c>
      <c r="F1401" s="96" t="s">
        <v>2319</v>
      </c>
      <c r="G1401" s="97" t="s">
        <v>286</v>
      </c>
      <c r="H1401" s="98">
        <v>72.73</v>
      </c>
      <c r="I1401" s="1"/>
      <c r="J1401" s="99">
        <f>ROUND(I1401*H1401,2)</f>
        <v>0</v>
      </c>
      <c r="K1401" s="96" t="s">
        <v>223</v>
      </c>
      <c r="L1401" s="15"/>
      <c r="M1401" s="100" t="s">
        <v>0</v>
      </c>
      <c r="N1401" s="101" t="s">
        <v>37</v>
      </c>
      <c r="O1401" s="102"/>
      <c r="P1401" s="103">
        <f>O1401*H1401</f>
        <v>0</v>
      </c>
      <c r="Q1401" s="103">
        <v>0</v>
      </c>
      <c r="R1401" s="103">
        <f>Q1401*H1401</f>
        <v>0</v>
      </c>
      <c r="S1401" s="103">
        <v>0</v>
      </c>
      <c r="T1401" s="104">
        <f>S1401*H1401</f>
        <v>0</v>
      </c>
      <c r="U1401" s="161"/>
      <c r="V1401" s="161"/>
      <c r="W1401" s="161"/>
      <c r="X1401" s="161"/>
      <c r="Y1401" s="161"/>
      <c r="Z1401" s="161"/>
      <c r="AA1401" s="161"/>
      <c r="AB1401" s="161"/>
      <c r="AC1401" s="161"/>
      <c r="AD1401" s="161"/>
      <c r="AE1401" s="161"/>
      <c r="AR1401" s="105" t="s">
        <v>293</v>
      </c>
      <c r="AT1401" s="105" t="s">
        <v>219</v>
      </c>
      <c r="AU1401" s="105" t="s">
        <v>81</v>
      </c>
      <c r="AY1401" s="6" t="s">
        <v>217</v>
      </c>
      <c r="BE1401" s="106">
        <f>IF(N1401="základní",J1401,0)</f>
        <v>0</v>
      </c>
      <c r="BF1401" s="106">
        <f>IF(N1401="snížená",J1401,0)</f>
        <v>0</v>
      </c>
      <c r="BG1401" s="106">
        <f>IF(N1401="zákl. přenesená",J1401,0)</f>
        <v>0</v>
      </c>
      <c r="BH1401" s="106">
        <f>IF(N1401="sníž. přenesená",J1401,0)</f>
        <v>0</v>
      </c>
      <c r="BI1401" s="106">
        <f>IF(N1401="nulová",J1401,0)</f>
        <v>0</v>
      </c>
      <c r="BJ1401" s="6" t="s">
        <v>79</v>
      </c>
      <c r="BK1401" s="106">
        <f>ROUND(I1401*H1401,2)</f>
        <v>0</v>
      </c>
      <c r="BL1401" s="6" t="s">
        <v>293</v>
      </c>
      <c r="BM1401" s="105" t="s">
        <v>2320</v>
      </c>
    </row>
    <row r="1402" spans="1:65" s="132" customFormat="1">
      <c r="B1402" s="133"/>
      <c r="D1402" s="113" t="s">
        <v>226</v>
      </c>
      <c r="E1402" s="134" t="s">
        <v>0</v>
      </c>
      <c r="F1402" s="135" t="s">
        <v>2321</v>
      </c>
      <c r="H1402" s="136">
        <v>72.73</v>
      </c>
      <c r="L1402" s="133"/>
      <c r="M1402" s="137"/>
      <c r="N1402" s="138"/>
      <c r="O1402" s="138"/>
      <c r="P1402" s="138"/>
      <c r="Q1402" s="138"/>
      <c r="R1402" s="138"/>
      <c r="S1402" s="138"/>
      <c r="T1402" s="139"/>
      <c r="AT1402" s="134" t="s">
        <v>226</v>
      </c>
      <c r="AU1402" s="134" t="s">
        <v>81</v>
      </c>
      <c r="AV1402" s="132" t="s">
        <v>81</v>
      </c>
      <c r="AW1402" s="132" t="s">
        <v>28</v>
      </c>
      <c r="AX1402" s="132" t="s">
        <v>79</v>
      </c>
      <c r="AY1402" s="134" t="s">
        <v>217</v>
      </c>
    </row>
    <row r="1403" spans="1:65" s="81" customFormat="1" ht="22.9" customHeight="1">
      <c r="B1403" s="82"/>
      <c r="D1403" s="83" t="s">
        <v>71</v>
      </c>
      <c r="E1403" s="92" t="s">
        <v>2322</v>
      </c>
      <c r="F1403" s="92" t="s">
        <v>2323</v>
      </c>
      <c r="J1403" s="93">
        <f>BK1403</f>
        <v>0</v>
      </c>
      <c r="L1403" s="82"/>
      <c r="M1403" s="86"/>
      <c r="N1403" s="87"/>
      <c r="O1403" s="87"/>
      <c r="P1403" s="88">
        <f>SUM(P1404:P1421)</f>
        <v>0</v>
      </c>
      <c r="Q1403" s="87"/>
      <c r="R1403" s="88">
        <f>SUM(R1404:R1421)</f>
        <v>1.60097501</v>
      </c>
      <c r="S1403" s="87"/>
      <c r="T1403" s="89">
        <f>SUM(T1404:T1421)</f>
        <v>0</v>
      </c>
      <c r="AR1403" s="83" t="s">
        <v>81</v>
      </c>
      <c r="AT1403" s="90" t="s">
        <v>71</v>
      </c>
      <c r="AU1403" s="90" t="s">
        <v>79</v>
      </c>
      <c r="AY1403" s="83" t="s">
        <v>217</v>
      </c>
      <c r="BK1403" s="91">
        <f>SUM(BK1404:BK1421)</f>
        <v>0</v>
      </c>
    </row>
    <row r="1404" spans="1:65" s="17" customFormat="1" ht="16.5" customHeight="1">
      <c r="A1404" s="161"/>
      <c r="B1404" s="15"/>
      <c r="C1404" s="94" t="s">
        <v>5950</v>
      </c>
      <c r="D1404" s="94" t="s">
        <v>219</v>
      </c>
      <c r="E1404" s="95" t="s">
        <v>2324</v>
      </c>
      <c r="F1404" s="96" t="s">
        <v>2325</v>
      </c>
      <c r="G1404" s="97" t="s">
        <v>286</v>
      </c>
      <c r="H1404" s="98">
        <v>2057.7150000000001</v>
      </c>
      <c r="I1404" s="1"/>
      <c r="J1404" s="99">
        <f>ROUND(I1404*H1404,2)</f>
        <v>0</v>
      </c>
      <c r="K1404" s="96" t="s">
        <v>223</v>
      </c>
      <c r="L1404" s="15"/>
      <c r="M1404" s="100" t="s">
        <v>0</v>
      </c>
      <c r="N1404" s="101" t="s">
        <v>37</v>
      </c>
      <c r="O1404" s="102"/>
      <c r="P1404" s="103">
        <f>O1404*H1404</f>
        <v>0</v>
      </c>
      <c r="Q1404" s="103">
        <v>2.0000000000000001E-4</v>
      </c>
      <c r="R1404" s="103">
        <f>Q1404*H1404</f>
        <v>0.41154300000000005</v>
      </c>
      <c r="S1404" s="103">
        <v>0</v>
      </c>
      <c r="T1404" s="104">
        <f>S1404*H1404</f>
        <v>0</v>
      </c>
      <c r="U1404" s="161"/>
      <c r="V1404" s="161"/>
      <c r="W1404" s="161"/>
      <c r="X1404" s="161"/>
      <c r="Y1404" s="161"/>
      <c r="Z1404" s="161"/>
      <c r="AA1404" s="161"/>
      <c r="AB1404" s="161"/>
      <c r="AC1404" s="161"/>
      <c r="AD1404" s="161"/>
      <c r="AE1404" s="161"/>
      <c r="AR1404" s="105" t="s">
        <v>293</v>
      </c>
      <c r="AT1404" s="105" t="s">
        <v>219</v>
      </c>
      <c r="AU1404" s="105" t="s">
        <v>81</v>
      </c>
      <c r="AY1404" s="6" t="s">
        <v>217</v>
      </c>
      <c r="BE1404" s="106">
        <f>IF(N1404="základní",J1404,0)</f>
        <v>0</v>
      </c>
      <c r="BF1404" s="106">
        <f>IF(N1404="snížená",J1404,0)</f>
        <v>0</v>
      </c>
      <c r="BG1404" s="106">
        <f>IF(N1404="zákl. přenesená",J1404,0)</f>
        <v>0</v>
      </c>
      <c r="BH1404" s="106">
        <f>IF(N1404="sníž. přenesená",J1404,0)</f>
        <v>0</v>
      </c>
      <c r="BI1404" s="106">
        <f>IF(N1404="nulová",J1404,0)</f>
        <v>0</v>
      </c>
      <c r="BJ1404" s="6" t="s">
        <v>79</v>
      </c>
      <c r="BK1404" s="106">
        <f>ROUND(I1404*H1404,2)</f>
        <v>0</v>
      </c>
      <c r="BL1404" s="6" t="s">
        <v>293</v>
      </c>
      <c r="BM1404" s="105" t="s">
        <v>2326</v>
      </c>
    </row>
    <row r="1405" spans="1:65" s="132" customFormat="1">
      <c r="B1405" s="133"/>
      <c r="D1405" s="113" t="s">
        <v>226</v>
      </c>
      <c r="E1405" s="134" t="s">
        <v>0</v>
      </c>
      <c r="F1405" s="135" t="s">
        <v>2327</v>
      </c>
      <c r="H1405" s="136">
        <v>2057.7150000000001</v>
      </c>
      <c r="L1405" s="133"/>
      <c r="M1405" s="137"/>
      <c r="N1405" s="138"/>
      <c r="O1405" s="138"/>
      <c r="P1405" s="138"/>
      <c r="Q1405" s="138"/>
      <c r="R1405" s="138"/>
      <c r="S1405" s="138"/>
      <c r="T1405" s="139"/>
      <c r="AT1405" s="134" t="s">
        <v>226</v>
      </c>
      <c r="AU1405" s="134" t="s">
        <v>81</v>
      </c>
      <c r="AV1405" s="132" t="s">
        <v>81</v>
      </c>
      <c r="AW1405" s="132" t="s">
        <v>28</v>
      </c>
      <c r="AX1405" s="132" t="s">
        <v>79</v>
      </c>
      <c r="AY1405" s="134" t="s">
        <v>217</v>
      </c>
    </row>
    <row r="1406" spans="1:65" s="17" customFormat="1" ht="16.5" customHeight="1">
      <c r="A1406" s="161"/>
      <c r="B1406" s="15"/>
      <c r="C1406" s="94" t="s">
        <v>5951</v>
      </c>
      <c r="D1406" s="94" t="s">
        <v>219</v>
      </c>
      <c r="E1406" s="95" t="s">
        <v>2328</v>
      </c>
      <c r="F1406" s="96" t="s">
        <v>2329</v>
      </c>
      <c r="G1406" s="97" t="s">
        <v>286</v>
      </c>
      <c r="H1406" s="98">
        <v>196.79</v>
      </c>
      <c r="I1406" s="1"/>
      <c r="J1406" s="99">
        <f>ROUND(I1406*H1406,2)</f>
        <v>0</v>
      </c>
      <c r="K1406" s="96" t="s">
        <v>223</v>
      </c>
      <c r="L1406" s="15"/>
      <c r="M1406" s="100" t="s">
        <v>0</v>
      </c>
      <c r="N1406" s="101" t="s">
        <v>37</v>
      </c>
      <c r="O1406" s="102"/>
      <c r="P1406" s="103">
        <f>O1406*H1406</f>
        <v>0</v>
      </c>
      <c r="Q1406" s="103">
        <v>2.0000000000000001E-4</v>
      </c>
      <c r="R1406" s="103">
        <f>Q1406*H1406</f>
        <v>3.9357999999999997E-2</v>
      </c>
      <c r="S1406" s="103">
        <v>0</v>
      </c>
      <c r="T1406" s="104">
        <f>S1406*H1406</f>
        <v>0</v>
      </c>
      <c r="U1406" s="161"/>
      <c r="V1406" s="161"/>
      <c r="W1406" s="161"/>
      <c r="X1406" s="161"/>
      <c r="Y1406" s="161"/>
      <c r="Z1406" s="161"/>
      <c r="AA1406" s="161"/>
      <c r="AB1406" s="161"/>
      <c r="AC1406" s="161"/>
      <c r="AD1406" s="161"/>
      <c r="AE1406" s="161"/>
      <c r="AR1406" s="105" t="s">
        <v>293</v>
      </c>
      <c r="AT1406" s="105" t="s">
        <v>219</v>
      </c>
      <c r="AU1406" s="105" t="s">
        <v>81</v>
      </c>
      <c r="AY1406" s="6" t="s">
        <v>217</v>
      </c>
      <c r="BE1406" s="106">
        <f>IF(N1406="základní",J1406,0)</f>
        <v>0</v>
      </c>
      <c r="BF1406" s="106">
        <f>IF(N1406="snížená",J1406,0)</f>
        <v>0</v>
      </c>
      <c r="BG1406" s="106">
        <f>IF(N1406="zákl. přenesená",J1406,0)</f>
        <v>0</v>
      </c>
      <c r="BH1406" s="106">
        <f>IF(N1406="sníž. přenesená",J1406,0)</f>
        <v>0</v>
      </c>
      <c r="BI1406" s="106">
        <f>IF(N1406="nulová",J1406,0)</f>
        <v>0</v>
      </c>
      <c r="BJ1406" s="6" t="s">
        <v>79</v>
      </c>
      <c r="BK1406" s="106">
        <f>ROUND(I1406*H1406,2)</f>
        <v>0</v>
      </c>
      <c r="BL1406" s="6" t="s">
        <v>293</v>
      </c>
      <c r="BM1406" s="105" t="s">
        <v>2330</v>
      </c>
    </row>
    <row r="1407" spans="1:65" s="132" customFormat="1">
      <c r="B1407" s="133"/>
      <c r="D1407" s="113" t="s">
        <v>226</v>
      </c>
      <c r="E1407" s="134" t="s">
        <v>0</v>
      </c>
      <c r="F1407" s="135" t="s">
        <v>2331</v>
      </c>
      <c r="H1407" s="136">
        <v>61.81</v>
      </c>
      <c r="L1407" s="133"/>
      <c r="M1407" s="137"/>
      <c r="N1407" s="138"/>
      <c r="O1407" s="138"/>
      <c r="P1407" s="138"/>
      <c r="Q1407" s="138"/>
      <c r="R1407" s="138"/>
      <c r="S1407" s="138"/>
      <c r="T1407" s="139"/>
      <c r="AT1407" s="134" t="s">
        <v>226</v>
      </c>
      <c r="AU1407" s="134" t="s">
        <v>81</v>
      </c>
      <c r="AV1407" s="132" t="s">
        <v>81</v>
      </c>
      <c r="AW1407" s="132" t="s">
        <v>28</v>
      </c>
      <c r="AX1407" s="132" t="s">
        <v>72</v>
      </c>
      <c r="AY1407" s="134" t="s">
        <v>217</v>
      </c>
    </row>
    <row r="1408" spans="1:65" s="132" customFormat="1">
      <c r="B1408" s="133"/>
      <c r="D1408" s="113" t="s">
        <v>226</v>
      </c>
      <c r="E1408" s="134" t="s">
        <v>0</v>
      </c>
      <c r="F1408" s="135" t="s">
        <v>2332</v>
      </c>
      <c r="H1408" s="136">
        <v>48.39</v>
      </c>
      <c r="L1408" s="133"/>
      <c r="M1408" s="137"/>
      <c r="N1408" s="138"/>
      <c r="O1408" s="138"/>
      <c r="P1408" s="138"/>
      <c r="Q1408" s="138"/>
      <c r="R1408" s="138"/>
      <c r="S1408" s="138"/>
      <c r="T1408" s="139"/>
      <c r="AT1408" s="134" t="s">
        <v>226</v>
      </c>
      <c r="AU1408" s="134" t="s">
        <v>81</v>
      </c>
      <c r="AV1408" s="132" t="s">
        <v>81</v>
      </c>
      <c r="AW1408" s="132" t="s">
        <v>28</v>
      </c>
      <c r="AX1408" s="132" t="s">
        <v>72</v>
      </c>
      <c r="AY1408" s="134" t="s">
        <v>217</v>
      </c>
    </row>
    <row r="1409" spans="1:65" s="132" customFormat="1">
      <c r="B1409" s="133"/>
      <c r="D1409" s="113" t="s">
        <v>226</v>
      </c>
      <c r="E1409" s="134" t="s">
        <v>0</v>
      </c>
      <c r="F1409" s="135" t="s">
        <v>2333</v>
      </c>
      <c r="H1409" s="136">
        <v>46.649000000000001</v>
      </c>
      <c r="L1409" s="133"/>
      <c r="M1409" s="137"/>
      <c r="N1409" s="138"/>
      <c r="O1409" s="138"/>
      <c r="P1409" s="138"/>
      <c r="Q1409" s="138"/>
      <c r="R1409" s="138"/>
      <c r="S1409" s="138"/>
      <c r="T1409" s="139"/>
      <c r="AT1409" s="134" t="s">
        <v>226</v>
      </c>
      <c r="AU1409" s="134" t="s">
        <v>81</v>
      </c>
      <c r="AV1409" s="132" t="s">
        <v>81</v>
      </c>
      <c r="AW1409" s="132" t="s">
        <v>28</v>
      </c>
      <c r="AX1409" s="132" t="s">
        <v>72</v>
      </c>
      <c r="AY1409" s="134" t="s">
        <v>217</v>
      </c>
    </row>
    <row r="1410" spans="1:65" s="132" customFormat="1">
      <c r="B1410" s="133"/>
      <c r="D1410" s="113" t="s">
        <v>226</v>
      </c>
      <c r="E1410" s="134" t="s">
        <v>0</v>
      </c>
      <c r="F1410" s="135" t="s">
        <v>2334</v>
      </c>
      <c r="H1410" s="136">
        <v>39.941000000000003</v>
      </c>
      <c r="L1410" s="133"/>
      <c r="M1410" s="137"/>
      <c r="N1410" s="138"/>
      <c r="O1410" s="138"/>
      <c r="P1410" s="138"/>
      <c r="Q1410" s="138"/>
      <c r="R1410" s="138"/>
      <c r="S1410" s="138"/>
      <c r="T1410" s="139"/>
      <c r="AT1410" s="134" t="s">
        <v>226</v>
      </c>
      <c r="AU1410" s="134" t="s">
        <v>81</v>
      </c>
      <c r="AV1410" s="132" t="s">
        <v>81</v>
      </c>
      <c r="AW1410" s="132" t="s">
        <v>28</v>
      </c>
      <c r="AX1410" s="132" t="s">
        <v>72</v>
      </c>
      <c r="AY1410" s="134" t="s">
        <v>217</v>
      </c>
    </row>
    <row r="1411" spans="1:65" s="140" customFormat="1">
      <c r="B1411" s="141"/>
      <c r="D1411" s="113" t="s">
        <v>226</v>
      </c>
      <c r="E1411" s="142" t="s">
        <v>0</v>
      </c>
      <c r="F1411" s="143" t="s">
        <v>227</v>
      </c>
      <c r="H1411" s="144">
        <v>196.79</v>
      </c>
      <c r="L1411" s="141"/>
      <c r="M1411" s="145"/>
      <c r="N1411" s="146"/>
      <c r="O1411" s="146"/>
      <c r="P1411" s="146"/>
      <c r="Q1411" s="146"/>
      <c r="R1411" s="146"/>
      <c r="S1411" s="146"/>
      <c r="T1411" s="147"/>
      <c r="AT1411" s="142" t="s">
        <v>226</v>
      </c>
      <c r="AU1411" s="142" t="s">
        <v>81</v>
      </c>
      <c r="AV1411" s="140" t="s">
        <v>224</v>
      </c>
      <c r="AW1411" s="140" t="s">
        <v>28</v>
      </c>
      <c r="AX1411" s="140" t="s">
        <v>79</v>
      </c>
      <c r="AY1411" s="142" t="s">
        <v>217</v>
      </c>
    </row>
    <row r="1412" spans="1:65" s="17" customFormat="1" ht="21.75" customHeight="1">
      <c r="A1412" s="161"/>
      <c r="B1412" s="15"/>
      <c r="C1412" s="94" t="s">
        <v>5952</v>
      </c>
      <c r="D1412" s="94" t="s">
        <v>219</v>
      </c>
      <c r="E1412" s="95" t="s">
        <v>2335</v>
      </c>
      <c r="F1412" s="96" t="s">
        <v>2336</v>
      </c>
      <c r="G1412" s="97" t="s">
        <v>286</v>
      </c>
      <c r="H1412" s="98">
        <v>2057.7150000000001</v>
      </c>
      <c r="I1412" s="1"/>
      <c r="J1412" s="99">
        <f>ROUND(I1412*H1412,2)</f>
        <v>0</v>
      </c>
      <c r="K1412" s="96" t="s">
        <v>223</v>
      </c>
      <c r="L1412" s="15"/>
      <c r="M1412" s="100" t="s">
        <v>0</v>
      </c>
      <c r="N1412" s="101" t="s">
        <v>37</v>
      </c>
      <c r="O1412" s="102"/>
      <c r="P1412" s="103">
        <f>O1412*H1412</f>
        <v>0</v>
      </c>
      <c r="Q1412" s="103">
        <v>2.5999999999999998E-4</v>
      </c>
      <c r="R1412" s="103">
        <f>Q1412*H1412</f>
        <v>0.53500590000000003</v>
      </c>
      <c r="S1412" s="103">
        <v>0</v>
      </c>
      <c r="T1412" s="104">
        <f>S1412*H1412</f>
        <v>0</v>
      </c>
      <c r="U1412" s="161"/>
      <c r="V1412" s="161"/>
      <c r="W1412" s="161"/>
      <c r="X1412" s="161"/>
      <c r="Y1412" s="161"/>
      <c r="Z1412" s="161"/>
      <c r="AA1412" s="161"/>
      <c r="AB1412" s="161"/>
      <c r="AC1412" s="161"/>
      <c r="AD1412" s="161"/>
      <c r="AE1412" s="161"/>
      <c r="AR1412" s="105" t="s">
        <v>293</v>
      </c>
      <c r="AT1412" s="105" t="s">
        <v>219</v>
      </c>
      <c r="AU1412" s="105" t="s">
        <v>81</v>
      </c>
      <c r="AY1412" s="6" t="s">
        <v>217</v>
      </c>
      <c r="BE1412" s="106">
        <f>IF(N1412="základní",J1412,0)</f>
        <v>0</v>
      </c>
      <c r="BF1412" s="106">
        <f>IF(N1412="snížená",J1412,0)</f>
        <v>0</v>
      </c>
      <c r="BG1412" s="106">
        <f>IF(N1412="zákl. přenesená",J1412,0)</f>
        <v>0</v>
      </c>
      <c r="BH1412" s="106">
        <f>IF(N1412="sníž. přenesená",J1412,0)</f>
        <v>0</v>
      </c>
      <c r="BI1412" s="106">
        <f>IF(N1412="nulová",J1412,0)</f>
        <v>0</v>
      </c>
      <c r="BJ1412" s="6" t="s">
        <v>79</v>
      </c>
      <c r="BK1412" s="106">
        <f>ROUND(I1412*H1412,2)</f>
        <v>0</v>
      </c>
      <c r="BL1412" s="6" t="s">
        <v>293</v>
      </c>
      <c r="BM1412" s="105" t="s">
        <v>2337</v>
      </c>
    </row>
    <row r="1413" spans="1:65" s="132" customFormat="1">
      <c r="B1413" s="133"/>
      <c r="D1413" s="113" t="s">
        <v>226</v>
      </c>
      <c r="E1413" s="134" t="s">
        <v>0</v>
      </c>
      <c r="F1413" s="135" t="s">
        <v>2327</v>
      </c>
      <c r="H1413" s="136">
        <v>2057.7150000000001</v>
      </c>
      <c r="L1413" s="133"/>
      <c r="M1413" s="137"/>
      <c r="N1413" s="138"/>
      <c r="O1413" s="138"/>
      <c r="P1413" s="138"/>
      <c r="Q1413" s="138"/>
      <c r="R1413" s="138"/>
      <c r="S1413" s="138"/>
      <c r="T1413" s="139"/>
      <c r="AT1413" s="134" t="s">
        <v>226</v>
      </c>
      <c r="AU1413" s="134" t="s">
        <v>81</v>
      </c>
      <c r="AV1413" s="132" t="s">
        <v>81</v>
      </c>
      <c r="AW1413" s="132" t="s">
        <v>28</v>
      </c>
      <c r="AX1413" s="132" t="s">
        <v>79</v>
      </c>
      <c r="AY1413" s="134" t="s">
        <v>217</v>
      </c>
    </row>
    <row r="1414" spans="1:65" s="17" customFormat="1" ht="21.75" customHeight="1">
      <c r="A1414" s="161"/>
      <c r="B1414" s="15"/>
      <c r="C1414" s="94" t="s">
        <v>5953</v>
      </c>
      <c r="D1414" s="94" t="s">
        <v>219</v>
      </c>
      <c r="E1414" s="95" t="s">
        <v>2338</v>
      </c>
      <c r="F1414" s="96" t="s">
        <v>2339</v>
      </c>
      <c r="G1414" s="97" t="s">
        <v>286</v>
      </c>
      <c r="H1414" s="98">
        <v>196.79</v>
      </c>
      <c r="I1414" s="1"/>
      <c r="J1414" s="99">
        <f>ROUND(I1414*H1414,2)</f>
        <v>0</v>
      </c>
      <c r="K1414" s="96" t="s">
        <v>223</v>
      </c>
      <c r="L1414" s="15"/>
      <c r="M1414" s="100" t="s">
        <v>0</v>
      </c>
      <c r="N1414" s="101" t="s">
        <v>37</v>
      </c>
      <c r="O1414" s="102"/>
      <c r="P1414" s="103">
        <f>O1414*H1414</f>
        <v>0</v>
      </c>
      <c r="Q1414" s="103">
        <v>2.5999999999999998E-4</v>
      </c>
      <c r="R1414" s="103">
        <f>Q1414*H1414</f>
        <v>5.1165399999999993E-2</v>
      </c>
      <c r="S1414" s="103">
        <v>0</v>
      </c>
      <c r="T1414" s="104">
        <f>S1414*H1414</f>
        <v>0</v>
      </c>
      <c r="U1414" s="161"/>
      <c r="V1414" s="161"/>
      <c r="W1414" s="161"/>
      <c r="X1414" s="161"/>
      <c r="Y1414" s="161"/>
      <c r="Z1414" s="161"/>
      <c r="AA1414" s="161"/>
      <c r="AB1414" s="161"/>
      <c r="AC1414" s="161"/>
      <c r="AD1414" s="161"/>
      <c r="AE1414" s="161"/>
      <c r="AR1414" s="105" t="s">
        <v>293</v>
      </c>
      <c r="AT1414" s="105" t="s">
        <v>219</v>
      </c>
      <c r="AU1414" s="105" t="s">
        <v>81</v>
      </c>
      <c r="AY1414" s="6" t="s">
        <v>217</v>
      </c>
      <c r="BE1414" s="106">
        <f>IF(N1414="základní",J1414,0)</f>
        <v>0</v>
      </c>
      <c r="BF1414" s="106">
        <f>IF(N1414="snížená",J1414,0)</f>
        <v>0</v>
      </c>
      <c r="BG1414" s="106">
        <f>IF(N1414="zákl. přenesená",J1414,0)</f>
        <v>0</v>
      </c>
      <c r="BH1414" s="106">
        <f>IF(N1414="sníž. přenesená",J1414,0)</f>
        <v>0</v>
      </c>
      <c r="BI1414" s="106">
        <f>IF(N1414="nulová",J1414,0)</f>
        <v>0</v>
      </c>
      <c r="BJ1414" s="6" t="s">
        <v>79</v>
      </c>
      <c r="BK1414" s="106">
        <f>ROUND(I1414*H1414,2)</f>
        <v>0</v>
      </c>
      <c r="BL1414" s="6" t="s">
        <v>293</v>
      </c>
      <c r="BM1414" s="105" t="s">
        <v>2340</v>
      </c>
    </row>
    <row r="1415" spans="1:65" s="132" customFormat="1">
      <c r="B1415" s="133"/>
      <c r="D1415" s="113" t="s">
        <v>226</v>
      </c>
      <c r="E1415" s="134" t="s">
        <v>0</v>
      </c>
      <c r="F1415" s="135" t="s">
        <v>2331</v>
      </c>
      <c r="H1415" s="136">
        <v>61.81</v>
      </c>
      <c r="L1415" s="133"/>
      <c r="M1415" s="137"/>
      <c r="N1415" s="138"/>
      <c r="O1415" s="138"/>
      <c r="P1415" s="138"/>
      <c r="Q1415" s="138"/>
      <c r="R1415" s="138"/>
      <c r="S1415" s="138"/>
      <c r="T1415" s="139"/>
      <c r="AT1415" s="134" t="s">
        <v>226</v>
      </c>
      <c r="AU1415" s="134" t="s">
        <v>81</v>
      </c>
      <c r="AV1415" s="132" t="s">
        <v>81</v>
      </c>
      <c r="AW1415" s="132" t="s">
        <v>28</v>
      </c>
      <c r="AX1415" s="132" t="s">
        <v>72</v>
      </c>
      <c r="AY1415" s="134" t="s">
        <v>217</v>
      </c>
    </row>
    <row r="1416" spans="1:65" s="132" customFormat="1">
      <c r="B1416" s="133"/>
      <c r="D1416" s="113" t="s">
        <v>226</v>
      </c>
      <c r="E1416" s="134" t="s">
        <v>0</v>
      </c>
      <c r="F1416" s="135" t="s">
        <v>2332</v>
      </c>
      <c r="H1416" s="136">
        <v>48.39</v>
      </c>
      <c r="L1416" s="133"/>
      <c r="M1416" s="137"/>
      <c r="N1416" s="138"/>
      <c r="O1416" s="138"/>
      <c r="P1416" s="138"/>
      <c r="Q1416" s="138"/>
      <c r="R1416" s="138"/>
      <c r="S1416" s="138"/>
      <c r="T1416" s="139"/>
      <c r="AT1416" s="134" t="s">
        <v>226</v>
      </c>
      <c r="AU1416" s="134" t="s">
        <v>81</v>
      </c>
      <c r="AV1416" s="132" t="s">
        <v>81</v>
      </c>
      <c r="AW1416" s="132" t="s">
        <v>28</v>
      </c>
      <c r="AX1416" s="132" t="s">
        <v>72</v>
      </c>
      <c r="AY1416" s="134" t="s">
        <v>217</v>
      </c>
    </row>
    <row r="1417" spans="1:65" s="132" customFormat="1">
      <c r="B1417" s="133"/>
      <c r="D1417" s="113" t="s">
        <v>226</v>
      </c>
      <c r="E1417" s="134" t="s">
        <v>0</v>
      </c>
      <c r="F1417" s="135" t="s">
        <v>2333</v>
      </c>
      <c r="H1417" s="136">
        <v>46.649000000000001</v>
      </c>
      <c r="L1417" s="133"/>
      <c r="M1417" s="137"/>
      <c r="N1417" s="138"/>
      <c r="O1417" s="138"/>
      <c r="P1417" s="138"/>
      <c r="Q1417" s="138"/>
      <c r="R1417" s="138"/>
      <c r="S1417" s="138"/>
      <c r="T1417" s="139"/>
      <c r="AT1417" s="134" t="s">
        <v>226</v>
      </c>
      <c r="AU1417" s="134" t="s">
        <v>81</v>
      </c>
      <c r="AV1417" s="132" t="s">
        <v>81</v>
      </c>
      <c r="AW1417" s="132" t="s">
        <v>28</v>
      </c>
      <c r="AX1417" s="132" t="s">
        <v>72</v>
      </c>
      <c r="AY1417" s="134" t="s">
        <v>217</v>
      </c>
    </row>
    <row r="1418" spans="1:65" s="132" customFormat="1">
      <c r="B1418" s="133"/>
      <c r="D1418" s="113" t="s">
        <v>226</v>
      </c>
      <c r="E1418" s="134" t="s">
        <v>0</v>
      </c>
      <c r="F1418" s="135" t="s">
        <v>2334</v>
      </c>
      <c r="H1418" s="136">
        <v>39.941000000000003</v>
      </c>
      <c r="L1418" s="133"/>
      <c r="M1418" s="137"/>
      <c r="N1418" s="138"/>
      <c r="O1418" s="138"/>
      <c r="P1418" s="138"/>
      <c r="Q1418" s="138"/>
      <c r="R1418" s="138"/>
      <c r="S1418" s="138"/>
      <c r="T1418" s="139"/>
      <c r="AT1418" s="134" t="s">
        <v>226</v>
      </c>
      <c r="AU1418" s="134" t="s">
        <v>81</v>
      </c>
      <c r="AV1418" s="132" t="s">
        <v>81</v>
      </c>
      <c r="AW1418" s="132" t="s">
        <v>28</v>
      </c>
      <c r="AX1418" s="132" t="s">
        <v>72</v>
      </c>
      <c r="AY1418" s="134" t="s">
        <v>217</v>
      </c>
    </row>
    <row r="1419" spans="1:65" s="140" customFormat="1">
      <c r="B1419" s="141"/>
      <c r="D1419" s="113" t="s">
        <v>226</v>
      </c>
      <c r="E1419" s="142" t="s">
        <v>0</v>
      </c>
      <c r="F1419" s="143" t="s">
        <v>227</v>
      </c>
      <c r="H1419" s="144">
        <v>196.79</v>
      </c>
      <c r="L1419" s="141"/>
      <c r="M1419" s="145"/>
      <c r="N1419" s="146"/>
      <c r="O1419" s="146"/>
      <c r="P1419" s="146"/>
      <c r="Q1419" s="146"/>
      <c r="R1419" s="146"/>
      <c r="S1419" s="146"/>
      <c r="T1419" s="147"/>
      <c r="AT1419" s="142" t="s">
        <v>226</v>
      </c>
      <c r="AU1419" s="142" t="s">
        <v>81</v>
      </c>
      <c r="AV1419" s="140" t="s">
        <v>224</v>
      </c>
      <c r="AW1419" s="140" t="s">
        <v>28</v>
      </c>
      <c r="AX1419" s="140" t="s">
        <v>79</v>
      </c>
      <c r="AY1419" s="142" t="s">
        <v>217</v>
      </c>
    </row>
    <row r="1420" spans="1:65" s="17" customFormat="1" ht="16.5" customHeight="1">
      <c r="A1420" s="161"/>
      <c r="B1420" s="15"/>
      <c r="C1420" s="94" t="s">
        <v>5954</v>
      </c>
      <c r="D1420" s="94" t="s">
        <v>219</v>
      </c>
      <c r="E1420" s="95" t="s">
        <v>2341</v>
      </c>
      <c r="F1420" s="96" t="s">
        <v>2342</v>
      </c>
      <c r="G1420" s="97" t="s">
        <v>286</v>
      </c>
      <c r="H1420" s="98">
        <v>63.146999999999998</v>
      </c>
      <c r="I1420" s="1"/>
      <c r="J1420" s="99">
        <f>ROUND(I1420*H1420,2)</f>
        <v>0</v>
      </c>
      <c r="K1420" s="96" t="s">
        <v>223</v>
      </c>
      <c r="L1420" s="15"/>
      <c r="M1420" s="100" t="s">
        <v>0</v>
      </c>
      <c r="N1420" s="101" t="s">
        <v>37</v>
      </c>
      <c r="O1420" s="102"/>
      <c r="P1420" s="103">
        <f>O1420*H1420</f>
        <v>0</v>
      </c>
      <c r="Q1420" s="103">
        <v>8.9300000000000004E-3</v>
      </c>
      <c r="R1420" s="103">
        <f>Q1420*H1420</f>
        <v>0.56390271000000003</v>
      </c>
      <c r="S1420" s="103">
        <v>0</v>
      </c>
      <c r="T1420" s="104">
        <f>S1420*H1420</f>
        <v>0</v>
      </c>
      <c r="U1420" s="161"/>
      <c r="V1420" s="161"/>
      <c r="W1420" s="161"/>
      <c r="X1420" s="161"/>
      <c r="Y1420" s="161"/>
      <c r="Z1420" s="161"/>
      <c r="AA1420" s="161"/>
      <c r="AB1420" s="161"/>
      <c r="AC1420" s="161"/>
      <c r="AD1420" s="161"/>
      <c r="AE1420" s="161"/>
      <c r="AR1420" s="105" t="s">
        <v>293</v>
      </c>
      <c r="AT1420" s="105" t="s">
        <v>219</v>
      </c>
      <c r="AU1420" s="105" t="s">
        <v>81</v>
      </c>
      <c r="AY1420" s="6" t="s">
        <v>217</v>
      </c>
      <c r="BE1420" s="106">
        <f>IF(N1420="základní",J1420,0)</f>
        <v>0</v>
      </c>
      <c r="BF1420" s="106">
        <f>IF(N1420="snížená",J1420,0)</f>
        <v>0</v>
      </c>
      <c r="BG1420" s="106">
        <f>IF(N1420="zákl. přenesená",J1420,0)</f>
        <v>0</v>
      </c>
      <c r="BH1420" s="106">
        <f>IF(N1420="sníž. přenesená",J1420,0)</f>
        <v>0</v>
      </c>
      <c r="BI1420" s="106">
        <f>IF(N1420="nulová",J1420,0)</f>
        <v>0</v>
      </c>
      <c r="BJ1420" s="6" t="s">
        <v>79</v>
      </c>
      <c r="BK1420" s="106">
        <f>ROUND(I1420*H1420,2)</f>
        <v>0</v>
      </c>
      <c r="BL1420" s="6" t="s">
        <v>293</v>
      </c>
      <c r="BM1420" s="105" t="s">
        <v>2343</v>
      </c>
    </row>
    <row r="1421" spans="1:65" s="132" customFormat="1">
      <c r="B1421" s="133"/>
      <c r="D1421" s="113" t="s">
        <v>226</v>
      </c>
      <c r="E1421" s="134" t="s">
        <v>0</v>
      </c>
      <c r="F1421" s="135" t="s">
        <v>2344</v>
      </c>
      <c r="H1421" s="136">
        <v>63.146999999999998</v>
      </c>
      <c r="L1421" s="133"/>
      <c r="M1421" s="137"/>
      <c r="N1421" s="138"/>
      <c r="O1421" s="138"/>
      <c r="P1421" s="138"/>
      <c r="Q1421" s="138"/>
      <c r="R1421" s="138"/>
      <c r="S1421" s="138"/>
      <c r="T1421" s="139"/>
      <c r="AT1421" s="134" t="s">
        <v>226</v>
      </c>
      <c r="AU1421" s="134" t="s">
        <v>81</v>
      </c>
      <c r="AV1421" s="132" t="s">
        <v>81</v>
      </c>
      <c r="AW1421" s="132" t="s">
        <v>28</v>
      </c>
      <c r="AX1421" s="132" t="s">
        <v>79</v>
      </c>
      <c r="AY1421" s="134" t="s">
        <v>217</v>
      </c>
    </row>
    <row r="1422" spans="1:65" s="81" customFormat="1" ht="22.9" customHeight="1">
      <c r="B1422" s="82"/>
      <c r="D1422" s="83" t="s">
        <v>71</v>
      </c>
      <c r="E1422" s="92" t="s">
        <v>2345</v>
      </c>
      <c r="F1422" s="92" t="s">
        <v>2346</v>
      </c>
      <c r="J1422" s="93">
        <f>BK1422</f>
        <v>0</v>
      </c>
      <c r="L1422" s="82"/>
      <c r="M1422" s="86"/>
      <c r="N1422" s="87"/>
      <c r="O1422" s="87"/>
      <c r="P1422" s="88">
        <f>SUM(P1423:P1426)</f>
        <v>0</v>
      </c>
      <c r="Q1422" s="87"/>
      <c r="R1422" s="88">
        <f>SUM(R1423:R1426)</f>
        <v>0.18291241999999999</v>
      </c>
      <c r="S1422" s="87"/>
      <c r="T1422" s="89">
        <f>SUM(T1423:T1426)</f>
        <v>0.42921999999999999</v>
      </c>
      <c r="AR1422" s="83" t="s">
        <v>81</v>
      </c>
      <c r="AT1422" s="90" t="s">
        <v>71</v>
      </c>
      <c r="AU1422" s="90" t="s">
        <v>79</v>
      </c>
      <c r="AY1422" s="83" t="s">
        <v>217</v>
      </c>
      <c r="BK1422" s="91">
        <f>SUM(BK1423:BK1426)</f>
        <v>0</v>
      </c>
    </row>
    <row r="1423" spans="1:65" s="17" customFormat="1" ht="16.5" customHeight="1">
      <c r="A1423" s="161"/>
      <c r="B1423" s="15"/>
      <c r="C1423" s="94" t="s">
        <v>5955</v>
      </c>
      <c r="D1423" s="94" t="s">
        <v>219</v>
      </c>
      <c r="E1423" s="95" t="s">
        <v>2347</v>
      </c>
      <c r="F1423" s="96" t="s">
        <v>2348</v>
      </c>
      <c r="G1423" s="97" t="s">
        <v>286</v>
      </c>
      <c r="H1423" s="98">
        <v>9.7550000000000008</v>
      </c>
      <c r="I1423" s="1"/>
      <c r="J1423" s="99">
        <f>ROUND(I1423*H1423,2)</f>
        <v>0</v>
      </c>
      <c r="K1423" s="96" t="s">
        <v>223</v>
      </c>
      <c r="L1423" s="15"/>
      <c r="M1423" s="100" t="s">
        <v>0</v>
      </c>
      <c r="N1423" s="101" t="s">
        <v>37</v>
      </c>
      <c r="O1423" s="102"/>
      <c r="P1423" s="103">
        <f>O1423*H1423</f>
        <v>0</v>
      </c>
      <c r="Q1423" s="103">
        <v>0</v>
      </c>
      <c r="R1423" s="103">
        <f>Q1423*H1423</f>
        <v>0</v>
      </c>
      <c r="S1423" s="103">
        <v>4.3999999999999997E-2</v>
      </c>
      <c r="T1423" s="104">
        <f>S1423*H1423</f>
        <v>0.42921999999999999</v>
      </c>
      <c r="U1423" s="161"/>
      <c r="V1423" s="161"/>
      <c r="W1423" s="161"/>
      <c r="X1423" s="161"/>
      <c r="Y1423" s="161"/>
      <c r="Z1423" s="161"/>
      <c r="AA1423" s="161"/>
      <c r="AB1423" s="161"/>
      <c r="AC1423" s="161"/>
      <c r="AD1423" s="161"/>
      <c r="AE1423" s="161"/>
      <c r="AR1423" s="105" t="s">
        <v>293</v>
      </c>
      <c r="AT1423" s="105" t="s">
        <v>219</v>
      </c>
      <c r="AU1423" s="105" t="s">
        <v>81</v>
      </c>
      <c r="AY1423" s="6" t="s">
        <v>217</v>
      </c>
      <c r="BE1423" s="106">
        <f>IF(N1423="základní",J1423,0)</f>
        <v>0</v>
      </c>
      <c r="BF1423" s="106">
        <f>IF(N1423="snížená",J1423,0)</f>
        <v>0</v>
      </c>
      <c r="BG1423" s="106">
        <f>IF(N1423="zákl. přenesená",J1423,0)</f>
        <v>0</v>
      </c>
      <c r="BH1423" s="106">
        <f>IF(N1423="sníž. přenesená",J1423,0)</f>
        <v>0</v>
      </c>
      <c r="BI1423" s="106">
        <f>IF(N1423="nulová",J1423,0)</f>
        <v>0</v>
      </c>
      <c r="BJ1423" s="6" t="s">
        <v>79</v>
      </c>
      <c r="BK1423" s="106">
        <f>ROUND(I1423*H1423,2)</f>
        <v>0</v>
      </c>
      <c r="BL1423" s="6" t="s">
        <v>293</v>
      </c>
      <c r="BM1423" s="105" t="s">
        <v>2349</v>
      </c>
    </row>
    <row r="1424" spans="1:65" s="132" customFormat="1">
      <c r="B1424" s="133"/>
      <c r="D1424" s="113" t="s">
        <v>226</v>
      </c>
      <c r="E1424" s="134" t="s">
        <v>0</v>
      </c>
      <c r="F1424" s="135" t="s">
        <v>2350</v>
      </c>
      <c r="H1424" s="136">
        <v>9.7550000000000008</v>
      </c>
      <c r="L1424" s="133"/>
      <c r="M1424" s="137"/>
      <c r="N1424" s="138"/>
      <c r="O1424" s="138"/>
      <c r="P1424" s="138"/>
      <c r="Q1424" s="138"/>
      <c r="R1424" s="138"/>
      <c r="S1424" s="138"/>
      <c r="T1424" s="139"/>
      <c r="AT1424" s="134" t="s">
        <v>226</v>
      </c>
      <c r="AU1424" s="134" t="s">
        <v>81</v>
      </c>
      <c r="AV1424" s="132" t="s">
        <v>81</v>
      </c>
      <c r="AW1424" s="132" t="s">
        <v>28</v>
      </c>
      <c r="AX1424" s="132" t="s">
        <v>79</v>
      </c>
      <c r="AY1424" s="134" t="s">
        <v>217</v>
      </c>
    </row>
    <row r="1425" spans="1:65" s="17" customFormat="1" ht="21.75" customHeight="1">
      <c r="A1425" s="161"/>
      <c r="B1425" s="15"/>
      <c r="C1425" s="94" t="s">
        <v>5956</v>
      </c>
      <c r="D1425" s="94" t="s">
        <v>219</v>
      </c>
      <c r="E1425" s="95" t="s">
        <v>2351</v>
      </c>
      <c r="F1425" s="96" t="s">
        <v>2352</v>
      </c>
      <c r="G1425" s="97" t="s">
        <v>286</v>
      </c>
      <c r="H1425" s="98">
        <v>12.853999999999999</v>
      </c>
      <c r="I1425" s="1"/>
      <c r="J1425" s="99">
        <f>ROUND(I1425*H1425,2)</f>
        <v>0</v>
      </c>
      <c r="K1425" s="96" t="s">
        <v>223</v>
      </c>
      <c r="L1425" s="15"/>
      <c r="M1425" s="100" t="s">
        <v>0</v>
      </c>
      <c r="N1425" s="101" t="s">
        <v>37</v>
      </c>
      <c r="O1425" s="102"/>
      <c r="P1425" s="103">
        <f>O1425*H1425</f>
        <v>0</v>
      </c>
      <c r="Q1425" s="103">
        <v>1.423E-2</v>
      </c>
      <c r="R1425" s="103">
        <f>Q1425*H1425</f>
        <v>0.18291241999999999</v>
      </c>
      <c r="S1425" s="103">
        <v>0</v>
      </c>
      <c r="T1425" s="104">
        <f>S1425*H1425</f>
        <v>0</v>
      </c>
      <c r="U1425" s="161"/>
      <c r="V1425" s="161"/>
      <c r="W1425" s="161"/>
      <c r="X1425" s="161"/>
      <c r="Y1425" s="161"/>
      <c r="Z1425" s="161"/>
      <c r="AA1425" s="161"/>
      <c r="AB1425" s="161"/>
      <c r="AC1425" s="161"/>
      <c r="AD1425" s="161"/>
      <c r="AE1425" s="161"/>
      <c r="AR1425" s="105" t="s">
        <v>293</v>
      </c>
      <c r="AT1425" s="105" t="s">
        <v>219</v>
      </c>
      <c r="AU1425" s="105" t="s">
        <v>81</v>
      </c>
      <c r="AY1425" s="6" t="s">
        <v>217</v>
      </c>
      <c r="BE1425" s="106">
        <f>IF(N1425="základní",J1425,0)</f>
        <v>0</v>
      </c>
      <c r="BF1425" s="106">
        <f>IF(N1425="snížená",J1425,0)</f>
        <v>0</v>
      </c>
      <c r="BG1425" s="106">
        <f>IF(N1425="zákl. přenesená",J1425,0)</f>
        <v>0</v>
      </c>
      <c r="BH1425" s="106">
        <f>IF(N1425="sníž. přenesená",J1425,0)</f>
        <v>0</v>
      </c>
      <c r="BI1425" s="106">
        <f>IF(N1425="nulová",J1425,0)</f>
        <v>0</v>
      </c>
      <c r="BJ1425" s="6" t="s">
        <v>79</v>
      </c>
      <c r="BK1425" s="106">
        <f>ROUND(I1425*H1425,2)</f>
        <v>0</v>
      </c>
      <c r="BL1425" s="6" t="s">
        <v>293</v>
      </c>
      <c r="BM1425" s="105" t="s">
        <v>2353</v>
      </c>
    </row>
    <row r="1426" spans="1:65" s="132" customFormat="1">
      <c r="B1426" s="133"/>
      <c r="D1426" s="113" t="s">
        <v>226</v>
      </c>
      <c r="E1426" s="134" t="s">
        <v>0</v>
      </c>
      <c r="F1426" s="135" t="s">
        <v>2354</v>
      </c>
      <c r="H1426" s="136">
        <v>12.853999999999999</v>
      </c>
      <c r="L1426" s="133"/>
      <c r="M1426" s="137"/>
      <c r="N1426" s="138"/>
      <c r="O1426" s="138"/>
      <c r="P1426" s="138"/>
      <c r="Q1426" s="138"/>
      <c r="R1426" s="138"/>
      <c r="S1426" s="138"/>
      <c r="T1426" s="139"/>
      <c r="AT1426" s="134" t="s">
        <v>226</v>
      </c>
      <c r="AU1426" s="134" t="s">
        <v>81</v>
      </c>
      <c r="AV1426" s="132" t="s">
        <v>81</v>
      </c>
      <c r="AW1426" s="132" t="s">
        <v>28</v>
      </c>
      <c r="AX1426" s="132" t="s">
        <v>79</v>
      </c>
      <c r="AY1426" s="134" t="s">
        <v>217</v>
      </c>
    </row>
    <row r="1427" spans="1:65" s="81" customFormat="1" ht="25.9" customHeight="1">
      <c r="B1427" s="82"/>
      <c r="D1427" s="83" t="s">
        <v>71</v>
      </c>
      <c r="E1427" s="84" t="s">
        <v>2355</v>
      </c>
      <c r="F1427" s="84" t="s">
        <v>2356</v>
      </c>
      <c r="J1427" s="85">
        <f>BK1427</f>
        <v>0</v>
      </c>
      <c r="L1427" s="82"/>
      <c r="M1427" s="86"/>
      <c r="N1427" s="87"/>
      <c r="O1427" s="87"/>
      <c r="P1427" s="88">
        <f>SUM(P1428:P1439)</f>
        <v>0</v>
      </c>
      <c r="Q1427" s="87"/>
      <c r="R1427" s="88">
        <f>SUM(R1428:R1439)</f>
        <v>0.23946000000000001</v>
      </c>
      <c r="S1427" s="87"/>
      <c r="T1427" s="89">
        <f>SUM(T1428:T1439)</f>
        <v>0</v>
      </c>
      <c r="AR1427" s="83" t="s">
        <v>224</v>
      </c>
      <c r="AT1427" s="90" t="s">
        <v>71</v>
      </c>
      <c r="AU1427" s="90" t="s">
        <v>72</v>
      </c>
      <c r="AY1427" s="83" t="s">
        <v>217</v>
      </c>
      <c r="BK1427" s="91">
        <f>SUM(BK1428:BK1439)</f>
        <v>0</v>
      </c>
    </row>
    <row r="1428" spans="1:65" s="17" customFormat="1" ht="16.5" customHeight="1">
      <c r="A1428" s="161"/>
      <c r="B1428" s="15"/>
      <c r="C1428" s="94" t="s">
        <v>5957</v>
      </c>
      <c r="D1428" s="94" t="s">
        <v>219</v>
      </c>
      <c r="E1428" s="95" t="s">
        <v>2357</v>
      </c>
      <c r="F1428" s="96" t="s">
        <v>2358</v>
      </c>
      <c r="G1428" s="97" t="s">
        <v>2359</v>
      </c>
      <c r="H1428" s="98">
        <v>78</v>
      </c>
      <c r="I1428" s="1"/>
      <c r="J1428" s="99">
        <f>ROUND(I1428*H1428,2)</f>
        <v>0</v>
      </c>
      <c r="K1428" s="96" t="s">
        <v>223</v>
      </c>
      <c r="L1428" s="15"/>
      <c r="M1428" s="100" t="s">
        <v>0</v>
      </c>
      <c r="N1428" s="101" t="s">
        <v>37</v>
      </c>
      <c r="O1428" s="102"/>
      <c r="P1428" s="103">
        <f>O1428*H1428</f>
        <v>0</v>
      </c>
      <c r="Q1428" s="103">
        <v>0</v>
      </c>
      <c r="R1428" s="103">
        <f>Q1428*H1428</f>
        <v>0</v>
      </c>
      <c r="S1428" s="103">
        <v>0</v>
      </c>
      <c r="T1428" s="104">
        <f>S1428*H1428</f>
        <v>0</v>
      </c>
      <c r="U1428" s="161"/>
      <c r="V1428" s="161"/>
      <c r="W1428" s="161"/>
      <c r="X1428" s="161"/>
      <c r="Y1428" s="161"/>
      <c r="Z1428" s="161"/>
      <c r="AA1428" s="161"/>
      <c r="AB1428" s="161"/>
      <c r="AC1428" s="161"/>
      <c r="AD1428" s="161"/>
      <c r="AE1428" s="161"/>
      <c r="AR1428" s="105" t="s">
        <v>2360</v>
      </c>
      <c r="AT1428" s="105" t="s">
        <v>219</v>
      </c>
      <c r="AU1428" s="105" t="s">
        <v>79</v>
      </c>
      <c r="AY1428" s="6" t="s">
        <v>217</v>
      </c>
      <c r="BE1428" s="106">
        <f>IF(N1428="základní",J1428,0)</f>
        <v>0</v>
      </c>
      <c r="BF1428" s="106">
        <f>IF(N1428="snížená",J1428,0)</f>
        <v>0</v>
      </c>
      <c r="BG1428" s="106">
        <f>IF(N1428="zákl. přenesená",J1428,0)</f>
        <v>0</v>
      </c>
      <c r="BH1428" s="106">
        <f>IF(N1428="sníž. přenesená",J1428,0)</f>
        <v>0</v>
      </c>
      <c r="BI1428" s="106">
        <f>IF(N1428="nulová",J1428,0)</f>
        <v>0</v>
      </c>
      <c r="BJ1428" s="6" t="s">
        <v>79</v>
      </c>
      <c r="BK1428" s="106">
        <f>ROUND(I1428*H1428,2)</f>
        <v>0</v>
      </c>
      <c r="BL1428" s="6" t="s">
        <v>2360</v>
      </c>
      <c r="BM1428" s="105" t="s">
        <v>2361</v>
      </c>
    </row>
    <row r="1429" spans="1:65" s="132" customFormat="1">
      <c r="B1429" s="133"/>
      <c r="D1429" s="113" t="s">
        <v>226</v>
      </c>
      <c r="E1429" s="134" t="s">
        <v>0</v>
      </c>
      <c r="F1429" s="135" t="s">
        <v>2362</v>
      </c>
      <c r="H1429" s="136">
        <v>78</v>
      </c>
      <c r="L1429" s="133"/>
      <c r="M1429" s="137"/>
      <c r="N1429" s="138"/>
      <c r="O1429" s="138"/>
      <c r="P1429" s="138"/>
      <c r="Q1429" s="138"/>
      <c r="R1429" s="138"/>
      <c r="S1429" s="138"/>
      <c r="T1429" s="139"/>
      <c r="AT1429" s="134" t="s">
        <v>226</v>
      </c>
      <c r="AU1429" s="134" t="s">
        <v>79</v>
      </c>
      <c r="AV1429" s="132" t="s">
        <v>81</v>
      </c>
      <c r="AW1429" s="132" t="s">
        <v>28</v>
      </c>
      <c r="AX1429" s="132" t="s">
        <v>79</v>
      </c>
      <c r="AY1429" s="134" t="s">
        <v>217</v>
      </c>
    </row>
    <row r="1430" spans="1:65" s="17" customFormat="1" ht="16.5" customHeight="1">
      <c r="A1430" s="161"/>
      <c r="B1430" s="15"/>
      <c r="C1430" s="148" t="s">
        <v>5958</v>
      </c>
      <c r="D1430" s="148" t="s">
        <v>245</v>
      </c>
      <c r="E1430" s="149" t="s">
        <v>2363</v>
      </c>
      <c r="F1430" s="150" t="s">
        <v>2364</v>
      </c>
      <c r="G1430" s="151" t="s">
        <v>438</v>
      </c>
      <c r="H1430" s="152">
        <v>39</v>
      </c>
      <c r="I1430" s="2"/>
      <c r="J1430" s="153">
        <f>ROUND(I1430*H1430,2)</f>
        <v>0</v>
      </c>
      <c r="K1430" s="150" t="s">
        <v>223</v>
      </c>
      <c r="L1430" s="154"/>
      <c r="M1430" s="155" t="s">
        <v>0</v>
      </c>
      <c r="N1430" s="156" t="s">
        <v>37</v>
      </c>
      <c r="O1430" s="102"/>
      <c r="P1430" s="103">
        <f>O1430*H1430</f>
        <v>0</v>
      </c>
      <c r="Q1430" s="103">
        <v>9.7000000000000005E-4</v>
      </c>
      <c r="R1430" s="103">
        <f>Q1430*H1430</f>
        <v>3.7830000000000003E-2</v>
      </c>
      <c r="S1430" s="103">
        <v>0</v>
      </c>
      <c r="T1430" s="104">
        <f>S1430*H1430</f>
        <v>0</v>
      </c>
      <c r="U1430" s="161"/>
      <c r="V1430" s="161"/>
      <c r="W1430" s="161"/>
      <c r="X1430" s="161"/>
      <c r="Y1430" s="161"/>
      <c r="Z1430" s="161"/>
      <c r="AA1430" s="161"/>
      <c r="AB1430" s="161"/>
      <c r="AC1430" s="161"/>
      <c r="AD1430" s="161"/>
      <c r="AE1430" s="161"/>
      <c r="AR1430" s="105" t="s">
        <v>2360</v>
      </c>
      <c r="AT1430" s="105" t="s">
        <v>245</v>
      </c>
      <c r="AU1430" s="105" t="s">
        <v>79</v>
      </c>
      <c r="AY1430" s="6" t="s">
        <v>217</v>
      </c>
      <c r="BE1430" s="106">
        <f>IF(N1430="základní",J1430,0)</f>
        <v>0</v>
      </c>
      <c r="BF1430" s="106">
        <f>IF(N1430="snížená",J1430,0)</f>
        <v>0</v>
      </c>
      <c r="BG1430" s="106">
        <f>IF(N1430="zákl. přenesená",J1430,0)</f>
        <v>0</v>
      </c>
      <c r="BH1430" s="106">
        <f>IF(N1430="sníž. přenesená",J1430,0)</f>
        <v>0</v>
      </c>
      <c r="BI1430" s="106">
        <f>IF(N1430="nulová",J1430,0)</f>
        <v>0</v>
      </c>
      <c r="BJ1430" s="6" t="s">
        <v>79</v>
      </c>
      <c r="BK1430" s="106">
        <f>ROUND(I1430*H1430,2)</f>
        <v>0</v>
      </c>
      <c r="BL1430" s="6" t="s">
        <v>2360</v>
      </c>
      <c r="BM1430" s="105" t="s">
        <v>2365</v>
      </c>
    </row>
    <row r="1431" spans="1:65" s="132" customFormat="1">
      <c r="B1431" s="133"/>
      <c r="D1431" s="113" t="s">
        <v>226</v>
      </c>
      <c r="E1431" s="134" t="s">
        <v>0</v>
      </c>
      <c r="F1431" s="135" t="s">
        <v>2366</v>
      </c>
      <c r="H1431" s="136">
        <v>39</v>
      </c>
      <c r="L1431" s="133"/>
      <c r="M1431" s="137"/>
      <c r="N1431" s="138"/>
      <c r="O1431" s="138"/>
      <c r="P1431" s="138"/>
      <c r="Q1431" s="138"/>
      <c r="R1431" s="138"/>
      <c r="S1431" s="138"/>
      <c r="T1431" s="139"/>
      <c r="AT1431" s="134" t="s">
        <v>226</v>
      </c>
      <c r="AU1431" s="134" t="s">
        <v>79</v>
      </c>
      <c r="AV1431" s="132" t="s">
        <v>81</v>
      </c>
      <c r="AW1431" s="132" t="s">
        <v>28</v>
      </c>
      <c r="AX1431" s="132" t="s">
        <v>79</v>
      </c>
      <c r="AY1431" s="134" t="s">
        <v>217</v>
      </c>
    </row>
    <row r="1432" spans="1:65" s="17" customFormat="1" ht="16.5" customHeight="1">
      <c r="A1432" s="161"/>
      <c r="B1432" s="15"/>
      <c r="C1432" s="148" t="s">
        <v>5959</v>
      </c>
      <c r="D1432" s="148" t="s">
        <v>245</v>
      </c>
      <c r="E1432" s="149" t="s">
        <v>2367</v>
      </c>
      <c r="F1432" s="150" t="s">
        <v>2368</v>
      </c>
      <c r="G1432" s="151" t="s">
        <v>1230</v>
      </c>
      <c r="H1432" s="152">
        <v>30.03</v>
      </c>
      <c r="I1432" s="2"/>
      <c r="J1432" s="153">
        <f>ROUND(I1432*H1432,2)</f>
        <v>0</v>
      </c>
      <c r="K1432" s="150" t="s">
        <v>223</v>
      </c>
      <c r="L1432" s="154"/>
      <c r="M1432" s="155" t="s">
        <v>0</v>
      </c>
      <c r="N1432" s="156" t="s">
        <v>37</v>
      </c>
      <c r="O1432" s="102"/>
      <c r="P1432" s="103">
        <f>O1432*H1432</f>
        <v>0</v>
      </c>
      <c r="Q1432" s="103">
        <v>1E-3</v>
      </c>
      <c r="R1432" s="103">
        <f>Q1432*H1432</f>
        <v>3.0030000000000001E-2</v>
      </c>
      <c r="S1432" s="103">
        <v>0</v>
      </c>
      <c r="T1432" s="104">
        <f>S1432*H1432</f>
        <v>0</v>
      </c>
      <c r="U1432" s="161"/>
      <c r="V1432" s="161"/>
      <c r="W1432" s="161"/>
      <c r="X1432" s="161"/>
      <c r="Y1432" s="161"/>
      <c r="Z1432" s="161"/>
      <c r="AA1432" s="161"/>
      <c r="AB1432" s="161"/>
      <c r="AC1432" s="161"/>
      <c r="AD1432" s="161"/>
      <c r="AE1432" s="161"/>
      <c r="AR1432" s="105" t="s">
        <v>2360</v>
      </c>
      <c r="AT1432" s="105" t="s">
        <v>245</v>
      </c>
      <c r="AU1432" s="105" t="s">
        <v>79</v>
      </c>
      <c r="AY1432" s="6" t="s">
        <v>217</v>
      </c>
      <c r="BE1432" s="106">
        <f>IF(N1432="základní",J1432,0)</f>
        <v>0</v>
      </c>
      <c r="BF1432" s="106">
        <f>IF(N1432="snížená",J1432,0)</f>
        <v>0</v>
      </c>
      <c r="BG1432" s="106">
        <f>IF(N1432="zákl. přenesená",J1432,0)</f>
        <v>0</v>
      </c>
      <c r="BH1432" s="106">
        <f>IF(N1432="sníž. přenesená",J1432,0)</f>
        <v>0</v>
      </c>
      <c r="BI1432" s="106">
        <f>IF(N1432="nulová",J1432,0)</f>
        <v>0</v>
      </c>
      <c r="BJ1432" s="6" t="s">
        <v>79</v>
      </c>
      <c r="BK1432" s="106">
        <f>ROUND(I1432*H1432,2)</f>
        <v>0</v>
      </c>
      <c r="BL1432" s="6" t="s">
        <v>2360</v>
      </c>
      <c r="BM1432" s="105" t="s">
        <v>2369</v>
      </c>
    </row>
    <row r="1433" spans="1:65" s="132" customFormat="1">
      <c r="B1433" s="133"/>
      <c r="D1433" s="113" t="s">
        <v>226</v>
      </c>
      <c r="E1433" s="134" t="s">
        <v>0</v>
      </c>
      <c r="F1433" s="135" t="s">
        <v>2370</v>
      </c>
      <c r="H1433" s="136">
        <v>27.3</v>
      </c>
      <c r="L1433" s="133"/>
      <c r="M1433" s="137"/>
      <c r="N1433" s="138"/>
      <c r="O1433" s="138"/>
      <c r="P1433" s="138"/>
      <c r="Q1433" s="138"/>
      <c r="R1433" s="138"/>
      <c r="S1433" s="138"/>
      <c r="T1433" s="139"/>
      <c r="AT1433" s="134" t="s">
        <v>226</v>
      </c>
      <c r="AU1433" s="134" t="s">
        <v>79</v>
      </c>
      <c r="AV1433" s="132" t="s">
        <v>81</v>
      </c>
      <c r="AW1433" s="132" t="s">
        <v>28</v>
      </c>
      <c r="AX1433" s="132" t="s">
        <v>79</v>
      </c>
      <c r="AY1433" s="134" t="s">
        <v>217</v>
      </c>
    </row>
    <row r="1434" spans="1:65" s="132" customFormat="1">
      <c r="B1434" s="133"/>
      <c r="D1434" s="113" t="s">
        <v>226</v>
      </c>
      <c r="F1434" s="135" t="s">
        <v>2371</v>
      </c>
      <c r="H1434" s="136">
        <v>30.03</v>
      </c>
      <c r="L1434" s="133"/>
      <c r="M1434" s="137"/>
      <c r="N1434" s="138"/>
      <c r="O1434" s="138"/>
      <c r="P1434" s="138"/>
      <c r="Q1434" s="138"/>
      <c r="R1434" s="138"/>
      <c r="S1434" s="138"/>
      <c r="T1434" s="139"/>
      <c r="AT1434" s="134" t="s">
        <v>226</v>
      </c>
      <c r="AU1434" s="134" t="s">
        <v>79</v>
      </c>
      <c r="AV1434" s="132" t="s">
        <v>81</v>
      </c>
      <c r="AW1434" s="132" t="s">
        <v>2</v>
      </c>
      <c r="AX1434" s="132" t="s">
        <v>79</v>
      </c>
      <c r="AY1434" s="134" t="s">
        <v>217</v>
      </c>
    </row>
    <row r="1435" spans="1:65" s="17" customFormat="1" ht="16.5" customHeight="1">
      <c r="A1435" s="161"/>
      <c r="B1435" s="15"/>
      <c r="C1435" s="148" t="s">
        <v>5960</v>
      </c>
      <c r="D1435" s="148" t="s">
        <v>245</v>
      </c>
      <c r="E1435" s="149" t="s">
        <v>2372</v>
      </c>
      <c r="F1435" s="150" t="s">
        <v>2373</v>
      </c>
      <c r="G1435" s="151" t="s">
        <v>286</v>
      </c>
      <c r="H1435" s="152">
        <v>42.9</v>
      </c>
      <c r="I1435" s="2"/>
      <c r="J1435" s="153">
        <f>ROUND(I1435*H1435,2)</f>
        <v>0</v>
      </c>
      <c r="K1435" s="150" t="s">
        <v>223</v>
      </c>
      <c r="L1435" s="154"/>
      <c r="M1435" s="155" t="s">
        <v>0</v>
      </c>
      <c r="N1435" s="156" t="s">
        <v>37</v>
      </c>
      <c r="O1435" s="102"/>
      <c r="P1435" s="103">
        <f>O1435*H1435</f>
        <v>0</v>
      </c>
      <c r="Q1435" s="103">
        <v>4.0000000000000001E-3</v>
      </c>
      <c r="R1435" s="103">
        <f>Q1435*H1435</f>
        <v>0.1716</v>
      </c>
      <c r="S1435" s="103">
        <v>0</v>
      </c>
      <c r="T1435" s="104">
        <f>S1435*H1435</f>
        <v>0</v>
      </c>
      <c r="U1435" s="161"/>
      <c r="V1435" s="161"/>
      <c r="W1435" s="161"/>
      <c r="X1435" s="161"/>
      <c r="Y1435" s="161"/>
      <c r="Z1435" s="161"/>
      <c r="AA1435" s="161"/>
      <c r="AB1435" s="161"/>
      <c r="AC1435" s="161"/>
      <c r="AD1435" s="161"/>
      <c r="AE1435" s="161"/>
      <c r="AR1435" s="105" t="s">
        <v>2360</v>
      </c>
      <c r="AT1435" s="105" t="s">
        <v>245</v>
      </c>
      <c r="AU1435" s="105" t="s">
        <v>79</v>
      </c>
      <c r="AY1435" s="6" t="s">
        <v>217</v>
      </c>
      <c r="BE1435" s="106">
        <f>IF(N1435="základní",J1435,0)</f>
        <v>0</v>
      </c>
      <c r="BF1435" s="106">
        <f>IF(N1435="snížená",J1435,0)</f>
        <v>0</v>
      </c>
      <c r="BG1435" s="106">
        <f>IF(N1435="zákl. přenesená",J1435,0)</f>
        <v>0</v>
      </c>
      <c r="BH1435" s="106">
        <f>IF(N1435="sníž. přenesená",J1435,0)</f>
        <v>0</v>
      </c>
      <c r="BI1435" s="106">
        <f>IF(N1435="nulová",J1435,0)</f>
        <v>0</v>
      </c>
      <c r="BJ1435" s="6" t="s">
        <v>79</v>
      </c>
      <c r="BK1435" s="106">
        <f>ROUND(I1435*H1435,2)</f>
        <v>0</v>
      </c>
      <c r="BL1435" s="6" t="s">
        <v>2360</v>
      </c>
      <c r="BM1435" s="105" t="s">
        <v>2374</v>
      </c>
    </row>
    <row r="1436" spans="1:65" s="132" customFormat="1">
      <c r="B1436" s="133"/>
      <c r="D1436" s="113" t="s">
        <v>226</v>
      </c>
      <c r="E1436" s="134" t="s">
        <v>0</v>
      </c>
      <c r="F1436" s="135" t="s">
        <v>2366</v>
      </c>
      <c r="H1436" s="136">
        <v>39</v>
      </c>
      <c r="L1436" s="133"/>
      <c r="M1436" s="137"/>
      <c r="N1436" s="138"/>
      <c r="O1436" s="138"/>
      <c r="P1436" s="138"/>
      <c r="Q1436" s="138"/>
      <c r="R1436" s="138"/>
      <c r="S1436" s="138"/>
      <c r="T1436" s="139"/>
      <c r="AT1436" s="134" t="s">
        <v>226</v>
      </c>
      <c r="AU1436" s="134" t="s">
        <v>79</v>
      </c>
      <c r="AV1436" s="132" t="s">
        <v>81</v>
      </c>
      <c r="AW1436" s="132" t="s">
        <v>28</v>
      </c>
      <c r="AX1436" s="132" t="s">
        <v>79</v>
      </c>
      <c r="AY1436" s="134" t="s">
        <v>217</v>
      </c>
    </row>
    <row r="1437" spans="1:65" s="132" customFormat="1">
      <c r="B1437" s="133"/>
      <c r="D1437" s="113" t="s">
        <v>226</v>
      </c>
      <c r="F1437" s="135" t="s">
        <v>2375</v>
      </c>
      <c r="H1437" s="136">
        <v>42.9</v>
      </c>
      <c r="L1437" s="133"/>
      <c r="M1437" s="137"/>
      <c r="N1437" s="138"/>
      <c r="O1437" s="138"/>
      <c r="P1437" s="138"/>
      <c r="Q1437" s="138"/>
      <c r="R1437" s="138"/>
      <c r="S1437" s="138"/>
      <c r="T1437" s="139"/>
      <c r="AT1437" s="134" t="s">
        <v>226</v>
      </c>
      <c r="AU1437" s="134" t="s">
        <v>79</v>
      </c>
      <c r="AV1437" s="132" t="s">
        <v>81</v>
      </c>
      <c r="AW1437" s="132" t="s">
        <v>2</v>
      </c>
      <c r="AX1437" s="132" t="s">
        <v>79</v>
      </c>
      <c r="AY1437" s="134" t="s">
        <v>217</v>
      </c>
    </row>
    <row r="1438" spans="1:65" s="17" customFormat="1" ht="16.5" customHeight="1">
      <c r="A1438" s="161"/>
      <c r="B1438" s="15"/>
      <c r="C1438" s="94" t="s">
        <v>5961</v>
      </c>
      <c r="D1438" s="94" t="s">
        <v>219</v>
      </c>
      <c r="E1438" s="95" t="s">
        <v>2376</v>
      </c>
      <c r="F1438" s="96" t="s">
        <v>2377</v>
      </c>
      <c r="G1438" s="97" t="s">
        <v>2359</v>
      </c>
      <c r="H1438" s="98">
        <v>80</v>
      </c>
      <c r="I1438" s="1"/>
      <c r="J1438" s="99">
        <f>ROUND(I1438*H1438,2)</f>
        <v>0</v>
      </c>
      <c r="K1438" s="96" t="s">
        <v>223</v>
      </c>
      <c r="L1438" s="15"/>
      <c r="M1438" s="100" t="s">
        <v>0</v>
      </c>
      <c r="N1438" s="101" t="s">
        <v>37</v>
      </c>
      <c r="O1438" s="102"/>
      <c r="P1438" s="103">
        <f>O1438*H1438</f>
        <v>0</v>
      </c>
      <c r="Q1438" s="103">
        <v>0</v>
      </c>
      <c r="R1438" s="103">
        <f>Q1438*H1438</f>
        <v>0</v>
      </c>
      <c r="S1438" s="103">
        <v>0</v>
      </c>
      <c r="T1438" s="104">
        <f>S1438*H1438</f>
        <v>0</v>
      </c>
      <c r="U1438" s="161"/>
      <c r="V1438" s="161"/>
      <c r="W1438" s="161"/>
      <c r="X1438" s="161"/>
      <c r="Y1438" s="161"/>
      <c r="Z1438" s="161"/>
      <c r="AA1438" s="161"/>
      <c r="AB1438" s="161"/>
      <c r="AC1438" s="161"/>
      <c r="AD1438" s="161"/>
      <c r="AE1438" s="161"/>
      <c r="AR1438" s="105" t="s">
        <v>2360</v>
      </c>
      <c r="AT1438" s="105" t="s">
        <v>219</v>
      </c>
      <c r="AU1438" s="105" t="s">
        <v>79</v>
      </c>
      <c r="AY1438" s="6" t="s">
        <v>217</v>
      </c>
      <c r="BE1438" s="106">
        <f>IF(N1438="základní",J1438,0)</f>
        <v>0</v>
      </c>
      <c r="BF1438" s="106">
        <f>IF(N1438="snížená",J1438,0)</f>
        <v>0</v>
      </c>
      <c r="BG1438" s="106">
        <f>IF(N1438="zákl. přenesená",J1438,0)</f>
        <v>0</v>
      </c>
      <c r="BH1438" s="106">
        <f>IF(N1438="sníž. přenesená",J1438,0)</f>
        <v>0</v>
      </c>
      <c r="BI1438" s="106">
        <f>IF(N1438="nulová",J1438,0)</f>
        <v>0</v>
      </c>
      <c r="BJ1438" s="6" t="s">
        <v>79</v>
      </c>
      <c r="BK1438" s="106">
        <f>ROUND(I1438*H1438,2)</f>
        <v>0</v>
      </c>
      <c r="BL1438" s="6" t="s">
        <v>2360</v>
      </c>
      <c r="BM1438" s="105" t="s">
        <v>2378</v>
      </c>
    </row>
    <row r="1439" spans="1:65" s="132" customFormat="1">
      <c r="B1439" s="133"/>
      <c r="D1439" s="113" t="s">
        <v>226</v>
      </c>
      <c r="E1439" s="134" t="s">
        <v>0</v>
      </c>
      <c r="F1439" s="135" t="s">
        <v>2379</v>
      </c>
      <c r="H1439" s="136">
        <v>80</v>
      </c>
      <c r="L1439" s="133"/>
      <c r="M1439" s="137"/>
      <c r="N1439" s="138"/>
      <c r="O1439" s="138"/>
      <c r="P1439" s="138"/>
      <c r="Q1439" s="138"/>
      <c r="R1439" s="138"/>
      <c r="S1439" s="138"/>
      <c r="T1439" s="139"/>
      <c r="AT1439" s="134" t="s">
        <v>226</v>
      </c>
      <c r="AU1439" s="134" t="s">
        <v>79</v>
      </c>
      <c r="AV1439" s="132" t="s">
        <v>81</v>
      </c>
      <c r="AW1439" s="132" t="s">
        <v>28</v>
      </c>
      <c r="AX1439" s="132" t="s">
        <v>79</v>
      </c>
      <c r="AY1439" s="134" t="s">
        <v>217</v>
      </c>
    </row>
    <row r="1440" spans="1:65" s="81" customFormat="1" ht="25.9" customHeight="1">
      <c r="B1440" s="82"/>
      <c r="D1440" s="83" t="s">
        <v>71</v>
      </c>
      <c r="E1440" s="84" t="s">
        <v>158</v>
      </c>
      <c r="F1440" s="84" t="s">
        <v>2380</v>
      </c>
      <c r="J1440" s="85">
        <f>BK1440</f>
        <v>0</v>
      </c>
      <c r="L1440" s="82"/>
      <c r="M1440" s="86"/>
      <c r="N1440" s="87"/>
      <c r="O1440" s="87"/>
      <c r="P1440" s="88">
        <f>P1441</f>
        <v>0</v>
      </c>
      <c r="Q1440" s="87"/>
      <c r="R1440" s="88">
        <f>R1441</f>
        <v>0</v>
      </c>
      <c r="S1440" s="87"/>
      <c r="T1440" s="89">
        <f>T1441</f>
        <v>0</v>
      </c>
      <c r="AR1440" s="83" t="s">
        <v>239</v>
      </c>
      <c r="AT1440" s="90" t="s">
        <v>71</v>
      </c>
      <c r="AU1440" s="90" t="s">
        <v>72</v>
      </c>
      <c r="AY1440" s="83" t="s">
        <v>217</v>
      </c>
      <c r="BK1440" s="91">
        <f>BK1441</f>
        <v>0</v>
      </c>
    </row>
    <row r="1441" spans="1:65" s="81" customFormat="1" ht="22.9" customHeight="1">
      <c r="B1441" s="82"/>
      <c r="D1441" s="83" t="s">
        <v>71</v>
      </c>
      <c r="E1441" s="92" t="s">
        <v>2381</v>
      </c>
      <c r="F1441" s="92" t="s">
        <v>2382</v>
      </c>
      <c r="J1441" s="93">
        <f>BK1441</f>
        <v>0</v>
      </c>
      <c r="L1441" s="82"/>
      <c r="M1441" s="86"/>
      <c r="N1441" s="87"/>
      <c r="O1441" s="87"/>
      <c r="P1441" s="88">
        <f>SUM(P1442:P1443)</f>
        <v>0</v>
      </c>
      <c r="Q1441" s="87"/>
      <c r="R1441" s="88">
        <f>SUM(R1442:R1443)</f>
        <v>0</v>
      </c>
      <c r="S1441" s="87"/>
      <c r="T1441" s="89">
        <f>SUM(T1442:T1443)</f>
        <v>0</v>
      </c>
      <c r="AR1441" s="83" t="s">
        <v>239</v>
      </c>
      <c r="AT1441" s="90" t="s">
        <v>71</v>
      </c>
      <c r="AU1441" s="90" t="s">
        <v>79</v>
      </c>
      <c r="AY1441" s="83" t="s">
        <v>217</v>
      </c>
      <c r="BK1441" s="91">
        <f>SUM(BK1442:BK1443)</f>
        <v>0</v>
      </c>
    </row>
    <row r="1442" spans="1:65" s="17" customFormat="1" ht="16.5" customHeight="1">
      <c r="A1442" s="161"/>
      <c r="B1442" s="15"/>
      <c r="C1442" s="94" t="s">
        <v>5962</v>
      </c>
      <c r="D1442" s="94" t="s">
        <v>219</v>
      </c>
      <c r="E1442" s="95" t="s">
        <v>2383</v>
      </c>
      <c r="F1442" s="96" t="s">
        <v>2384</v>
      </c>
      <c r="G1442" s="97" t="s">
        <v>862</v>
      </c>
      <c r="H1442" s="98">
        <v>1</v>
      </c>
      <c r="I1442" s="1"/>
      <c r="J1442" s="99">
        <f>ROUND(I1442*H1442,2)</f>
        <v>0</v>
      </c>
      <c r="K1442" s="96" t="s">
        <v>223</v>
      </c>
      <c r="L1442" s="15"/>
      <c r="M1442" s="100" t="s">
        <v>0</v>
      </c>
      <c r="N1442" s="101" t="s">
        <v>37</v>
      </c>
      <c r="O1442" s="102"/>
      <c r="P1442" s="103">
        <f>O1442*H1442</f>
        <v>0</v>
      </c>
      <c r="Q1442" s="103">
        <v>0</v>
      </c>
      <c r="R1442" s="103">
        <f>Q1442*H1442</f>
        <v>0</v>
      </c>
      <c r="S1442" s="103">
        <v>0</v>
      </c>
      <c r="T1442" s="104">
        <f>S1442*H1442</f>
        <v>0</v>
      </c>
      <c r="U1442" s="161"/>
      <c r="V1442" s="161"/>
      <c r="W1442" s="161"/>
      <c r="X1442" s="161"/>
      <c r="Y1442" s="161"/>
      <c r="Z1442" s="161"/>
      <c r="AA1442" s="161"/>
      <c r="AB1442" s="161"/>
      <c r="AC1442" s="161"/>
      <c r="AD1442" s="161"/>
      <c r="AE1442" s="161"/>
      <c r="AR1442" s="105" t="s">
        <v>2385</v>
      </c>
      <c r="AT1442" s="105" t="s">
        <v>219</v>
      </c>
      <c r="AU1442" s="105" t="s">
        <v>81</v>
      </c>
      <c r="AY1442" s="6" t="s">
        <v>217</v>
      </c>
      <c r="BE1442" s="106">
        <f>IF(N1442="základní",J1442,0)</f>
        <v>0</v>
      </c>
      <c r="BF1442" s="106">
        <f>IF(N1442="snížená",J1442,0)</f>
        <v>0</v>
      </c>
      <c r="BG1442" s="106">
        <f>IF(N1442="zákl. přenesená",J1442,0)</f>
        <v>0</v>
      </c>
      <c r="BH1442" s="106">
        <f>IF(N1442="sníž. přenesená",J1442,0)</f>
        <v>0</v>
      </c>
      <c r="BI1442" s="106">
        <f>IF(N1442="nulová",J1442,0)</f>
        <v>0</v>
      </c>
      <c r="BJ1442" s="6" t="s">
        <v>79</v>
      </c>
      <c r="BK1442" s="106">
        <f>ROUND(I1442*H1442,2)</f>
        <v>0</v>
      </c>
      <c r="BL1442" s="6" t="s">
        <v>2385</v>
      </c>
      <c r="BM1442" s="105" t="s">
        <v>2386</v>
      </c>
    </row>
    <row r="1443" spans="1:65" s="132" customFormat="1">
      <c r="B1443" s="133"/>
      <c r="D1443" s="113" t="s">
        <v>226</v>
      </c>
      <c r="E1443" s="134" t="s">
        <v>0</v>
      </c>
      <c r="F1443" s="135" t="s">
        <v>2387</v>
      </c>
      <c r="H1443" s="136">
        <v>1</v>
      </c>
      <c r="L1443" s="133"/>
      <c r="M1443" s="157"/>
      <c r="N1443" s="158"/>
      <c r="O1443" s="158"/>
      <c r="P1443" s="158"/>
      <c r="Q1443" s="158"/>
      <c r="R1443" s="158"/>
      <c r="S1443" s="158"/>
      <c r="T1443" s="159"/>
      <c r="AT1443" s="134" t="s">
        <v>226</v>
      </c>
      <c r="AU1443" s="134" t="s">
        <v>81</v>
      </c>
      <c r="AV1443" s="132" t="s">
        <v>81</v>
      </c>
      <c r="AW1443" s="132" t="s">
        <v>28</v>
      </c>
      <c r="AX1443" s="132" t="s">
        <v>79</v>
      </c>
      <c r="AY1443" s="134" t="s">
        <v>217</v>
      </c>
    </row>
    <row r="1444" spans="1:65" s="17" customFormat="1" ht="6.95" customHeight="1">
      <c r="A1444" s="161"/>
      <c r="B1444" s="46"/>
      <c r="C1444" s="47"/>
      <c r="D1444" s="47"/>
      <c r="E1444" s="47"/>
      <c r="F1444" s="47"/>
      <c r="G1444" s="47"/>
      <c r="H1444" s="47"/>
      <c r="I1444" s="47"/>
      <c r="J1444" s="47"/>
      <c r="K1444" s="47"/>
      <c r="L1444" s="15"/>
      <c r="M1444" s="161"/>
      <c r="O1444" s="161"/>
      <c r="P1444" s="161"/>
      <c r="Q1444" s="161"/>
      <c r="R1444" s="161"/>
      <c r="S1444" s="161"/>
      <c r="T1444" s="161"/>
      <c r="U1444" s="161"/>
      <c r="V1444" s="161"/>
      <c r="W1444" s="161"/>
      <c r="X1444" s="161"/>
      <c r="Y1444" s="161"/>
      <c r="Z1444" s="161"/>
      <c r="AA1444" s="161"/>
      <c r="AB1444" s="161"/>
      <c r="AC1444" s="161"/>
      <c r="AD1444" s="161"/>
      <c r="AE1444" s="161"/>
    </row>
  </sheetData>
  <sheetProtection algorithmName="SHA-512" hashValue="VpG97yNLtnlxIOkoG2WGTnJPGzi5SrlEtgj07kjdR6nBhZLmf1tWhyNku9JCLAMSbVsr3akVQ/93MN6+Dmqq1A==" saltValue="/2uriGFlpN8KaXavggUKbA==" spinCount="100000" sheet="1" objects="1" scenarios="1"/>
  <autoFilter ref="C149:K1420"/>
  <mergeCells count="9">
    <mergeCell ref="E87:H87"/>
    <mergeCell ref="E140:H140"/>
    <mergeCell ref="E142:H14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12"/>
  <sheetViews>
    <sheetView showGridLines="0" workbookViewId="0">
      <selection activeCell="F24" sqref="F24"/>
    </sheetView>
  </sheetViews>
  <sheetFormatPr defaultRowHeight="11.25"/>
  <cols>
    <col min="1" max="1" width="8.33203125" style="4" customWidth="1"/>
    <col min="2" max="2" width="1.1640625" style="4" customWidth="1"/>
    <col min="3" max="3" width="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2" width="9.33203125" style="4"/>
    <col min="43" max="66" width="0" style="4" hidden="1" customWidth="1"/>
    <col min="67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141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s="17" customFormat="1" ht="12" customHeight="1">
      <c r="A8" s="14"/>
      <c r="B8" s="15"/>
      <c r="C8" s="14"/>
      <c r="D8" s="12" t="s">
        <v>162</v>
      </c>
      <c r="E8" s="14"/>
      <c r="F8" s="14"/>
      <c r="G8" s="14"/>
      <c r="H8" s="14"/>
      <c r="I8" s="14"/>
      <c r="J8" s="14"/>
      <c r="K8" s="14"/>
      <c r="L8" s="16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</row>
    <row r="9" spans="1:46" s="17" customFormat="1" ht="16.5" customHeight="1">
      <c r="A9" s="14"/>
      <c r="B9" s="15"/>
      <c r="C9" s="14"/>
      <c r="D9" s="14"/>
      <c r="E9" s="315" t="s">
        <v>4088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>
      <c r="A10" s="14"/>
      <c r="B10" s="15"/>
      <c r="C10" s="14"/>
      <c r="D10" s="14"/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2" customHeight="1">
      <c r="A11" s="14"/>
      <c r="B11" s="15"/>
      <c r="C11" s="14"/>
      <c r="D11" s="12" t="s">
        <v>16</v>
      </c>
      <c r="E11" s="14"/>
      <c r="F11" s="19" t="s">
        <v>0</v>
      </c>
      <c r="G11" s="14"/>
      <c r="H11" s="14"/>
      <c r="I11" s="12" t="s">
        <v>17</v>
      </c>
      <c r="J11" s="19" t="s">
        <v>0</v>
      </c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 ht="12" customHeight="1">
      <c r="A12" s="14"/>
      <c r="B12" s="15"/>
      <c r="C12" s="14"/>
      <c r="D12" s="12" t="s">
        <v>18</v>
      </c>
      <c r="E12" s="14"/>
      <c r="F12" s="19" t="s">
        <v>19</v>
      </c>
      <c r="G12" s="14"/>
      <c r="H12" s="14"/>
      <c r="I12" s="12" t="s">
        <v>20</v>
      </c>
      <c r="J12" s="20">
        <f>'Rekapitulace stavby'!AN8</f>
        <v>0</v>
      </c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0.9" customHeight="1">
      <c r="A13" s="14"/>
      <c r="B13" s="15"/>
      <c r="C13" s="14"/>
      <c r="D13" s="14"/>
      <c r="E13" s="14"/>
      <c r="F13" s="14"/>
      <c r="G13" s="14"/>
      <c r="H13" s="14"/>
      <c r="I13" s="14"/>
      <c r="J13" s="14"/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21</v>
      </c>
      <c r="E14" s="14"/>
      <c r="F14" s="14"/>
      <c r="G14" s="14"/>
      <c r="H14" s="14"/>
      <c r="I14" s="12" t="s">
        <v>22</v>
      </c>
      <c r="J14" s="19">
        <v>63703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8" customHeight="1">
      <c r="A15" s="14"/>
      <c r="B15" s="15"/>
      <c r="C15" s="14"/>
      <c r="D15" s="14"/>
      <c r="E15" s="19" t="s">
        <v>23</v>
      </c>
      <c r="F15" s="14"/>
      <c r="G15" s="14"/>
      <c r="H15" s="14"/>
      <c r="I15" s="12" t="s">
        <v>24</v>
      </c>
      <c r="J15" s="19" t="s">
        <v>5515</v>
      </c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6.95" customHeight="1">
      <c r="A16" s="14"/>
      <c r="B16" s="15"/>
      <c r="C16" s="14"/>
      <c r="D16" s="14"/>
      <c r="E16" s="14"/>
      <c r="F16" s="14"/>
      <c r="G16" s="14"/>
      <c r="H16" s="14"/>
      <c r="I16" s="14"/>
      <c r="J16" s="14"/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2" customHeight="1">
      <c r="A17" s="14"/>
      <c r="B17" s="15"/>
      <c r="C17" s="14"/>
      <c r="D17" s="12" t="s">
        <v>25</v>
      </c>
      <c r="E17" s="14"/>
      <c r="F17" s="14"/>
      <c r="G17" s="14"/>
      <c r="H17" s="14"/>
      <c r="I17" s="12" t="s">
        <v>22</v>
      </c>
      <c r="J17" s="123">
        <f>'Rekapitulace stavby'!AN13</f>
        <v>0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18" customHeight="1">
      <c r="A18" s="14"/>
      <c r="B18" s="15"/>
      <c r="C18" s="14"/>
      <c r="D18" s="14"/>
      <c r="E18" s="324">
        <f>'Rekapitulace stavby'!E14</f>
        <v>0</v>
      </c>
      <c r="F18" s="324"/>
      <c r="G18" s="324"/>
      <c r="H18" s="324"/>
      <c r="I18" s="12" t="s">
        <v>24</v>
      </c>
      <c r="J18" s="123">
        <f>'Rekapitulace stavby'!AN14</f>
        <v>0</v>
      </c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6.95" customHeight="1">
      <c r="A19" s="14"/>
      <c r="B19" s="15"/>
      <c r="C19" s="14"/>
      <c r="D19" s="14"/>
      <c r="E19" s="14"/>
      <c r="F19" s="14"/>
      <c r="G19" s="14"/>
      <c r="H19" s="14"/>
      <c r="I19" s="14"/>
      <c r="J19" s="14"/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2" customHeight="1">
      <c r="A20" s="14"/>
      <c r="B20" s="15"/>
      <c r="C20" s="14"/>
      <c r="D20" s="12" t="s">
        <v>26</v>
      </c>
      <c r="E20" s="14"/>
      <c r="F20" s="14"/>
      <c r="G20" s="14"/>
      <c r="H20" s="14"/>
      <c r="I20" s="12" t="s">
        <v>22</v>
      </c>
      <c r="J20" s="19">
        <v>25091905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18" customHeight="1">
      <c r="A21" s="14"/>
      <c r="B21" s="15"/>
      <c r="C21" s="14"/>
      <c r="D21" s="14"/>
      <c r="E21" s="19" t="s">
        <v>27</v>
      </c>
      <c r="F21" s="14"/>
      <c r="G21" s="14"/>
      <c r="H21" s="14"/>
      <c r="I21" s="12" t="s">
        <v>24</v>
      </c>
      <c r="J21" s="19" t="s">
        <v>5514</v>
      </c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6.95" customHeight="1">
      <c r="A22" s="14"/>
      <c r="B22" s="15"/>
      <c r="C22" s="14"/>
      <c r="D22" s="14"/>
      <c r="E22" s="14"/>
      <c r="F22" s="14"/>
      <c r="G22" s="14"/>
      <c r="H22" s="14"/>
      <c r="I22" s="14"/>
      <c r="J22" s="14"/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2" customHeight="1">
      <c r="A23" s="14"/>
      <c r="B23" s="15"/>
      <c r="C23" s="14"/>
      <c r="D23" s="12" t="s">
        <v>29</v>
      </c>
      <c r="E23" s="14"/>
      <c r="F23" s="14"/>
      <c r="G23" s="14"/>
      <c r="H23" s="14"/>
      <c r="I23" s="12" t="s">
        <v>22</v>
      </c>
      <c r="J23" s="19" t="str">
        <f>IF('Rekapitulace stavby'!AN19="","",'Rekapitulace stavby'!AN19)</f>
        <v/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18" customHeight="1">
      <c r="A24" s="14"/>
      <c r="B24" s="15"/>
      <c r="C24" s="14"/>
      <c r="D24" s="14"/>
      <c r="E24" s="19" t="str">
        <f>IF('Rekapitulace stavby'!E20="","",'Rekapitulace stavby'!E20)</f>
        <v xml:space="preserve"> </v>
      </c>
      <c r="F24" s="14"/>
      <c r="G24" s="14"/>
      <c r="H24" s="14"/>
      <c r="I24" s="12" t="s">
        <v>24</v>
      </c>
      <c r="J24" s="19" t="str">
        <f>IF('Rekapitulace stavby'!AN20="","",'Rekapitulace stavby'!AN20)</f>
        <v/>
      </c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6.95" customHeight="1">
      <c r="A25" s="14"/>
      <c r="B25" s="15"/>
      <c r="C25" s="14"/>
      <c r="D25" s="14"/>
      <c r="E25" s="14"/>
      <c r="F25" s="14"/>
      <c r="G25" s="14"/>
      <c r="H25" s="14"/>
      <c r="I25" s="14"/>
      <c r="J25" s="14"/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2" customHeight="1">
      <c r="A26" s="14"/>
      <c r="B26" s="15"/>
      <c r="C26" s="14"/>
      <c r="D26" s="12" t="s">
        <v>31</v>
      </c>
      <c r="E26" s="14"/>
      <c r="F26" s="14"/>
      <c r="G26" s="14"/>
      <c r="H26" s="14"/>
      <c r="I26" s="14"/>
      <c r="J26" s="14"/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24" customFormat="1" ht="16.5" customHeight="1">
      <c r="A27" s="21"/>
      <c r="B27" s="22"/>
      <c r="C27" s="21"/>
      <c r="D27" s="21"/>
      <c r="E27" s="289" t="s">
        <v>0</v>
      </c>
      <c r="F27" s="289"/>
      <c r="G27" s="289"/>
      <c r="H27" s="289"/>
      <c r="I27" s="21"/>
      <c r="J27" s="21"/>
      <c r="K27" s="21"/>
      <c r="L27" s="23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1:31" s="17" customFormat="1" ht="6.95" customHeight="1">
      <c r="A28" s="14"/>
      <c r="B28" s="15"/>
      <c r="C28" s="14"/>
      <c r="D28" s="14"/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17" customFormat="1" ht="6.95" customHeight="1">
      <c r="A29" s="14"/>
      <c r="B29" s="15"/>
      <c r="C29" s="14"/>
      <c r="D29" s="25"/>
      <c r="E29" s="25"/>
      <c r="F29" s="25"/>
      <c r="G29" s="25"/>
      <c r="H29" s="25"/>
      <c r="I29" s="25"/>
      <c r="J29" s="25"/>
      <c r="K29" s="25"/>
      <c r="L29" s="16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</row>
    <row r="30" spans="1:31" s="17" customFormat="1" ht="25.35" customHeight="1">
      <c r="A30" s="14"/>
      <c r="B30" s="15"/>
      <c r="C30" s="14"/>
      <c r="D30" s="26" t="s">
        <v>32</v>
      </c>
      <c r="E30" s="14"/>
      <c r="F30" s="14"/>
      <c r="G30" s="14"/>
      <c r="H30" s="14"/>
      <c r="I30" s="14"/>
      <c r="J30" s="27">
        <f>ROUND(J124, 2)</f>
        <v>0</v>
      </c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14.45" customHeight="1">
      <c r="A32" s="14"/>
      <c r="B32" s="15"/>
      <c r="C32" s="14"/>
      <c r="D32" s="14"/>
      <c r="E32" s="14"/>
      <c r="F32" s="28" t="s">
        <v>34</v>
      </c>
      <c r="G32" s="14"/>
      <c r="H32" s="14"/>
      <c r="I32" s="28" t="s">
        <v>33</v>
      </c>
      <c r="J32" s="28" t="s">
        <v>35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14.45" customHeight="1">
      <c r="A33" s="14"/>
      <c r="B33" s="15"/>
      <c r="C33" s="14"/>
      <c r="D33" s="29" t="s">
        <v>36</v>
      </c>
      <c r="E33" s="12" t="s">
        <v>37</v>
      </c>
      <c r="F33" s="30">
        <f>J30</f>
        <v>0</v>
      </c>
      <c r="G33" s="14"/>
      <c r="H33" s="14"/>
      <c r="I33" s="31">
        <v>0.21</v>
      </c>
      <c r="J33" s="30">
        <f>F33*0.21</f>
        <v>0</v>
      </c>
      <c r="K33" s="14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2" t="s">
        <v>38</v>
      </c>
      <c r="F34" s="30">
        <f>ROUND((SUM(BF124:BF311)),  2)</f>
        <v>0</v>
      </c>
      <c r="G34" s="14"/>
      <c r="H34" s="14"/>
      <c r="I34" s="31">
        <v>0.15</v>
      </c>
      <c r="J34" s="30">
        <f>ROUND(((SUM(BF124:BF311))*I34),  2)</f>
        <v>0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hidden="1" customHeight="1">
      <c r="A35" s="14"/>
      <c r="B35" s="15"/>
      <c r="C35" s="14"/>
      <c r="D35" s="14"/>
      <c r="E35" s="12" t="s">
        <v>39</v>
      </c>
      <c r="F35" s="30">
        <f>ROUND((SUM(BG124:BG311)),  2)</f>
        <v>0</v>
      </c>
      <c r="G35" s="14"/>
      <c r="H35" s="14"/>
      <c r="I35" s="31">
        <v>0.21</v>
      </c>
      <c r="J35" s="30">
        <f>0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hidden="1" customHeight="1">
      <c r="A36" s="14"/>
      <c r="B36" s="15"/>
      <c r="C36" s="14"/>
      <c r="D36" s="14"/>
      <c r="E36" s="12" t="s">
        <v>40</v>
      </c>
      <c r="F36" s="30">
        <f>ROUND((SUM(BH124:BH311)),  2)</f>
        <v>0</v>
      </c>
      <c r="G36" s="14"/>
      <c r="H36" s="14"/>
      <c r="I36" s="31">
        <v>0.15</v>
      </c>
      <c r="J36" s="30">
        <f>0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41</v>
      </c>
      <c r="F37" s="30">
        <f>ROUND((SUM(BI124:BI311)),  2)</f>
        <v>0</v>
      </c>
      <c r="G37" s="14"/>
      <c r="H37" s="14"/>
      <c r="I37" s="31">
        <v>0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6.95" customHeight="1">
      <c r="A38" s="14"/>
      <c r="B38" s="15"/>
      <c r="C38" s="14"/>
      <c r="D38" s="14"/>
      <c r="E38" s="14"/>
      <c r="F38" s="14"/>
      <c r="G38" s="14"/>
      <c r="H38" s="14"/>
      <c r="I38" s="14"/>
      <c r="J38" s="14"/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25.35" customHeight="1">
      <c r="A39" s="14"/>
      <c r="B39" s="15"/>
      <c r="C39" s="32"/>
      <c r="D39" s="33" t="s">
        <v>42</v>
      </c>
      <c r="E39" s="34"/>
      <c r="F39" s="34"/>
      <c r="G39" s="35" t="s">
        <v>43</v>
      </c>
      <c r="H39" s="36" t="s">
        <v>44</v>
      </c>
      <c r="I39" s="34"/>
      <c r="J39" s="37">
        <f>SUM(J30:J37)</f>
        <v>0</v>
      </c>
      <c r="K39" s="38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14.4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ht="14.45" customHeight="1">
      <c r="B41" s="9"/>
      <c r="L41" s="9"/>
    </row>
    <row r="42" spans="1:31" ht="14.45" customHeight="1">
      <c r="B42" s="9"/>
      <c r="L42" s="9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47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47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47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47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47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47" s="17" customFormat="1" ht="12" customHeight="1">
      <c r="A86" s="14"/>
      <c r="B86" s="15"/>
      <c r="C86" s="12" t="s">
        <v>162</v>
      </c>
      <c r="D86" s="14"/>
      <c r="E86" s="14"/>
      <c r="F86" s="14"/>
      <c r="G86" s="14"/>
      <c r="H86" s="14"/>
      <c r="I86" s="14"/>
      <c r="J86" s="14"/>
      <c r="K86" s="14"/>
      <c r="L86" s="16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</row>
    <row r="87" spans="1:47" s="17" customFormat="1" ht="16.5" customHeight="1">
      <c r="A87" s="14"/>
      <c r="B87" s="15"/>
      <c r="C87" s="14"/>
      <c r="D87" s="14"/>
      <c r="E87" s="315" t="str">
        <f>E9</f>
        <v>SO 205 - Silnoproud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47" s="17" customFormat="1" ht="6.95" customHeight="1">
      <c r="A88" s="14"/>
      <c r="B88" s="15"/>
      <c r="C88" s="14"/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47" s="17" customFormat="1" ht="12" customHeight="1">
      <c r="A89" s="14"/>
      <c r="B89" s="15"/>
      <c r="C89" s="12" t="s">
        <v>18</v>
      </c>
      <c r="D89" s="14"/>
      <c r="E89" s="14"/>
      <c r="F89" s="19" t="str">
        <f>F12</f>
        <v>Praha 6 - Hradčany</v>
      </c>
      <c r="G89" s="14"/>
      <c r="H89" s="14"/>
      <c r="I89" s="12" t="s">
        <v>20</v>
      </c>
      <c r="J89" s="20">
        <f>IF(J12="","",J12)</f>
        <v>0</v>
      </c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47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47" s="17" customFormat="1" ht="15.2" customHeight="1">
      <c r="A91" s="14"/>
      <c r="B91" s="15"/>
      <c r="C91" s="12" t="s">
        <v>21</v>
      </c>
      <c r="D91" s="14"/>
      <c r="E91" s="14"/>
      <c r="F91" s="19" t="str">
        <f>E15</f>
        <v>Městská část Praha 6</v>
      </c>
      <c r="G91" s="14"/>
      <c r="H91" s="14"/>
      <c r="I91" s="12" t="s">
        <v>26</v>
      </c>
      <c r="J91" s="50" t="str">
        <f>E21</f>
        <v>BOMART spol. s r.o.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47" s="17" customFormat="1" ht="15.2" customHeight="1">
      <c r="A92" s="14"/>
      <c r="B92" s="15"/>
      <c r="C92" s="12" t="s">
        <v>25</v>
      </c>
      <c r="D92" s="14"/>
      <c r="E92" s="14"/>
      <c r="F92" s="19">
        <f>IF(E18="","",E18)</f>
        <v>0</v>
      </c>
      <c r="G92" s="14"/>
      <c r="H92" s="14"/>
      <c r="I92" s="12" t="s">
        <v>29</v>
      </c>
      <c r="J92" s="50" t="str">
        <f>E24</f>
        <v xml:space="preserve"> </v>
      </c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47" s="17" customFormat="1" ht="10.35" customHeight="1">
      <c r="A93" s="14"/>
      <c r="B93" s="15"/>
      <c r="C93" s="14"/>
      <c r="D93" s="14"/>
      <c r="E93" s="14"/>
      <c r="F93" s="14"/>
      <c r="G93" s="14"/>
      <c r="H93" s="14"/>
      <c r="I93" s="14"/>
      <c r="J93" s="14"/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47" s="17" customFormat="1" ht="29.25" customHeight="1">
      <c r="A94" s="14"/>
      <c r="B94" s="15"/>
      <c r="C94" s="51" t="s">
        <v>165</v>
      </c>
      <c r="D94" s="32"/>
      <c r="E94" s="32"/>
      <c r="F94" s="32"/>
      <c r="G94" s="32"/>
      <c r="H94" s="32"/>
      <c r="I94" s="32"/>
      <c r="J94" s="52" t="s">
        <v>166</v>
      </c>
      <c r="K94" s="32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47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47" s="17" customFormat="1" ht="22.9" customHeight="1">
      <c r="A96" s="14"/>
      <c r="B96" s="15"/>
      <c r="C96" s="53" t="s">
        <v>167</v>
      </c>
      <c r="D96" s="14"/>
      <c r="E96" s="14"/>
      <c r="F96" s="14"/>
      <c r="G96" s="14"/>
      <c r="H96" s="14"/>
      <c r="I96" s="14"/>
      <c r="J96" s="27">
        <f>J124</f>
        <v>0</v>
      </c>
      <c r="K96" s="14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U96" s="6" t="s">
        <v>168</v>
      </c>
    </row>
    <row r="97" spans="1:31" s="54" customFormat="1" ht="24.95" customHeight="1">
      <c r="B97" s="55"/>
      <c r="D97" s="56" t="s">
        <v>4089</v>
      </c>
      <c r="E97" s="57"/>
      <c r="F97" s="57"/>
      <c r="G97" s="57"/>
      <c r="H97" s="57"/>
      <c r="I97" s="57"/>
      <c r="J97" s="58">
        <f>J125</f>
        <v>0</v>
      </c>
      <c r="L97" s="55"/>
    </row>
    <row r="98" spans="1:31" s="59" customFormat="1" ht="19.899999999999999" customHeight="1">
      <c r="B98" s="60"/>
      <c r="D98" s="61" t="s">
        <v>4090</v>
      </c>
      <c r="E98" s="62"/>
      <c r="F98" s="62"/>
      <c r="G98" s="62"/>
      <c r="H98" s="62"/>
      <c r="I98" s="62"/>
      <c r="J98" s="63">
        <f>J126</f>
        <v>0</v>
      </c>
      <c r="L98" s="60"/>
    </row>
    <row r="99" spans="1:31" s="59" customFormat="1" ht="19.899999999999999" customHeight="1">
      <c r="B99" s="60"/>
      <c r="D99" s="61" t="s">
        <v>4091</v>
      </c>
      <c r="E99" s="62"/>
      <c r="F99" s="62"/>
      <c r="G99" s="62"/>
      <c r="H99" s="62"/>
      <c r="I99" s="62"/>
      <c r="J99" s="63">
        <f>J144</f>
        <v>0</v>
      </c>
      <c r="L99" s="60"/>
    </row>
    <row r="100" spans="1:31" s="59" customFormat="1" ht="19.899999999999999" customHeight="1">
      <c r="B100" s="60"/>
      <c r="D100" s="61" t="s">
        <v>4092</v>
      </c>
      <c r="E100" s="62"/>
      <c r="F100" s="62"/>
      <c r="G100" s="62"/>
      <c r="H100" s="62"/>
      <c r="I100" s="62"/>
      <c r="J100" s="63">
        <f>J181</f>
        <v>0</v>
      </c>
      <c r="L100" s="60"/>
    </row>
    <row r="101" spans="1:31" s="59" customFormat="1" ht="19.899999999999999" customHeight="1">
      <c r="B101" s="60"/>
      <c r="D101" s="61" t="s">
        <v>4093</v>
      </c>
      <c r="E101" s="62"/>
      <c r="F101" s="62"/>
      <c r="G101" s="62"/>
      <c r="H101" s="62"/>
      <c r="I101" s="62"/>
      <c r="J101" s="63">
        <f>J195</f>
        <v>0</v>
      </c>
      <c r="L101" s="60"/>
    </row>
    <row r="102" spans="1:31" s="59" customFormat="1" ht="19.899999999999999" customHeight="1">
      <c r="B102" s="60"/>
      <c r="D102" s="61" t="s">
        <v>4094</v>
      </c>
      <c r="E102" s="62"/>
      <c r="F102" s="62"/>
      <c r="G102" s="62"/>
      <c r="H102" s="62"/>
      <c r="I102" s="62"/>
      <c r="J102" s="63">
        <f>J261</f>
        <v>0</v>
      </c>
      <c r="L102" s="60"/>
    </row>
    <row r="103" spans="1:31" s="59" customFormat="1" ht="19.899999999999999" customHeight="1">
      <c r="B103" s="60"/>
      <c r="D103" s="61" t="s">
        <v>4095</v>
      </c>
      <c r="E103" s="62"/>
      <c r="F103" s="62"/>
      <c r="G103" s="62"/>
      <c r="H103" s="62"/>
      <c r="I103" s="62"/>
      <c r="J103" s="63">
        <f>J288</f>
        <v>0</v>
      </c>
      <c r="L103" s="60"/>
    </row>
    <row r="104" spans="1:31" s="59" customFormat="1" ht="19.899999999999999" customHeight="1">
      <c r="B104" s="60"/>
      <c r="D104" s="61" t="s">
        <v>4096</v>
      </c>
      <c r="E104" s="62"/>
      <c r="F104" s="62"/>
      <c r="G104" s="62"/>
      <c r="H104" s="62"/>
      <c r="I104" s="62"/>
      <c r="J104" s="63">
        <f>J305</f>
        <v>0</v>
      </c>
      <c r="L104" s="60"/>
    </row>
    <row r="105" spans="1:31" s="17" customFormat="1" ht="21.75" customHeight="1">
      <c r="A105" s="14"/>
      <c r="B105" s="15"/>
      <c r="C105" s="14"/>
      <c r="D105" s="14"/>
      <c r="E105" s="14"/>
      <c r="F105" s="14"/>
      <c r="G105" s="14"/>
      <c r="H105" s="14"/>
      <c r="I105" s="14"/>
      <c r="J105" s="14"/>
      <c r="K105" s="14"/>
      <c r="L105" s="16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</row>
    <row r="106" spans="1:31" s="17" customFormat="1" ht="6.95" customHeight="1">
      <c r="A106" s="14"/>
      <c r="B106" s="46"/>
      <c r="C106" s="47"/>
      <c r="D106" s="47"/>
      <c r="E106" s="47"/>
      <c r="F106" s="47"/>
      <c r="G106" s="47"/>
      <c r="H106" s="47"/>
      <c r="I106" s="47"/>
      <c r="J106" s="47"/>
      <c r="K106" s="47"/>
      <c r="L106" s="16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</row>
    <row r="110" spans="1:31" s="17" customFormat="1" ht="6.95" customHeight="1">
      <c r="A110" s="14"/>
      <c r="B110" s="48"/>
      <c r="C110" s="49"/>
      <c r="D110" s="49"/>
      <c r="E110" s="49"/>
      <c r="F110" s="49"/>
      <c r="G110" s="49"/>
      <c r="H110" s="49"/>
      <c r="I110" s="49"/>
      <c r="J110" s="49"/>
      <c r="K110" s="49"/>
      <c r="L110" s="16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</row>
    <row r="111" spans="1:31" s="17" customFormat="1" ht="24.95" customHeight="1">
      <c r="A111" s="14"/>
      <c r="B111" s="15"/>
      <c r="C111" s="10" t="s">
        <v>202</v>
      </c>
      <c r="D111" s="14"/>
      <c r="E111" s="14"/>
      <c r="F111" s="14"/>
      <c r="G111" s="14"/>
      <c r="H111" s="14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31" s="17" customFormat="1" ht="6.95" customHeight="1">
      <c r="A112" s="14"/>
      <c r="B112" s="15"/>
      <c r="C112" s="14"/>
      <c r="D112" s="14"/>
      <c r="E112" s="14"/>
      <c r="F112" s="14"/>
      <c r="G112" s="14"/>
      <c r="H112" s="14"/>
      <c r="I112" s="14"/>
      <c r="J112" s="14"/>
      <c r="K112" s="14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3" spans="1:65" s="17" customFormat="1" ht="12" customHeight="1">
      <c r="A113" s="14"/>
      <c r="B113" s="15"/>
      <c r="C113" s="12" t="s">
        <v>14</v>
      </c>
      <c r="D113" s="14"/>
      <c r="E113" s="14"/>
      <c r="F113" s="14"/>
      <c r="G113" s="14"/>
      <c r="H113" s="14"/>
      <c r="I113" s="14"/>
      <c r="J113" s="14"/>
      <c r="K113" s="14"/>
      <c r="L113" s="16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</row>
    <row r="114" spans="1:65" s="17" customFormat="1" ht="16.5" customHeight="1">
      <c r="A114" s="14"/>
      <c r="B114" s="15"/>
      <c r="C114" s="14"/>
      <c r="D114" s="14"/>
      <c r="E114" s="321" t="str">
        <f>E7</f>
        <v>MŠ Tychonova - celková rekonstrukce</v>
      </c>
      <c r="F114" s="322"/>
      <c r="G114" s="322"/>
      <c r="H114" s="322"/>
      <c r="I114" s="14"/>
      <c r="J114" s="14"/>
      <c r="K114" s="14"/>
      <c r="L114" s="16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</row>
    <row r="115" spans="1:65" s="17" customFormat="1" ht="12" customHeight="1">
      <c r="A115" s="14"/>
      <c r="B115" s="15"/>
      <c r="C115" s="12" t="s">
        <v>162</v>
      </c>
      <c r="D115" s="14"/>
      <c r="E115" s="14"/>
      <c r="F115" s="14"/>
      <c r="G115" s="14"/>
      <c r="H115" s="14"/>
      <c r="I115" s="14"/>
      <c r="J115" s="14"/>
      <c r="K115" s="14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65" s="17" customFormat="1" ht="16.5" customHeight="1">
      <c r="A116" s="14"/>
      <c r="B116" s="15"/>
      <c r="C116" s="14"/>
      <c r="D116" s="14"/>
      <c r="E116" s="315" t="str">
        <f>E9</f>
        <v>SO 205 - Silnoproud</v>
      </c>
      <c r="F116" s="320"/>
      <c r="G116" s="320"/>
      <c r="H116" s="320"/>
      <c r="I116" s="14"/>
      <c r="J116" s="14"/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65" s="17" customFormat="1" ht="6.95" customHeight="1">
      <c r="A117" s="14"/>
      <c r="B117" s="15"/>
      <c r="C117" s="14"/>
      <c r="D117" s="14"/>
      <c r="E117" s="14"/>
      <c r="F117" s="14"/>
      <c r="G117" s="14"/>
      <c r="H117" s="14"/>
      <c r="I117" s="14"/>
      <c r="J117" s="14"/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65" s="17" customFormat="1" ht="12" customHeight="1">
      <c r="A118" s="14"/>
      <c r="B118" s="15"/>
      <c r="C118" s="12" t="s">
        <v>18</v>
      </c>
      <c r="D118" s="14"/>
      <c r="E118" s="14"/>
      <c r="F118" s="19" t="str">
        <f>F12</f>
        <v>Praha 6 - Hradčany</v>
      </c>
      <c r="G118" s="14"/>
      <c r="H118" s="14"/>
      <c r="I118" s="12" t="s">
        <v>20</v>
      </c>
      <c r="J118" s="20">
        <f>IF(J12="","",J12)</f>
        <v>0</v>
      </c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65" s="17" customFormat="1" ht="6.95" customHeight="1">
      <c r="A119" s="14"/>
      <c r="B119" s="15"/>
      <c r="C119" s="14"/>
      <c r="D119" s="14"/>
      <c r="E119" s="14"/>
      <c r="F119" s="14"/>
      <c r="G119" s="14"/>
      <c r="H119" s="14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65" s="17" customFormat="1" ht="15.2" customHeight="1">
      <c r="A120" s="14"/>
      <c r="B120" s="15"/>
      <c r="C120" s="12" t="s">
        <v>21</v>
      </c>
      <c r="D120" s="14"/>
      <c r="E120" s="14"/>
      <c r="F120" s="19" t="str">
        <f>E15</f>
        <v>Městská část Praha 6</v>
      </c>
      <c r="G120" s="14"/>
      <c r="H120" s="14"/>
      <c r="I120" s="12" t="s">
        <v>26</v>
      </c>
      <c r="J120" s="50" t="str">
        <f>E21</f>
        <v>BOMART spol. s r.o.</v>
      </c>
      <c r="K120" s="14"/>
      <c r="L120" s="16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</row>
    <row r="121" spans="1:65" s="17" customFormat="1" ht="15.2" customHeight="1">
      <c r="A121" s="14"/>
      <c r="B121" s="15"/>
      <c r="C121" s="12" t="s">
        <v>25</v>
      </c>
      <c r="D121" s="14"/>
      <c r="E121" s="14"/>
      <c r="F121" s="19">
        <f>IF(E18="","",E18)</f>
        <v>0</v>
      </c>
      <c r="G121" s="14"/>
      <c r="H121" s="14"/>
      <c r="I121" s="12" t="s">
        <v>29</v>
      </c>
      <c r="J121" s="50" t="str">
        <f>E24</f>
        <v xml:space="preserve"> </v>
      </c>
      <c r="K121" s="14"/>
      <c r="L121" s="16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</row>
    <row r="122" spans="1:65" s="17" customFormat="1" ht="10.35" customHeight="1">
      <c r="A122" s="14"/>
      <c r="B122" s="15"/>
      <c r="C122" s="14"/>
      <c r="D122" s="14"/>
      <c r="E122" s="14"/>
      <c r="F122" s="14"/>
      <c r="G122" s="14"/>
      <c r="H122" s="14"/>
      <c r="I122" s="14"/>
      <c r="J122" s="14"/>
      <c r="K122" s="14"/>
      <c r="L122" s="16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</row>
    <row r="123" spans="1:65" s="73" customFormat="1" ht="29.25" customHeight="1">
      <c r="A123" s="64"/>
      <c r="B123" s="65"/>
      <c r="C123" s="66" t="s">
        <v>203</v>
      </c>
      <c r="D123" s="67" t="s">
        <v>57</v>
      </c>
      <c r="E123" s="67" t="s">
        <v>53</v>
      </c>
      <c r="F123" s="67" t="s">
        <v>54</v>
      </c>
      <c r="G123" s="67" t="s">
        <v>204</v>
      </c>
      <c r="H123" s="67" t="s">
        <v>205</v>
      </c>
      <c r="I123" s="67" t="s">
        <v>206</v>
      </c>
      <c r="J123" s="67" t="s">
        <v>166</v>
      </c>
      <c r="K123" s="68" t="s">
        <v>207</v>
      </c>
      <c r="L123" s="69"/>
      <c r="M123" s="70" t="s">
        <v>0</v>
      </c>
      <c r="N123" s="71" t="s">
        <v>36</v>
      </c>
      <c r="O123" s="71" t="s">
        <v>208</v>
      </c>
      <c r="P123" s="71" t="s">
        <v>209</v>
      </c>
      <c r="Q123" s="71" t="s">
        <v>210</v>
      </c>
      <c r="R123" s="71" t="s">
        <v>211</v>
      </c>
      <c r="S123" s="71" t="s">
        <v>212</v>
      </c>
      <c r="T123" s="72" t="s">
        <v>213</v>
      </c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</row>
    <row r="124" spans="1:65" s="17" customFormat="1" ht="22.9" customHeight="1">
      <c r="A124" s="14"/>
      <c r="B124" s="15"/>
      <c r="C124" s="74" t="s">
        <v>214</v>
      </c>
      <c r="D124" s="14"/>
      <c r="E124" s="14"/>
      <c r="F124" s="14"/>
      <c r="G124" s="14"/>
      <c r="H124" s="14"/>
      <c r="I124" s="14"/>
      <c r="J124" s="75">
        <f>SUBTOTAL(9,J127:J311)</f>
        <v>0</v>
      </c>
      <c r="K124" s="14"/>
      <c r="L124" s="15"/>
      <c r="M124" s="76"/>
      <c r="N124" s="77"/>
      <c r="O124" s="25"/>
      <c r="P124" s="78">
        <f>P125</f>
        <v>0</v>
      </c>
      <c r="Q124" s="25"/>
      <c r="R124" s="78">
        <f>R125</f>
        <v>0</v>
      </c>
      <c r="S124" s="25"/>
      <c r="T124" s="79">
        <f>T125</f>
        <v>0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6" t="s">
        <v>71</v>
      </c>
      <c r="AU124" s="6" t="s">
        <v>168</v>
      </c>
      <c r="BK124" s="80">
        <f>BK125</f>
        <v>0</v>
      </c>
    </row>
    <row r="125" spans="1:65" s="81" customFormat="1" ht="25.9" customHeight="1">
      <c r="B125" s="82"/>
      <c r="D125" s="83" t="s">
        <v>71</v>
      </c>
      <c r="E125" s="84" t="s">
        <v>2391</v>
      </c>
      <c r="F125" s="84" t="s">
        <v>4097</v>
      </c>
      <c r="J125" s="85">
        <f>BK125</f>
        <v>0</v>
      </c>
      <c r="L125" s="82"/>
      <c r="M125" s="86"/>
      <c r="N125" s="87"/>
      <c r="O125" s="87"/>
      <c r="P125" s="88">
        <f>P126+P144+P181+P195+P261+P288+P305</f>
        <v>0</v>
      </c>
      <c r="Q125" s="87"/>
      <c r="R125" s="88">
        <f>R126+R144+R181+R195+R261+R288+R305</f>
        <v>0</v>
      </c>
      <c r="S125" s="87"/>
      <c r="T125" s="89">
        <f>T126+T144+T181+T195+T261+T288+T305</f>
        <v>0</v>
      </c>
      <c r="AR125" s="83" t="s">
        <v>79</v>
      </c>
      <c r="AT125" s="90" t="s">
        <v>71</v>
      </c>
      <c r="AU125" s="90" t="s">
        <v>72</v>
      </c>
      <c r="AY125" s="83" t="s">
        <v>217</v>
      </c>
      <c r="BK125" s="91">
        <f>BK126+BK144+BK181+BK195+BK261+BK288+BK305</f>
        <v>0</v>
      </c>
    </row>
    <row r="126" spans="1:65" s="81" customFormat="1" ht="22.9" customHeight="1">
      <c r="B126" s="82"/>
      <c r="D126" s="83" t="s">
        <v>71</v>
      </c>
      <c r="E126" s="92" t="s">
        <v>3352</v>
      </c>
      <c r="F126" s="92" t="s">
        <v>4098</v>
      </c>
      <c r="J126" s="93">
        <f>SUBTOTAL(9,J127:J143)</f>
        <v>0</v>
      </c>
      <c r="L126" s="82"/>
      <c r="M126" s="86"/>
      <c r="N126" s="87"/>
      <c r="O126" s="87"/>
      <c r="P126" s="88">
        <f>SUM(P127:P143)</f>
        <v>0</v>
      </c>
      <c r="Q126" s="87"/>
      <c r="R126" s="88">
        <f>SUM(R127:R143)</f>
        <v>0</v>
      </c>
      <c r="S126" s="87"/>
      <c r="T126" s="89">
        <f>SUM(T127:T143)</f>
        <v>0</v>
      </c>
      <c r="AR126" s="83" t="s">
        <v>79</v>
      </c>
      <c r="AT126" s="90" t="s">
        <v>71</v>
      </c>
      <c r="AU126" s="90" t="s">
        <v>79</v>
      </c>
      <c r="AY126" s="83" t="s">
        <v>217</v>
      </c>
      <c r="BK126" s="91">
        <f>SUM(BK127:BK143)</f>
        <v>0</v>
      </c>
    </row>
    <row r="127" spans="1:65" s="17" customFormat="1" ht="16.5" customHeight="1">
      <c r="A127" s="14"/>
      <c r="B127" s="15"/>
      <c r="C127" s="94">
        <v>1</v>
      </c>
      <c r="D127" s="94" t="s">
        <v>219</v>
      </c>
      <c r="E127" s="95" t="s">
        <v>4099</v>
      </c>
      <c r="F127" s="96" t="s">
        <v>4963</v>
      </c>
      <c r="G127" s="97" t="s">
        <v>862</v>
      </c>
      <c r="H127" s="98">
        <v>1</v>
      </c>
      <c r="I127" s="1"/>
      <c r="J127" s="99">
        <f t="shared" ref="J127:J133" si="0">ROUND(I127*H127,2)</f>
        <v>0</v>
      </c>
      <c r="K127" s="96" t="s">
        <v>0</v>
      </c>
      <c r="L127" s="15"/>
      <c r="M127" s="100" t="s">
        <v>0</v>
      </c>
      <c r="N127" s="101" t="s">
        <v>37</v>
      </c>
      <c r="O127" s="102"/>
      <c r="P127" s="103">
        <f>O127*H127</f>
        <v>0</v>
      </c>
      <c r="Q127" s="103">
        <v>0</v>
      </c>
      <c r="R127" s="103">
        <f>Q127*H127</f>
        <v>0</v>
      </c>
      <c r="S127" s="103">
        <v>0</v>
      </c>
      <c r="T127" s="104">
        <f>S127*H127</f>
        <v>0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R127" s="105" t="s">
        <v>224</v>
      </c>
      <c r="AT127" s="105" t="s">
        <v>219</v>
      </c>
      <c r="AU127" s="105" t="s">
        <v>81</v>
      </c>
      <c r="AY127" s="6" t="s">
        <v>217</v>
      </c>
      <c r="BE127" s="106">
        <f>IF(N127="základní",J127,0)</f>
        <v>0</v>
      </c>
      <c r="BF127" s="106">
        <f>IF(N127="snížená",J127,0)</f>
        <v>0</v>
      </c>
      <c r="BG127" s="106">
        <f>IF(N127="zákl. přenesená",J127,0)</f>
        <v>0</v>
      </c>
      <c r="BH127" s="106">
        <f>IF(N127="sníž. přenesená",J127,0)</f>
        <v>0</v>
      </c>
      <c r="BI127" s="106">
        <f>IF(N127="nulová",J127,0)</f>
        <v>0</v>
      </c>
      <c r="BJ127" s="6" t="s">
        <v>79</v>
      </c>
      <c r="BK127" s="106">
        <f t="shared" ref="BK127:BK134" si="1">ROUND(I127*H127,2)</f>
        <v>0</v>
      </c>
      <c r="BL127" s="6" t="s">
        <v>224</v>
      </c>
      <c r="BM127" s="105" t="s">
        <v>81</v>
      </c>
    </row>
    <row r="128" spans="1:65" s="17" customFormat="1" ht="16.5" customHeight="1">
      <c r="A128" s="14"/>
      <c r="B128" s="15"/>
      <c r="C128" s="107">
        <f>C127+1</f>
        <v>2</v>
      </c>
      <c r="D128" s="107" t="s">
        <v>219</v>
      </c>
      <c r="E128" s="108" t="s">
        <v>4965</v>
      </c>
      <c r="F128" s="109" t="s">
        <v>4964</v>
      </c>
      <c r="G128" s="110" t="s">
        <v>862</v>
      </c>
      <c r="H128" s="111">
        <v>1</v>
      </c>
      <c r="I128" s="3"/>
      <c r="J128" s="112">
        <f t="shared" si="0"/>
        <v>0</v>
      </c>
      <c r="K128" s="96" t="s">
        <v>0</v>
      </c>
      <c r="L128" s="15"/>
      <c r="M128" s="100"/>
      <c r="N128" s="101"/>
      <c r="O128" s="102"/>
      <c r="P128" s="103"/>
      <c r="Q128" s="103"/>
      <c r="R128" s="103"/>
      <c r="S128" s="103"/>
      <c r="T128" s="10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R128" s="105"/>
      <c r="AT128" s="105"/>
      <c r="AU128" s="105"/>
      <c r="AY128" s="6"/>
      <c r="BE128" s="106"/>
      <c r="BF128" s="106"/>
      <c r="BG128" s="106"/>
      <c r="BH128" s="106"/>
      <c r="BI128" s="106"/>
      <c r="BJ128" s="6"/>
      <c r="BK128" s="106">
        <f t="shared" si="1"/>
        <v>0</v>
      </c>
      <c r="BL128" s="6"/>
      <c r="BM128" s="105"/>
    </row>
    <row r="129" spans="1:65" s="17" customFormat="1" ht="16.5" customHeight="1">
      <c r="A129" s="14"/>
      <c r="B129" s="15"/>
      <c r="C129" s="94">
        <f t="shared" ref="C129" si="2">C128+1</f>
        <v>3</v>
      </c>
      <c r="D129" s="94" t="s">
        <v>219</v>
      </c>
      <c r="E129" s="95" t="s">
        <v>4100</v>
      </c>
      <c r="F129" s="96" t="s">
        <v>4966</v>
      </c>
      <c r="G129" s="97" t="s">
        <v>862</v>
      </c>
      <c r="H129" s="98">
        <v>1</v>
      </c>
      <c r="I129" s="1"/>
      <c r="J129" s="99">
        <f t="shared" si="0"/>
        <v>0</v>
      </c>
      <c r="K129" s="96" t="s">
        <v>0</v>
      </c>
      <c r="L129" s="15"/>
      <c r="M129" s="100" t="s">
        <v>0</v>
      </c>
      <c r="N129" s="101" t="s">
        <v>37</v>
      </c>
      <c r="O129" s="102"/>
      <c r="P129" s="103">
        <f>O129*H129</f>
        <v>0</v>
      </c>
      <c r="Q129" s="103">
        <v>0</v>
      </c>
      <c r="R129" s="103">
        <f>Q129*H129</f>
        <v>0</v>
      </c>
      <c r="S129" s="103">
        <v>0</v>
      </c>
      <c r="T129" s="104">
        <f>S129*H129</f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R129" s="105" t="s">
        <v>224</v>
      </c>
      <c r="AT129" s="105" t="s">
        <v>219</v>
      </c>
      <c r="AU129" s="105" t="s">
        <v>81</v>
      </c>
      <c r="AY129" s="6" t="s">
        <v>217</v>
      </c>
      <c r="BE129" s="106">
        <f>IF(N129="základní",J129,0)</f>
        <v>0</v>
      </c>
      <c r="BF129" s="106">
        <f>IF(N129="snížená",J129,0)</f>
        <v>0</v>
      </c>
      <c r="BG129" s="106">
        <f>IF(N129="zákl. přenesená",J129,0)</f>
        <v>0</v>
      </c>
      <c r="BH129" s="106">
        <f>IF(N129="sníž. přenesená",J129,0)</f>
        <v>0</v>
      </c>
      <c r="BI129" s="106">
        <f>IF(N129="nulová",J129,0)</f>
        <v>0</v>
      </c>
      <c r="BJ129" s="6" t="s">
        <v>79</v>
      </c>
      <c r="BK129" s="106">
        <f t="shared" si="1"/>
        <v>0</v>
      </c>
      <c r="BL129" s="6" t="s">
        <v>224</v>
      </c>
      <c r="BM129" s="105" t="s">
        <v>224</v>
      </c>
    </row>
    <row r="130" spans="1:65" s="17" customFormat="1" ht="16.5" customHeight="1">
      <c r="A130" s="14"/>
      <c r="B130" s="15"/>
      <c r="C130" s="107">
        <f t="shared" ref="C130:C131" si="3">C129+1</f>
        <v>4</v>
      </c>
      <c r="D130" s="107" t="s">
        <v>219</v>
      </c>
      <c r="E130" s="108" t="s">
        <v>4968</v>
      </c>
      <c r="F130" s="109" t="s">
        <v>4967</v>
      </c>
      <c r="G130" s="110" t="s">
        <v>862</v>
      </c>
      <c r="H130" s="111">
        <v>1</v>
      </c>
      <c r="I130" s="3"/>
      <c r="J130" s="112">
        <f t="shared" si="0"/>
        <v>0</v>
      </c>
      <c r="K130" s="96" t="s">
        <v>0</v>
      </c>
      <c r="L130" s="15"/>
      <c r="M130" s="100"/>
      <c r="N130" s="101"/>
      <c r="O130" s="102"/>
      <c r="P130" s="103"/>
      <c r="Q130" s="103"/>
      <c r="R130" s="103"/>
      <c r="S130" s="103"/>
      <c r="T130" s="10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R130" s="105"/>
      <c r="AT130" s="105"/>
      <c r="AU130" s="105"/>
      <c r="AY130" s="6"/>
      <c r="BE130" s="106"/>
      <c r="BF130" s="106"/>
      <c r="BG130" s="106"/>
      <c r="BH130" s="106"/>
      <c r="BI130" s="106"/>
      <c r="BJ130" s="6"/>
      <c r="BK130" s="106">
        <f t="shared" si="1"/>
        <v>0</v>
      </c>
      <c r="BL130" s="6"/>
      <c r="BM130" s="105"/>
    </row>
    <row r="131" spans="1:65" s="17" customFormat="1" ht="16.5" customHeight="1">
      <c r="A131" s="14"/>
      <c r="B131" s="15"/>
      <c r="C131" s="94">
        <f t="shared" si="3"/>
        <v>5</v>
      </c>
      <c r="D131" s="94" t="s">
        <v>219</v>
      </c>
      <c r="E131" s="95" t="s">
        <v>4101</v>
      </c>
      <c r="F131" s="96" t="s">
        <v>4970</v>
      </c>
      <c r="G131" s="97" t="s">
        <v>862</v>
      </c>
      <c r="H131" s="98">
        <v>1</v>
      </c>
      <c r="I131" s="1"/>
      <c r="J131" s="99">
        <f t="shared" si="0"/>
        <v>0</v>
      </c>
      <c r="K131" s="96" t="s">
        <v>0</v>
      </c>
      <c r="L131" s="15"/>
      <c r="M131" s="100" t="s">
        <v>0</v>
      </c>
      <c r="N131" s="101" t="s">
        <v>37</v>
      </c>
      <c r="O131" s="102"/>
      <c r="P131" s="103">
        <f>O131*H131</f>
        <v>0</v>
      </c>
      <c r="Q131" s="103">
        <v>0</v>
      </c>
      <c r="R131" s="103">
        <f>Q131*H131</f>
        <v>0</v>
      </c>
      <c r="S131" s="103">
        <v>0</v>
      </c>
      <c r="T131" s="104">
        <f>S131*H131</f>
        <v>0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R131" s="105" t="s">
        <v>224</v>
      </c>
      <c r="AT131" s="105" t="s">
        <v>219</v>
      </c>
      <c r="AU131" s="105" t="s">
        <v>81</v>
      </c>
      <c r="AY131" s="6" t="s">
        <v>217</v>
      </c>
      <c r="BE131" s="106">
        <f>IF(N131="základní",J131,0)</f>
        <v>0</v>
      </c>
      <c r="BF131" s="106">
        <f>IF(N131="snížená",J131,0)</f>
        <v>0</v>
      </c>
      <c r="BG131" s="106">
        <f>IF(N131="zákl. přenesená",J131,0)</f>
        <v>0</v>
      </c>
      <c r="BH131" s="106">
        <f>IF(N131="sníž. přenesená",J131,0)</f>
        <v>0</v>
      </c>
      <c r="BI131" s="106">
        <f>IF(N131="nulová",J131,0)</f>
        <v>0</v>
      </c>
      <c r="BJ131" s="6" t="s">
        <v>79</v>
      </c>
      <c r="BK131" s="106">
        <f t="shared" si="1"/>
        <v>0</v>
      </c>
      <c r="BL131" s="6" t="s">
        <v>224</v>
      </c>
      <c r="BM131" s="105" t="s">
        <v>244</v>
      </c>
    </row>
    <row r="132" spans="1:65" s="17" customFormat="1" ht="16.5" customHeight="1">
      <c r="A132" s="14"/>
      <c r="B132" s="15"/>
      <c r="C132" s="107">
        <f t="shared" ref="C132:C133" si="4">C131+1</f>
        <v>6</v>
      </c>
      <c r="D132" s="107" t="s">
        <v>219</v>
      </c>
      <c r="E132" s="108" t="s">
        <v>4969</v>
      </c>
      <c r="F132" s="109" t="s">
        <v>4971</v>
      </c>
      <c r="G132" s="110" t="s">
        <v>862</v>
      </c>
      <c r="H132" s="111">
        <v>1</v>
      </c>
      <c r="I132" s="3"/>
      <c r="J132" s="112">
        <f t="shared" si="0"/>
        <v>0</v>
      </c>
      <c r="K132" s="96" t="s">
        <v>0</v>
      </c>
      <c r="L132" s="15"/>
      <c r="M132" s="100"/>
      <c r="N132" s="101"/>
      <c r="O132" s="102"/>
      <c r="P132" s="103"/>
      <c r="Q132" s="103"/>
      <c r="R132" s="103"/>
      <c r="S132" s="103"/>
      <c r="T132" s="10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R132" s="105"/>
      <c r="AT132" s="105"/>
      <c r="AU132" s="105"/>
      <c r="AY132" s="6"/>
      <c r="BE132" s="106"/>
      <c r="BF132" s="106"/>
      <c r="BG132" s="106"/>
      <c r="BH132" s="106"/>
      <c r="BI132" s="106"/>
      <c r="BJ132" s="6"/>
      <c r="BK132" s="106">
        <f t="shared" si="1"/>
        <v>0</v>
      </c>
      <c r="BL132" s="6"/>
      <c r="BM132" s="105"/>
    </row>
    <row r="133" spans="1:65" s="17" customFormat="1" ht="36">
      <c r="A133" s="14"/>
      <c r="B133" s="15"/>
      <c r="C133" s="107">
        <f t="shared" si="4"/>
        <v>7</v>
      </c>
      <c r="D133" s="107" t="s">
        <v>219</v>
      </c>
      <c r="E133" s="108" t="s">
        <v>4102</v>
      </c>
      <c r="F133" s="109" t="s">
        <v>4973</v>
      </c>
      <c r="G133" s="110" t="s">
        <v>2486</v>
      </c>
      <c r="H133" s="111">
        <v>1</v>
      </c>
      <c r="I133" s="3"/>
      <c r="J133" s="112">
        <f t="shared" si="0"/>
        <v>0</v>
      </c>
      <c r="K133" s="96" t="s">
        <v>0</v>
      </c>
      <c r="L133" s="15"/>
      <c r="M133" s="100" t="s">
        <v>0</v>
      </c>
      <c r="N133" s="101" t="s">
        <v>37</v>
      </c>
      <c r="O133" s="102"/>
      <c r="P133" s="103">
        <f>O133*H133</f>
        <v>0</v>
      </c>
      <c r="Q133" s="103">
        <v>0</v>
      </c>
      <c r="R133" s="103">
        <f>Q133*H133</f>
        <v>0</v>
      </c>
      <c r="S133" s="103">
        <v>0</v>
      </c>
      <c r="T133" s="104">
        <f>S133*H133</f>
        <v>0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R133" s="105" t="s">
        <v>224</v>
      </c>
      <c r="AT133" s="105" t="s">
        <v>219</v>
      </c>
      <c r="AU133" s="105" t="s">
        <v>81</v>
      </c>
      <c r="AY133" s="6" t="s">
        <v>217</v>
      </c>
      <c r="BE133" s="106">
        <f>IF(N133="základní",J133,0)</f>
        <v>0</v>
      </c>
      <c r="BF133" s="106">
        <f>IF(N133="snížená",J133,0)</f>
        <v>0</v>
      </c>
      <c r="BG133" s="106">
        <f>IF(N133="zákl. přenesená",J133,0)</f>
        <v>0</v>
      </c>
      <c r="BH133" s="106">
        <f>IF(N133="sníž. přenesená",J133,0)</f>
        <v>0</v>
      </c>
      <c r="BI133" s="106">
        <f>IF(N133="nulová",J133,0)</f>
        <v>0</v>
      </c>
      <c r="BJ133" s="6" t="s">
        <v>79</v>
      </c>
      <c r="BK133" s="106">
        <f t="shared" si="1"/>
        <v>0</v>
      </c>
      <c r="BL133" s="6" t="s">
        <v>224</v>
      </c>
      <c r="BM133" s="105" t="s">
        <v>248</v>
      </c>
    </row>
    <row r="134" spans="1:65" s="17" customFormat="1" ht="19.5">
      <c r="A134" s="14"/>
      <c r="B134" s="15"/>
      <c r="C134" s="14"/>
      <c r="D134" s="113" t="s">
        <v>745</v>
      </c>
      <c r="E134" s="14"/>
      <c r="F134" s="114" t="s">
        <v>4972</v>
      </c>
      <c r="G134" s="14"/>
      <c r="H134" s="14"/>
      <c r="I134" s="14"/>
      <c r="J134" s="14"/>
      <c r="K134" s="14"/>
      <c r="L134" s="15"/>
      <c r="M134" s="115"/>
      <c r="N134" s="116"/>
      <c r="O134" s="102"/>
      <c r="P134" s="102"/>
      <c r="Q134" s="102"/>
      <c r="R134" s="102"/>
      <c r="S134" s="102"/>
      <c r="T134" s="117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6" t="s">
        <v>745</v>
      </c>
      <c r="AU134" s="6" t="s">
        <v>81</v>
      </c>
      <c r="BK134" s="106">
        <f t="shared" si="1"/>
        <v>0</v>
      </c>
    </row>
    <row r="135" spans="1:65" s="17" customFormat="1" ht="16.5" customHeight="1">
      <c r="A135" s="14"/>
      <c r="B135" s="15"/>
      <c r="C135" s="107">
        <f>C133+1</f>
        <v>8</v>
      </c>
      <c r="D135" s="107" t="s">
        <v>219</v>
      </c>
      <c r="E135" s="108" t="s">
        <v>4103</v>
      </c>
      <c r="F135" s="109" t="s">
        <v>4974</v>
      </c>
      <c r="G135" s="110" t="s">
        <v>2486</v>
      </c>
      <c r="H135" s="111">
        <v>2</v>
      </c>
      <c r="I135" s="3"/>
      <c r="J135" s="112">
        <f>ROUND(I135*H135,2)</f>
        <v>0</v>
      </c>
      <c r="K135" s="96" t="s">
        <v>0</v>
      </c>
      <c r="L135" s="15"/>
      <c r="M135" s="100"/>
      <c r="N135" s="101"/>
      <c r="O135" s="102"/>
      <c r="P135" s="103"/>
      <c r="Q135" s="103"/>
      <c r="R135" s="103"/>
      <c r="S135" s="103"/>
      <c r="T135" s="10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R135" s="105"/>
      <c r="AT135" s="105"/>
      <c r="AU135" s="105"/>
      <c r="AY135" s="6"/>
      <c r="BE135" s="106"/>
      <c r="BF135" s="106"/>
      <c r="BG135" s="106"/>
      <c r="BH135" s="106"/>
      <c r="BI135" s="106"/>
      <c r="BJ135" s="6"/>
      <c r="BK135" s="106"/>
      <c r="BL135" s="6"/>
      <c r="BM135" s="105"/>
    </row>
    <row r="136" spans="1:65" s="17" customFormat="1" ht="19.5">
      <c r="A136" s="14"/>
      <c r="B136" s="15"/>
      <c r="C136" s="14"/>
      <c r="D136" s="113" t="s">
        <v>745</v>
      </c>
      <c r="E136" s="14"/>
      <c r="F136" s="114" t="s">
        <v>4975</v>
      </c>
      <c r="G136" s="14"/>
      <c r="H136" s="14"/>
      <c r="I136" s="14"/>
      <c r="J136" s="14"/>
      <c r="K136" s="14"/>
      <c r="L136" s="15"/>
      <c r="M136" s="115"/>
      <c r="N136" s="116"/>
      <c r="O136" s="102"/>
      <c r="P136" s="102"/>
      <c r="Q136" s="102"/>
      <c r="R136" s="102"/>
      <c r="S136" s="102"/>
      <c r="T136" s="117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6" t="s">
        <v>745</v>
      </c>
      <c r="AU136" s="6" t="s">
        <v>81</v>
      </c>
    </row>
    <row r="137" spans="1:65" s="17" customFormat="1" ht="16.5" customHeight="1">
      <c r="A137" s="14"/>
      <c r="B137" s="15"/>
      <c r="C137" s="107">
        <f>C135+1</f>
        <v>9</v>
      </c>
      <c r="D137" s="107" t="s">
        <v>219</v>
      </c>
      <c r="E137" s="108" t="s">
        <v>4104</v>
      </c>
      <c r="F137" s="109" t="s">
        <v>4976</v>
      </c>
      <c r="G137" s="110" t="s">
        <v>2486</v>
      </c>
      <c r="H137" s="111">
        <v>1</v>
      </c>
      <c r="I137" s="3"/>
      <c r="J137" s="112">
        <f>ROUND(I137*H137,2)</f>
        <v>0</v>
      </c>
      <c r="K137" s="96" t="s">
        <v>0</v>
      </c>
      <c r="L137" s="15"/>
      <c r="M137" s="100"/>
      <c r="N137" s="101"/>
      <c r="O137" s="102"/>
      <c r="P137" s="103"/>
      <c r="Q137" s="103"/>
      <c r="R137" s="103"/>
      <c r="S137" s="103"/>
      <c r="T137" s="10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R137" s="105"/>
      <c r="AT137" s="105"/>
      <c r="AU137" s="105"/>
      <c r="AY137" s="6"/>
      <c r="BE137" s="106"/>
      <c r="BF137" s="106"/>
      <c r="BG137" s="106"/>
      <c r="BH137" s="106"/>
      <c r="BI137" s="106"/>
      <c r="BJ137" s="6"/>
      <c r="BK137" s="106"/>
      <c r="BL137" s="6"/>
      <c r="BM137" s="105"/>
    </row>
    <row r="138" spans="1:65" s="17" customFormat="1" ht="19.5">
      <c r="A138" s="14"/>
      <c r="B138" s="15"/>
      <c r="C138" s="14"/>
      <c r="D138" s="113" t="s">
        <v>745</v>
      </c>
      <c r="E138" s="14"/>
      <c r="F138" s="114" t="s">
        <v>4977</v>
      </c>
      <c r="G138" s="14"/>
      <c r="H138" s="14"/>
      <c r="I138" s="14"/>
      <c r="J138" s="14"/>
      <c r="K138" s="14"/>
      <c r="L138" s="15"/>
      <c r="M138" s="115"/>
      <c r="N138" s="116"/>
      <c r="O138" s="102"/>
      <c r="P138" s="102"/>
      <c r="Q138" s="102"/>
      <c r="R138" s="102"/>
      <c r="S138" s="102"/>
      <c r="T138" s="117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6" t="s">
        <v>745</v>
      </c>
      <c r="AU138" s="6" t="s">
        <v>81</v>
      </c>
    </row>
    <row r="139" spans="1:65" s="17" customFormat="1" ht="16.5" customHeight="1">
      <c r="A139" s="14"/>
      <c r="B139" s="15"/>
      <c r="C139" s="107">
        <f>C137+1</f>
        <v>10</v>
      </c>
      <c r="D139" s="107" t="s">
        <v>219</v>
      </c>
      <c r="E139" s="108" t="s">
        <v>4105</v>
      </c>
      <c r="F139" s="109" t="s">
        <v>4978</v>
      </c>
      <c r="G139" s="110" t="s">
        <v>2486</v>
      </c>
      <c r="H139" s="111">
        <v>26</v>
      </c>
      <c r="I139" s="3"/>
      <c r="J139" s="112">
        <f>ROUND(I139*H139,2)</f>
        <v>0</v>
      </c>
      <c r="K139" s="96" t="s">
        <v>0</v>
      </c>
      <c r="L139" s="15"/>
      <c r="M139" s="100"/>
      <c r="N139" s="101"/>
      <c r="O139" s="102"/>
      <c r="P139" s="103"/>
      <c r="Q139" s="103"/>
      <c r="R139" s="103"/>
      <c r="S139" s="103"/>
      <c r="T139" s="10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R139" s="105"/>
      <c r="AT139" s="105"/>
      <c r="AU139" s="105"/>
      <c r="AY139" s="6"/>
      <c r="BE139" s="106"/>
      <c r="BF139" s="106"/>
      <c r="BG139" s="106"/>
      <c r="BH139" s="106"/>
      <c r="BI139" s="106"/>
      <c r="BJ139" s="6"/>
      <c r="BK139" s="106"/>
      <c r="BL139" s="6"/>
      <c r="BM139" s="105"/>
    </row>
    <row r="140" spans="1:65" s="17" customFormat="1" ht="19.5">
      <c r="A140" s="14"/>
      <c r="B140" s="15"/>
      <c r="C140" s="14"/>
      <c r="D140" s="113" t="s">
        <v>745</v>
      </c>
      <c r="E140" s="14"/>
      <c r="F140" s="114" t="s">
        <v>4979</v>
      </c>
      <c r="G140" s="14"/>
      <c r="H140" s="14"/>
      <c r="I140" s="14"/>
      <c r="J140" s="14"/>
      <c r="K140" s="14"/>
      <c r="L140" s="15"/>
      <c r="M140" s="115"/>
      <c r="N140" s="116"/>
      <c r="O140" s="102"/>
      <c r="P140" s="102"/>
      <c r="Q140" s="102"/>
      <c r="R140" s="102"/>
      <c r="S140" s="102"/>
      <c r="T140" s="117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6" t="s">
        <v>745</v>
      </c>
      <c r="AU140" s="6" t="s">
        <v>81</v>
      </c>
    </row>
    <row r="141" spans="1:65" s="17" customFormat="1" ht="16.5" customHeight="1">
      <c r="A141" s="14"/>
      <c r="B141" s="15"/>
      <c r="C141" s="107">
        <f>C139+1</f>
        <v>11</v>
      </c>
      <c r="D141" s="107" t="s">
        <v>219</v>
      </c>
      <c r="E141" s="108" t="s">
        <v>4106</v>
      </c>
      <c r="F141" s="109" t="s">
        <v>4993</v>
      </c>
      <c r="G141" s="110" t="s">
        <v>2486</v>
      </c>
      <c r="H141" s="111">
        <v>26</v>
      </c>
      <c r="I141" s="3"/>
      <c r="J141" s="112">
        <f>ROUND(I141*H141,2)</f>
        <v>0</v>
      </c>
      <c r="K141" s="96" t="s">
        <v>0</v>
      </c>
      <c r="L141" s="15"/>
      <c r="M141" s="100" t="s">
        <v>0</v>
      </c>
      <c r="N141" s="101" t="s">
        <v>37</v>
      </c>
      <c r="O141" s="102"/>
      <c r="P141" s="103">
        <f>O141*H141</f>
        <v>0</v>
      </c>
      <c r="Q141" s="103">
        <v>0</v>
      </c>
      <c r="R141" s="103">
        <f>Q141*H141</f>
        <v>0</v>
      </c>
      <c r="S141" s="103">
        <v>0</v>
      </c>
      <c r="T141" s="104">
        <f>S141*H141</f>
        <v>0</v>
      </c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R141" s="105" t="s">
        <v>224</v>
      </c>
      <c r="AT141" s="105" t="s">
        <v>219</v>
      </c>
      <c r="AU141" s="105" t="s">
        <v>81</v>
      </c>
      <c r="AY141" s="6" t="s">
        <v>217</v>
      </c>
      <c r="BE141" s="106">
        <f>IF(N141="základní",J141,0)</f>
        <v>0</v>
      </c>
      <c r="BF141" s="106">
        <f>IF(N141="snížená",J141,0)</f>
        <v>0</v>
      </c>
      <c r="BG141" s="106">
        <f>IF(N141="zákl. přenesená",J141,0)</f>
        <v>0</v>
      </c>
      <c r="BH141" s="106">
        <f>IF(N141="sníž. přenesená",J141,0)</f>
        <v>0</v>
      </c>
      <c r="BI141" s="106">
        <f>IF(N141="nulová",J141,0)</f>
        <v>0</v>
      </c>
      <c r="BJ141" s="6" t="s">
        <v>79</v>
      </c>
      <c r="BK141" s="106">
        <f>ROUND(I141*H141,2)</f>
        <v>0</v>
      </c>
      <c r="BL141" s="6" t="s">
        <v>224</v>
      </c>
      <c r="BM141" s="105" t="s">
        <v>293</v>
      </c>
    </row>
    <row r="142" spans="1:65" s="17" customFormat="1" ht="19.5">
      <c r="A142" s="14"/>
      <c r="B142" s="15"/>
      <c r="C142" s="14"/>
      <c r="D142" s="113" t="s">
        <v>745</v>
      </c>
      <c r="E142" s="14"/>
      <c r="F142" s="114" t="s">
        <v>4980</v>
      </c>
      <c r="G142" s="14"/>
      <c r="H142" s="14"/>
      <c r="I142" s="14"/>
      <c r="J142" s="14"/>
      <c r="K142" s="14"/>
      <c r="L142" s="15"/>
      <c r="M142" s="115"/>
      <c r="N142" s="116"/>
      <c r="O142" s="102"/>
      <c r="P142" s="102"/>
      <c r="Q142" s="102"/>
      <c r="R142" s="102"/>
      <c r="S142" s="102"/>
      <c r="T142" s="117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6" t="s">
        <v>745</v>
      </c>
      <c r="AU142" s="6" t="s">
        <v>81</v>
      </c>
    </row>
    <row r="143" spans="1:65" s="17" customFormat="1" ht="16.5" customHeight="1">
      <c r="A143" s="14"/>
      <c r="B143" s="15"/>
      <c r="C143" s="94">
        <f>C141+1</f>
        <v>12</v>
      </c>
      <c r="D143" s="94" t="s">
        <v>219</v>
      </c>
      <c r="E143" s="95" t="s">
        <v>4107</v>
      </c>
      <c r="F143" s="96" t="s">
        <v>4958</v>
      </c>
      <c r="G143" s="97" t="s">
        <v>862</v>
      </c>
      <c r="H143" s="98">
        <v>1</v>
      </c>
      <c r="I143" s="1"/>
      <c r="J143" s="99">
        <f>ROUND(I143*H143,2)</f>
        <v>0</v>
      </c>
      <c r="K143" s="96" t="s">
        <v>0</v>
      </c>
      <c r="L143" s="15"/>
      <c r="M143" s="100" t="s">
        <v>0</v>
      </c>
      <c r="N143" s="101" t="s">
        <v>37</v>
      </c>
      <c r="O143" s="102"/>
      <c r="P143" s="103">
        <f>O143*H143</f>
        <v>0</v>
      </c>
      <c r="Q143" s="103">
        <v>0</v>
      </c>
      <c r="R143" s="103">
        <f>Q143*H143</f>
        <v>0</v>
      </c>
      <c r="S143" s="103">
        <v>0</v>
      </c>
      <c r="T143" s="104">
        <f>S143*H143</f>
        <v>0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R143" s="105" t="s">
        <v>224</v>
      </c>
      <c r="AT143" s="105" t="s">
        <v>219</v>
      </c>
      <c r="AU143" s="105" t="s">
        <v>81</v>
      </c>
      <c r="AY143" s="6" t="s">
        <v>217</v>
      </c>
      <c r="BE143" s="106">
        <f>IF(N143="základní",J143,0)</f>
        <v>0</v>
      </c>
      <c r="BF143" s="106">
        <f>IF(N143="snížená",J143,0)</f>
        <v>0</v>
      </c>
      <c r="BG143" s="106">
        <f>IF(N143="zákl. přenesená",J143,0)</f>
        <v>0</v>
      </c>
      <c r="BH143" s="106">
        <f>IF(N143="sníž. přenesená",J143,0)</f>
        <v>0</v>
      </c>
      <c r="BI143" s="106">
        <f>IF(N143="nulová",J143,0)</f>
        <v>0</v>
      </c>
      <c r="BJ143" s="6" t="s">
        <v>79</v>
      </c>
      <c r="BK143" s="106">
        <f>ROUND(I143*H143,2)</f>
        <v>0</v>
      </c>
      <c r="BL143" s="6" t="s">
        <v>224</v>
      </c>
      <c r="BM143" s="105" t="s">
        <v>299</v>
      </c>
    </row>
    <row r="144" spans="1:65" s="81" customFormat="1" ht="22.9" customHeight="1">
      <c r="B144" s="82"/>
      <c r="D144" s="83" t="s">
        <v>71</v>
      </c>
      <c r="E144" s="92" t="s">
        <v>3400</v>
      </c>
      <c r="F144" s="92" t="s">
        <v>4108</v>
      </c>
      <c r="J144" s="93">
        <f>SUBTOTAL(9,J145:J180)</f>
        <v>0</v>
      </c>
      <c r="L144" s="82"/>
      <c r="M144" s="86"/>
      <c r="N144" s="87"/>
      <c r="O144" s="87"/>
      <c r="P144" s="88">
        <f>SUM(P145:P180)</f>
        <v>0</v>
      </c>
      <c r="Q144" s="87"/>
      <c r="R144" s="88">
        <f>SUM(R145:R180)</f>
        <v>0</v>
      </c>
      <c r="S144" s="87"/>
      <c r="T144" s="89">
        <f>SUM(T145:T180)</f>
        <v>0</v>
      </c>
      <c r="AR144" s="83" t="s">
        <v>79</v>
      </c>
      <c r="AT144" s="90" t="s">
        <v>71</v>
      </c>
      <c r="AU144" s="90" t="s">
        <v>79</v>
      </c>
      <c r="AY144" s="83" t="s">
        <v>217</v>
      </c>
      <c r="BK144" s="91">
        <f>SUM(BK145:BK180)</f>
        <v>0</v>
      </c>
    </row>
    <row r="145" spans="1:65" s="17" customFormat="1" ht="16.5" customHeight="1">
      <c r="A145" s="14"/>
      <c r="B145" s="15"/>
      <c r="C145" s="94">
        <f>C143+1</f>
        <v>13</v>
      </c>
      <c r="D145" s="94" t="s">
        <v>219</v>
      </c>
      <c r="E145" s="95" t="s">
        <v>4109</v>
      </c>
      <c r="F145" s="96" t="s">
        <v>4982</v>
      </c>
      <c r="G145" s="97" t="s">
        <v>257</v>
      </c>
      <c r="H145" s="98">
        <v>1500</v>
      </c>
      <c r="I145" s="1"/>
      <c r="J145" s="99">
        <f t="shared" ref="J145:J156" si="5">ROUND(I145*H145,2)</f>
        <v>0</v>
      </c>
      <c r="K145" s="96" t="s">
        <v>0</v>
      </c>
      <c r="L145" s="15"/>
      <c r="M145" s="100" t="s">
        <v>0</v>
      </c>
      <c r="N145" s="101" t="s">
        <v>37</v>
      </c>
      <c r="O145" s="102"/>
      <c r="P145" s="103">
        <f t="shared" ref="P145:P156" si="6">O145*H145</f>
        <v>0</v>
      </c>
      <c r="Q145" s="103">
        <v>0</v>
      </c>
      <c r="R145" s="103">
        <f t="shared" ref="R145:R156" si="7">Q145*H145</f>
        <v>0</v>
      </c>
      <c r="S145" s="103">
        <v>0</v>
      </c>
      <c r="T145" s="104">
        <f t="shared" ref="T145:T156" si="8">S145*H145</f>
        <v>0</v>
      </c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R145" s="105" t="s">
        <v>224</v>
      </c>
      <c r="AT145" s="105" t="s">
        <v>219</v>
      </c>
      <c r="AU145" s="105" t="s">
        <v>81</v>
      </c>
      <c r="AY145" s="6" t="s">
        <v>217</v>
      </c>
      <c r="BE145" s="106">
        <f t="shared" ref="BE145:BE156" si="9">IF(N145="základní",J145,0)</f>
        <v>0</v>
      </c>
      <c r="BF145" s="106">
        <f t="shared" ref="BF145:BF156" si="10">IF(N145="snížená",J145,0)</f>
        <v>0</v>
      </c>
      <c r="BG145" s="106">
        <f t="shared" ref="BG145:BG156" si="11">IF(N145="zákl. přenesená",J145,0)</f>
        <v>0</v>
      </c>
      <c r="BH145" s="106">
        <f t="shared" ref="BH145:BH156" si="12">IF(N145="sníž. přenesená",J145,0)</f>
        <v>0</v>
      </c>
      <c r="BI145" s="106">
        <f t="shared" ref="BI145:BI156" si="13">IF(N145="nulová",J145,0)</f>
        <v>0</v>
      </c>
      <c r="BJ145" s="6" t="s">
        <v>79</v>
      </c>
      <c r="BK145" s="106">
        <f t="shared" ref="BK145:BK156" si="14">ROUND(I145*H145,2)</f>
        <v>0</v>
      </c>
      <c r="BL145" s="6" t="s">
        <v>224</v>
      </c>
      <c r="BM145" s="105" t="s">
        <v>308</v>
      </c>
    </row>
    <row r="146" spans="1:65" s="17" customFormat="1" ht="16.5" customHeight="1">
      <c r="A146" s="14"/>
      <c r="B146" s="15"/>
      <c r="C146" s="107">
        <f t="shared" ref="C146:C153" si="15">C145+1</f>
        <v>14</v>
      </c>
      <c r="D146" s="107" t="s">
        <v>219</v>
      </c>
      <c r="E146" s="108" t="s">
        <v>4981</v>
      </c>
      <c r="F146" s="109" t="s">
        <v>4983</v>
      </c>
      <c r="G146" s="110" t="s">
        <v>257</v>
      </c>
      <c r="H146" s="111">
        <v>1500</v>
      </c>
      <c r="I146" s="3"/>
      <c r="J146" s="112">
        <f t="shared" ref="J146" si="16">ROUND(I146*H146,2)</f>
        <v>0</v>
      </c>
      <c r="K146" s="96" t="s">
        <v>0</v>
      </c>
      <c r="L146" s="15"/>
      <c r="M146" s="100"/>
      <c r="N146" s="101"/>
      <c r="O146" s="102"/>
      <c r="P146" s="103"/>
      <c r="Q146" s="103"/>
      <c r="R146" s="103"/>
      <c r="S146" s="103"/>
      <c r="T146" s="10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R146" s="105"/>
      <c r="AT146" s="105"/>
      <c r="AU146" s="105"/>
      <c r="AY146" s="6"/>
      <c r="BE146" s="106"/>
      <c r="BF146" s="106"/>
      <c r="BG146" s="106"/>
      <c r="BH146" s="106"/>
      <c r="BI146" s="106"/>
      <c r="BJ146" s="6"/>
      <c r="BK146" s="106"/>
      <c r="BL146" s="6"/>
      <c r="BM146" s="105"/>
    </row>
    <row r="147" spans="1:65" s="17" customFormat="1" ht="16.5" customHeight="1">
      <c r="A147" s="14"/>
      <c r="B147" s="15"/>
      <c r="C147" s="94">
        <f t="shared" si="15"/>
        <v>15</v>
      </c>
      <c r="D147" s="94" t="s">
        <v>219</v>
      </c>
      <c r="E147" s="95" t="s">
        <v>4110</v>
      </c>
      <c r="F147" s="96" t="s">
        <v>4984</v>
      </c>
      <c r="G147" s="97" t="s">
        <v>257</v>
      </c>
      <c r="H147" s="98">
        <v>1200</v>
      </c>
      <c r="I147" s="1"/>
      <c r="J147" s="99">
        <f t="shared" si="5"/>
        <v>0</v>
      </c>
      <c r="K147" s="96" t="s">
        <v>0</v>
      </c>
      <c r="L147" s="15"/>
      <c r="M147" s="100" t="s">
        <v>0</v>
      </c>
      <c r="N147" s="101" t="s">
        <v>37</v>
      </c>
      <c r="O147" s="102"/>
      <c r="P147" s="103">
        <f t="shared" si="6"/>
        <v>0</v>
      </c>
      <c r="Q147" s="103">
        <v>0</v>
      </c>
      <c r="R147" s="103">
        <f t="shared" si="7"/>
        <v>0</v>
      </c>
      <c r="S147" s="103">
        <v>0</v>
      </c>
      <c r="T147" s="104">
        <f t="shared" si="8"/>
        <v>0</v>
      </c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R147" s="105" t="s">
        <v>224</v>
      </c>
      <c r="AT147" s="105" t="s">
        <v>219</v>
      </c>
      <c r="AU147" s="105" t="s">
        <v>81</v>
      </c>
      <c r="AY147" s="6" t="s">
        <v>217</v>
      </c>
      <c r="BE147" s="106">
        <f t="shared" si="9"/>
        <v>0</v>
      </c>
      <c r="BF147" s="106">
        <f t="shared" si="10"/>
        <v>0</v>
      </c>
      <c r="BG147" s="106">
        <f t="shared" si="11"/>
        <v>0</v>
      </c>
      <c r="BH147" s="106">
        <f t="shared" si="12"/>
        <v>0</v>
      </c>
      <c r="BI147" s="106">
        <f t="shared" si="13"/>
        <v>0</v>
      </c>
      <c r="BJ147" s="6" t="s">
        <v>79</v>
      </c>
      <c r="BK147" s="106">
        <f t="shared" si="14"/>
        <v>0</v>
      </c>
      <c r="BL147" s="6" t="s">
        <v>224</v>
      </c>
      <c r="BM147" s="105" t="s">
        <v>317</v>
      </c>
    </row>
    <row r="148" spans="1:65" s="17" customFormat="1" ht="16.5" customHeight="1">
      <c r="A148" s="14"/>
      <c r="B148" s="15"/>
      <c r="C148" s="107">
        <f t="shared" si="15"/>
        <v>16</v>
      </c>
      <c r="D148" s="107" t="s">
        <v>219</v>
      </c>
      <c r="E148" s="108" t="s">
        <v>4986</v>
      </c>
      <c r="F148" s="109" t="s">
        <v>4985</v>
      </c>
      <c r="G148" s="110" t="s">
        <v>257</v>
      </c>
      <c r="H148" s="111">
        <v>1200</v>
      </c>
      <c r="I148" s="3"/>
      <c r="J148" s="112">
        <f t="shared" ref="J148" si="17">ROUND(I148*H148,2)</f>
        <v>0</v>
      </c>
      <c r="K148" s="96" t="s">
        <v>0</v>
      </c>
      <c r="L148" s="15"/>
      <c r="M148" s="100"/>
      <c r="N148" s="101"/>
      <c r="O148" s="102"/>
      <c r="P148" s="103"/>
      <c r="Q148" s="103"/>
      <c r="R148" s="103"/>
      <c r="S148" s="103"/>
      <c r="T148" s="10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R148" s="105"/>
      <c r="AT148" s="105"/>
      <c r="AU148" s="105"/>
      <c r="AY148" s="6"/>
      <c r="BE148" s="106"/>
      <c r="BF148" s="106"/>
      <c r="BG148" s="106"/>
      <c r="BH148" s="106"/>
      <c r="BI148" s="106"/>
      <c r="BJ148" s="6"/>
      <c r="BK148" s="106"/>
      <c r="BL148" s="6"/>
      <c r="BM148" s="105"/>
    </row>
    <row r="149" spans="1:65" s="17" customFormat="1" ht="16.5" customHeight="1">
      <c r="A149" s="14"/>
      <c r="B149" s="15"/>
      <c r="C149" s="94">
        <f t="shared" si="15"/>
        <v>17</v>
      </c>
      <c r="D149" s="94" t="s">
        <v>219</v>
      </c>
      <c r="E149" s="95" t="s">
        <v>4111</v>
      </c>
      <c r="F149" s="96" t="s">
        <v>4988</v>
      </c>
      <c r="G149" s="97" t="s">
        <v>257</v>
      </c>
      <c r="H149" s="98">
        <v>550</v>
      </c>
      <c r="I149" s="1"/>
      <c r="J149" s="99">
        <f t="shared" si="5"/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 t="shared" si="6"/>
        <v>0</v>
      </c>
      <c r="Q149" s="103">
        <v>0</v>
      </c>
      <c r="R149" s="103">
        <f t="shared" si="7"/>
        <v>0</v>
      </c>
      <c r="S149" s="103">
        <v>0</v>
      </c>
      <c r="T149" s="104">
        <f t="shared" si="8"/>
        <v>0</v>
      </c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R149" s="105" t="s">
        <v>224</v>
      </c>
      <c r="AT149" s="105" t="s">
        <v>219</v>
      </c>
      <c r="AU149" s="105" t="s">
        <v>81</v>
      </c>
      <c r="AY149" s="6" t="s">
        <v>217</v>
      </c>
      <c r="BE149" s="106">
        <f t="shared" si="9"/>
        <v>0</v>
      </c>
      <c r="BF149" s="106">
        <f t="shared" si="10"/>
        <v>0</v>
      </c>
      <c r="BG149" s="106">
        <f t="shared" si="11"/>
        <v>0</v>
      </c>
      <c r="BH149" s="106">
        <f t="shared" si="12"/>
        <v>0</v>
      </c>
      <c r="BI149" s="106">
        <f t="shared" si="13"/>
        <v>0</v>
      </c>
      <c r="BJ149" s="6" t="s">
        <v>79</v>
      </c>
      <c r="BK149" s="106">
        <f t="shared" si="14"/>
        <v>0</v>
      </c>
      <c r="BL149" s="6" t="s">
        <v>224</v>
      </c>
      <c r="BM149" s="105" t="s">
        <v>326</v>
      </c>
    </row>
    <row r="150" spans="1:65" s="17" customFormat="1" ht="16.5" customHeight="1">
      <c r="A150" s="14"/>
      <c r="B150" s="15"/>
      <c r="C150" s="107">
        <f t="shared" si="15"/>
        <v>18</v>
      </c>
      <c r="D150" s="107" t="s">
        <v>219</v>
      </c>
      <c r="E150" s="108" t="s">
        <v>4987</v>
      </c>
      <c r="F150" s="109" t="s">
        <v>4989</v>
      </c>
      <c r="G150" s="110" t="s">
        <v>257</v>
      </c>
      <c r="H150" s="111">
        <v>550</v>
      </c>
      <c r="I150" s="3"/>
      <c r="J150" s="112">
        <f t="shared" ref="J150" si="18">ROUND(I150*H150,2)</f>
        <v>0</v>
      </c>
      <c r="K150" s="96"/>
      <c r="L150" s="15"/>
      <c r="M150" s="100"/>
      <c r="N150" s="101"/>
      <c r="O150" s="102"/>
      <c r="P150" s="103"/>
      <c r="Q150" s="103"/>
      <c r="R150" s="103"/>
      <c r="S150" s="103"/>
      <c r="T150" s="10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R150" s="105"/>
      <c r="AT150" s="105"/>
      <c r="AU150" s="105"/>
      <c r="AY150" s="6"/>
      <c r="BE150" s="106"/>
      <c r="BF150" s="106"/>
      <c r="BG150" s="106"/>
      <c r="BH150" s="106"/>
      <c r="BI150" s="106"/>
      <c r="BJ150" s="6"/>
      <c r="BK150" s="106"/>
      <c r="BL150" s="6"/>
      <c r="BM150" s="105"/>
    </row>
    <row r="151" spans="1:65" s="17" customFormat="1" ht="16.5" customHeight="1">
      <c r="A151" s="14"/>
      <c r="B151" s="15"/>
      <c r="C151" s="94">
        <f t="shared" si="15"/>
        <v>19</v>
      </c>
      <c r="D151" s="94" t="s">
        <v>219</v>
      </c>
      <c r="E151" s="95" t="s">
        <v>4112</v>
      </c>
      <c r="F151" s="96" t="s">
        <v>4991</v>
      </c>
      <c r="G151" s="97" t="s">
        <v>257</v>
      </c>
      <c r="H151" s="98">
        <v>550</v>
      </c>
      <c r="I151" s="1"/>
      <c r="J151" s="99">
        <f t="shared" si="5"/>
        <v>0</v>
      </c>
      <c r="K151" s="96" t="s">
        <v>0</v>
      </c>
      <c r="L151" s="15"/>
      <c r="M151" s="100" t="s">
        <v>0</v>
      </c>
      <c r="N151" s="101" t="s">
        <v>37</v>
      </c>
      <c r="O151" s="102"/>
      <c r="P151" s="103">
        <f t="shared" si="6"/>
        <v>0</v>
      </c>
      <c r="Q151" s="103">
        <v>0</v>
      </c>
      <c r="R151" s="103">
        <f t="shared" si="7"/>
        <v>0</v>
      </c>
      <c r="S151" s="103">
        <v>0</v>
      </c>
      <c r="T151" s="104">
        <f t="shared" si="8"/>
        <v>0</v>
      </c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R151" s="105" t="s">
        <v>224</v>
      </c>
      <c r="AT151" s="105" t="s">
        <v>219</v>
      </c>
      <c r="AU151" s="105" t="s">
        <v>81</v>
      </c>
      <c r="AY151" s="6" t="s">
        <v>217</v>
      </c>
      <c r="BE151" s="106">
        <f t="shared" si="9"/>
        <v>0</v>
      </c>
      <c r="BF151" s="106">
        <f t="shared" si="10"/>
        <v>0</v>
      </c>
      <c r="BG151" s="106">
        <f t="shared" si="11"/>
        <v>0</v>
      </c>
      <c r="BH151" s="106">
        <f t="shared" si="12"/>
        <v>0</v>
      </c>
      <c r="BI151" s="106">
        <f t="shared" si="13"/>
        <v>0</v>
      </c>
      <c r="BJ151" s="6" t="s">
        <v>79</v>
      </c>
      <c r="BK151" s="106">
        <f t="shared" si="14"/>
        <v>0</v>
      </c>
      <c r="BL151" s="6" t="s">
        <v>224</v>
      </c>
      <c r="BM151" s="105" t="s">
        <v>335</v>
      </c>
    </row>
    <row r="152" spans="1:65" s="17" customFormat="1" ht="16.5" customHeight="1">
      <c r="A152" s="14"/>
      <c r="B152" s="15"/>
      <c r="C152" s="107">
        <f t="shared" si="15"/>
        <v>20</v>
      </c>
      <c r="D152" s="107" t="s">
        <v>219</v>
      </c>
      <c r="E152" s="108" t="s">
        <v>4990</v>
      </c>
      <c r="F152" s="109" t="s">
        <v>4992</v>
      </c>
      <c r="G152" s="110" t="s">
        <v>257</v>
      </c>
      <c r="H152" s="111">
        <v>550</v>
      </c>
      <c r="I152" s="3"/>
      <c r="J152" s="112">
        <f t="shared" ref="J152" si="19">ROUND(I152*H152,2)</f>
        <v>0</v>
      </c>
      <c r="K152" s="96"/>
      <c r="L152" s="15"/>
      <c r="M152" s="100"/>
      <c r="N152" s="101"/>
      <c r="O152" s="102"/>
      <c r="P152" s="103"/>
      <c r="Q152" s="103"/>
      <c r="R152" s="103"/>
      <c r="S152" s="103"/>
      <c r="T152" s="10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R152" s="105"/>
      <c r="AT152" s="105"/>
      <c r="AU152" s="105"/>
      <c r="AY152" s="6"/>
      <c r="BE152" s="106"/>
      <c r="BF152" s="106"/>
      <c r="BG152" s="106"/>
      <c r="BH152" s="106"/>
      <c r="BI152" s="106"/>
      <c r="BJ152" s="6"/>
      <c r="BK152" s="106"/>
      <c r="BL152" s="6"/>
      <c r="BM152" s="105"/>
    </row>
    <row r="153" spans="1:65" s="17" customFormat="1" ht="16.5" customHeight="1">
      <c r="A153" s="14"/>
      <c r="B153" s="15"/>
      <c r="C153" s="94">
        <f t="shared" si="15"/>
        <v>21</v>
      </c>
      <c r="D153" s="94" t="s">
        <v>219</v>
      </c>
      <c r="E153" s="95" t="s">
        <v>4113</v>
      </c>
      <c r="F153" s="96" t="s">
        <v>4994</v>
      </c>
      <c r="G153" s="97" t="s">
        <v>2486</v>
      </c>
      <c r="H153" s="98">
        <v>75</v>
      </c>
      <c r="I153" s="1"/>
      <c r="J153" s="99">
        <f t="shared" si="5"/>
        <v>0</v>
      </c>
      <c r="K153" s="96" t="s">
        <v>0</v>
      </c>
      <c r="L153" s="15"/>
      <c r="M153" s="100" t="s">
        <v>0</v>
      </c>
      <c r="N153" s="101" t="s">
        <v>37</v>
      </c>
      <c r="O153" s="102"/>
      <c r="P153" s="103">
        <f t="shared" si="6"/>
        <v>0</v>
      </c>
      <c r="Q153" s="103">
        <v>0</v>
      </c>
      <c r="R153" s="103">
        <f t="shared" si="7"/>
        <v>0</v>
      </c>
      <c r="S153" s="103">
        <v>0</v>
      </c>
      <c r="T153" s="104">
        <f t="shared" si="8"/>
        <v>0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R153" s="105" t="s">
        <v>224</v>
      </c>
      <c r="AT153" s="105" t="s">
        <v>219</v>
      </c>
      <c r="AU153" s="105" t="s">
        <v>81</v>
      </c>
      <c r="AY153" s="6" t="s">
        <v>217</v>
      </c>
      <c r="BE153" s="106">
        <f t="shared" si="9"/>
        <v>0</v>
      </c>
      <c r="BF153" s="106">
        <f t="shared" si="10"/>
        <v>0</v>
      </c>
      <c r="BG153" s="106">
        <f t="shared" si="11"/>
        <v>0</v>
      </c>
      <c r="BH153" s="106">
        <f t="shared" si="12"/>
        <v>0</v>
      </c>
      <c r="BI153" s="106">
        <f t="shared" si="13"/>
        <v>0</v>
      </c>
      <c r="BJ153" s="6" t="s">
        <v>79</v>
      </c>
      <c r="BK153" s="106">
        <f t="shared" si="14"/>
        <v>0</v>
      </c>
      <c r="BL153" s="6" t="s">
        <v>224</v>
      </c>
      <c r="BM153" s="105" t="s">
        <v>343</v>
      </c>
    </row>
    <row r="154" spans="1:65" s="17" customFormat="1" ht="16.5" customHeight="1">
      <c r="A154" s="14"/>
      <c r="B154" s="15"/>
      <c r="C154" s="107">
        <f t="shared" ref="C154:C159" si="20">C153+1</f>
        <v>22</v>
      </c>
      <c r="D154" s="107" t="s">
        <v>219</v>
      </c>
      <c r="E154" s="108" t="s">
        <v>4996</v>
      </c>
      <c r="F154" s="109" t="s">
        <v>4995</v>
      </c>
      <c r="G154" s="110" t="s">
        <v>2486</v>
      </c>
      <c r="H154" s="111">
        <v>75</v>
      </c>
      <c r="I154" s="3"/>
      <c r="J154" s="112">
        <f t="shared" ref="J154:J155" si="21">ROUND(I154*H154,2)</f>
        <v>0</v>
      </c>
      <c r="K154" s="96"/>
      <c r="L154" s="15"/>
      <c r="M154" s="100"/>
      <c r="N154" s="101"/>
      <c r="O154" s="102"/>
      <c r="P154" s="103"/>
      <c r="Q154" s="103"/>
      <c r="R154" s="103"/>
      <c r="S154" s="103"/>
      <c r="T154" s="10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R154" s="105"/>
      <c r="AT154" s="105"/>
      <c r="AU154" s="105"/>
      <c r="AY154" s="6"/>
      <c r="BE154" s="106"/>
      <c r="BF154" s="106"/>
      <c r="BG154" s="106"/>
      <c r="BH154" s="106"/>
      <c r="BI154" s="106"/>
      <c r="BJ154" s="6"/>
      <c r="BK154" s="106"/>
      <c r="BL154" s="6"/>
      <c r="BM154" s="105"/>
    </row>
    <row r="155" spans="1:65" s="17" customFormat="1" ht="16.5" customHeight="1">
      <c r="A155" s="14"/>
      <c r="B155" s="15"/>
      <c r="C155" s="94">
        <f t="shared" si="20"/>
        <v>23</v>
      </c>
      <c r="D155" s="94" t="s">
        <v>219</v>
      </c>
      <c r="E155" s="95" t="s">
        <v>4114</v>
      </c>
      <c r="F155" s="96" t="s">
        <v>4998</v>
      </c>
      <c r="G155" s="97" t="s">
        <v>2486</v>
      </c>
      <c r="H155" s="98">
        <v>21</v>
      </c>
      <c r="I155" s="1"/>
      <c r="J155" s="99">
        <f t="shared" si="21"/>
        <v>0</v>
      </c>
      <c r="K155" s="96"/>
      <c r="L155" s="15"/>
      <c r="M155" s="100"/>
      <c r="N155" s="101"/>
      <c r="O155" s="102"/>
      <c r="P155" s="103"/>
      <c r="Q155" s="103"/>
      <c r="R155" s="103"/>
      <c r="S155" s="103"/>
      <c r="T155" s="10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R155" s="105"/>
      <c r="AT155" s="105"/>
      <c r="AU155" s="105"/>
      <c r="AY155" s="6"/>
      <c r="BE155" s="106"/>
      <c r="BF155" s="106"/>
      <c r="BG155" s="106"/>
      <c r="BH155" s="106"/>
      <c r="BI155" s="106"/>
      <c r="BJ155" s="6"/>
      <c r="BK155" s="106"/>
      <c r="BL155" s="6"/>
      <c r="BM155" s="105"/>
    </row>
    <row r="156" spans="1:65" s="17" customFormat="1" ht="16.5" customHeight="1">
      <c r="A156" s="14"/>
      <c r="B156" s="15"/>
      <c r="C156" s="107">
        <f t="shared" si="20"/>
        <v>24</v>
      </c>
      <c r="D156" s="107" t="s">
        <v>219</v>
      </c>
      <c r="E156" s="108" t="s">
        <v>4997</v>
      </c>
      <c r="F156" s="109" t="s">
        <v>4999</v>
      </c>
      <c r="G156" s="110" t="s">
        <v>2486</v>
      </c>
      <c r="H156" s="111">
        <v>21</v>
      </c>
      <c r="I156" s="3"/>
      <c r="J156" s="112">
        <f t="shared" si="5"/>
        <v>0</v>
      </c>
      <c r="K156" s="96" t="s">
        <v>0</v>
      </c>
      <c r="L156" s="15"/>
      <c r="M156" s="100" t="s">
        <v>0</v>
      </c>
      <c r="N156" s="101" t="s">
        <v>37</v>
      </c>
      <c r="O156" s="102"/>
      <c r="P156" s="103">
        <f t="shared" si="6"/>
        <v>0</v>
      </c>
      <c r="Q156" s="103">
        <v>0</v>
      </c>
      <c r="R156" s="103">
        <f t="shared" si="7"/>
        <v>0</v>
      </c>
      <c r="S156" s="103">
        <v>0</v>
      </c>
      <c r="T156" s="104">
        <f t="shared" si="8"/>
        <v>0</v>
      </c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R156" s="105" t="s">
        <v>224</v>
      </c>
      <c r="AT156" s="105" t="s">
        <v>219</v>
      </c>
      <c r="AU156" s="105" t="s">
        <v>81</v>
      </c>
      <c r="AY156" s="6" t="s">
        <v>217</v>
      </c>
      <c r="BE156" s="106">
        <f t="shared" si="9"/>
        <v>0</v>
      </c>
      <c r="BF156" s="106">
        <f t="shared" si="10"/>
        <v>0</v>
      </c>
      <c r="BG156" s="106">
        <f t="shared" si="11"/>
        <v>0</v>
      </c>
      <c r="BH156" s="106">
        <f t="shared" si="12"/>
        <v>0</v>
      </c>
      <c r="BI156" s="106">
        <f t="shared" si="13"/>
        <v>0</v>
      </c>
      <c r="BJ156" s="6" t="s">
        <v>79</v>
      </c>
      <c r="BK156" s="106">
        <f t="shared" si="14"/>
        <v>0</v>
      </c>
      <c r="BL156" s="6" t="s">
        <v>224</v>
      </c>
      <c r="BM156" s="105" t="s">
        <v>354</v>
      </c>
    </row>
    <row r="157" spans="1:65" s="17" customFormat="1" ht="19.5">
      <c r="A157" s="14"/>
      <c r="B157" s="15"/>
      <c r="C157" s="14"/>
      <c r="D157" s="113" t="s">
        <v>745</v>
      </c>
      <c r="E157" s="14"/>
      <c r="F157" s="114" t="s">
        <v>5000</v>
      </c>
      <c r="G157" s="14"/>
      <c r="H157" s="14"/>
      <c r="I157" s="14"/>
      <c r="J157" s="14"/>
      <c r="K157" s="14"/>
      <c r="L157" s="15"/>
      <c r="M157" s="115"/>
      <c r="N157" s="116"/>
      <c r="O157" s="102"/>
      <c r="P157" s="102"/>
      <c r="Q157" s="102"/>
      <c r="R157" s="102"/>
      <c r="S157" s="102"/>
      <c r="T157" s="117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6" t="s">
        <v>745</v>
      </c>
      <c r="AU157" s="6" t="s">
        <v>81</v>
      </c>
    </row>
    <row r="158" spans="1:65" s="17" customFormat="1" ht="16.5" customHeight="1">
      <c r="A158" s="14"/>
      <c r="B158" s="15"/>
      <c r="C158" s="94">
        <f>C156+1</f>
        <v>25</v>
      </c>
      <c r="D158" s="94" t="s">
        <v>219</v>
      </c>
      <c r="E158" s="95" t="s">
        <v>4115</v>
      </c>
      <c r="F158" s="96" t="s">
        <v>5004</v>
      </c>
      <c r="G158" s="97" t="s">
        <v>2486</v>
      </c>
      <c r="H158" s="98">
        <v>10</v>
      </c>
      <c r="I158" s="1"/>
      <c r="J158" s="99">
        <f>ROUND(I158*H158,2)</f>
        <v>0</v>
      </c>
      <c r="K158" s="96" t="s">
        <v>0</v>
      </c>
      <c r="L158" s="15"/>
      <c r="M158" s="100" t="s">
        <v>0</v>
      </c>
      <c r="N158" s="101" t="s">
        <v>37</v>
      </c>
      <c r="O158" s="102"/>
      <c r="P158" s="103">
        <f>O158*H158</f>
        <v>0</v>
      </c>
      <c r="Q158" s="103">
        <v>0</v>
      </c>
      <c r="R158" s="103">
        <f>Q158*H158</f>
        <v>0</v>
      </c>
      <c r="S158" s="103">
        <v>0</v>
      </c>
      <c r="T158" s="104">
        <f>S158*H158</f>
        <v>0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R158" s="105" t="s">
        <v>224</v>
      </c>
      <c r="AT158" s="105" t="s">
        <v>219</v>
      </c>
      <c r="AU158" s="105" t="s">
        <v>81</v>
      </c>
      <c r="AY158" s="6" t="s">
        <v>217</v>
      </c>
      <c r="BE158" s="106">
        <f>IF(N158="základní",J158,0)</f>
        <v>0</v>
      </c>
      <c r="BF158" s="106">
        <f>IF(N158="snížená",J158,0)</f>
        <v>0</v>
      </c>
      <c r="BG158" s="106">
        <f>IF(N158="zákl. přenesená",J158,0)</f>
        <v>0</v>
      </c>
      <c r="BH158" s="106">
        <f>IF(N158="sníž. přenesená",J158,0)</f>
        <v>0</v>
      </c>
      <c r="BI158" s="106">
        <f>IF(N158="nulová",J158,0)</f>
        <v>0</v>
      </c>
      <c r="BJ158" s="6" t="s">
        <v>79</v>
      </c>
      <c r="BK158" s="106">
        <f>ROUND(I158*H158,2)</f>
        <v>0</v>
      </c>
      <c r="BL158" s="6" t="s">
        <v>224</v>
      </c>
      <c r="BM158" s="105" t="s">
        <v>364</v>
      </c>
    </row>
    <row r="159" spans="1:65" s="17" customFormat="1" ht="16.5" customHeight="1">
      <c r="A159" s="14"/>
      <c r="B159" s="15"/>
      <c r="C159" s="107">
        <f t="shared" si="20"/>
        <v>26</v>
      </c>
      <c r="D159" s="107" t="s">
        <v>219</v>
      </c>
      <c r="E159" s="108" t="s">
        <v>5002</v>
      </c>
      <c r="F159" s="109" t="s">
        <v>5003</v>
      </c>
      <c r="G159" s="110" t="s">
        <v>2486</v>
      </c>
      <c r="H159" s="111">
        <v>10</v>
      </c>
      <c r="I159" s="3"/>
      <c r="J159" s="112">
        <f>ROUND(I159*H159,2)</f>
        <v>0</v>
      </c>
      <c r="K159" s="96" t="s">
        <v>0</v>
      </c>
      <c r="L159" s="15"/>
      <c r="M159" s="100"/>
      <c r="N159" s="101"/>
      <c r="O159" s="102"/>
      <c r="P159" s="103"/>
      <c r="Q159" s="103"/>
      <c r="R159" s="103"/>
      <c r="S159" s="103"/>
      <c r="T159" s="10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R159" s="105"/>
      <c r="AT159" s="105"/>
      <c r="AU159" s="105"/>
      <c r="AY159" s="6"/>
      <c r="BE159" s="106"/>
      <c r="BF159" s="106"/>
      <c r="BG159" s="106"/>
      <c r="BH159" s="106"/>
      <c r="BI159" s="106"/>
      <c r="BJ159" s="6"/>
      <c r="BK159" s="106"/>
      <c r="BL159" s="6"/>
      <c r="BM159" s="105"/>
    </row>
    <row r="160" spans="1:65" s="17" customFormat="1" ht="19.5">
      <c r="A160" s="14"/>
      <c r="B160" s="15"/>
      <c r="C160" s="14"/>
      <c r="D160" s="113" t="s">
        <v>745</v>
      </c>
      <c r="E160" s="14"/>
      <c r="F160" s="114" t="s">
        <v>5001</v>
      </c>
      <c r="G160" s="14"/>
      <c r="H160" s="14"/>
      <c r="I160" s="14"/>
      <c r="J160" s="14"/>
      <c r="K160" s="14"/>
      <c r="L160" s="15"/>
      <c r="M160" s="115"/>
      <c r="N160" s="116"/>
      <c r="O160" s="102"/>
      <c r="P160" s="102"/>
      <c r="Q160" s="102"/>
      <c r="R160" s="102"/>
      <c r="S160" s="102"/>
      <c r="T160" s="117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6" t="s">
        <v>745</v>
      </c>
      <c r="AU160" s="6" t="s">
        <v>81</v>
      </c>
    </row>
    <row r="161" spans="1:65" s="17" customFormat="1" ht="16.5" customHeight="1">
      <c r="A161" s="14"/>
      <c r="B161" s="15"/>
      <c r="C161" s="94">
        <f>C159+1</f>
        <v>27</v>
      </c>
      <c r="D161" s="94" t="s">
        <v>219</v>
      </c>
      <c r="E161" s="95" t="s">
        <v>4116</v>
      </c>
      <c r="F161" s="96" t="s">
        <v>5006</v>
      </c>
      <c r="G161" s="97" t="s">
        <v>2486</v>
      </c>
      <c r="H161" s="98">
        <v>5</v>
      </c>
      <c r="I161" s="1"/>
      <c r="J161" s="99">
        <f>ROUND(I161*H161,2)</f>
        <v>0</v>
      </c>
      <c r="K161" s="96" t="s">
        <v>0</v>
      </c>
      <c r="L161" s="15"/>
      <c r="M161" s="100" t="s">
        <v>0</v>
      </c>
      <c r="N161" s="101" t="s">
        <v>37</v>
      </c>
      <c r="O161" s="102"/>
      <c r="P161" s="103">
        <f>O161*H161</f>
        <v>0</v>
      </c>
      <c r="Q161" s="103">
        <v>0</v>
      </c>
      <c r="R161" s="103">
        <f>Q161*H161</f>
        <v>0</v>
      </c>
      <c r="S161" s="103">
        <v>0</v>
      </c>
      <c r="T161" s="104">
        <f>S161*H161</f>
        <v>0</v>
      </c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R161" s="105" t="s">
        <v>224</v>
      </c>
      <c r="AT161" s="105" t="s">
        <v>219</v>
      </c>
      <c r="AU161" s="105" t="s">
        <v>81</v>
      </c>
      <c r="AY161" s="6" t="s">
        <v>217</v>
      </c>
      <c r="BE161" s="106">
        <f>IF(N161="základní",J161,0)</f>
        <v>0</v>
      </c>
      <c r="BF161" s="106">
        <f>IF(N161="snížená",J161,0)</f>
        <v>0</v>
      </c>
      <c r="BG161" s="106">
        <f>IF(N161="zákl. přenesená",J161,0)</f>
        <v>0</v>
      </c>
      <c r="BH161" s="106">
        <f>IF(N161="sníž. přenesená",J161,0)</f>
        <v>0</v>
      </c>
      <c r="BI161" s="106">
        <f>IF(N161="nulová",J161,0)</f>
        <v>0</v>
      </c>
      <c r="BJ161" s="6" t="s">
        <v>79</v>
      </c>
      <c r="BK161" s="106">
        <f>ROUND(I161*H161,2)</f>
        <v>0</v>
      </c>
      <c r="BL161" s="6" t="s">
        <v>224</v>
      </c>
      <c r="BM161" s="105" t="s">
        <v>2409</v>
      </c>
    </row>
    <row r="162" spans="1:65" s="17" customFormat="1" ht="16.5" customHeight="1">
      <c r="A162" s="14"/>
      <c r="B162" s="15"/>
      <c r="C162" s="107">
        <f t="shared" ref="C162" si="22">C161+1</f>
        <v>28</v>
      </c>
      <c r="D162" s="107" t="s">
        <v>219</v>
      </c>
      <c r="E162" s="108" t="s">
        <v>5005</v>
      </c>
      <c r="F162" s="109" t="s">
        <v>5007</v>
      </c>
      <c r="G162" s="110" t="s">
        <v>2486</v>
      </c>
      <c r="H162" s="111">
        <v>5</v>
      </c>
      <c r="I162" s="3"/>
      <c r="J162" s="112">
        <f>ROUND(I162*H162,2)</f>
        <v>0</v>
      </c>
      <c r="K162" s="96" t="s">
        <v>0</v>
      </c>
      <c r="L162" s="15"/>
      <c r="M162" s="100"/>
      <c r="N162" s="101"/>
      <c r="O162" s="102"/>
      <c r="P162" s="103"/>
      <c r="Q162" s="103"/>
      <c r="R162" s="103"/>
      <c r="S162" s="103"/>
      <c r="T162" s="10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R162" s="105"/>
      <c r="AT162" s="105"/>
      <c r="AU162" s="105"/>
      <c r="AY162" s="6"/>
      <c r="BE162" s="106"/>
      <c r="BF162" s="106"/>
      <c r="BG162" s="106"/>
      <c r="BH162" s="106"/>
      <c r="BI162" s="106"/>
      <c r="BJ162" s="6"/>
      <c r="BK162" s="106"/>
      <c r="BL162" s="6"/>
      <c r="BM162" s="105"/>
    </row>
    <row r="163" spans="1:65" s="17" customFormat="1" ht="19.5">
      <c r="A163" s="14"/>
      <c r="B163" s="15"/>
      <c r="C163" s="14"/>
      <c r="D163" s="113" t="s">
        <v>745</v>
      </c>
      <c r="E163" s="14"/>
      <c r="F163" s="114" t="s">
        <v>5008</v>
      </c>
      <c r="G163" s="14"/>
      <c r="H163" s="14"/>
      <c r="I163" s="14"/>
      <c r="J163" s="14"/>
      <c r="K163" s="14"/>
      <c r="L163" s="15"/>
      <c r="M163" s="115"/>
      <c r="N163" s="116"/>
      <c r="O163" s="102"/>
      <c r="P163" s="102"/>
      <c r="Q163" s="102"/>
      <c r="R163" s="102"/>
      <c r="S163" s="102"/>
      <c r="T163" s="117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6" t="s">
        <v>745</v>
      </c>
      <c r="AU163" s="6" t="s">
        <v>81</v>
      </c>
    </row>
    <row r="164" spans="1:65" s="17" customFormat="1" ht="16.5" customHeight="1">
      <c r="A164" s="14"/>
      <c r="B164" s="15"/>
      <c r="C164" s="94">
        <f>C162+1</f>
        <v>29</v>
      </c>
      <c r="D164" s="94" t="s">
        <v>219</v>
      </c>
      <c r="E164" s="95" t="s">
        <v>4117</v>
      </c>
      <c r="F164" s="96" t="s">
        <v>5010</v>
      </c>
      <c r="G164" s="97" t="s">
        <v>2486</v>
      </c>
      <c r="H164" s="98">
        <v>10</v>
      </c>
      <c r="I164" s="1"/>
      <c r="J164" s="99">
        <f>ROUND(I164*H164,2)</f>
        <v>0</v>
      </c>
      <c r="K164" s="96" t="s">
        <v>0</v>
      </c>
      <c r="L164" s="15"/>
      <c r="M164" s="100" t="s">
        <v>0</v>
      </c>
      <c r="N164" s="101" t="s">
        <v>37</v>
      </c>
      <c r="O164" s="102"/>
      <c r="P164" s="103">
        <f>O164*H164</f>
        <v>0</v>
      </c>
      <c r="Q164" s="103">
        <v>0</v>
      </c>
      <c r="R164" s="103">
        <f>Q164*H164</f>
        <v>0</v>
      </c>
      <c r="S164" s="103">
        <v>0</v>
      </c>
      <c r="T164" s="104">
        <f>S164*H164</f>
        <v>0</v>
      </c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R164" s="105" t="s">
        <v>224</v>
      </c>
      <c r="AT164" s="105" t="s">
        <v>219</v>
      </c>
      <c r="AU164" s="105" t="s">
        <v>81</v>
      </c>
      <c r="AY164" s="6" t="s">
        <v>217</v>
      </c>
      <c r="BE164" s="106">
        <f>IF(N164="základní",J164,0)</f>
        <v>0</v>
      </c>
      <c r="BF164" s="106">
        <f>IF(N164="snížená",J164,0)</f>
        <v>0</v>
      </c>
      <c r="BG164" s="106">
        <f>IF(N164="zákl. přenesená",J164,0)</f>
        <v>0</v>
      </c>
      <c r="BH164" s="106">
        <f>IF(N164="sníž. přenesená",J164,0)</f>
        <v>0</v>
      </c>
      <c r="BI164" s="106">
        <f>IF(N164="nulová",J164,0)</f>
        <v>0</v>
      </c>
      <c r="BJ164" s="6" t="s">
        <v>79</v>
      </c>
      <c r="BK164" s="106">
        <f>ROUND(I164*H164,2)</f>
        <v>0</v>
      </c>
      <c r="BL164" s="6" t="s">
        <v>224</v>
      </c>
      <c r="BM164" s="105" t="s">
        <v>380</v>
      </c>
    </row>
    <row r="165" spans="1:65" s="17" customFormat="1" ht="16.5" customHeight="1">
      <c r="A165" s="14"/>
      <c r="B165" s="15"/>
      <c r="C165" s="107">
        <f t="shared" ref="C165" si="23">C164+1</f>
        <v>30</v>
      </c>
      <c r="D165" s="107" t="s">
        <v>219</v>
      </c>
      <c r="E165" s="108" t="s">
        <v>5009</v>
      </c>
      <c r="F165" s="109" t="s">
        <v>5011</v>
      </c>
      <c r="G165" s="110" t="s">
        <v>2486</v>
      </c>
      <c r="H165" s="111">
        <v>10</v>
      </c>
      <c r="I165" s="3"/>
      <c r="J165" s="112">
        <f>ROUND(I165*H165,2)</f>
        <v>0</v>
      </c>
      <c r="K165" s="96" t="s">
        <v>0</v>
      </c>
      <c r="L165" s="15"/>
      <c r="M165" s="100"/>
      <c r="N165" s="101"/>
      <c r="O165" s="102"/>
      <c r="P165" s="103"/>
      <c r="Q165" s="103"/>
      <c r="R165" s="103"/>
      <c r="S165" s="103"/>
      <c r="T165" s="10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R165" s="105"/>
      <c r="AT165" s="105"/>
      <c r="AU165" s="105"/>
      <c r="AY165" s="6"/>
      <c r="BE165" s="106"/>
      <c r="BF165" s="106"/>
      <c r="BG165" s="106"/>
      <c r="BH165" s="106"/>
      <c r="BI165" s="106"/>
      <c r="BJ165" s="6"/>
      <c r="BK165" s="106"/>
      <c r="BL165" s="6"/>
      <c r="BM165" s="105"/>
    </row>
    <row r="166" spans="1:65" s="17" customFormat="1" ht="19.5">
      <c r="A166" s="14"/>
      <c r="B166" s="15"/>
      <c r="C166" s="14"/>
      <c r="D166" s="113" t="s">
        <v>745</v>
      </c>
      <c r="E166" s="14"/>
      <c r="F166" s="114" t="s">
        <v>5008</v>
      </c>
      <c r="G166" s="14"/>
      <c r="H166" s="14"/>
      <c r="I166" s="14"/>
      <c r="J166" s="14"/>
      <c r="K166" s="14"/>
      <c r="L166" s="15"/>
      <c r="M166" s="115"/>
      <c r="N166" s="116"/>
      <c r="O166" s="102"/>
      <c r="P166" s="102"/>
      <c r="Q166" s="102"/>
      <c r="R166" s="102"/>
      <c r="S166" s="102"/>
      <c r="T166" s="117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6" t="s">
        <v>745</v>
      </c>
      <c r="AU166" s="6" t="s">
        <v>81</v>
      </c>
    </row>
    <row r="167" spans="1:65" s="17" customFormat="1" ht="16.5" customHeight="1">
      <c r="A167" s="14"/>
      <c r="B167" s="15"/>
      <c r="C167" s="94">
        <f>C165+1</f>
        <v>31</v>
      </c>
      <c r="D167" s="94" t="s">
        <v>219</v>
      </c>
      <c r="E167" s="95" t="s">
        <v>4118</v>
      </c>
      <c r="F167" s="96" t="s">
        <v>5013</v>
      </c>
      <c r="G167" s="97" t="s">
        <v>2486</v>
      </c>
      <c r="H167" s="98">
        <v>2</v>
      </c>
      <c r="I167" s="1"/>
      <c r="J167" s="99">
        <f>ROUND(I167*H167,2)</f>
        <v>0</v>
      </c>
      <c r="K167" s="96" t="s">
        <v>0</v>
      </c>
      <c r="L167" s="15"/>
      <c r="M167" s="100" t="s">
        <v>0</v>
      </c>
      <c r="N167" s="101" t="s">
        <v>37</v>
      </c>
      <c r="O167" s="102"/>
      <c r="P167" s="103">
        <f>O167*H167</f>
        <v>0</v>
      </c>
      <c r="Q167" s="103">
        <v>0</v>
      </c>
      <c r="R167" s="103">
        <f>Q167*H167</f>
        <v>0</v>
      </c>
      <c r="S167" s="103">
        <v>0</v>
      </c>
      <c r="T167" s="104">
        <f>S167*H167</f>
        <v>0</v>
      </c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R167" s="105" t="s">
        <v>224</v>
      </c>
      <c r="AT167" s="105" t="s">
        <v>219</v>
      </c>
      <c r="AU167" s="105" t="s">
        <v>81</v>
      </c>
      <c r="AY167" s="6" t="s">
        <v>217</v>
      </c>
      <c r="BE167" s="106">
        <f>IF(N167="základní",J167,0)</f>
        <v>0</v>
      </c>
      <c r="BF167" s="106">
        <f>IF(N167="snížená",J167,0)</f>
        <v>0</v>
      </c>
      <c r="BG167" s="106">
        <f>IF(N167="zákl. přenesená",J167,0)</f>
        <v>0</v>
      </c>
      <c r="BH167" s="106">
        <f>IF(N167="sníž. přenesená",J167,0)</f>
        <v>0</v>
      </c>
      <c r="BI167" s="106">
        <f>IF(N167="nulová",J167,0)</f>
        <v>0</v>
      </c>
      <c r="BJ167" s="6" t="s">
        <v>79</v>
      </c>
      <c r="BK167" s="106">
        <f>ROUND(I167*H167,2)</f>
        <v>0</v>
      </c>
      <c r="BL167" s="6" t="s">
        <v>224</v>
      </c>
      <c r="BM167" s="105" t="s">
        <v>395</v>
      </c>
    </row>
    <row r="168" spans="1:65" s="17" customFormat="1" ht="16.5" customHeight="1">
      <c r="A168" s="14"/>
      <c r="B168" s="15"/>
      <c r="C168" s="107">
        <f t="shared" ref="C168" si="24">C167+1</f>
        <v>32</v>
      </c>
      <c r="D168" s="107" t="s">
        <v>219</v>
      </c>
      <c r="E168" s="108" t="s">
        <v>5012</v>
      </c>
      <c r="F168" s="109" t="s">
        <v>5014</v>
      </c>
      <c r="G168" s="110" t="s">
        <v>2486</v>
      </c>
      <c r="H168" s="111">
        <v>2</v>
      </c>
      <c r="I168" s="3"/>
      <c r="J168" s="112">
        <f>ROUND(I168*H168,2)</f>
        <v>0</v>
      </c>
      <c r="K168" s="96" t="s">
        <v>0</v>
      </c>
      <c r="L168" s="15"/>
      <c r="M168" s="100"/>
      <c r="N168" s="101"/>
      <c r="O168" s="102"/>
      <c r="P168" s="103"/>
      <c r="Q168" s="103"/>
      <c r="R168" s="103"/>
      <c r="S168" s="103"/>
      <c r="T168" s="10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R168" s="105"/>
      <c r="AT168" s="105"/>
      <c r="AU168" s="105"/>
      <c r="AY168" s="6"/>
      <c r="BE168" s="106"/>
      <c r="BF168" s="106"/>
      <c r="BG168" s="106"/>
      <c r="BH168" s="106"/>
      <c r="BI168" s="106"/>
      <c r="BJ168" s="6"/>
      <c r="BK168" s="106"/>
      <c r="BL168" s="6"/>
      <c r="BM168" s="105"/>
    </row>
    <row r="169" spans="1:65" s="17" customFormat="1" ht="19.5">
      <c r="A169" s="14"/>
      <c r="B169" s="15"/>
      <c r="C169" s="14"/>
      <c r="D169" s="113" t="s">
        <v>745</v>
      </c>
      <c r="E169" s="14"/>
      <c r="F169" s="114" t="s">
        <v>5008</v>
      </c>
      <c r="G169" s="14"/>
      <c r="H169" s="14"/>
      <c r="I169" s="14"/>
      <c r="J169" s="14"/>
      <c r="K169" s="14"/>
      <c r="L169" s="15"/>
      <c r="M169" s="115"/>
      <c r="N169" s="116"/>
      <c r="O169" s="102"/>
      <c r="P169" s="102"/>
      <c r="Q169" s="102"/>
      <c r="R169" s="102"/>
      <c r="S169" s="102"/>
      <c r="T169" s="117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6" t="s">
        <v>745</v>
      </c>
      <c r="AU169" s="6" t="s">
        <v>81</v>
      </c>
    </row>
    <row r="170" spans="1:65" s="17" customFormat="1" ht="16.5" customHeight="1">
      <c r="A170" s="14"/>
      <c r="B170" s="15"/>
      <c r="C170" s="94">
        <f>C168+1</f>
        <v>33</v>
      </c>
      <c r="D170" s="94" t="s">
        <v>219</v>
      </c>
      <c r="E170" s="95" t="s">
        <v>4119</v>
      </c>
      <c r="F170" s="96" t="s">
        <v>5016</v>
      </c>
      <c r="G170" s="97" t="s">
        <v>2486</v>
      </c>
      <c r="H170" s="98">
        <v>2</v>
      </c>
      <c r="I170" s="1"/>
      <c r="J170" s="99">
        <f>ROUND(I170*H170,2)</f>
        <v>0</v>
      </c>
      <c r="K170" s="96" t="s">
        <v>0</v>
      </c>
      <c r="L170" s="15"/>
      <c r="M170" s="100" t="s">
        <v>0</v>
      </c>
      <c r="N170" s="101" t="s">
        <v>37</v>
      </c>
      <c r="O170" s="102"/>
      <c r="P170" s="103">
        <f>O170*H170</f>
        <v>0</v>
      </c>
      <c r="Q170" s="103">
        <v>0</v>
      </c>
      <c r="R170" s="103">
        <f>Q170*H170</f>
        <v>0</v>
      </c>
      <c r="S170" s="103">
        <v>0</v>
      </c>
      <c r="T170" s="104">
        <f>S170*H170</f>
        <v>0</v>
      </c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R170" s="105" t="s">
        <v>224</v>
      </c>
      <c r="AT170" s="105" t="s">
        <v>219</v>
      </c>
      <c r="AU170" s="105" t="s">
        <v>81</v>
      </c>
      <c r="AY170" s="6" t="s">
        <v>217</v>
      </c>
      <c r="BE170" s="106">
        <f>IF(N170="základní",J170,0)</f>
        <v>0</v>
      </c>
      <c r="BF170" s="106">
        <f>IF(N170="snížená",J170,0)</f>
        <v>0</v>
      </c>
      <c r="BG170" s="106">
        <f>IF(N170="zákl. přenesená",J170,0)</f>
        <v>0</v>
      </c>
      <c r="BH170" s="106">
        <f>IF(N170="sníž. přenesená",J170,0)</f>
        <v>0</v>
      </c>
      <c r="BI170" s="106">
        <f>IF(N170="nulová",J170,0)</f>
        <v>0</v>
      </c>
      <c r="BJ170" s="6" t="s">
        <v>79</v>
      </c>
      <c r="BK170" s="106">
        <f>ROUND(I170*H170,2)</f>
        <v>0</v>
      </c>
      <c r="BL170" s="6" t="s">
        <v>224</v>
      </c>
      <c r="BM170" s="105" t="s">
        <v>2413</v>
      </c>
    </row>
    <row r="171" spans="1:65" s="17" customFormat="1" ht="16.5" customHeight="1">
      <c r="A171" s="14"/>
      <c r="B171" s="15"/>
      <c r="C171" s="107">
        <f t="shared" ref="C171" si="25">C170+1</f>
        <v>34</v>
      </c>
      <c r="D171" s="107" t="s">
        <v>219</v>
      </c>
      <c r="E171" s="108" t="s">
        <v>5015</v>
      </c>
      <c r="F171" s="109" t="s">
        <v>5017</v>
      </c>
      <c r="G171" s="110" t="s">
        <v>2486</v>
      </c>
      <c r="H171" s="111">
        <v>2</v>
      </c>
      <c r="I171" s="3"/>
      <c r="J171" s="112">
        <f>ROUND(I171*H171,2)</f>
        <v>0</v>
      </c>
      <c r="K171" s="96" t="s">
        <v>0</v>
      </c>
      <c r="L171" s="15"/>
      <c r="M171" s="100"/>
      <c r="N171" s="101"/>
      <c r="O171" s="102"/>
      <c r="P171" s="103"/>
      <c r="Q171" s="103"/>
      <c r="R171" s="103"/>
      <c r="S171" s="103"/>
      <c r="T171" s="10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R171" s="105"/>
      <c r="AT171" s="105"/>
      <c r="AU171" s="105"/>
      <c r="AY171" s="6"/>
      <c r="BE171" s="106"/>
      <c r="BF171" s="106"/>
      <c r="BG171" s="106"/>
      <c r="BH171" s="106"/>
      <c r="BI171" s="106"/>
      <c r="BJ171" s="6"/>
      <c r="BK171" s="106"/>
      <c r="BL171" s="6"/>
      <c r="BM171" s="105"/>
    </row>
    <row r="172" spans="1:65" s="17" customFormat="1" ht="19.5">
      <c r="A172" s="14"/>
      <c r="B172" s="15"/>
      <c r="C172" s="14"/>
      <c r="D172" s="113" t="s">
        <v>745</v>
      </c>
      <c r="E172" s="14"/>
      <c r="F172" s="114" t="s">
        <v>5008</v>
      </c>
      <c r="G172" s="14"/>
      <c r="H172" s="14"/>
      <c r="I172" s="14"/>
      <c r="J172" s="14"/>
      <c r="K172" s="14"/>
      <c r="L172" s="15"/>
      <c r="M172" s="115"/>
      <c r="N172" s="116"/>
      <c r="O172" s="102"/>
      <c r="P172" s="102"/>
      <c r="Q172" s="102"/>
      <c r="R172" s="102"/>
      <c r="S172" s="102"/>
      <c r="T172" s="117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6" t="s">
        <v>745</v>
      </c>
      <c r="AU172" s="6" t="s">
        <v>81</v>
      </c>
    </row>
    <row r="173" spans="1:65" s="17" customFormat="1" ht="16.5" customHeight="1">
      <c r="A173" s="14"/>
      <c r="B173" s="15"/>
      <c r="C173" s="94">
        <f>C171+1</f>
        <v>35</v>
      </c>
      <c r="D173" s="94" t="s">
        <v>219</v>
      </c>
      <c r="E173" s="95" t="s">
        <v>4120</v>
      </c>
      <c r="F173" s="96" t="s">
        <v>5019</v>
      </c>
      <c r="G173" s="97" t="s">
        <v>2486</v>
      </c>
      <c r="H173" s="98">
        <v>20</v>
      </c>
      <c r="I173" s="1"/>
      <c r="J173" s="99">
        <f>ROUND(I173*H173,2)</f>
        <v>0</v>
      </c>
      <c r="K173" s="96" t="s">
        <v>0</v>
      </c>
      <c r="L173" s="15"/>
      <c r="M173" s="100" t="s">
        <v>0</v>
      </c>
      <c r="N173" s="101" t="s">
        <v>37</v>
      </c>
      <c r="O173" s="102"/>
      <c r="P173" s="103">
        <f>O173*H173</f>
        <v>0</v>
      </c>
      <c r="Q173" s="103">
        <v>0</v>
      </c>
      <c r="R173" s="103">
        <f>Q173*H173</f>
        <v>0</v>
      </c>
      <c r="S173" s="103">
        <v>0</v>
      </c>
      <c r="T173" s="104">
        <f>S173*H173</f>
        <v>0</v>
      </c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R173" s="105" t="s">
        <v>224</v>
      </c>
      <c r="AT173" s="105" t="s">
        <v>219</v>
      </c>
      <c r="AU173" s="105" t="s">
        <v>81</v>
      </c>
      <c r="AY173" s="6" t="s">
        <v>217</v>
      </c>
      <c r="BE173" s="106">
        <f>IF(N173="základní",J173,0)</f>
        <v>0</v>
      </c>
      <c r="BF173" s="106">
        <f>IF(N173="snížená",J173,0)</f>
        <v>0</v>
      </c>
      <c r="BG173" s="106">
        <f>IF(N173="zákl. přenesená",J173,0)</f>
        <v>0</v>
      </c>
      <c r="BH173" s="106">
        <f>IF(N173="sníž. přenesená",J173,0)</f>
        <v>0</v>
      </c>
      <c r="BI173" s="106">
        <f>IF(N173="nulová",J173,0)</f>
        <v>0</v>
      </c>
      <c r="BJ173" s="6" t="s">
        <v>79</v>
      </c>
      <c r="BK173" s="106">
        <f>ROUND(I173*H173,2)</f>
        <v>0</v>
      </c>
      <c r="BL173" s="6" t="s">
        <v>224</v>
      </c>
      <c r="BM173" s="105" t="s">
        <v>410</v>
      </c>
    </row>
    <row r="174" spans="1:65" s="17" customFormat="1" ht="16.5" customHeight="1">
      <c r="A174" s="14"/>
      <c r="B174" s="15"/>
      <c r="C174" s="107">
        <f t="shared" ref="C174" si="26">C173+1</f>
        <v>36</v>
      </c>
      <c r="D174" s="107" t="s">
        <v>219</v>
      </c>
      <c r="E174" s="108" t="s">
        <v>5018</v>
      </c>
      <c r="F174" s="109" t="s">
        <v>5020</v>
      </c>
      <c r="G174" s="110" t="s">
        <v>2486</v>
      </c>
      <c r="H174" s="111">
        <v>20</v>
      </c>
      <c r="I174" s="3"/>
      <c r="J174" s="112">
        <f>ROUND(I174*H174,2)</f>
        <v>0</v>
      </c>
      <c r="K174" s="96" t="s">
        <v>0</v>
      </c>
      <c r="L174" s="15"/>
      <c r="M174" s="100"/>
      <c r="N174" s="101"/>
      <c r="O174" s="102"/>
      <c r="P174" s="103"/>
      <c r="Q174" s="103"/>
      <c r="R174" s="103"/>
      <c r="S174" s="103"/>
      <c r="T174" s="10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R174" s="105"/>
      <c r="AT174" s="105"/>
      <c r="AU174" s="105"/>
      <c r="AY174" s="6"/>
      <c r="BE174" s="106"/>
      <c r="BF174" s="106"/>
      <c r="BG174" s="106"/>
      <c r="BH174" s="106"/>
      <c r="BI174" s="106"/>
      <c r="BJ174" s="6"/>
      <c r="BK174" s="106"/>
      <c r="BL174" s="6"/>
      <c r="BM174" s="105"/>
    </row>
    <row r="175" spans="1:65" s="17" customFormat="1" ht="19.5">
      <c r="A175" s="14"/>
      <c r="B175" s="15"/>
      <c r="C175" s="14"/>
      <c r="D175" s="113" t="s">
        <v>745</v>
      </c>
      <c r="E175" s="14"/>
      <c r="F175" s="114" t="s">
        <v>5008</v>
      </c>
      <c r="G175" s="14"/>
      <c r="H175" s="14"/>
      <c r="I175" s="14"/>
      <c r="J175" s="14"/>
      <c r="K175" s="14"/>
      <c r="L175" s="15"/>
      <c r="M175" s="115"/>
      <c r="N175" s="116"/>
      <c r="O175" s="102"/>
      <c r="P175" s="102"/>
      <c r="Q175" s="102"/>
      <c r="R175" s="102"/>
      <c r="S175" s="102"/>
      <c r="T175" s="117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6" t="s">
        <v>745</v>
      </c>
      <c r="AU175" s="6" t="s">
        <v>81</v>
      </c>
    </row>
    <row r="176" spans="1:65" s="17" customFormat="1" ht="16.5" customHeight="1">
      <c r="A176" s="14"/>
      <c r="B176" s="15"/>
      <c r="C176" s="94">
        <f>C174+1</f>
        <v>37</v>
      </c>
      <c r="D176" s="94" t="s">
        <v>219</v>
      </c>
      <c r="E176" s="95" t="s">
        <v>4121</v>
      </c>
      <c r="F176" s="96" t="s">
        <v>5022</v>
      </c>
      <c r="G176" s="97" t="s">
        <v>2486</v>
      </c>
      <c r="H176" s="98">
        <v>5</v>
      </c>
      <c r="I176" s="1"/>
      <c r="J176" s="99">
        <f>ROUND(I176*H176,2)</f>
        <v>0</v>
      </c>
      <c r="K176" s="96" t="s">
        <v>0</v>
      </c>
      <c r="L176" s="15"/>
      <c r="M176" s="100" t="s">
        <v>0</v>
      </c>
      <c r="N176" s="101" t="s">
        <v>37</v>
      </c>
      <c r="O176" s="102"/>
      <c r="P176" s="103">
        <f>O176*H176</f>
        <v>0</v>
      </c>
      <c r="Q176" s="103">
        <v>0</v>
      </c>
      <c r="R176" s="103">
        <f>Q176*H176</f>
        <v>0</v>
      </c>
      <c r="S176" s="103">
        <v>0</v>
      </c>
      <c r="T176" s="104">
        <f>S176*H176</f>
        <v>0</v>
      </c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R176" s="105" t="s">
        <v>224</v>
      </c>
      <c r="AT176" s="105" t="s">
        <v>219</v>
      </c>
      <c r="AU176" s="105" t="s">
        <v>81</v>
      </c>
      <c r="AY176" s="6" t="s">
        <v>217</v>
      </c>
      <c r="BE176" s="106">
        <f>IF(N176="základní",J176,0)</f>
        <v>0</v>
      </c>
      <c r="BF176" s="106">
        <f>IF(N176="snížená",J176,0)</f>
        <v>0</v>
      </c>
      <c r="BG176" s="106">
        <f>IF(N176="zákl. přenesená",J176,0)</f>
        <v>0</v>
      </c>
      <c r="BH176" s="106">
        <f>IF(N176="sníž. přenesená",J176,0)</f>
        <v>0</v>
      </c>
      <c r="BI176" s="106">
        <f>IF(N176="nulová",J176,0)</f>
        <v>0</v>
      </c>
      <c r="BJ176" s="6" t="s">
        <v>79</v>
      </c>
      <c r="BK176" s="106">
        <f>ROUND(I176*H176,2)</f>
        <v>0</v>
      </c>
      <c r="BL176" s="6" t="s">
        <v>224</v>
      </c>
      <c r="BM176" s="105" t="s">
        <v>425</v>
      </c>
    </row>
    <row r="177" spans="1:65" s="17" customFormat="1" ht="16.5" customHeight="1">
      <c r="A177" s="14"/>
      <c r="B177" s="15"/>
      <c r="C177" s="107">
        <f t="shared" ref="C177" si="27">C176+1</f>
        <v>38</v>
      </c>
      <c r="D177" s="107" t="s">
        <v>219</v>
      </c>
      <c r="E177" s="108" t="s">
        <v>5021</v>
      </c>
      <c r="F177" s="109" t="s">
        <v>5023</v>
      </c>
      <c r="G177" s="110" t="s">
        <v>2486</v>
      </c>
      <c r="H177" s="111">
        <v>5</v>
      </c>
      <c r="I177" s="3"/>
      <c r="J177" s="112">
        <f>ROUND(I177*H177,2)</f>
        <v>0</v>
      </c>
      <c r="K177" s="96" t="s">
        <v>0</v>
      </c>
      <c r="L177" s="15"/>
      <c r="M177" s="100"/>
      <c r="N177" s="101"/>
      <c r="O177" s="102"/>
      <c r="P177" s="103"/>
      <c r="Q177" s="103"/>
      <c r="R177" s="103"/>
      <c r="S177" s="103"/>
      <c r="T177" s="10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R177" s="105"/>
      <c r="AT177" s="105"/>
      <c r="AU177" s="105"/>
      <c r="AY177" s="6"/>
      <c r="BE177" s="106"/>
      <c r="BF177" s="106"/>
      <c r="BG177" s="106"/>
      <c r="BH177" s="106"/>
      <c r="BI177" s="106"/>
      <c r="BJ177" s="6"/>
      <c r="BK177" s="106"/>
      <c r="BL177" s="6"/>
      <c r="BM177" s="105"/>
    </row>
    <row r="178" spans="1:65" s="17" customFormat="1" ht="19.5">
      <c r="A178" s="14"/>
      <c r="B178" s="15"/>
      <c r="C178" s="14"/>
      <c r="D178" s="113" t="s">
        <v>745</v>
      </c>
      <c r="E178" s="14"/>
      <c r="F178" s="114" t="s">
        <v>5008</v>
      </c>
      <c r="G178" s="14"/>
      <c r="H178" s="14"/>
      <c r="I178" s="14"/>
      <c r="J178" s="14"/>
      <c r="K178" s="14"/>
      <c r="L178" s="15"/>
      <c r="M178" s="115"/>
      <c r="N178" s="116"/>
      <c r="O178" s="102"/>
      <c r="P178" s="102"/>
      <c r="Q178" s="102"/>
      <c r="R178" s="102"/>
      <c r="S178" s="102"/>
      <c r="T178" s="117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6" t="s">
        <v>745</v>
      </c>
      <c r="AU178" s="6" t="s">
        <v>81</v>
      </c>
    </row>
    <row r="179" spans="1:65" s="17" customFormat="1" ht="16.5" customHeight="1">
      <c r="A179" s="14"/>
      <c r="B179" s="15"/>
      <c r="C179" s="94">
        <f>C177+1</f>
        <v>39</v>
      </c>
      <c r="D179" s="94" t="s">
        <v>219</v>
      </c>
      <c r="E179" s="95" t="s">
        <v>4122</v>
      </c>
      <c r="F179" s="96" t="s">
        <v>5025</v>
      </c>
      <c r="G179" s="97" t="s">
        <v>2486</v>
      </c>
      <c r="H179" s="98">
        <v>2</v>
      </c>
      <c r="I179" s="1"/>
      <c r="J179" s="99">
        <f>ROUND(I179*H179,2)</f>
        <v>0</v>
      </c>
      <c r="K179" s="96" t="s">
        <v>0</v>
      </c>
      <c r="L179" s="15"/>
      <c r="M179" s="100"/>
      <c r="N179" s="101"/>
      <c r="O179" s="102"/>
      <c r="P179" s="103"/>
      <c r="Q179" s="103"/>
      <c r="R179" s="103"/>
      <c r="S179" s="103"/>
      <c r="T179" s="10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R179" s="105"/>
      <c r="AT179" s="105"/>
      <c r="AU179" s="105"/>
      <c r="AY179" s="6"/>
      <c r="BE179" s="106"/>
      <c r="BF179" s="106"/>
      <c r="BG179" s="106"/>
      <c r="BH179" s="106"/>
      <c r="BI179" s="106"/>
      <c r="BJ179" s="6"/>
      <c r="BK179" s="106"/>
      <c r="BL179" s="6"/>
      <c r="BM179" s="105"/>
    </row>
    <row r="180" spans="1:65" s="17" customFormat="1" ht="16.5" customHeight="1">
      <c r="A180" s="14"/>
      <c r="B180" s="15"/>
      <c r="C180" s="107">
        <f t="shared" ref="C180" si="28">C179+1</f>
        <v>40</v>
      </c>
      <c r="D180" s="107" t="s">
        <v>219</v>
      </c>
      <c r="E180" s="108" t="s">
        <v>5024</v>
      </c>
      <c r="F180" s="109" t="s">
        <v>5026</v>
      </c>
      <c r="G180" s="110" t="s">
        <v>2486</v>
      </c>
      <c r="H180" s="111">
        <v>2</v>
      </c>
      <c r="I180" s="3"/>
      <c r="J180" s="112">
        <f>ROUND(I180*H180,2)</f>
        <v>0</v>
      </c>
      <c r="K180" s="96" t="s">
        <v>0</v>
      </c>
      <c r="L180" s="15"/>
      <c r="M180" s="100" t="s">
        <v>0</v>
      </c>
      <c r="N180" s="101" t="s">
        <v>37</v>
      </c>
      <c r="O180" s="102"/>
      <c r="P180" s="103">
        <f>O180*H180</f>
        <v>0</v>
      </c>
      <c r="Q180" s="103">
        <v>0</v>
      </c>
      <c r="R180" s="103">
        <f>Q180*H180</f>
        <v>0</v>
      </c>
      <c r="S180" s="103">
        <v>0</v>
      </c>
      <c r="T180" s="104">
        <f>S180*H180</f>
        <v>0</v>
      </c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R180" s="105" t="s">
        <v>224</v>
      </c>
      <c r="AT180" s="105" t="s">
        <v>219</v>
      </c>
      <c r="AU180" s="105" t="s">
        <v>81</v>
      </c>
      <c r="AY180" s="6" t="s">
        <v>217</v>
      </c>
      <c r="BE180" s="106">
        <f>IF(N180="základní",J180,0)</f>
        <v>0</v>
      </c>
      <c r="BF180" s="106">
        <f>IF(N180="snížená",J180,0)</f>
        <v>0</v>
      </c>
      <c r="BG180" s="106">
        <f>IF(N180="zákl. přenesená",J180,0)</f>
        <v>0</v>
      </c>
      <c r="BH180" s="106">
        <f>IF(N180="sníž. přenesená",J180,0)</f>
        <v>0</v>
      </c>
      <c r="BI180" s="106">
        <f>IF(N180="nulová",J180,0)</f>
        <v>0</v>
      </c>
      <c r="BJ180" s="6" t="s">
        <v>79</v>
      </c>
      <c r="BK180" s="106">
        <f>ROUND(I180*H180,2)</f>
        <v>0</v>
      </c>
      <c r="BL180" s="6" t="s">
        <v>224</v>
      </c>
      <c r="BM180" s="105" t="s">
        <v>435</v>
      </c>
    </row>
    <row r="181" spans="1:65" s="81" customFormat="1" ht="22.9" customHeight="1">
      <c r="B181" s="82"/>
      <c r="D181" s="83" t="s">
        <v>71</v>
      </c>
      <c r="E181" s="92" t="s">
        <v>3414</v>
      </c>
      <c r="F181" s="92" t="s">
        <v>4123</v>
      </c>
      <c r="J181" s="93">
        <f>SUBTOTAL(9,J182:J194)</f>
        <v>0</v>
      </c>
      <c r="L181" s="82"/>
      <c r="M181" s="86"/>
      <c r="N181" s="87"/>
      <c r="O181" s="87"/>
      <c r="P181" s="88">
        <f>SUM(P182:P194)</f>
        <v>0</v>
      </c>
      <c r="Q181" s="87"/>
      <c r="R181" s="88">
        <f>SUM(R182:R194)</f>
        <v>0</v>
      </c>
      <c r="S181" s="87"/>
      <c r="T181" s="89">
        <f>SUM(T182:T194)</f>
        <v>0</v>
      </c>
      <c r="AR181" s="83" t="s">
        <v>79</v>
      </c>
      <c r="AT181" s="90" t="s">
        <v>71</v>
      </c>
      <c r="AU181" s="90" t="s">
        <v>79</v>
      </c>
      <c r="AY181" s="83" t="s">
        <v>217</v>
      </c>
      <c r="BK181" s="91">
        <f>SUM(BK182:BK194)</f>
        <v>0</v>
      </c>
    </row>
    <row r="182" spans="1:65" s="17" customFormat="1" ht="16.5" customHeight="1">
      <c r="A182" s="14"/>
      <c r="B182" s="15"/>
      <c r="C182" s="94">
        <f>C180+1</f>
        <v>41</v>
      </c>
      <c r="D182" s="94" t="s">
        <v>219</v>
      </c>
      <c r="E182" s="95" t="s">
        <v>4124</v>
      </c>
      <c r="F182" s="96" t="s">
        <v>5029</v>
      </c>
      <c r="G182" s="97" t="s">
        <v>2486</v>
      </c>
      <c r="H182" s="98">
        <v>136</v>
      </c>
      <c r="I182" s="1"/>
      <c r="J182" s="99">
        <f>ROUND(I182*H182,2)</f>
        <v>0</v>
      </c>
      <c r="K182" s="96" t="s">
        <v>0</v>
      </c>
      <c r="L182" s="15"/>
      <c r="M182" s="100" t="s">
        <v>0</v>
      </c>
      <c r="N182" s="101" t="s">
        <v>37</v>
      </c>
      <c r="O182" s="102"/>
      <c r="P182" s="103">
        <f>O182*H182</f>
        <v>0</v>
      </c>
      <c r="Q182" s="103">
        <v>0</v>
      </c>
      <c r="R182" s="103">
        <f>Q182*H182</f>
        <v>0</v>
      </c>
      <c r="S182" s="103">
        <v>0</v>
      </c>
      <c r="T182" s="104">
        <f>S182*H182</f>
        <v>0</v>
      </c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R182" s="105" t="s">
        <v>224</v>
      </c>
      <c r="AT182" s="105" t="s">
        <v>219</v>
      </c>
      <c r="AU182" s="105" t="s">
        <v>81</v>
      </c>
      <c r="AY182" s="6" t="s">
        <v>217</v>
      </c>
      <c r="BE182" s="106">
        <f>IF(N182="základní",J182,0)</f>
        <v>0</v>
      </c>
      <c r="BF182" s="106">
        <f>IF(N182="snížená",J182,0)</f>
        <v>0</v>
      </c>
      <c r="BG182" s="106">
        <f>IF(N182="zákl. přenesená",J182,0)</f>
        <v>0</v>
      </c>
      <c r="BH182" s="106">
        <f>IF(N182="sníž. přenesená",J182,0)</f>
        <v>0</v>
      </c>
      <c r="BI182" s="106">
        <f>IF(N182="nulová",J182,0)</f>
        <v>0</v>
      </c>
      <c r="BJ182" s="6" t="s">
        <v>79</v>
      </c>
      <c r="BK182" s="106">
        <f>ROUND(I182*H182,2)</f>
        <v>0</v>
      </c>
      <c r="BL182" s="6" t="s">
        <v>224</v>
      </c>
      <c r="BM182" s="105" t="s">
        <v>455</v>
      </c>
    </row>
    <row r="183" spans="1:65" s="17" customFormat="1" ht="16.5" customHeight="1">
      <c r="A183" s="14"/>
      <c r="B183" s="15"/>
      <c r="C183" s="107">
        <f t="shared" ref="C183:C185" si="29">C182+1</f>
        <v>42</v>
      </c>
      <c r="D183" s="107" t="s">
        <v>219</v>
      </c>
      <c r="E183" s="108" t="s">
        <v>5027</v>
      </c>
      <c r="F183" s="109" t="s">
        <v>5028</v>
      </c>
      <c r="G183" s="110" t="s">
        <v>2486</v>
      </c>
      <c r="H183" s="111">
        <v>136</v>
      </c>
      <c r="I183" s="3"/>
      <c r="J183" s="112">
        <f>ROUND(I183*H183,2)</f>
        <v>0</v>
      </c>
      <c r="K183" s="96" t="s">
        <v>0</v>
      </c>
      <c r="L183" s="15"/>
      <c r="M183" s="100"/>
      <c r="N183" s="101"/>
      <c r="O183" s="102"/>
      <c r="P183" s="103"/>
      <c r="Q183" s="103"/>
      <c r="R183" s="103"/>
      <c r="S183" s="103"/>
      <c r="T183" s="10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R183" s="105"/>
      <c r="AT183" s="105"/>
      <c r="AU183" s="105"/>
      <c r="AY183" s="6"/>
      <c r="BE183" s="106"/>
      <c r="BF183" s="106"/>
      <c r="BG183" s="106"/>
      <c r="BH183" s="106"/>
      <c r="BI183" s="106"/>
      <c r="BJ183" s="6"/>
      <c r="BK183" s="106"/>
      <c r="BL183" s="6"/>
      <c r="BM183" s="105"/>
    </row>
    <row r="184" spans="1:65" s="17" customFormat="1" ht="16.5" customHeight="1">
      <c r="A184" s="14"/>
      <c r="B184" s="15"/>
      <c r="C184" s="94">
        <f t="shared" si="29"/>
        <v>43</v>
      </c>
      <c r="D184" s="94" t="s">
        <v>219</v>
      </c>
      <c r="E184" s="95" t="s">
        <v>4125</v>
      </c>
      <c r="F184" s="96" t="s">
        <v>5030</v>
      </c>
      <c r="G184" s="97" t="s">
        <v>2486</v>
      </c>
      <c r="H184" s="98">
        <v>103</v>
      </c>
      <c r="I184" s="1"/>
      <c r="J184" s="99">
        <f>ROUND(I184*H184,2)</f>
        <v>0</v>
      </c>
      <c r="K184" s="96" t="s">
        <v>0</v>
      </c>
      <c r="L184" s="15"/>
      <c r="M184" s="100" t="s">
        <v>0</v>
      </c>
      <c r="N184" s="101" t="s">
        <v>37</v>
      </c>
      <c r="O184" s="102"/>
      <c r="P184" s="103">
        <f>O184*H184</f>
        <v>0</v>
      </c>
      <c r="Q184" s="103">
        <v>0</v>
      </c>
      <c r="R184" s="103">
        <f>Q184*H184</f>
        <v>0</v>
      </c>
      <c r="S184" s="103">
        <v>0</v>
      </c>
      <c r="T184" s="104">
        <f>S184*H184</f>
        <v>0</v>
      </c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R184" s="105" t="s">
        <v>224</v>
      </c>
      <c r="AT184" s="105" t="s">
        <v>219</v>
      </c>
      <c r="AU184" s="105" t="s">
        <v>81</v>
      </c>
      <c r="AY184" s="6" t="s">
        <v>217</v>
      </c>
      <c r="BE184" s="106">
        <f>IF(N184="základní",J184,0)</f>
        <v>0</v>
      </c>
      <c r="BF184" s="106">
        <f>IF(N184="snížená",J184,0)</f>
        <v>0</v>
      </c>
      <c r="BG184" s="106">
        <f>IF(N184="zákl. přenesená",J184,0)</f>
        <v>0</v>
      </c>
      <c r="BH184" s="106">
        <f>IF(N184="sníž. přenesená",J184,0)</f>
        <v>0</v>
      </c>
      <c r="BI184" s="106">
        <f>IF(N184="nulová",J184,0)</f>
        <v>0</v>
      </c>
      <c r="BJ184" s="6" t="s">
        <v>79</v>
      </c>
      <c r="BK184" s="106">
        <f>ROUND(I184*H184,2)</f>
        <v>0</v>
      </c>
      <c r="BL184" s="6" t="s">
        <v>224</v>
      </c>
      <c r="BM184" s="105" t="s">
        <v>464</v>
      </c>
    </row>
    <row r="185" spans="1:65" s="17" customFormat="1" ht="16.5" customHeight="1">
      <c r="A185" s="14"/>
      <c r="B185" s="15"/>
      <c r="C185" s="107">
        <f t="shared" si="29"/>
        <v>44</v>
      </c>
      <c r="D185" s="107" t="s">
        <v>219</v>
      </c>
      <c r="E185" s="108" t="s">
        <v>5041</v>
      </c>
      <c r="F185" s="109" t="s">
        <v>5031</v>
      </c>
      <c r="G185" s="110" t="s">
        <v>2486</v>
      </c>
      <c r="H185" s="111">
        <v>103</v>
      </c>
      <c r="I185" s="3"/>
      <c r="J185" s="112">
        <f>ROUND(I185*H185,2)</f>
        <v>0</v>
      </c>
      <c r="K185" s="96" t="s">
        <v>0</v>
      </c>
      <c r="L185" s="15"/>
      <c r="M185" s="100"/>
      <c r="N185" s="101"/>
      <c r="O185" s="102"/>
      <c r="P185" s="103"/>
      <c r="Q185" s="103"/>
      <c r="R185" s="103"/>
      <c r="S185" s="103"/>
      <c r="T185" s="10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R185" s="105"/>
      <c r="AT185" s="105"/>
      <c r="AU185" s="105"/>
      <c r="AY185" s="6"/>
      <c r="BE185" s="106"/>
      <c r="BF185" s="106"/>
      <c r="BG185" s="106"/>
      <c r="BH185" s="106"/>
      <c r="BI185" s="106"/>
      <c r="BJ185" s="6"/>
      <c r="BK185" s="106"/>
      <c r="BL185" s="6"/>
      <c r="BM185" s="105"/>
    </row>
    <row r="186" spans="1:65" s="17" customFormat="1" ht="19.5">
      <c r="A186" s="14"/>
      <c r="B186" s="15"/>
      <c r="C186" s="14"/>
      <c r="D186" s="113" t="s">
        <v>745</v>
      </c>
      <c r="E186" s="14"/>
      <c r="F186" s="114" t="s">
        <v>5008</v>
      </c>
      <c r="G186" s="14"/>
      <c r="H186" s="14"/>
      <c r="I186" s="14"/>
      <c r="J186" s="14"/>
      <c r="K186" s="14"/>
      <c r="L186" s="15"/>
      <c r="M186" s="115"/>
      <c r="N186" s="116"/>
      <c r="O186" s="102"/>
      <c r="P186" s="102"/>
      <c r="Q186" s="102"/>
      <c r="R186" s="102"/>
      <c r="S186" s="102"/>
      <c r="T186" s="117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6" t="s">
        <v>745</v>
      </c>
      <c r="AU186" s="6" t="s">
        <v>81</v>
      </c>
    </row>
    <row r="187" spans="1:65" s="17" customFormat="1" ht="16.5" customHeight="1">
      <c r="A187" s="14"/>
      <c r="B187" s="15"/>
      <c r="C187" s="94">
        <f>C185+1</f>
        <v>45</v>
      </c>
      <c r="D187" s="94" t="s">
        <v>219</v>
      </c>
      <c r="E187" s="95" t="s">
        <v>4126</v>
      </c>
      <c r="F187" s="96" t="s">
        <v>5032</v>
      </c>
      <c r="G187" s="97" t="s">
        <v>2486</v>
      </c>
      <c r="H187" s="98">
        <v>14</v>
      </c>
      <c r="I187" s="1"/>
      <c r="J187" s="99">
        <f>ROUND(I187*H187,2)</f>
        <v>0</v>
      </c>
      <c r="K187" s="96" t="s">
        <v>0</v>
      </c>
      <c r="L187" s="15"/>
      <c r="M187" s="100" t="s">
        <v>0</v>
      </c>
      <c r="N187" s="101" t="s">
        <v>37</v>
      </c>
      <c r="O187" s="102"/>
      <c r="P187" s="103">
        <f>O187*H187</f>
        <v>0</v>
      </c>
      <c r="Q187" s="103">
        <v>0</v>
      </c>
      <c r="R187" s="103">
        <f>Q187*H187</f>
        <v>0</v>
      </c>
      <c r="S187" s="103">
        <v>0</v>
      </c>
      <c r="T187" s="104">
        <f>S187*H187</f>
        <v>0</v>
      </c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R187" s="105" t="s">
        <v>224</v>
      </c>
      <c r="AT187" s="105" t="s">
        <v>219</v>
      </c>
      <c r="AU187" s="105" t="s">
        <v>81</v>
      </c>
      <c r="AY187" s="6" t="s">
        <v>217</v>
      </c>
      <c r="BE187" s="106">
        <f>IF(N187="základní",J187,0)</f>
        <v>0</v>
      </c>
      <c r="BF187" s="106">
        <f>IF(N187="snížená",J187,0)</f>
        <v>0</v>
      </c>
      <c r="BG187" s="106">
        <f>IF(N187="zákl. přenesená",J187,0)</f>
        <v>0</v>
      </c>
      <c r="BH187" s="106">
        <f>IF(N187="sníž. přenesená",J187,0)</f>
        <v>0</v>
      </c>
      <c r="BI187" s="106">
        <f>IF(N187="nulová",J187,0)</f>
        <v>0</v>
      </c>
      <c r="BJ187" s="6" t="s">
        <v>79</v>
      </c>
      <c r="BK187" s="106">
        <f>ROUND(I187*H187,2)</f>
        <v>0</v>
      </c>
      <c r="BL187" s="6" t="s">
        <v>224</v>
      </c>
      <c r="BM187" s="105" t="s">
        <v>2421</v>
      </c>
    </row>
    <row r="188" spans="1:65" s="17" customFormat="1" ht="16.5" customHeight="1">
      <c r="A188" s="14"/>
      <c r="B188" s="15"/>
      <c r="C188" s="107">
        <f t="shared" ref="C188" si="30">C187+1</f>
        <v>46</v>
      </c>
      <c r="D188" s="107" t="s">
        <v>219</v>
      </c>
      <c r="E188" s="108" t="s">
        <v>5040</v>
      </c>
      <c r="F188" s="109" t="s">
        <v>5033</v>
      </c>
      <c r="G188" s="110" t="s">
        <v>2486</v>
      </c>
      <c r="H188" s="111">
        <v>14</v>
      </c>
      <c r="I188" s="3"/>
      <c r="J188" s="112">
        <f>ROUND(I188*H188,2)</f>
        <v>0</v>
      </c>
      <c r="K188" s="96" t="s">
        <v>0</v>
      </c>
      <c r="L188" s="15"/>
      <c r="M188" s="100"/>
      <c r="N188" s="101"/>
      <c r="O188" s="102"/>
      <c r="P188" s="103"/>
      <c r="Q188" s="103"/>
      <c r="R188" s="103"/>
      <c r="S188" s="103"/>
      <c r="T188" s="10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R188" s="105"/>
      <c r="AT188" s="105"/>
      <c r="AU188" s="105"/>
      <c r="AY188" s="6"/>
      <c r="BE188" s="106"/>
      <c r="BF188" s="106"/>
      <c r="BG188" s="106"/>
      <c r="BH188" s="106"/>
      <c r="BI188" s="106"/>
      <c r="BJ188" s="6"/>
      <c r="BK188" s="106"/>
      <c r="BL188" s="6"/>
      <c r="BM188" s="105"/>
    </row>
    <row r="189" spans="1:65" s="17" customFormat="1" ht="19.5">
      <c r="A189" s="14"/>
      <c r="B189" s="15"/>
      <c r="C189" s="14"/>
      <c r="D189" s="113" t="s">
        <v>745</v>
      </c>
      <c r="E189" s="14"/>
      <c r="F189" s="114" t="s">
        <v>5008</v>
      </c>
      <c r="G189" s="14"/>
      <c r="H189" s="14"/>
      <c r="I189" s="14"/>
      <c r="J189" s="14"/>
      <c r="K189" s="14"/>
      <c r="L189" s="15"/>
      <c r="M189" s="115"/>
      <c r="N189" s="116"/>
      <c r="O189" s="102"/>
      <c r="P189" s="102"/>
      <c r="Q189" s="102"/>
      <c r="R189" s="102"/>
      <c r="S189" s="102"/>
      <c r="T189" s="117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6" t="s">
        <v>745</v>
      </c>
      <c r="AU189" s="6" t="s">
        <v>81</v>
      </c>
    </row>
    <row r="190" spans="1:65" s="17" customFormat="1" ht="16.5" customHeight="1">
      <c r="A190" s="14"/>
      <c r="B190" s="15"/>
      <c r="C190" s="94">
        <f>C188+1</f>
        <v>47</v>
      </c>
      <c r="D190" s="94" t="s">
        <v>219</v>
      </c>
      <c r="E190" s="95" t="s">
        <v>4127</v>
      </c>
      <c r="F190" s="96" t="s">
        <v>5034</v>
      </c>
      <c r="G190" s="97" t="s">
        <v>2486</v>
      </c>
      <c r="H190" s="98">
        <v>18</v>
      </c>
      <c r="I190" s="1"/>
      <c r="J190" s="99">
        <f>ROUND(I190*H190,2)</f>
        <v>0</v>
      </c>
      <c r="K190" s="96" t="s">
        <v>0</v>
      </c>
      <c r="L190" s="15"/>
      <c r="M190" s="100" t="s">
        <v>0</v>
      </c>
      <c r="N190" s="101" t="s">
        <v>37</v>
      </c>
      <c r="O190" s="102"/>
      <c r="P190" s="103">
        <f>O190*H190</f>
        <v>0</v>
      </c>
      <c r="Q190" s="103">
        <v>0</v>
      </c>
      <c r="R190" s="103">
        <f>Q190*H190</f>
        <v>0</v>
      </c>
      <c r="S190" s="103">
        <v>0</v>
      </c>
      <c r="T190" s="104">
        <f>S190*H190</f>
        <v>0</v>
      </c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R190" s="105" t="s">
        <v>224</v>
      </c>
      <c r="AT190" s="105" t="s">
        <v>219</v>
      </c>
      <c r="AU190" s="105" t="s">
        <v>81</v>
      </c>
      <c r="AY190" s="6" t="s">
        <v>217</v>
      </c>
      <c r="BE190" s="106">
        <f>IF(N190="základní",J190,0)</f>
        <v>0</v>
      </c>
      <c r="BF190" s="106">
        <f>IF(N190="snížená",J190,0)</f>
        <v>0</v>
      </c>
      <c r="BG190" s="106">
        <f>IF(N190="zákl. přenesená",J190,0)</f>
        <v>0</v>
      </c>
      <c r="BH190" s="106">
        <f>IF(N190="sníž. přenesená",J190,0)</f>
        <v>0</v>
      </c>
      <c r="BI190" s="106">
        <f>IF(N190="nulová",J190,0)</f>
        <v>0</v>
      </c>
      <c r="BJ190" s="6" t="s">
        <v>79</v>
      </c>
      <c r="BK190" s="106">
        <f>ROUND(I190*H190,2)</f>
        <v>0</v>
      </c>
      <c r="BL190" s="6" t="s">
        <v>224</v>
      </c>
      <c r="BM190" s="105" t="s">
        <v>2423</v>
      </c>
    </row>
    <row r="191" spans="1:65" s="17" customFormat="1" ht="16.5" customHeight="1">
      <c r="A191" s="14"/>
      <c r="B191" s="15"/>
      <c r="C191" s="107">
        <f t="shared" ref="C191" si="31">C190+1</f>
        <v>48</v>
      </c>
      <c r="D191" s="107" t="s">
        <v>219</v>
      </c>
      <c r="E191" s="108" t="s">
        <v>5039</v>
      </c>
      <c r="F191" s="109" t="s">
        <v>5035</v>
      </c>
      <c r="G191" s="110" t="s">
        <v>2486</v>
      </c>
      <c r="H191" s="111">
        <v>18</v>
      </c>
      <c r="I191" s="3"/>
      <c r="J191" s="112">
        <f>ROUND(I191*H191,2)</f>
        <v>0</v>
      </c>
      <c r="K191" s="96" t="s">
        <v>0</v>
      </c>
      <c r="L191" s="15"/>
      <c r="M191" s="100"/>
      <c r="N191" s="101"/>
      <c r="O191" s="102"/>
      <c r="P191" s="103"/>
      <c r="Q191" s="103"/>
      <c r="R191" s="103"/>
      <c r="S191" s="103"/>
      <c r="T191" s="10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R191" s="105"/>
      <c r="AT191" s="105"/>
      <c r="AU191" s="105"/>
      <c r="AY191" s="6"/>
      <c r="BE191" s="106"/>
      <c r="BF191" s="106"/>
      <c r="BG191" s="106"/>
      <c r="BH191" s="106"/>
      <c r="BI191" s="106"/>
      <c r="BJ191" s="6"/>
      <c r="BK191" s="106"/>
      <c r="BL191" s="6"/>
      <c r="BM191" s="105"/>
    </row>
    <row r="192" spans="1:65" s="17" customFormat="1" ht="19.5">
      <c r="A192" s="14"/>
      <c r="B192" s="15"/>
      <c r="C192" s="14"/>
      <c r="D192" s="113" t="s">
        <v>745</v>
      </c>
      <c r="E192" s="14"/>
      <c r="F192" s="114" t="s">
        <v>5008</v>
      </c>
      <c r="G192" s="14"/>
      <c r="H192" s="14"/>
      <c r="I192" s="14"/>
      <c r="J192" s="14"/>
      <c r="K192" s="14"/>
      <c r="L192" s="15"/>
      <c r="M192" s="115"/>
      <c r="N192" s="116"/>
      <c r="O192" s="102"/>
      <c r="P192" s="102"/>
      <c r="Q192" s="102"/>
      <c r="R192" s="102"/>
      <c r="S192" s="102"/>
      <c r="T192" s="117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6" t="s">
        <v>745</v>
      </c>
      <c r="AU192" s="6" t="s">
        <v>81</v>
      </c>
    </row>
    <row r="193" spans="1:65" s="17" customFormat="1" ht="17.25" customHeight="1">
      <c r="A193" s="14"/>
      <c r="B193" s="15"/>
      <c r="C193" s="94">
        <f>C191+1</f>
        <v>49</v>
      </c>
      <c r="D193" s="94" t="s">
        <v>219</v>
      </c>
      <c r="E193" s="95" t="s">
        <v>4128</v>
      </c>
      <c r="F193" s="96" t="s">
        <v>5036</v>
      </c>
      <c r="G193" s="97" t="s">
        <v>257</v>
      </c>
      <c r="H193" s="98">
        <v>2850</v>
      </c>
      <c r="I193" s="1"/>
      <c r="J193" s="99">
        <f>ROUND(I193*H193,2)</f>
        <v>0</v>
      </c>
      <c r="K193" s="96" t="s">
        <v>0</v>
      </c>
      <c r="L193" s="15"/>
      <c r="M193" s="115"/>
      <c r="N193" s="116"/>
      <c r="O193" s="102"/>
      <c r="P193" s="102"/>
      <c r="Q193" s="102"/>
      <c r="R193" s="102"/>
      <c r="S193" s="102"/>
      <c r="T193" s="117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6"/>
      <c r="AU193" s="6"/>
    </row>
    <row r="194" spans="1:65" s="17" customFormat="1" ht="16.5" customHeight="1">
      <c r="A194" s="14"/>
      <c r="B194" s="15"/>
      <c r="C194" s="107">
        <f t="shared" ref="C194" si="32">C193+1</f>
        <v>50</v>
      </c>
      <c r="D194" s="107" t="s">
        <v>219</v>
      </c>
      <c r="E194" s="108" t="s">
        <v>5038</v>
      </c>
      <c r="F194" s="109" t="s">
        <v>5037</v>
      </c>
      <c r="G194" s="110" t="s">
        <v>257</v>
      </c>
      <c r="H194" s="111">
        <v>2850</v>
      </c>
      <c r="I194" s="3"/>
      <c r="J194" s="112">
        <f>ROUND(I194*H194,2)</f>
        <v>0</v>
      </c>
      <c r="K194" s="96" t="s">
        <v>0</v>
      </c>
      <c r="L194" s="15"/>
      <c r="M194" s="100" t="s">
        <v>0</v>
      </c>
      <c r="N194" s="101" t="s">
        <v>37</v>
      </c>
      <c r="O194" s="102"/>
      <c r="P194" s="103">
        <f>O194*H194</f>
        <v>0</v>
      </c>
      <c r="Q194" s="103">
        <v>0</v>
      </c>
      <c r="R194" s="103">
        <f>Q194*H194</f>
        <v>0</v>
      </c>
      <c r="S194" s="103">
        <v>0</v>
      </c>
      <c r="T194" s="104">
        <f>S194*H194</f>
        <v>0</v>
      </c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R194" s="105" t="s">
        <v>224</v>
      </c>
      <c r="AT194" s="105" t="s">
        <v>219</v>
      </c>
      <c r="AU194" s="105" t="s">
        <v>81</v>
      </c>
      <c r="AY194" s="6" t="s">
        <v>217</v>
      </c>
      <c r="BE194" s="106">
        <f>IF(N194="základní",J194,0)</f>
        <v>0</v>
      </c>
      <c r="BF194" s="106">
        <f>IF(N194="snížená",J194,0)</f>
        <v>0</v>
      </c>
      <c r="BG194" s="106">
        <f>IF(N194="zákl. přenesená",J194,0)</f>
        <v>0</v>
      </c>
      <c r="BH194" s="106">
        <f>IF(N194="sníž. přenesená",J194,0)</f>
        <v>0</v>
      </c>
      <c r="BI194" s="106">
        <f>IF(N194="nulová",J194,0)</f>
        <v>0</v>
      </c>
      <c r="BJ194" s="6" t="s">
        <v>79</v>
      </c>
      <c r="BK194" s="106">
        <f>ROUND(I194*H194,2)</f>
        <v>0</v>
      </c>
      <c r="BL194" s="6" t="s">
        <v>224</v>
      </c>
      <c r="BM194" s="105" t="s">
        <v>474</v>
      </c>
    </row>
    <row r="195" spans="1:65" s="81" customFormat="1" ht="22.9" customHeight="1">
      <c r="B195" s="82"/>
      <c r="D195" s="83" t="s">
        <v>71</v>
      </c>
      <c r="E195" s="92" t="s">
        <v>3424</v>
      </c>
      <c r="F195" s="92" t="s">
        <v>4129</v>
      </c>
      <c r="J195" s="93">
        <f>SUBTOTAL(9,J196:J260)</f>
        <v>0</v>
      </c>
      <c r="L195" s="82"/>
      <c r="M195" s="86"/>
      <c r="N195" s="87"/>
      <c r="O195" s="87"/>
      <c r="P195" s="88">
        <f>SUM(P196:P260)</f>
        <v>0</v>
      </c>
      <c r="Q195" s="87"/>
      <c r="R195" s="88">
        <f>SUM(R196:R260)</f>
        <v>0</v>
      </c>
      <c r="S195" s="87"/>
      <c r="T195" s="89">
        <f>SUM(T196:T260)</f>
        <v>0</v>
      </c>
      <c r="AR195" s="83" t="s">
        <v>79</v>
      </c>
      <c r="AT195" s="90" t="s">
        <v>71</v>
      </c>
      <c r="AU195" s="90" t="s">
        <v>79</v>
      </c>
      <c r="AY195" s="83" t="s">
        <v>217</v>
      </c>
      <c r="BK195" s="91">
        <f>SUM(BK196:BK260)</f>
        <v>0</v>
      </c>
    </row>
    <row r="196" spans="1:65" s="17" customFormat="1" ht="16.5" customHeight="1">
      <c r="A196" s="14"/>
      <c r="B196" s="15"/>
      <c r="C196" s="94">
        <f>C194+1</f>
        <v>51</v>
      </c>
      <c r="D196" s="94" t="s">
        <v>219</v>
      </c>
      <c r="E196" s="95" t="s">
        <v>4130</v>
      </c>
      <c r="F196" s="96" t="s">
        <v>5044</v>
      </c>
      <c r="G196" s="97" t="s">
        <v>257</v>
      </c>
      <c r="H196" s="98">
        <v>20</v>
      </c>
      <c r="I196" s="1"/>
      <c r="J196" s="99">
        <f t="shared" ref="J196:J218" si="33">ROUND(I196*H196,2)</f>
        <v>0</v>
      </c>
      <c r="K196" s="96" t="s">
        <v>0</v>
      </c>
      <c r="L196" s="15"/>
      <c r="M196" s="100" t="s">
        <v>0</v>
      </c>
      <c r="N196" s="101" t="s">
        <v>37</v>
      </c>
      <c r="O196" s="102"/>
      <c r="P196" s="103">
        <f t="shared" ref="P196:P218" si="34">O196*H196</f>
        <v>0</v>
      </c>
      <c r="Q196" s="103">
        <v>0</v>
      </c>
      <c r="R196" s="103">
        <f t="shared" ref="R196:R218" si="35">Q196*H196</f>
        <v>0</v>
      </c>
      <c r="S196" s="103">
        <v>0</v>
      </c>
      <c r="T196" s="104">
        <f t="shared" ref="T196:T218" si="36">S196*H196</f>
        <v>0</v>
      </c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R196" s="105" t="s">
        <v>224</v>
      </c>
      <c r="AT196" s="105" t="s">
        <v>219</v>
      </c>
      <c r="AU196" s="105" t="s">
        <v>81</v>
      </c>
      <c r="AY196" s="6" t="s">
        <v>217</v>
      </c>
      <c r="BE196" s="106">
        <f t="shared" ref="BE196:BE218" si="37">IF(N196="základní",J196,0)</f>
        <v>0</v>
      </c>
      <c r="BF196" s="106">
        <f t="shared" ref="BF196:BF218" si="38">IF(N196="snížená",J196,0)</f>
        <v>0</v>
      </c>
      <c r="BG196" s="106">
        <f t="shared" ref="BG196:BG218" si="39">IF(N196="zákl. přenesená",J196,0)</f>
        <v>0</v>
      </c>
      <c r="BH196" s="106">
        <f t="shared" ref="BH196:BH218" si="40">IF(N196="sníž. přenesená",J196,0)</f>
        <v>0</v>
      </c>
      <c r="BI196" s="106">
        <f t="shared" ref="BI196:BI218" si="41">IF(N196="nulová",J196,0)</f>
        <v>0</v>
      </c>
      <c r="BJ196" s="6" t="s">
        <v>79</v>
      </c>
      <c r="BK196" s="106">
        <f t="shared" ref="BK196:BK218" si="42">ROUND(I196*H196,2)</f>
        <v>0</v>
      </c>
      <c r="BL196" s="6" t="s">
        <v>224</v>
      </c>
      <c r="BM196" s="105" t="s">
        <v>494</v>
      </c>
    </row>
    <row r="197" spans="1:65" s="17" customFormat="1" ht="16.5" customHeight="1">
      <c r="A197" s="14"/>
      <c r="B197" s="15"/>
      <c r="C197" s="107">
        <f t="shared" ref="C197:C208" si="43">C196+1</f>
        <v>52</v>
      </c>
      <c r="D197" s="107" t="s">
        <v>219</v>
      </c>
      <c r="E197" s="108" t="s">
        <v>5042</v>
      </c>
      <c r="F197" s="109" t="s">
        <v>5043</v>
      </c>
      <c r="G197" s="110" t="s">
        <v>257</v>
      </c>
      <c r="H197" s="111">
        <v>20</v>
      </c>
      <c r="I197" s="3"/>
      <c r="J197" s="112">
        <f t="shared" ref="J197" si="44">ROUND(I197*H197,2)</f>
        <v>0</v>
      </c>
      <c r="K197" s="96" t="s">
        <v>0</v>
      </c>
      <c r="L197" s="15"/>
      <c r="M197" s="100"/>
      <c r="N197" s="101"/>
      <c r="O197" s="102"/>
      <c r="P197" s="103"/>
      <c r="Q197" s="103"/>
      <c r="R197" s="103"/>
      <c r="S197" s="103"/>
      <c r="T197" s="10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R197" s="105"/>
      <c r="AT197" s="105"/>
      <c r="AU197" s="105"/>
      <c r="AY197" s="6"/>
      <c r="BE197" s="106"/>
      <c r="BF197" s="106"/>
      <c r="BG197" s="106"/>
      <c r="BH197" s="106"/>
      <c r="BI197" s="106"/>
      <c r="BJ197" s="6"/>
      <c r="BK197" s="106"/>
      <c r="BL197" s="6"/>
      <c r="BM197" s="105"/>
    </row>
    <row r="198" spans="1:65" s="17" customFormat="1" ht="16.5" customHeight="1">
      <c r="A198" s="14"/>
      <c r="B198" s="15"/>
      <c r="C198" s="94">
        <f t="shared" si="43"/>
        <v>53</v>
      </c>
      <c r="D198" s="94" t="s">
        <v>219</v>
      </c>
      <c r="E198" s="95" t="s">
        <v>4131</v>
      </c>
      <c r="F198" s="96" t="s">
        <v>5047</v>
      </c>
      <c r="G198" s="97" t="s">
        <v>257</v>
      </c>
      <c r="H198" s="98">
        <v>20</v>
      </c>
      <c r="I198" s="1"/>
      <c r="J198" s="99">
        <f t="shared" si="33"/>
        <v>0</v>
      </c>
      <c r="K198" s="96" t="s">
        <v>0</v>
      </c>
      <c r="L198" s="15"/>
      <c r="M198" s="100" t="s">
        <v>0</v>
      </c>
      <c r="N198" s="101" t="s">
        <v>37</v>
      </c>
      <c r="O198" s="102"/>
      <c r="P198" s="103">
        <f t="shared" si="34"/>
        <v>0</v>
      </c>
      <c r="Q198" s="103">
        <v>0</v>
      </c>
      <c r="R198" s="103">
        <f t="shared" si="35"/>
        <v>0</v>
      </c>
      <c r="S198" s="103">
        <v>0</v>
      </c>
      <c r="T198" s="104">
        <f t="shared" si="36"/>
        <v>0</v>
      </c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R198" s="105" t="s">
        <v>224</v>
      </c>
      <c r="AT198" s="105" t="s">
        <v>219</v>
      </c>
      <c r="AU198" s="105" t="s">
        <v>81</v>
      </c>
      <c r="AY198" s="6" t="s">
        <v>217</v>
      </c>
      <c r="BE198" s="106">
        <f t="shared" si="37"/>
        <v>0</v>
      </c>
      <c r="BF198" s="106">
        <f t="shared" si="38"/>
        <v>0</v>
      </c>
      <c r="BG198" s="106">
        <f t="shared" si="39"/>
        <v>0</v>
      </c>
      <c r="BH198" s="106">
        <f t="shared" si="40"/>
        <v>0</v>
      </c>
      <c r="BI198" s="106">
        <f t="shared" si="41"/>
        <v>0</v>
      </c>
      <c r="BJ198" s="6" t="s">
        <v>79</v>
      </c>
      <c r="BK198" s="106">
        <f t="shared" si="42"/>
        <v>0</v>
      </c>
      <c r="BL198" s="6" t="s">
        <v>224</v>
      </c>
      <c r="BM198" s="105" t="s">
        <v>507</v>
      </c>
    </row>
    <row r="199" spans="1:65" s="17" customFormat="1" ht="16.5" customHeight="1">
      <c r="A199" s="14"/>
      <c r="B199" s="15"/>
      <c r="C199" s="107">
        <f t="shared" si="43"/>
        <v>54</v>
      </c>
      <c r="D199" s="107" t="s">
        <v>219</v>
      </c>
      <c r="E199" s="108" t="s">
        <v>5045</v>
      </c>
      <c r="F199" s="109" t="s">
        <v>5046</v>
      </c>
      <c r="G199" s="110" t="s">
        <v>257</v>
      </c>
      <c r="H199" s="111">
        <v>20</v>
      </c>
      <c r="I199" s="3"/>
      <c r="J199" s="112">
        <f t="shared" ref="J199" si="45">ROUND(I199*H199,2)</f>
        <v>0</v>
      </c>
      <c r="K199" s="96" t="s">
        <v>0</v>
      </c>
      <c r="L199" s="15"/>
      <c r="M199" s="100"/>
      <c r="N199" s="101"/>
      <c r="O199" s="102"/>
      <c r="P199" s="103"/>
      <c r="Q199" s="103"/>
      <c r="R199" s="103"/>
      <c r="S199" s="103"/>
      <c r="T199" s="10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R199" s="105"/>
      <c r="AT199" s="105"/>
      <c r="AU199" s="105"/>
      <c r="AY199" s="6"/>
      <c r="BE199" s="106"/>
      <c r="BF199" s="106"/>
      <c r="BG199" s="106"/>
      <c r="BH199" s="106"/>
      <c r="BI199" s="106"/>
      <c r="BJ199" s="6"/>
      <c r="BK199" s="106"/>
      <c r="BL199" s="6"/>
      <c r="BM199" s="105"/>
    </row>
    <row r="200" spans="1:65" s="17" customFormat="1" ht="16.5" customHeight="1">
      <c r="A200" s="14"/>
      <c r="B200" s="15"/>
      <c r="C200" s="94">
        <f t="shared" si="43"/>
        <v>55</v>
      </c>
      <c r="D200" s="94" t="s">
        <v>219</v>
      </c>
      <c r="E200" s="95" t="s">
        <v>4132</v>
      </c>
      <c r="F200" s="96" t="s">
        <v>5050</v>
      </c>
      <c r="G200" s="97" t="s">
        <v>257</v>
      </c>
      <c r="H200" s="98">
        <v>15</v>
      </c>
      <c r="I200" s="1"/>
      <c r="J200" s="99">
        <f t="shared" si="33"/>
        <v>0</v>
      </c>
      <c r="K200" s="96" t="s">
        <v>0</v>
      </c>
      <c r="L200" s="15"/>
      <c r="M200" s="100" t="s">
        <v>0</v>
      </c>
      <c r="N200" s="101" t="s">
        <v>37</v>
      </c>
      <c r="O200" s="102"/>
      <c r="P200" s="103">
        <f t="shared" si="34"/>
        <v>0</v>
      </c>
      <c r="Q200" s="103">
        <v>0</v>
      </c>
      <c r="R200" s="103">
        <f t="shared" si="35"/>
        <v>0</v>
      </c>
      <c r="S200" s="103">
        <v>0</v>
      </c>
      <c r="T200" s="104">
        <f t="shared" si="36"/>
        <v>0</v>
      </c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R200" s="105" t="s">
        <v>224</v>
      </c>
      <c r="AT200" s="105" t="s">
        <v>219</v>
      </c>
      <c r="AU200" s="105" t="s">
        <v>81</v>
      </c>
      <c r="AY200" s="6" t="s">
        <v>217</v>
      </c>
      <c r="BE200" s="106">
        <f t="shared" si="37"/>
        <v>0</v>
      </c>
      <c r="BF200" s="106">
        <f t="shared" si="38"/>
        <v>0</v>
      </c>
      <c r="BG200" s="106">
        <f t="shared" si="39"/>
        <v>0</v>
      </c>
      <c r="BH200" s="106">
        <f t="shared" si="40"/>
        <v>0</v>
      </c>
      <c r="BI200" s="106">
        <f t="shared" si="41"/>
        <v>0</v>
      </c>
      <c r="BJ200" s="6" t="s">
        <v>79</v>
      </c>
      <c r="BK200" s="106">
        <f t="shared" si="42"/>
        <v>0</v>
      </c>
      <c r="BL200" s="6" t="s">
        <v>224</v>
      </c>
      <c r="BM200" s="105" t="s">
        <v>2429</v>
      </c>
    </row>
    <row r="201" spans="1:65" s="17" customFormat="1" ht="16.5" customHeight="1">
      <c r="A201" s="14"/>
      <c r="B201" s="15"/>
      <c r="C201" s="107">
        <f t="shared" si="43"/>
        <v>56</v>
      </c>
      <c r="D201" s="107" t="s">
        <v>219</v>
      </c>
      <c r="E201" s="108" t="s">
        <v>5048</v>
      </c>
      <c r="F201" s="109" t="s">
        <v>5049</v>
      </c>
      <c r="G201" s="110" t="s">
        <v>257</v>
      </c>
      <c r="H201" s="111">
        <v>15</v>
      </c>
      <c r="I201" s="3"/>
      <c r="J201" s="112">
        <f t="shared" ref="J201" si="46">ROUND(I201*H201,2)</f>
        <v>0</v>
      </c>
      <c r="K201" s="96" t="s">
        <v>0</v>
      </c>
      <c r="L201" s="15"/>
      <c r="M201" s="100"/>
      <c r="N201" s="101"/>
      <c r="O201" s="102"/>
      <c r="P201" s="103"/>
      <c r="Q201" s="103"/>
      <c r="R201" s="103"/>
      <c r="S201" s="103"/>
      <c r="T201" s="10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R201" s="105"/>
      <c r="AT201" s="105"/>
      <c r="AU201" s="105"/>
      <c r="AY201" s="6"/>
      <c r="BE201" s="106"/>
      <c r="BF201" s="106"/>
      <c r="BG201" s="106"/>
      <c r="BH201" s="106"/>
      <c r="BI201" s="106"/>
      <c r="BJ201" s="6"/>
      <c r="BK201" s="106"/>
      <c r="BL201" s="6"/>
      <c r="BM201" s="105"/>
    </row>
    <row r="202" spans="1:65" s="17" customFormat="1" ht="16.5" customHeight="1">
      <c r="A202" s="14"/>
      <c r="B202" s="15"/>
      <c r="C202" s="94">
        <f t="shared" si="43"/>
        <v>57</v>
      </c>
      <c r="D202" s="94" t="s">
        <v>219</v>
      </c>
      <c r="E202" s="95" t="s">
        <v>4133</v>
      </c>
      <c r="F202" s="96" t="s">
        <v>5052</v>
      </c>
      <c r="G202" s="97" t="s">
        <v>257</v>
      </c>
      <c r="H202" s="98">
        <v>70</v>
      </c>
      <c r="I202" s="1"/>
      <c r="J202" s="99">
        <f t="shared" si="33"/>
        <v>0</v>
      </c>
      <c r="K202" s="96" t="s">
        <v>0</v>
      </c>
      <c r="L202" s="15"/>
      <c r="M202" s="100" t="s">
        <v>0</v>
      </c>
      <c r="N202" s="101" t="s">
        <v>37</v>
      </c>
      <c r="O202" s="102"/>
      <c r="P202" s="103">
        <f t="shared" si="34"/>
        <v>0</v>
      </c>
      <c r="Q202" s="103">
        <v>0</v>
      </c>
      <c r="R202" s="103">
        <f t="shared" si="35"/>
        <v>0</v>
      </c>
      <c r="S202" s="103">
        <v>0</v>
      </c>
      <c r="T202" s="104">
        <f t="shared" si="36"/>
        <v>0</v>
      </c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R202" s="105" t="s">
        <v>224</v>
      </c>
      <c r="AT202" s="105" t="s">
        <v>219</v>
      </c>
      <c r="AU202" s="105" t="s">
        <v>81</v>
      </c>
      <c r="AY202" s="6" t="s">
        <v>217</v>
      </c>
      <c r="BE202" s="106">
        <f t="shared" si="37"/>
        <v>0</v>
      </c>
      <c r="BF202" s="106">
        <f t="shared" si="38"/>
        <v>0</v>
      </c>
      <c r="BG202" s="106">
        <f t="shared" si="39"/>
        <v>0</v>
      </c>
      <c r="BH202" s="106">
        <f t="shared" si="40"/>
        <v>0</v>
      </c>
      <c r="BI202" s="106">
        <f t="shared" si="41"/>
        <v>0</v>
      </c>
      <c r="BJ202" s="6" t="s">
        <v>79</v>
      </c>
      <c r="BK202" s="106">
        <f t="shared" si="42"/>
        <v>0</v>
      </c>
      <c r="BL202" s="6" t="s">
        <v>224</v>
      </c>
      <c r="BM202" s="105" t="s">
        <v>2431</v>
      </c>
    </row>
    <row r="203" spans="1:65" s="17" customFormat="1" ht="16.5" customHeight="1">
      <c r="A203" s="14"/>
      <c r="B203" s="15"/>
      <c r="C203" s="107">
        <f t="shared" si="43"/>
        <v>58</v>
      </c>
      <c r="D203" s="107" t="s">
        <v>219</v>
      </c>
      <c r="E203" s="108" t="s">
        <v>5051</v>
      </c>
      <c r="F203" s="109" t="s">
        <v>5053</v>
      </c>
      <c r="G203" s="110" t="s">
        <v>257</v>
      </c>
      <c r="H203" s="111">
        <v>70</v>
      </c>
      <c r="I203" s="3"/>
      <c r="J203" s="112">
        <f t="shared" ref="J203" si="47">ROUND(I203*H203,2)</f>
        <v>0</v>
      </c>
      <c r="K203" s="96" t="s">
        <v>0</v>
      </c>
      <c r="L203" s="15"/>
      <c r="M203" s="100"/>
      <c r="N203" s="101"/>
      <c r="O203" s="102"/>
      <c r="P203" s="103"/>
      <c r="Q203" s="103"/>
      <c r="R203" s="103"/>
      <c r="S203" s="103"/>
      <c r="T203" s="10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R203" s="105"/>
      <c r="AT203" s="105"/>
      <c r="AU203" s="105"/>
      <c r="AY203" s="6"/>
      <c r="BE203" s="106"/>
      <c r="BF203" s="106"/>
      <c r="BG203" s="106"/>
      <c r="BH203" s="106"/>
      <c r="BI203" s="106"/>
      <c r="BJ203" s="6"/>
      <c r="BK203" s="106"/>
      <c r="BL203" s="6"/>
      <c r="BM203" s="105"/>
    </row>
    <row r="204" spans="1:65" s="17" customFormat="1" ht="16.5" customHeight="1">
      <c r="A204" s="14"/>
      <c r="B204" s="15"/>
      <c r="C204" s="94">
        <f t="shared" si="43"/>
        <v>59</v>
      </c>
      <c r="D204" s="94" t="s">
        <v>219</v>
      </c>
      <c r="E204" s="95" t="s">
        <v>4134</v>
      </c>
      <c r="F204" s="96" t="s">
        <v>5056</v>
      </c>
      <c r="G204" s="97" t="s">
        <v>257</v>
      </c>
      <c r="H204" s="98">
        <v>5</v>
      </c>
      <c r="I204" s="1"/>
      <c r="J204" s="99">
        <f t="shared" si="33"/>
        <v>0</v>
      </c>
      <c r="K204" s="96" t="s">
        <v>0</v>
      </c>
      <c r="L204" s="15"/>
      <c r="M204" s="100" t="s">
        <v>0</v>
      </c>
      <c r="N204" s="101" t="s">
        <v>37</v>
      </c>
      <c r="O204" s="102"/>
      <c r="P204" s="103">
        <f t="shared" si="34"/>
        <v>0</v>
      </c>
      <c r="Q204" s="103">
        <v>0</v>
      </c>
      <c r="R204" s="103">
        <f t="shared" si="35"/>
        <v>0</v>
      </c>
      <c r="S204" s="103">
        <v>0</v>
      </c>
      <c r="T204" s="104">
        <f t="shared" si="36"/>
        <v>0</v>
      </c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R204" s="105" t="s">
        <v>224</v>
      </c>
      <c r="AT204" s="105" t="s">
        <v>219</v>
      </c>
      <c r="AU204" s="105" t="s">
        <v>81</v>
      </c>
      <c r="AY204" s="6" t="s">
        <v>217</v>
      </c>
      <c r="BE204" s="106">
        <f t="shared" si="37"/>
        <v>0</v>
      </c>
      <c r="BF204" s="106">
        <f t="shared" si="38"/>
        <v>0</v>
      </c>
      <c r="BG204" s="106">
        <f t="shared" si="39"/>
        <v>0</v>
      </c>
      <c r="BH204" s="106">
        <f t="shared" si="40"/>
        <v>0</v>
      </c>
      <c r="BI204" s="106">
        <f t="shared" si="41"/>
        <v>0</v>
      </c>
      <c r="BJ204" s="6" t="s">
        <v>79</v>
      </c>
      <c r="BK204" s="106">
        <f t="shared" si="42"/>
        <v>0</v>
      </c>
      <c r="BL204" s="6" t="s">
        <v>224</v>
      </c>
      <c r="BM204" s="105" t="s">
        <v>516</v>
      </c>
    </row>
    <row r="205" spans="1:65" s="17" customFormat="1" ht="16.5" customHeight="1">
      <c r="A205" s="14"/>
      <c r="B205" s="15"/>
      <c r="C205" s="107">
        <f t="shared" si="43"/>
        <v>60</v>
      </c>
      <c r="D205" s="107" t="s">
        <v>219</v>
      </c>
      <c r="E205" s="108" t="s">
        <v>5054</v>
      </c>
      <c r="F205" s="109" t="s">
        <v>5055</v>
      </c>
      <c r="G205" s="110" t="s">
        <v>257</v>
      </c>
      <c r="H205" s="111">
        <v>5</v>
      </c>
      <c r="I205" s="3"/>
      <c r="J205" s="112">
        <f t="shared" ref="J205" si="48">ROUND(I205*H205,2)</f>
        <v>0</v>
      </c>
      <c r="K205" s="96" t="s">
        <v>0</v>
      </c>
      <c r="L205" s="15"/>
      <c r="M205" s="100"/>
      <c r="N205" s="101"/>
      <c r="O205" s="102"/>
      <c r="P205" s="103"/>
      <c r="Q205" s="103"/>
      <c r="R205" s="103"/>
      <c r="S205" s="103"/>
      <c r="T205" s="10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R205" s="105"/>
      <c r="AT205" s="105"/>
      <c r="AU205" s="105"/>
      <c r="AY205" s="6"/>
      <c r="BE205" s="106"/>
      <c r="BF205" s="106"/>
      <c r="BG205" s="106"/>
      <c r="BH205" s="106"/>
      <c r="BI205" s="106"/>
      <c r="BJ205" s="6"/>
      <c r="BK205" s="106"/>
      <c r="BL205" s="6"/>
      <c r="BM205" s="105"/>
    </row>
    <row r="206" spans="1:65" s="17" customFormat="1" ht="16.5" customHeight="1">
      <c r="A206" s="14"/>
      <c r="B206" s="15"/>
      <c r="C206" s="94">
        <f t="shared" si="43"/>
        <v>61</v>
      </c>
      <c r="D206" s="94" t="s">
        <v>219</v>
      </c>
      <c r="E206" s="95" t="s">
        <v>4135</v>
      </c>
      <c r="F206" s="96" t="s">
        <v>5057</v>
      </c>
      <c r="G206" s="97" t="s">
        <v>257</v>
      </c>
      <c r="H206" s="98">
        <v>45</v>
      </c>
      <c r="I206" s="1"/>
      <c r="J206" s="99">
        <f t="shared" si="33"/>
        <v>0</v>
      </c>
      <c r="K206" s="96" t="s">
        <v>0</v>
      </c>
      <c r="L206" s="15"/>
      <c r="M206" s="100" t="s">
        <v>0</v>
      </c>
      <c r="N206" s="101" t="s">
        <v>37</v>
      </c>
      <c r="O206" s="102"/>
      <c r="P206" s="103">
        <f t="shared" si="34"/>
        <v>0</v>
      </c>
      <c r="Q206" s="103">
        <v>0</v>
      </c>
      <c r="R206" s="103">
        <f t="shared" si="35"/>
        <v>0</v>
      </c>
      <c r="S206" s="103">
        <v>0</v>
      </c>
      <c r="T206" s="104">
        <f t="shared" si="36"/>
        <v>0</v>
      </c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R206" s="105" t="s">
        <v>224</v>
      </c>
      <c r="AT206" s="105" t="s">
        <v>219</v>
      </c>
      <c r="AU206" s="105" t="s">
        <v>81</v>
      </c>
      <c r="AY206" s="6" t="s">
        <v>217</v>
      </c>
      <c r="BE206" s="106">
        <f t="shared" si="37"/>
        <v>0</v>
      </c>
      <c r="BF206" s="106">
        <f t="shared" si="38"/>
        <v>0</v>
      </c>
      <c r="BG206" s="106">
        <f t="shared" si="39"/>
        <v>0</v>
      </c>
      <c r="BH206" s="106">
        <f t="shared" si="40"/>
        <v>0</v>
      </c>
      <c r="BI206" s="106">
        <f t="shared" si="41"/>
        <v>0</v>
      </c>
      <c r="BJ206" s="6" t="s">
        <v>79</v>
      </c>
      <c r="BK206" s="106">
        <f t="shared" si="42"/>
        <v>0</v>
      </c>
      <c r="BL206" s="6" t="s">
        <v>224</v>
      </c>
      <c r="BM206" s="105" t="s">
        <v>527</v>
      </c>
    </row>
    <row r="207" spans="1:65" s="17" customFormat="1" ht="16.5" customHeight="1">
      <c r="A207" s="14"/>
      <c r="B207" s="15"/>
      <c r="C207" s="107">
        <f t="shared" si="43"/>
        <v>62</v>
      </c>
      <c r="D207" s="107" t="s">
        <v>219</v>
      </c>
      <c r="E207" s="108" t="s">
        <v>5059</v>
      </c>
      <c r="F207" s="109" t="s">
        <v>5058</v>
      </c>
      <c r="G207" s="110" t="s">
        <v>257</v>
      </c>
      <c r="H207" s="111">
        <v>45</v>
      </c>
      <c r="I207" s="3"/>
      <c r="J207" s="112">
        <f t="shared" ref="J207" si="49">ROUND(I207*H207,2)</f>
        <v>0</v>
      </c>
      <c r="K207" s="96" t="s">
        <v>0</v>
      </c>
      <c r="L207" s="15"/>
      <c r="M207" s="100"/>
      <c r="N207" s="101"/>
      <c r="O207" s="102"/>
      <c r="P207" s="103"/>
      <c r="Q207" s="103"/>
      <c r="R207" s="103"/>
      <c r="S207" s="103"/>
      <c r="T207" s="10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R207" s="105"/>
      <c r="AT207" s="105"/>
      <c r="AU207" s="105"/>
      <c r="AY207" s="6"/>
      <c r="BE207" s="106"/>
      <c r="BF207" s="106"/>
      <c r="BG207" s="106"/>
      <c r="BH207" s="106"/>
      <c r="BI207" s="106"/>
      <c r="BJ207" s="6"/>
      <c r="BK207" s="106"/>
      <c r="BL207" s="6"/>
      <c r="BM207" s="105"/>
    </row>
    <row r="208" spans="1:65" s="17" customFormat="1" ht="16.5" customHeight="1">
      <c r="A208" s="14"/>
      <c r="B208" s="15"/>
      <c r="C208" s="94">
        <f t="shared" si="43"/>
        <v>63</v>
      </c>
      <c r="D208" s="94" t="s">
        <v>219</v>
      </c>
      <c r="E208" s="95" t="s">
        <v>4136</v>
      </c>
      <c r="F208" s="96" t="s">
        <v>5062</v>
      </c>
      <c r="G208" s="97" t="s">
        <v>257</v>
      </c>
      <c r="H208" s="98">
        <v>40</v>
      </c>
      <c r="I208" s="1"/>
      <c r="J208" s="99">
        <f t="shared" si="33"/>
        <v>0</v>
      </c>
      <c r="K208" s="96" t="s">
        <v>0</v>
      </c>
      <c r="L208" s="15"/>
      <c r="M208" s="100" t="s">
        <v>0</v>
      </c>
      <c r="N208" s="101" t="s">
        <v>37</v>
      </c>
      <c r="O208" s="102"/>
      <c r="P208" s="103">
        <f t="shared" si="34"/>
        <v>0</v>
      </c>
      <c r="Q208" s="103">
        <v>0</v>
      </c>
      <c r="R208" s="103">
        <f t="shared" si="35"/>
        <v>0</v>
      </c>
      <c r="S208" s="103">
        <v>0</v>
      </c>
      <c r="T208" s="104">
        <f t="shared" si="36"/>
        <v>0</v>
      </c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R208" s="105" t="s">
        <v>224</v>
      </c>
      <c r="AT208" s="105" t="s">
        <v>219</v>
      </c>
      <c r="AU208" s="105" t="s">
        <v>81</v>
      </c>
      <c r="AY208" s="6" t="s">
        <v>217</v>
      </c>
      <c r="BE208" s="106">
        <f t="shared" si="37"/>
        <v>0</v>
      </c>
      <c r="BF208" s="106">
        <f t="shared" si="38"/>
        <v>0</v>
      </c>
      <c r="BG208" s="106">
        <f t="shared" si="39"/>
        <v>0</v>
      </c>
      <c r="BH208" s="106">
        <f t="shared" si="40"/>
        <v>0</v>
      </c>
      <c r="BI208" s="106">
        <f t="shared" si="41"/>
        <v>0</v>
      </c>
      <c r="BJ208" s="6" t="s">
        <v>79</v>
      </c>
      <c r="BK208" s="106">
        <f t="shared" si="42"/>
        <v>0</v>
      </c>
      <c r="BL208" s="6" t="s">
        <v>224</v>
      </c>
      <c r="BM208" s="105" t="s">
        <v>536</v>
      </c>
    </row>
    <row r="209" spans="1:65" s="17" customFormat="1" ht="16.5" customHeight="1">
      <c r="A209" s="14"/>
      <c r="B209" s="15"/>
      <c r="C209" s="107">
        <f t="shared" ref="C209:C218" si="50">C208+1</f>
        <v>64</v>
      </c>
      <c r="D209" s="107" t="s">
        <v>219</v>
      </c>
      <c r="E209" s="108" t="s">
        <v>5060</v>
      </c>
      <c r="F209" s="109" t="s">
        <v>5061</v>
      </c>
      <c r="G209" s="110" t="s">
        <v>257</v>
      </c>
      <c r="H209" s="111">
        <v>40</v>
      </c>
      <c r="I209" s="3"/>
      <c r="J209" s="112">
        <f t="shared" ref="J209" si="51">ROUND(I209*H209,2)</f>
        <v>0</v>
      </c>
      <c r="K209" s="96" t="s">
        <v>0</v>
      </c>
      <c r="L209" s="15"/>
      <c r="M209" s="100"/>
      <c r="N209" s="101"/>
      <c r="O209" s="102"/>
      <c r="P209" s="103"/>
      <c r="Q209" s="103"/>
      <c r="R209" s="103"/>
      <c r="S209" s="103"/>
      <c r="T209" s="10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R209" s="105"/>
      <c r="AT209" s="105"/>
      <c r="AU209" s="105"/>
      <c r="AY209" s="6"/>
      <c r="BE209" s="106"/>
      <c r="BF209" s="106"/>
      <c r="BG209" s="106"/>
      <c r="BH209" s="106"/>
      <c r="BI209" s="106"/>
      <c r="BJ209" s="6"/>
      <c r="BK209" s="106"/>
      <c r="BL209" s="6"/>
      <c r="BM209" s="105"/>
    </row>
    <row r="210" spans="1:65" s="17" customFormat="1" ht="16.5" customHeight="1">
      <c r="A210" s="14"/>
      <c r="B210" s="15"/>
      <c r="C210" s="94">
        <f t="shared" si="50"/>
        <v>65</v>
      </c>
      <c r="D210" s="94" t="s">
        <v>219</v>
      </c>
      <c r="E210" s="95" t="s">
        <v>4137</v>
      </c>
      <c r="F210" s="96" t="s">
        <v>5065</v>
      </c>
      <c r="G210" s="97" t="s">
        <v>257</v>
      </c>
      <c r="H210" s="98">
        <v>520</v>
      </c>
      <c r="I210" s="1"/>
      <c r="J210" s="99">
        <f t="shared" si="33"/>
        <v>0</v>
      </c>
      <c r="K210" s="96" t="s">
        <v>0</v>
      </c>
      <c r="L210" s="15"/>
      <c r="M210" s="100" t="s">
        <v>0</v>
      </c>
      <c r="N210" s="101" t="s">
        <v>37</v>
      </c>
      <c r="O210" s="102"/>
      <c r="P210" s="103">
        <f t="shared" si="34"/>
        <v>0</v>
      </c>
      <c r="Q210" s="103">
        <v>0</v>
      </c>
      <c r="R210" s="103">
        <f t="shared" si="35"/>
        <v>0</v>
      </c>
      <c r="S210" s="103">
        <v>0</v>
      </c>
      <c r="T210" s="104">
        <f t="shared" si="36"/>
        <v>0</v>
      </c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R210" s="105" t="s">
        <v>224</v>
      </c>
      <c r="AT210" s="105" t="s">
        <v>219</v>
      </c>
      <c r="AU210" s="105" t="s">
        <v>81</v>
      </c>
      <c r="AY210" s="6" t="s">
        <v>217</v>
      </c>
      <c r="BE210" s="106">
        <f t="shared" si="37"/>
        <v>0</v>
      </c>
      <c r="BF210" s="106">
        <f t="shared" si="38"/>
        <v>0</v>
      </c>
      <c r="BG210" s="106">
        <f t="shared" si="39"/>
        <v>0</v>
      </c>
      <c r="BH210" s="106">
        <f t="shared" si="40"/>
        <v>0</v>
      </c>
      <c r="BI210" s="106">
        <f t="shared" si="41"/>
        <v>0</v>
      </c>
      <c r="BJ210" s="6" t="s">
        <v>79</v>
      </c>
      <c r="BK210" s="106">
        <f t="shared" si="42"/>
        <v>0</v>
      </c>
      <c r="BL210" s="6" t="s">
        <v>224</v>
      </c>
      <c r="BM210" s="105" t="s">
        <v>2478</v>
      </c>
    </row>
    <row r="211" spans="1:65" s="17" customFormat="1" ht="16.5" customHeight="1">
      <c r="A211" s="14"/>
      <c r="B211" s="15"/>
      <c r="C211" s="107">
        <f t="shared" si="50"/>
        <v>66</v>
      </c>
      <c r="D211" s="107" t="s">
        <v>219</v>
      </c>
      <c r="E211" s="108" t="s">
        <v>5063</v>
      </c>
      <c r="F211" s="109" t="s">
        <v>5064</v>
      </c>
      <c r="G211" s="110" t="s">
        <v>257</v>
      </c>
      <c r="H211" s="111">
        <v>520</v>
      </c>
      <c r="I211" s="3"/>
      <c r="J211" s="112">
        <f t="shared" ref="J211" si="52">ROUND(I211*H211,2)</f>
        <v>0</v>
      </c>
      <c r="K211" s="96" t="s">
        <v>0</v>
      </c>
      <c r="L211" s="15"/>
      <c r="M211" s="100"/>
      <c r="N211" s="101"/>
      <c r="O211" s="102"/>
      <c r="P211" s="103"/>
      <c r="Q211" s="103"/>
      <c r="R211" s="103"/>
      <c r="S211" s="103"/>
      <c r="T211" s="10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R211" s="105"/>
      <c r="AT211" s="105"/>
      <c r="AU211" s="105"/>
      <c r="AY211" s="6"/>
      <c r="BE211" s="106"/>
      <c r="BF211" s="106"/>
      <c r="BG211" s="106"/>
      <c r="BH211" s="106"/>
      <c r="BI211" s="106"/>
      <c r="BJ211" s="6"/>
      <c r="BK211" s="106"/>
      <c r="BL211" s="6"/>
      <c r="BM211" s="105"/>
    </row>
    <row r="212" spans="1:65" s="17" customFormat="1" ht="16.5" customHeight="1">
      <c r="A212" s="14"/>
      <c r="B212" s="15"/>
      <c r="C212" s="94">
        <f t="shared" si="50"/>
        <v>67</v>
      </c>
      <c r="D212" s="94" t="s">
        <v>219</v>
      </c>
      <c r="E212" s="95" t="s">
        <v>4138</v>
      </c>
      <c r="F212" s="96" t="s">
        <v>5067</v>
      </c>
      <c r="G212" s="97" t="s">
        <v>257</v>
      </c>
      <c r="H212" s="98">
        <v>190</v>
      </c>
      <c r="I212" s="1"/>
      <c r="J212" s="99">
        <f t="shared" si="33"/>
        <v>0</v>
      </c>
      <c r="K212" s="96" t="s">
        <v>0</v>
      </c>
      <c r="L212" s="15"/>
      <c r="M212" s="100" t="s">
        <v>0</v>
      </c>
      <c r="N212" s="101" t="s">
        <v>37</v>
      </c>
      <c r="O212" s="102"/>
      <c r="P212" s="103">
        <f t="shared" si="34"/>
        <v>0</v>
      </c>
      <c r="Q212" s="103">
        <v>0</v>
      </c>
      <c r="R212" s="103">
        <f t="shared" si="35"/>
        <v>0</v>
      </c>
      <c r="S212" s="103">
        <v>0</v>
      </c>
      <c r="T212" s="104">
        <f t="shared" si="36"/>
        <v>0</v>
      </c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R212" s="105" t="s">
        <v>224</v>
      </c>
      <c r="AT212" s="105" t="s">
        <v>219</v>
      </c>
      <c r="AU212" s="105" t="s">
        <v>81</v>
      </c>
      <c r="AY212" s="6" t="s">
        <v>217</v>
      </c>
      <c r="BE212" s="106">
        <f t="shared" si="37"/>
        <v>0</v>
      </c>
      <c r="BF212" s="106">
        <f t="shared" si="38"/>
        <v>0</v>
      </c>
      <c r="BG212" s="106">
        <f t="shared" si="39"/>
        <v>0</v>
      </c>
      <c r="BH212" s="106">
        <f t="shared" si="40"/>
        <v>0</v>
      </c>
      <c r="BI212" s="106">
        <f t="shared" si="41"/>
        <v>0</v>
      </c>
      <c r="BJ212" s="6" t="s">
        <v>79</v>
      </c>
      <c r="BK212" s="106">
        <f t="shared" si="42"/>
        <v>0</v>
      </c>
      <c r="BL212" s="6" t="s">
        <v>224</v>
      </c>
      <c r="BM212" s="105" t="s">
        <v>2480</v>
      </c>
    </row>
    <row r="213" spans="1:65" s="17" customFormat="1" ht="16.5" customHeight="1">
      <c r="A213" s="14"/>
      <c r="B213" s="15"/>
      <c r="C213" s="107">
        <f t="shared" si="50"/>
        <v>68</v>
      </c>
      <c r="D213" s="107" t="s">
        <v>219</v>
      </c>
      <c r="E213" s="108" t="s">
        <v>5070</v>
      </c>
      <c r="F213" s="109" t="s">
        <v>5066</v>
      </c>
      <c r="G213" s="110" t="s">
        <v>257</v>
      </c>
      <c r="H213" s="111">
        <v>190</v>
      </c>
      <c r="I213" s="3"/>
      <c r="J213" s="112">
        <f t="shared" ref="J213" si="53">ROUND(I213*H213,2)</f>
        <v>0</v>
      </c>
      <c r="K213" s="96" t="s">
        <v>0</v>
      </c>
      <c r="L213" s="15"/>
      <c r="M213" s="100"/>
      <c r="N213" s="101"/>
      <c r="O213" s="102"/>
      <c r="P213" s="103"/>
      <c r="Q213" s="103"/>
      <c r="R213" s="103"/>
      <c r="S213" s="103"/>
      <c r="T213" s="10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R213" s="105"/>
      <c r="AT213" s="105"/>
      <c r="AU213" s="105"/>
      <c r="AY213" s="6"/>
      <c r="BE213" s="106"/>
      <c r="BF213" s="106"/>
      <c r="BG213" s="106"/>
      <c r="BH213" s="106"/>
      <c r="BI213" s="106"/>
      <c r="BJ213" s="6"/>
      <c r="BK213" s="106"/>
      <c r="BL213" s="6"/>
      <c r="BM213" s="105"/>
    </row>
    <row r="214" spans="1:65" s="17" customFormat="1" ht="16.5" customHeight="1">
      <c r="A214" s="14"/>
      <c r="B214" s="15"/>
      <c r="C214" s="94">
        <f t="shared" si="50"/>
        <v>69</v>
      </c>
      <c r="D214" s="94" t="s">
        <v>219</v>
      </c>
      <c r="E214" s="95" t="s">
        <v>4139</v>
      </c>
      <c r="F214" s="96" t="s">
        <v>5069</v>
      </c>
      <c r="G214" s="97" t="s">
        <v>257</v>
      </c>
      <c r="H214" s="98">
        <v>10</v>
      </c>
      <c r="I214" s="1"/>
      <c r="J214" s="99">
        <f t="shared" si="33"/>
        <v>0</v>
      </c>
      <c r="K214" s="96" t="s">
        <v>0</v>
      </c>
      <c r="L214" s="15"/>
      <c r="M214" s="100" t="s">
        <v>0</v>
      </c>
      <c r="N214" s="101" t="s">
        <v>37</v>
      </c>
      <c r="O214" s="102"/>
      <c r="P214" s="103">
        <f t="shared" si="34"/>
        <v>0</v>
      </c>
      <c r="Q214" s="103">
        <v>0</v>
      </c>
      <c r="R214" s="103">
        <f t="shared" si="35"/>
        <v>0</v>
      </c>
      <c r="S214" s="103">
        <v>0</v>
      </c>
      <c r="T214" s="104">
        <f t="shared" si="36"/>
        <v>0</v>
      </c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R214" s="105" t="s">
        <v>224</v>
      </c>
      <c r="AT214" s="105" t="s">
        <v>219</v>
      </c>
      <c r="AU214" s="105" t="s">
        <v>81</v>
      </c>
      <c r="AY214" s="6" t="s">
        <v>217</v>
      </c>
      <c r="BE214" s="106">
        <f t="shared" si="37"/>
        <v>0</v>
      </c>
      <c r="BF214" s="106">
        <f t="shared" si="38"/>
        <v>0</v>
      </c>
      <c r="BG214" s="106">
        <f t="shared" si="39"/>
        <v>0</v>
      </c>
      <c r="BH214" s="106">
        <f t="shared" si="40"/>
        <v>0</v>
      </c>
      <c r="BI214" s="106">
        <f t="shared" si="41"/>
        <v>0</v>
      </c>
      <c r="BJ214" s="6" t="s">
        <v>79</v>
      </c>
      <c r="BK214" s="106">
        <f t="shared" si="42"/>
        <v>0</v>
      </c>
      <c r="BL214" s="6" t="s">
        <v>224</v>
      </c>
      <c r="BM214" s="105" t="s">
        <v>2482</v>
      </c>
    </row>
    <row r="215" spans="1:65" s="17" customFormat="1" ht="16.5" customHeight="1">
      <c r="A215" s="14"/>
      <c r="B215" s="15"/>
      <c r="C215" s="107">
        <f t="shared" si="50"/>
        <v>70</v>
      </c>
      <c r="D215" s="107" t="s">
        <v>219</v>
      </c>
      <c r="E215" s="108" t="s">
        <v>5071</v>
      </c>
      <c r="F215" s="109" t="s">
        <v>5068</v>
      </c>
      <c r="G215" s="110" t="s">
        <v>257</v>
      </c>
      <c r="H215" s="111">
        <v>10</v>
      </c>
      <c r="I215" s="3"/>
      <c r="J215" s="112">
        <f t="shared" ref="J215" si="54">ROUND(I215*H215,2)</f>
        <v>0</v>
      </c>
      <c r="K215" s="96" t="s">
        <v>0</v>
      </c>
      <c r="L215" s="15"/>
      <c r="M215" s="100"/>
      <c r="N215" s="101"/>
      <c r="O215" s="102"/>
      <c r="P215" s="103"/>
      <c r="Q215" s="103"/>
      <c r="R215" s="103"/>
      <c r="S215" s="103"/>
      <c r="T215" s="10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R215" s="105"/>
      <c r="AT215" s="105"/>
      <c r="AU215" s="105"/>
      <c r="AY215" s="6"/>
      <c r="BE215" s="106"/>
      <c r="BF215" s="106"/>
      <c r="BG215" s="106"/>
      <c r="BH215" s="106"/>
      <c r="BI215" s="106"/>
      <c r="BJ215" s="6"/>
      <c r="BK215" s="106"/>
      <c r="BL215" s="6"/>
      <c r="BM215" s="105"/>
    </row>
    <row r="216" spans="1:65" s="17" customFormat="1" ht="16.5" customHeight="1">
      <c r="A216" s="14"/>
      <c r="B216" s="15"/>
      <c r="C216" s="94">
        <f t="shared" si="50"/>
        <v>71</v>
      </c>
      <c r="D216" s="94" t="s">
        <v>219</v>
      </c>
      <c r="E216" s="95" t="s">
        <v>4140</v>
      </c>
      <c r="F216" s="96" t="s">
        <v>5073</v>
      </c>
      <c r="G216" s="97" t="s">
        <v>257</v>
      </c>
      <c r="H216" s="98">
        <v>30</v>
      </c>
      <c r="I216" s="1"/>
      <c r="J216" s="99">
        <f t="shared" si="33"/>
        <v>0</v>
      </c>
      <c r="K216" s="96" t="s">
        <v>0</v>
      </c>
      <c r="L216" s="15"/>
      <c r="M216" s="100" t="s">
        <v>0</v>
      </c>
      <c r="N216" s="101" t="s">
        <v>37</v>
      </c>
      <c r="O216" s="102"/>
      <c r="P216" s="103">
        <f t="shared" si="34"/>
        <v>0</v>
      </c>
      <c r="Q216" s="103">
        <v>0</v>
      </c>
      <c r="R216" s="103">
        <f t="shared" si="35"/>
        <v>0</v>
      </c>
      <c r="S216" s="103">
        <v>0</v>
      </c>
      <c r="T216" s="104">
        <f t="shared" si="36"/>
        <v>0</v>
      </c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R216" s="105" t="s">
        <v>224</v>
      </c>
      <c r="AT216" s="105" t="s">
        <v>219</v>
      </c>
      <c r="AU216" s="105" t="s">
        <v>81</v>
      </c>
      <c r="AY216" s="6" t="s">
        <v>217</v>
      </c>
      <c r="BE216" s="106">
        <f t="shared" si="37"/>
        <v>0</v>
      </c>
      <c r="BF216" s="106">
        <f t="shared" si="38"/>
        <v>0</v>
      </c>
      <c r="BG216" s="106">
        <f t="shared" si="39"/>
        <v>0</v>
      </c>
      <c r="BH216" s="106">
        <f t="shared" si="40"/>
        <v>0</v>
      </c>
      <c r="BI216" s="106">
        <f t="shared" si="41"/>
        <v>0</v>
      </c>
      <c r="BJ216" s="6" t="s">
        <v>79</v>
      </c>
      <c r="BK216" s="106">
        <f t="shared" si="42"/>
        <v>0</v>
      </c>
      <c r="BL216" s="6" t="s">
        <v>224</v>
      </c>
      <c r="BM216" s="105" t="s">
        <v>570</v>
      </c>
    </row>
    <row r="217" spans="1:65" s="17" customFormat="1" ht="16.5" customHeight="1">
      <c r="A217" s="14"/>
      <c r="B217" s="15"/>
      <c r="C217" s="107">
        <f t="shared" si="50"/>
        <v>72</v>
      </c>
      <c r="D217" s="107" t="s">
        <v>219</v>
      </c>
      <c r="E217" s="108" t="s">
        <v>5072</v>
      </c>
      <c r="F217" s="109" t="s">
        <v>5074</v>
      </c>
      <c r="G217" s="110" t="s">
        <v>257</v>
      </c>
      <c r="H217" s="111">
        <v>30</v>
      </c>
      <c r="I217" s="3"/>
      <c r="J217" s="112">
        <f t="shared" ref="J217" si="55">ROUND(I217*H217,2)</f>
        <v>0</v>
      </c>
      <c r="K217" s="96" t="s">
        <v>0</v>
      </c>
      <c r="L217" s="15"/>
      <c r="M217" s="100"/>
      <c r="N217" s="101"/>
      <c r="O217" s="102"/>
      <c r="P217" s="103"/>
      <c r="Q217" s="103"/>
      <c r="R217" s="103"/>
      <c r="S217" s="103"/>
      <c r="T217" s="10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R217" s="105"/>
      <c r="AT217" s="105"/>
      <c r="AU217" s="105"/>
      <c r="AY217" s="6"/>
      <c r="BE217" s="106"/>
      <c r="BF217" s="106"/>
      <c r="BG217" s="106"/>
      <c r="BH217" s="106"/>
      <c r="BI217" s="106"/>
      <c r="BJ217" s="6"/>
      <c r="BK217" s="106"/>
      <c r="BL217" s="6"/>
      <c r="BM217" s="105"/>
    </row>
    <row r="218" spans="1:65" s="17" customFormat="1" ht="16.5" customHeight="1">
      <c r="A218" s="14"/>
      <c r="B218" s="15"/>
      <c r="C218" s="94">
        <f t="shared" si="50"/>
        <v>73</v>
      </c>
      <c r="D218" s="94" t="s">
        <v>219</v>
      </c>
      <c r="E218" s="95" t="s">
        <v>4141</v>
      </c>
      <c r="F218" s="96" t="s">
        <v>5076</v>
      </c>
      <c r="G218" s="97" t="s">
        <v>2486</v>
      </c>
      <c r="H218" s="98">
        <v>10</v>
      </c>
      <c r="I218" s="1"/>
      <c r="J218" s="99">
        <f t="shared" si="33"/>
        <v>0</v>
      </c>
      <c r="K218" s="96" t="s">
        <v>0</v>
      </c>
      <c r="L218" s="15"/>
      <c r="M218" s="100" t="s">
        <v>0</v>
      </c>
      <c r="N218" s="101" t="s">
        <v>37</v>
      </c>
      <c r="O218" s="102"/>
      <c r="P218" s="103">
        <f t="shared" si="34"/>
        <v>0</v>
      </c>
      <c r="Q218" s="103">
        <v>0</v>
      </c>
      <c r="R218" s="103">
        <f t="shared" si="35"/>
        <v>0</v>
      </c>
      <c r="S218" s="103">
        <v>0</v>
      </c>
      <c r="T218" s="104">
        <f t="shared" si="36"/>
        <v>0</v>
      </c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R218" s="105" t="s">
        <v>224</v>
      </c>
      <c r="AT218" s="105" t="s">
        <v>219</v>
      </c>
      <c r="AU218" s="105" t="s">
        <v>81</v>
      </c>
      <c r="AY218" s="6" t="s">
        <v>217</v>
      </c>
      <c r="BE218" s="106">
        <f t="shared" si="37"/>
        <v>0</v>
      </c>
      <c r="BF218" s="106">
        <f t="shared" si="38"/>
        <v>0</v>
      </c>
      <c r="BG218" s="106">
        <f t="shared" si="39"/>
        <v>0</v>
      </c>
      <c r="BH218" s="106">
        <f t="shared" si="40"/>
        <v>0</v>
      </c>
      <c r="BI218" s="106">
        <f t="shared" si="41"/>
        <v>0</v>
      </c>
      <c r="BJ218" s="6" t="s">
        <v>79</v>
      </c>
      <c r="BK218" s="106">
        <f t="shared" si="42"/>
        <v>0</v>
      </c>
      <c r="BL218" s="6" t="s">
        <v>224</v>
      </c>
      <c r="BM218" s="105" t="s">
        <v>583</v>
      </c>
    </row>
    <row r="219" spans="1:65" s="17" customFormat="1" ht="16.5" customHeight="1">
      <c r="A219" s="14"/>
      <c r="B219" s="15"/>
      <c r="C219" s="107">
        <f t="shared" ref="C219" si="56">C218+1</f>
        <v>74</v>
      </c>
      <c r="D219" s="107" t="s">
        <v>219</v>
      </c>
      <c r="E219" s="108" t="s">
        <v>5075</v>
      </c>
      <c r="F219" s="109" t="s">
        <v>5077</v>
      </c>
      <c r="G219" s="110" t="s">
        <v>2486</v>
      </c>
      <c r="H219" s="111">
        <v>10</v>
      </c>
      <c r="I219" s="3"/>
      <c r="J219" s="112">
        <f t="shared" ref="J219" si="57">ROUND(I219*H219,2)</f>
        <v>0</v>
      </c>
      <c r="K219" s="96" t="s">
        <v>0</v>
      </c>
      <c r="L219" s="15"/>
      <c r="M219" s="100"/>
      <c r="N219" s="101"/>
      <c r="O219" s="102"/>
      <c r="P219" s="103"/>
      <c r="Q219" s="103"/>
      <c r="R219" s="103"/>
      <c r="S219" s="103"/>
      <c r="T219" s="10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R219" s="105"/>
      <c r="AT219" s="105"/>
      <c r="AU219" s="105"/>
      <c r="AY219" s="6"/>
      <c r="BE219" s="106"/>
      <c r="BF219" s="106"/>
      <c r="BG219" s="106"/>
      <c r="BH219" s="106"/>
      <c r="BI219" s="106"/>
      <c r="BJ219" s="6"/>
      <c r="BK219" s="106"/>
      <c r="BL219" s="6"/>
      <c r="BM219" s="105"/>
    </row>
    <row r="220" spans="1:65" s="17" customFormat="1" ht="19.5">
      <c r="A220" s="14"/>
      <c r="B220" s="15"/>
      <c r="C220" s="14"/>
      <c r="D220" s="113" t="s">
        <v>745</v>
      </c>
      <c r="E220" s="14"/>
      <c r="F220" s="114" t="s">
        <v>5078</v>
      </c>
      <c r="G220" s="14"/>
      <c r="H220" s="14"/>
      <c r="I220" s="14"/>
      <c r="J220" s="14"/>
      <c r="K220" s="14"/>
      <c r="L220" s="15"/>
      <c r="M220" s="115"/>
      <c r="N220" s="116"/>
      <c r="O220" s="102"/>
      <c r="P220" s="102"/>
      <c r="Q220" s="102"/>
      <c r="R220" s="102"/>
      <c r="S220" s="102"/>
      <c r="T220" s="117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6" t="s">
        <v>745</v>
      </c>
      <c r="AU220" s="6" t="s">
        <v>81</v>
      </c>
    </row>
    <row r="221" spans="1:65" s="17" customFormat="1" ht="16.5" customHeight="1">
      <c r="A221" s="14"/>
      <c r="B221" s="15"/>
      <c r="C221" s="94">
        <f>C219+1</f>
        <v>75</v>
      </c>
      <c r="D221" s="94" t="s">
        <v>219</v>
      </c>
      <c r="E221" s="95" t="s">
        <v>4142</v>
      </c>
      <c r="F221" s="96" t="s">
        <v>5081</v>
      </c>
      <c r="G221" s="97" t="s">
        <v>257</v>
      </c>
      <c r="H221" s="98">
        <v>20</v>
      </c>
      <c r="I221" s="1"/>
      <c r="J221" s="99">
        <f>ROUND(I221*H221,2)</f>
        <v>0</v>
      </c>
      <c r="K221" s="96" t="s">
        <v>0</v>
      </c>
      <c r="L221" s="15"/>
      <c r="M221" s="100" t="s">
        <v>0</v>
      </c>
      <c r="N221" s="101" t="s">
        <v>37</v>
      </c>
      <c r="O221" s="102"/>
      <c r="P221" s="103">
        <f>O221*H221</f>
        <v>0</v>
      </c>
      <c r="Q221" s="103">
        <v>0</v>
      </c>
      <c r="R221" s="103">
        <f>Q221*H221</f>
        <v>0</v>
      </c>
      <c r="S221" s="103">
        <v>0</v>
      </c>
      <c r="T221" s="104">
        <f>S221*H221</f>
        <v>0</v>
      </c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R221" s="105" t="s">
        <v>224</v>
      </c>
      <c r="AT221" s="105" t="s">
        <v>219</v>
      </c>
      <c r="AU221" s="105" t="s">
        <v>81</v>
      </c>
      <c r="AY221" s="6" t="s">
        <v>217</v>
      </c>
      <c r="BE221" s="106">
        <f>IF(N221="základní",J221,0)</f>
        <v>0</v>
      </c>
      <c r="BF221" s="106">
        <f>IF(N221="snížená",J221,0)</f>
        <v>0</v>
      </c>
      <c r="BG221" s="106">
        <f>IF(N221="zákl. přenesená",J221,0)</f>
        <v>0</v>
      </c>
      <c r="BH221" s="106">
        <f>IF(N221="sníž. přenesená",J221,0)</f>
        <v>0</v>
      </c>
      <c r="BI221" s="106">
        <f>IF(N221="nulová",J221,0)</f>
        <v>0</v>
      </c>
      <c r="BJ221" s="6" t="s">
        <v>79</v>
      </c>
      <c r="BK221" s="106">
        <f>ROUND(I221*H221,2)</f>
        <v>0</v>
      </c>
      <c r="BL221" s="6" t="s">
        <v>224</v>
      </c>
      <c r="BM221" s="105" t="s">
        <v>605</v>
      </c>
    </row>
    <row r="222" spans="1:65" s="17" customFormat="1" ht="16.5" customHeight="1">
      <c r="A222" s="14"/>
      <c r="B222" s="15"/>
      <c r="C222" s="107">
        <f t="shared" ref="C222" si="58">C221+1</f>
        <v>76</v>
      </c>
      <c r="D222" s="107" t="s">
        <v>219</v>
      </c>
      <c r="E222" s="108" t="s">
        <v>5080</v>
      </c>
      <c r="F222" s="109" t="s">
        <v>5082</v>
      </c>
      <c r="G222" s="110" t="s">
        <v>257</v>
      </c>
      <c r="H222" s="111">
        <v>20</v>
      </c>
      <c r="I222" s="3"/>
      <c r="J222" s="112">
        <f>ROUND(I222*H222,2)</f>
        <v>0</v>
      </c>
      <c r="K222" s="96" t="s">
        <v>0</v>
      </c>
      <c r="L222" s="15"/>
      <c r="M222" s="100"/>
      <c r="N222" s="101"/>
      <c r="O222" s="102"/>
      <c r="P222" s="103"/>
      <c r="Q222" s="103"/>
      <c r="R222" s="103"/>
      <c r="S222" s="103"/>
      <c r="T222" s="10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R222" s="105"/>
      <c r="AT222" s="105"/>
      <c r="AU222" s="105"/>
      <c r="AY222" s="6"/>
      <c r="BE222" s="106"/>
      <c r="BF222" s="106"/>
      <c r="BG222" s="106"/>
      <c r="BH222" s="106"/>
      <c r="BI222" s="106"/>
      <c r="BJ222" s="6"/>
      <c r="BK222" s="106"/>
      <c r="BL222" s="6"/>
      <c r="BM222" s="105"/>
    </row>
    <row r="223" spans="1:65" s="17" customFormat="1" ht="19.5">
      <c r="A223" s="14"/>
      <c r="B223" s="15"/>
      <c r="C223" s="14"/>
      <c r="D223" s="113" t="s">
        <v>745</v>
      </c>
      <c r="E223" s="14"/>
      <c r="F223" s="114" t="s">
        <v>5079</v>
      </c>
      <c r="G223" s="14"/>
      <c r="H223" s="14"/>
      <c r="I223" s="14"/>
      <c r="J223" s="14"/>
      <c r="K223" s="14"/>
      <c r="L223" s="15"/>
      <c r="M223" s="115"/>
      <c r="N223" s="116"/>
      <c r="O223" s="102"/>
      <c r="P223" s="102"/>
      <c r="Q223" s="102"/>
      <c r="R223" s="102"/>
      <c r="S223" s="102"/>
      <c r="T223" s="117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6" t="s">
        <v>745</v>
      </c>
      <c r="AU223" s="6" t="s">
        <v>81</v>
      </c>
    </row>
    <row r="224" spans="1:65" s="17" customFormat="1" ht="16.5" customHeight="1">
      <c r="A224" s="14"/>
      <c r="B224" s="15"/>
      <c r="C224" s="94">
        <f>C222+1</f>
        <v>77</v>
      </c>
      <c r="D224" s="94" t="s">
        <v>219</v>
      </c>
      <c r="E224" s="95" t="s">
        <v>4143</v>
      </c>
      <c r="F224" s="96" t="s">
        <v>5086</v>
      </c>
      <c r="G224" s="97" t="s">
        <v>2486</v>
      </c>
      <c r="H224" s="98">
        <v>14</v>
      </c>
      <c r="I224" s="1"/>
      <c r="J224" s="99">
        <f>ROUND(I224*H224,2)</f>
        <v>0</v>
      </c>
      <c r="K224" s="96" t="s">
        <v>0</v>
      </c>
      <c r="L224" s="15"/>
      <c r="M224" s="100" t="s">
        <v>0</v>
      </c>
      <c r="N224" s="101" t="s">
        <v>37</v>
      </c>
      <c r="O224" s="102"/>
      <c r="P224" s="103">
        <f>O224*H224</f>
        <v>0</v>
      </c>
      <c r="Q224" s="103">
        <v>0</v>
      </c>
      <c r="R224" s="103">
        <f>Q224*H224</f>
        <v>0</v>
      </c>
      <c r="S224" s="103">
        <v>0</v>
      </c>
      <c r="T224" s="104">
        <f>S224*H224</f>
        <v>0</v>
      </c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R224" s="105" t="s">
        <v>224</v>
      </c>
      <c r="AT224" s="105" t="s">
        <v>219</v>
      </c>
      <c r="AU224" s="105" t="s">
        <v>81</v>
      </c>
      <c r="AY224" s="6" t="s">
        <v>217</v>
      </c>
      <c r="BE224" s="106">
        <f>IF(N224="základní",J224,0)</f>
        <v>0</v>
      </c>
      <c r="BF224" s="106">
        <f>IF(N224="snížená",J224,0)</f>
        <v>0</v>
      </c>
      <c r="BG224" s="106">
        <f>IF(N224="zákl. přenesená",J224,0)</f>
        <v>0</v>
      </c>
      <c r="BH224" s="106">
        <f>IF(N224="sníž. přenesená",J224,0)</f>
        <v>0</v>
      </c>
      <c r="BI224" s="106">
        <f>IF(N224="nulová",J224,0)</f>
        <v>0</v>
      </c>
      <c r="BJ224" s="6" t="s">
        <v>79</v>
      </c>
      <c r="BK224" s="106">
        <f>ROUND(I224*H224,2)</f>
        <v>0</v>
      </c>
      <c r="BL224" s="6" t="s">
        <v>224</v>
      </c>
      <c r="BM224" s="105" t="s">
        <v>618</v>
      </c>
    </row>
    <row r="225" spans="1:65" s="17" customFormat="1" ht="16.5" customHeight="1">
      <c r="A225" s="14"/>
      <c r="B225" s="15"/>
      <c r="C225" s="107">
        <f t="shared" ref="C225" si="59">C224+1</f>
        <v>78</v>
      </c>
      <c r="D225" s="107" t="s">
        <v>219</v>
      </c>
      <c r="E225" s="108" t="s">
        <v>5083</v>
      </c>
      <c r="F225" s="109" t="s">
        <v>5085</v>
      </c>
      <c r="G225" s="110" t="s">
        <v>2486</v>
      </c>
      <c r="H225" s="111">
        <v>14</v>
      </c>
      <c r="I225" s="3"/>
      <c r="J225" s="112">
        <f>ROUND(I225*H225,2)</f>
        <v>0</v>
      </c>
      <c r="K225" s="96" t="s">
        <v>0</v>
      </c>
      <c r="L225" s="15"/>
      <c r="M225" s="100"/>
      <c r="N225" s="101"/>
      <c r="O225" s="102"/>
      <c r="P225" s="103"/>
      <c r="Q225" s="103"/>
      <c r="R225" s="103"/>
      <c r="S225" s="103"/>
      <c r="T225" s="10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R225" s="105"/>
      <c r="AT225" s="105"/>
      <c r="AU225" s="105"/>
      <c r="AY225" s="6"/>
      <c r="BE225" s="106"/>
      <c r="BF225" s="106"/>
      <c r="BG225" s="106"/>
      <c r="BH225" s="106"/>
      <c r="BI225" s="106"/>
      <c r="BJ225" s="6"/>
      <c r="BK225" s="106"/>
      <c r="BL225" s="6"/>
      <c r="BM225" s="105"/>
    </row>
    <row r="226" spans="1:65" s="17" customFormat="1" ht="19.5">
      <c r="A226" s="14"/>
      <c r="B226" s="15"/>
      <c r="C226" s="14"/>
      <c r="D226" s="113" t="s">
        <v>745</v>
      </c>
      <c r="E226" s="14"/>
      <c r="F226" s="114" t="s">
        <v>5084</v>
      </c>
      <c r="G226" s="14"/>
      <c r="H226" s="14"/>
      <c r="I226" s="14"/>
      <c r="J226" s="14"/>
      <c r="K226" s="14"/>
      <c r="L226" s="15"/>
      <c r="M226" s="115"/>
      <c r="N226" s="116"/>
      <c r="O226" s="102"/>
      <c r="P226" s="102"/>
      <c r="Q226" s="102"/>
      <c r="R226" s="102"/>
      <c r="S226" s="102"/>
      <c r="T226" s="117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6" t="s">
        <v>745</v>
      </c>
      <c r="AU226" s="6" t="s">
        <v>81</v>
      </c>
    </row>
    <row r="227" spans="1:65" s="17" customFormat="1" ht="16.5" customHeight="1">
      <c r="A227" s="14"/>
      <c r="B227" s="15"/>
      <c r="C227" s="94">
        <f>C225+1</f>
        <v>79</v>
      </c>
      <c r="D227" s="94" t="s">
        <v>219</v>
      </c>
      <c r="E227" s="95" t="s">
        <v>4144</v>
      </c>
      <c r="F227" s="96" t="s">
        <v>5088</v>
      </c>
      <c r="G227" s="97" t="s">
        <v>2486</v>
      </c>
      <c r="H227" s="98">
        <v>7</v>
      </c>
      <c r="I227" s="1"/>
      <c r="J227" s="99">
        <f>ROUND(I227*H227,2)</f>
        <v>0</v>
      </c>
      <c r="K227" s="96" t="s">
        <v>0</v>
      </c>
      <c r="L227" s="15"/>
      <c r="M227" s="100" t="s">
        <v>0</v>
      </c>
      <c r="N227" s="101" t="s">
        <v>37</v>
      </c>
      <c r="O227" s="102"/>
      <c r="P227" s="103">
        <f>O227*H227</f>
        <v>0</v>
      </c>
      <c r="Q227" s="103">
        <v>0</v>
      </c>
      <c r="R227" s="103">
        <f>Q227*H227</f>
        <v>0</v>
      </c>
      <c r="S227" s="103">
        <v>0</v>
      </c>
      <c r="T227" s="104">
        <f>S227*H227</f>
        <v>0</v>
      </c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R227" s="105" t="s">
        <v>224</v>
      </c>
      <c r="AT227" s="105" t="s">
        <v>219</v>
      </c>
      <c r="AU227" s="105" t="s">
        <v>81</v>
      </c>
      <c r="AY227" s="6" t="s">
        <v>217</v>
      </c>
      <c r="BE227" s="106">
        <f>IF(N227="základní",J227,0)</f>
        <v>0</v>
      </c>
      <c r="BF227" s="106">
        <f>IF(N227="snížená",J227,0)</f>
        <v>0</v>
      </c>
      <c r="BG227" s="106">
        <f>IF(N227="zákl. přenesená",J227,0)</f>
        <v>0</v>
      </c>
      <c r="BH227" s="106">
        <f>IF(N227="sníž. přenesená",J227,0)</f>
        <v>0</v>
      </c>
      <c r="BI227" s="106">
        <f>IF(N227="nulová",J227,0)</f>
        <v>0</v>
      </c>
      <c r="BJ227" s="6" t="s">
        <v>79</v>
      </c>
      <c r="BK227" s="106">
        <f>ROUND(I227*H227,2)</f>
        <v>0</v>
      </c>
      <c r="BL227" s="6" t="s">
        <v>224</v>
      </c>
      <c r="BM227" s="105" t="s">
        <v>631</v>
      </c>
    </row>
    <row r="228" spans="1:65" s="17" customFormat="1" ht="16.5" customHeight="1">
      <c r="A228" s="14"/>
      <c r="B228" s="15"/>
      <c r="C228" s="107">
        <f t="shared" ref="C228" si="60">C227+1</f>
        <v>80</v>
      </c>
      <c r="D228" s="107" t="s">
        <v>219</v>
      </c>
      <c r="E228" s="108" t="s">
        <v>5087</v>
      </c>
      <c r="F228" s="109" t="s">
        <v>5089</v>
      </c>
      <c r="G228" s="110" t="s">
        <v>2486</v>
      </c>
      <c r="H228" s="111">
        <v>7</v>
      </c>
      <c r="I228" s="3"/>
      <c r="J228" s="112">
        <f>ROUND(I228*H228,2)</f>
        <v>0</v>
      </c>
      <c r="K228" s="96" t="s">
        <v>0</v>
      </c>
      <c r="L228" s="15"/>
      <c r="M228" s="100"/>
      <c r="N228" s="101"/>
      <c r="O228" s="102"/>
      <c r="P228" s="103"/>
      <c r="Q228" s="103"/>
      <c r="R228" s="103"/>
      <c r="S228" s="103"/>
      <c r="T228" s="10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R228" s="105"/>
      <c r="AT228" s="105"/>
      <c r="AU228" s="105"/>
      <c r="AY228" s="6"/>
      <c r="BE228" s="106"/>
      <c r="BF228" s="106"/>
      <c r="BG228" s="106"/>
      <c r="BH228" s="106"/>
      <c r="BI228" s="106"/>
      <c r="BJ228" s="6"/>
      <c r="BK228" s="106"/>
      <c r="BL228" s="6"/>
      <c r="BM228" s="105"/>
    </row>
    <row r="229" spans="1:65" s="17" customFormat="1" ht="19.5">
      <c r="A229" s="14"/>
      <c r="B229" s="15"/>
      <c r="C229" s="14"/>
      <c r="D229" s="113" t="s">
        <v>745</v>
      </c>
      <c r="E229" s="14"/>
      <c r="F229" s="114" t="s">
        <v>5090</v>
      </c>
      <c r="G229" s="14"/>
      <c r="H229" s="14"/>
      <c r="I229" s="14"/>
      <c r="J229" s="14"/>
      <c r="K229" s="14"/>
      <c r="L229" s="15"/>
      <c r="M229" s="115"/>
      <c r="N229" s="116"/>
      <c r="O229" s="102"/>
      <c r="P229" s="102"/>
      <c r="Q229" s="102"/>
      <c r="R229" s="102"/>
      <c r="S229" s="102"/>
      <c r="T229" s="117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6" t="s">
        <v>745</v>
      </c>
      <c r="AU229" s="6" t="s">
        <v>81</v>
      </c>
    </row>
    <row r="230" spans="1:65" s="17" customFormat="1" ht="16.5" customHeight="1">
      <c r="A230" s="14"/>
      <c r="B230" s="15"/>
      <c r="C230" s="94">
        <f>C228+1</f>
        <v>81</v>
      </c>
      <c r="D230" s="94" t="s">
        <v>219</v>
      </c>
      <c r="E230" s="95" t="s">
        <v>4145</v>
      </c>
      <c r="F230" s="96" t="s">
        <v>5092</v>
      </c>
      <c r="G230" s="97" t="s">
        <v>257</v>
      </c>
      <c r="H230" s="98">
        <v>5</v>
      </c>
      <c r="I230" s="1"/>
      <c r="J230" s="99">
        <f>ROUND(I230*H230,2)</f>
        <v>0</v>
      </c>
      <c r="K230" s="96" t="s">
        <v>0</v>
      </c>
      <c r="L230" s="15"/>
      <c r="M230" s="100" t="s">
        <v>0</v>
      </c>
      <c r="N230" s="101" t="s">
        <v>37</v>
      </c>
      <c r="O230" s="102"/>
      <c r="P230" s="103">
        <f>O230*H230</f>
        <v>0</v>
      </c>
      <c r="Q230" s="103">
        <v>0</v>
      </c>
      <c r="R230" s="103">
        <f>Q230*H230</f>
        <v>0</v>
      </c>
      <c r="S230" s="103">
        <v>0</v>
      </c>
      <c r="T230" s="104">
        <f>S230*H230</f>
        <v>0</v>
      </c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R230" s="105" t="s">
        <v>224</v>
      </c>
      <c r="AT230" s="105" t="s">
        <v>219</v>
      </c>
      <c r="AU230" s="105" t="s">
        <v>81</v>
      </c>
      <c r="AY230" s="6" t="s">
        <v>217</v>
      </c>
      <c r="BE230" s="106">
        <f>IF(N230="základní",J230,0)</f>
        <v>0</v>
      </c>
      <c r="BF230" s="106">
        <f>IF(N230="snížená",J230,0)</f>
        <v>0</v>
      </c>
      <c r="BG230" s="106">
        <f>IF(N230="zákl. přenesená",J230,0)</f>
        <v>0</v>
      </c>
      <c r="BH230" s="106">
        <f>IF(N230="sníž. přenesená",J230,0)</f>
        <v>0</v>
      </c>
      <c r="BI230" s="106">
        <f>IF(N230="nulová",J230,0)</f>
        <v>0</v>
      </c>
      <c r="BJ230" s="6" t="s">
        <v>79</v>
      </c>
      <c r="BK230" s="106">
        <f>ROUND(I230*H230,2)</f>
        <v>0</v>
      </c>
      <c r="BL230" s="6" t="s">
        <v>224</v>
      </c>
      <c r="BM230" s="105" t="s">
        <v>647</v>
      </c>
    </row>
    <row r="231" spans="1:65" s="17" customFormat="1" ht="16.5" customHeight="1">
      <c r="A231" s="14"/>
      <c r="B231" s="15"/>
      <c r="C231" s="107">
        <f t="shared" ref="C231" si="61">C230+1</f>
        <v>82</v>
      </c>
      <c r="D231" s="107" t="s">
        <v>219</v>
      </c>
      <c r="E231" s="108" t="s">
        <v>5091</v>
      </c>
      <c r="F231" s="109" t="s">
        <v>5093</v>
      </c>
      <c r="G231" s="110" t="s">
        <v>257</v>
      </c>
      <c r="H231" s="111">
        <v>5</v>
      </c>
      <c r="I231" s="3"/>
      <c r="J231" s="112">
        <f>ROUND(I231*H231,2)</f>
        <v>0</v>
      </c>
      <c r="K231" s="96" t="s">
        <v>0</v>
      </c>
      <c r="L231" s="15"/>
      <c r="M231" s="100"/>
      <c r="N231" s="101"/>
      <c r="O231" s="102"/>
      <c r="P231" s="103"/>
      <c r="Q231" s="103"/>
      <c r="R231" s="103"/>
      <c r="S231" s="103"/>
      <c r="T231" s="10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R231" s="105"/>
      <c r="AT231" s="105"/>
      <c r="AU231" s="105"/>
      <c r="AY231" s="6"/>
      <c r="BE231" s="106"/>
      <c r="BF231" s="106"/>
      <c r="BG231" s="106"/>
      <c r="BH231" s="106"/>
      <c r="BI231" s="106"/>
      <c r="BJ231" s="6"/>
      <c r="BK231" s="106"/>
      <c r="BL231" s="6"/>
      <c r="BM231" s="105"/>
    </row>
    <row r="232" spans="1:65" s="17" customFormat="1" ht="19.5">
      <c r="A232" s="14"/>
      <c r="B232" s="15"/>
      <c r="C232" s="14"/>
      <c r="D232" s="113" t="s">
        <v>745</v>
      </c>
      <c r="E232" s="14"/>
      <c r="F232" s="114" t="s">
        <v>5094</v>
      </c>
      <c r="G232" s="14"/>
      <c r="H232" s="14"/>
      <c r="I232" s="14"/>
      <c r="J232" s="14"/>
      <c r="K232" s="14"/>
      <c r="L232" s="15"/>
      <c r="M232" s="115"/>
      <c r="N232" s="116"/>
      <c r="O232" s="102"/>
      <c r="P232" s="102"/>
      <c r="Q232" s="102"/>
      <c r="R232" s="102"/>
      <c r="S232" s="102"/>
      <c r="T232" s="117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6" t="s">
        <v>745</v>
      </c>
      <c r="AU232" s="6" t="s">
        <v>81</v>
      </c>
    </row>
    <row r="233" spans="1:65" s="17" customFormat="1" ht="16.5" customHeight="1">
      <c r="A233" s="14"/>
      <c r="B233" s="15"/>
      <c r="C233" s="94">
        <f>C231+1</f>
        <v>83</v>
      </c>
      <c r="D233" s="94" t="s">
        <v>219</v>
      </c>
      <c r="E233" s="95" t="s">
        <v>4146</v>
      </c>
      <c r="F233" s="96" t="s">
        <v>5097</v>
      </c>
      <c r="G233" s="97" t="s">
        <v>2486</v>
      </c>
      <c r="H233" s="98">
        <v>60</v>
      </c>
      <c r="I233" s="1"/>
      <c r="J233" s="99">
        <f>ROUND(I233*H233,2)</f>
        <v>0</v>
      </c>
      <c r="K233" s="96" t="s">
        <v>0</v>
      </c>
      <c r="L233" s="15"/>
      <c r="M233" s="100" t="s">
        <v>0</v>
      </c>
      <c r="N233" s="101" t="s">
        <v>37</v>
      </c>
      <c r="O233" s="102"/>
      <c r="P233" s="103">
        <f>O233*H233</f>
        <v>0</v>
      </c>
      <c r="Q233" s="103">
        <v>0</v>
      </c>
      <c r="R233" s="103">
        <f>Q233*H233</f>
        <v>0</v>
      </c>
      <c r="S233" s="103">
        <v>0</v>
      </c>
      <c r="T233" s="104">
        <f>S233*H233</f>
        <v>0</v>
      </c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R233" s="105" t="s">
        <v>224</v>
      </c>
      <c r="AT233" s="105" t="s">
        <v>219</v>
      </c>
      <c r="AU233" s="105" t="s">
        <v>81</v>
      </c>
      <c r="AY233" s="6" t="s">
        <v>217</v>
      </c>
      <c r="BE233" s="106">
        <f>IF(N233="základní",J233,0)</f>
        <v>0</v>
      </c>
      <c r="BF233" s="106">
        <f>IF(N233="snížená",J233,0)</f>
        <v>0</v>
      </c>
      <c r="BG233" s="106">
        <f>IF(N233="zákl. přenesená",J233,0)</f>
        <v>0</v>
      </c>
      <c r="BH233" s="106">
        <f>IF(N233="sníž. přenesená",J233,0)</f>
        <v>0</v>
      </c>
      <c r="BI233" s="106">
        <f>IF(N233="nulová",J233,0)</f>
        <v>0</v>
      </c>
      <c r="BJ233" s="6" t="s">
        <v>79</v>
      </c>
      <c r="BK233" s="106">
        <f>ROUND(I233*H233,2)</f>
        <v>0</v>
      </c>
      <c r="BL233" s="6" t="s">
        <v>224</v>
      </c>
      <c r="BM233" s="105" t="s">
        <v>2491</v>
      </c>
    </row>
    <row r="234" spans="1:65" s="17" customFormat="1" ht="16.5" customHeight="1">
      <c r="A234" s="14"/>
      <c r="B234" s="15"/>
      <c r="C234" s="107">
        <f t="shared" ref="C234" si="62">C233+1</f>
        <v>84</v>
      </c>
      <c r="D234" s="107" t="s">
        <v>219</v>
      </c>
      <c r="E234" s="108" t="s">
        <v>5096</v>
      </c>
      <c r="F234" s="109" t="s">
        <v>5098</v>
      </c>
      <c r="G234" s="110" t="s">
        <v>2486</v>
      </c>
      <c r="H234" s="111">
        <v>60</v>
      </c>
      <c r="I234" s="3"/>
      <c r="J234" s="112">
        <f>ROUND(I234*H234,2)</f>
        <v>0</v>
      </c>
      <c r="K234" s="96" t="s">
        <v>0</v>
      </c>
      <c r="L234" s="15"/>
      <c r="M234" s="100"/>
      <c r="N234" s="101"/>
      <c r="O234" s="102"/>
      <c r="P234" s="103"/>
      <c r="Q234" s="103"/>
      <c r="R234" s="103"/>
      <c r="S234" s="103"/>
      <c r="T234" s="10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R234" s="105"/>
      <c r="AT234" s="105"/>
      <c r="AU234" s="105"/>
      <c r="AY234" s="6"/>
      <c r="BE234" s="106"/>
      <c r="BF234" s="106"/>
      <c r="BG234" s="106"/>
      <c r="BH234" s="106"/>
      <c r="BI234" s="106"/>
      <c r="BJ234" s="6"/>
      <c r="BK234" s="106"/>
      <c r="BL234" s="6"/>
      <c r="BM234" s="105"/>
    </row>
    <row r="235" spans="1:65" s="17" customFormat="1" ht="19.5">
      <c r="A235" s="14"/>
      <c r="B235" s="15"/>
      <c r="C235" s="14"/>
      <c r="D235" s="113" t="s">
        <v>745</v>
      </c>
      <c r="E235" s="14"/>
      <c r="F235" s="114" t="s">
        <v>5095</v>
      </c>
      <c r="G235" s="14"/>
      <c r="H235" s="14"/>
      <c r="I235" s="14"/>
      <c r="J235" s="14"/>
      <c r="K235" s="14"/>
      <c r="L235" s="15"/>
      <c r="M235" s="115"/>
      <c r="N235" s="116"/>
      <c r="O235" s="102"/>
      <c r="P235" s="102"/>
      <c r="Q235" s="102"/>
      <c r="R235" s="102"/>
      <c r="S235" s="102"/>
      <c r="T235" s="117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6" t="s">
        <v>745</v>
      </c>
      <c r="AU235" s="6" t="s">
        <v>81</v>
      </c>
    </row>
    <row r="236" spans="1:65" s="17" customFormat="1" ht="16.5" customHeight="1">
      <c r="A236" s="14"/>
      <c r="B236" s="15"/>
      <c r="C236" s="94">
        <f>C234+1</f>
        <v>85</v>
      </c>
      <c r="D236" s="94" t="s">
        <v>219</v>
      </c>
      <c r="E236" s="95" t="s">
        <v>4147</v>
      </c>
      <c r="F236" s="96" t="s">
        <v>5099</v>
      </c>
      <c r="G236" s="97" t="s">
        <v>257</v>
      </c>
      <c r="H236" s="98">
        <v>150</v>
      </c>
      <c r="I236" s="1"/>
      <c r="J236" s="99">
        <f>ROUND(I236*H236,2)</f>
        <v>0</v>
      </c>
      <c r="K236" s="96" t="s">
        <v>0</v>
      </c>
      <c r="L236" s="15"/>
      <c r="M236" s="100" t="s">
        <v>0</v>
      </c>
      <c r="N236" s="101" t="s">
        <v>37</v>
      </c>
      <c r="O236" s="102"/>
      <c r="P236" s="103">
        <f>O236*H236</f>
        <v>0</v>
      </c>
      <c r="Q236" s="103">
        <v>0</v>
      </c>
      <c r="R236" s="103">
        <f>Q236*H236</f>
        <v>0</v>
      </c>
      <c r="S236" s="103">
        <v>0</v>
      </c>
      <c r="T236" s="104">
        <f>S236*H236</f>
        <v>0</v>
      </c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R236" s="105" t="s">
        <v>224</v>
      </c>
      <c r="AT236" s="105" t="s">
        <v>219</v>
      </c>
      <c r="AU236" s="105" t="s">
        <v>81</v>
      </c>
      <c r="AY236" s="6" t="s">
        <v>217</v>
      </c>
      <c r="BE236" s="106">
        <f>IF(N236="základní",J236,0)</f>
        <v>0</v>
      </c>
      <c r="BF236" s="106">
        <f>IF(N236="snížená",J236,0)</f>
        <v>0</v>
      </c>
      <c r="BG236" s="106">
        <f>IF(N236="zákl. přenesená",J236,0)</f>
        <v>0</v>
      </c>
      <c r="BH236" s="106">
        <f>IF(N236="sníž. přenesená",J236,0)</f>
        <v>0</v>
      </c>
      <c r="BI236" s="106">
        <f>IF(N236="nulová",J236,0)</f>
        <v>0</v>
      </c>
      <c r="BJ236" s="6" t="s">
        <v>79</v>
      </c>
      <c r="BK236" s="106">
        <f>ROUND(I236*H236,2)</f>
        <v>0</v>
      </c>
      <c r="BL236" s="6" t="s">
        <v>224</v>
      </c>
      <c r="BM236" s="105" t="s">
        <v>665</v>
      </c>
    </row>
    <row r="237" spans="1:65" s="17" customFormat="1" ht="16.5" customHeight="1">
      <c r="A237" s="14"/>
      <c r="B237" s="15"/>
      <c r="C237" s="107">
        <f t="shared" ref="C237" si="63">C236+1</f>
        <v>86</v>
      </c>
      <c r="D237" s="107" t="s">
        <v>219</v>
      </c>
      <c r="E237" s="108" t="s">
        <v>5101</v>
      </c>
      <c r="F237" s="109" t="s">
        <v>5100</v>
      </c>
      <c r="G237" s="110" t="s">
        <v>257</v>
      </c>
      <c r="H237" s="111">
        <v>150</v>
      </c>
      <c r="I237" s="3"/>
      <c r="J237" s="112">
        <f>ROUND(I237*H237,2)</f>
        <v>0</v>
      </c>
      <c r="K237" s="96" t="s">
        <v>0</v>
      </c>
      <c r="L237" s="15"/>
      <c r="M237" s="100"/>
      <c r="N237" s="101"/>
      <c r="O237" s="102"/>
      <c r="P237" s="103"/>
      <c r="Q237" s="103"/>
      <c r="R237" s="103"/>
      <c r="S237" s="103"/>
      <c r="T237" s="10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R237" s="105"/>
      <c r="AT237" s="105"/>
      <c r="AU237" s="105"/>
      <c r="AY237" s="6"/>
      <c r="BE237" s="106"/>
      <c r="BF237" s="106"/>
      <c r="BG237" s="106"/>
      <c r="BH237" s="106"/>
      <c r="BI237" s="106"/>
      <c r="BJ237" s="6"/>
      <c r="BK237" s="106"/>
      <c r="BL237" s="6"/>
      <c r="BM237" s="105"/>
    </row>
    <row r="238" spans="1:65" s="17" customFormat="1" ht="19.5">
      <c r="A238" s="14"/>
      <c r="B238" s="15"/>
      <c r="C238" s="14"/>
      <c r="D238" s="113" t="s">
        <v>745</v>
      </c>
      <c r="E238" s="14"/>
      <c r="F238" s="114" t="s">
        <v>5102</v>
      </c>
      <c r="G238" s="14"/>
      <c r="H238" s="14"/>
      <c r="I238" s="14"/>
      <c r="J238" s="14"/>
      <c r="K238" s="14"/>
      <c r="L238" s="15"/>
      <c r="M238" s="115"/>
      <c r="N238" s="116"/>
      <c r="O238" s="102"/>
      <c r="P238" s="102"/>
      <c r="Q238" s="102"/>
      <c r="R238" s="102"/>
      <c r="S238" s="102"/>
      <c r="T238" s="117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6" t="s">
        <v>745</v>
      </c>
      <c r="AU238" s="6" t="s">
        <v>81</v>
      </c>
    </row>
    <row r="239" spans="1:65" s="17" customFormat="1" ht="16.5" customHeight="1">
      <c r="A239" s="14"/>
      <c r="B239" s="15"/>
      <c r="C239" s="94">
        <f>C237+1</f>
        <v>87</v>
      </c>
      <c r="D239" s="94" t="s">
        <v>219</v>
      </c>
      <c r="E239" s="95" t="s">
        <v>4148</v>
      </c>
      <c r="F239" s="96" t="s">
        <v>5105</v>
      </c>
      <c r="G239" s="97" t="s">
        <v>257</v>
      </c>
      <c r="H239" s="98">
        <v>250</v>
      </c>
      <c r="I239" s="1"/>
      <c r="J239" s="99">
        <f t="shared" ref="J239:J248" si="64">ROUND(I239*H239,2)</f>
        <v>0</v>
      </c>
      <c r="K239" s="96" t="s">
        <v>0</v>
      </c>
      <c r="L239" s="15"/>
      <c r="M239" s="100" t="s">
        <v>0</v>
      </c>
      <c r="N239" s="101" t="s">
        <v>37</v>
      </c>
      <c r="O239" s="102"/>
      <c r="P239" s="103">
        <f>O239*H239</f>
        <v>0</v>
      </c>
      <c r="Q239" s="103">
        <v>0</v>
      </c>
      <c r="R239" s="103">
        <f>Q239*H239</f>
        <v>0</v>
      </c>
      <c r="S239" s="103">
        <v>0</v>
      </c>
      <c r="T239" s="104">
        <f>S239*H239</f>
        <v>0</v>
      </c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R239" s="105" t="s">
        <v>224</v>
      </c>
      <c r="AT239" s="105" t="s">
        <v>219</v>
      </c>
      <c r="AU239" s="105" t="s">
        <v>81</v>
      </c>
      <c r="AY239" s="6" t="s">
        <v>217</v>
      </c>
      <c r="BE239" s="106">
        <f>IF(N239="základní",J239,0)</f>
        <v>0</v>
      </c>
      <c r="BF239" s="106">
        <f>IF(N239="snížená",J239,0)</f>
        <v>0</v>
      </c>
      <c r="BG239" s="106">
        <f>IF(N239="zákl. přenesená",J239,0)</f>
        <v>0</v>
      </c>
      <c r="BH239" s="106">
        <f>IF(N239="sníž. přenesená",J239,0)</f>
        <v>0</v>
      </c>
      <c r="BI239" s="106">
        <f>IF(N239="nulová",J239,0)</f>
        <v>0</v>
      </c>
      <c r="BJ239" s="6" t="s">
        <v>79</v>
      </c>
      <c r="BK239" s="106">
        <f>ROUND(I239*H239,2)</f>
        <v>0</v>
      </c>
      <c r="BL239" s="6" t="s">
        <v>224</v>
      </c>
      <c r="BM239" s="105" t="s">
        <v>674</v>
      </c>
    </row>
    <row r="240" spans="1:65" s="17" customFormat="1" ht="16.5" customHeight="1">
      <c r="A240" s="14"/>
      <c r="B240" s="15"/>
      <c r="C240" s="107">
        <f t="shared" ref="C240:C247" si="65">C239+1</f>
        <v>88</v>
      </c>
      <c r="D240" s="107" t="s">
        <v>219</v>
      </c>
      <c r="E240" s="108" t="s">
        <v>5103</v>
      </c>
      <c r="F240" s="109" t="s">
        <v>5106</v>
      </c>
      <c r="G240" s="110" t="s">
        <v>257</v>
      </c>
      <c r="H240" s="111">
        <v>250</v>
      </c>
      <c r="I240" s="3"/>
      <c r="J240" s="112">
        <f t="shared" si="64"/>
        <v>0</v>
      </c>
      <c r="K240" s="96" t="s">
        <v>0</v>
      </c>
      <c r="L240" s="15"/>
      <c r="M240" s="100"/>
      <c r="N240" s="101"/>
      <c r="O240" s="102"/>
      <c r="P240" s="103"/>
      <c r="Q240" s="103"/>
      <c r="R240" s="103"/>
      <c r="S240" s="103"/>
      <c r="T240" s="10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R240" s="105"/>
      <c r="AT240" s="105"/>
      <c r="AU240" s="105"/>
      <c r="AY240" s="6"/>
      <c r="BE240" s="106"/>
      <c r="BF240" s="106"/>
      <c r="BG240" s="106"/>
      <c r="BH240" s="106"/>
      <c r="BI240" s="106"/>
      <c r="BJ240" s="6"/>
      <c r="BK240" s="106"/>
      <c r="BL240" s="6"/>
      <c r="BM240" s="105"/>
    </row>
    <row r="241" spans="1:65" s="17" customFormat="1" ht="16.5" customHeight="1">
      <c r="A241" s="14"/>
      <c r="B241" s="15"/>
      <c r="C241" s="94">
        <f t="shared" si="65"/>
        <v>89</v>
      </c>
      <c r="D241" s="94" t="s">
        <v>219</v>
      </c>
      <c r="E241" s="95" t="s">
        <v>4149</v>
      </c>
      <c r="F241" s="96" t="s">
        <v>5107</v>
      </c>
      <c r="G241" s="97" t="s">
        <v>257</v>
      </c>
      <c r="H241" s="98">
        <v>15</v>
      </c>
      <c r="I241" s="1"/>
      <c r="J241" s="99">
        <f t="shared" si="64"/>
        <v>0</v>
      </c>
      <c r="K241" s="96" t="s">
        <v>0</v>
      </c>
      <c r="L241" s="15"/>
      <c r="M241" s="100" t="s">
        <v>0</v>
      </c>
      <c r="N241" s="101" t="s">
        <v>37</v>
      </c>
      <c r="O241" s="102"/>
      <c r="P241" s="103">
        <f>O241*H241</f>
        <v>0</v>
      </c>
      <c r="Q241" s="103">
        <v>0</v>
      </c>
      <c r="R241" s="103">
        <f>Q241*H241</f>
        <v>0</v>
      </c>
      <c r="S241" s="103">
        <v>0</v>
      </c>
      <c r="T241" s="104">
        <f>S241*H241</f>
        <v>0</v>
      </c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R241" s="105" t="s">
        <v>224</v>
      </c>
      <c r="AT241" s="105" t="s">
        <v>219</v>
      </c>
      <c r="AU241" s="105" t="s">
        <v>81</v>
      </c>
      <c r="AY241" s="6" t="s">
        <v>217</v>
      </c>
      <c r="BE241" s="106">
        <f>IF(N241="základní",J241,0)</f>
        <v>0</v>
      </c>
      <c r="BF241" s="106">
        <f>IF(N241="snížená",J241,0)</f>
        <v>0</v>
      </c>
      <c r="BG241" s="106">
        <f>IF(N241="zákl. přenesená",J241,0)</f>
        <v>0</v>
      </c>
      <c r="BH241" s="106">
        <f>IF(N241="sníž. přenesená",J241,0)</f>
        <v>0</v>
      </c>
      <c r="BI241" s="106">
        <f>IF(N241="nulová",J241,0)</f>
        <v>0</v>
      </c>
      <c r="BJ241" s="6" t="s">
        <v>79</v>
      </c>
      <c r="BK241" s="106">
        <f>ROUND(I241*H241,2)</f>
        <v>0</v>
      </c>
      <c r="BL241" s="6" t="s">
        <v>224</v>
      </c>
      <c r="BM241" s="105" t="s">
        <v>688</v>
      </c>
    </row>
    <row r="242" spans="1:65" s="17" customFormat="1" ht="16.5" customHeight="1">
      <c r="A242" s="14"/>
      <c r="B242" s="15"/>
      <c r="C242" s="107">
        <f t="shared" si="65"/>
        <v>90</v>
      </c>
      <c r="D242" s="107" t="s">
        <v>219</v>
      </c>
      <c r="E242" s="108" t="s">
        <v>5104</v>
      </c>
      <c r="F242" s="109" t="s">
        <v>5108</v>
      </c>
      <c r="G242" s="110" t="s">
        <v>257</v>
      </c>
      <c r="H242" s="111">
        <v>15</v>
      </c>
      <c r="I242" s="3"/>
      <c r="J242" s="112">
        <f t="shared" si="64"/>
        <v>0</v>
      </c>
      <c r="K242" s="96" t="s">
        <v>0</v>
      </c>
      <c r="L242" s="15"/>
      <c r="M242" s="100"/>
      <c r="N242" s="101"/>
      <c r="O242" s="102"/>
      <c r="P242" s="103"/>
      <c r="Q242" s="103"/>
      <c r="R242" s="103"/>
      <c r="S242" s="103"/>
      <c r="T242" s="10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R242" s="105"/>
      <c r="AT242" s="105"/>
      <c r="AU242" s="105"/>
      <c r="AY242" s="6"/>
      <c r="BE242" s="106"/>
      <c r="BF242" s="106"/>
      <c r="BG242" s="106"/>
      <c r="BH242" s="106"/>
      <c r="BI242" s="106"/>
      <c r="BJ242" s="6"/>
      <c r="BK242" s="106"/>
      <c r="BL242" s="6"/>
      <c r="BM242" s="105"/>
    </row>
    <row r="243" spans="1:65" s="17" customFormat="1" ht="16.5" customHeight="1">
      <c r="A243" s="14"/>
      <c r="B243" s="15"/>
      <c r="C243" s="94">
        <f t="shared" si="65"/>
        <v>91</v>
      </c>
      <c r="D243" s="94" t="s">
        <v>219</v>
      </c>
      <c r="E243" s="95" t="s">
        <v>4150</v>
      </c>
      <c r="F243" s="96" t="s">
        <v>5110</v>
      </c>
      <c r="G243" s="97" t="s">
        <v>257</v>
      </c>
      <c r="H243" s="98">
        <v>350</v>
      </c>
      <c r="I243" s="1"/>
      <c r="J243" s="99">
        <f t="shared" si="64"/>
        <v>0</v>
      </c>
      <c r="K243" s="96" t="s">
        <v>0</v>
      </c>
      <c r="L243" s="15"/>
      <c r="M243" s="100" t="s">
        <v>0</v>
      </c>
      <c r="N243" s="101" t="s">
        <v>37</v>
      </c>
      <c r="O243" s="102"/>
      <c r="P243" s="103">
        <f>O243*H243</f>
        <v>0</v>
      </c>
      <c r="Q243" s="103">
        <v>0</v>
      </c>
      <c r="R243" s="103">
        <f>Q243*H243</f>
        <v>0</v>
      </c>
      <c r="S243" s="103">
        <v>0</v>
      </c>
      <c r="T243" s="104">
        <f>S243*H243</f>
        <v>0</v>
      </c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R243" s="105" t="s">
        <v>224</v>
      </c>
      <c r="AT243" s="105" t="s">
        <v>219</v>
      </c>
      <c r="AU243" s="105" t="s">
        <v>81</v>
      </c>
      <c r="AY243" s="6" t="s">
        <v>217</v>
      </c>
      <c r="BE243" s="106">
        <f>IF(N243="základní",J243,0)</f>
        <v>0</v>
      </c>
      <c r="BF243" s="106">
        <f>IF(N243="snížená",J243,0)</f>
        <v>0</v>
      </c>
      <c r="BG243" s="106">
        <f>IF(N243="zákl. přenesená",J243,0)</f>
        <v>0</v>
      </c>
      <c r="BH243" s="106">
        <f>IF(N243="sníž. přenesená",J243,0)</f>
        <v>0</v>
      </c>
      <c r="BI243" s="106">
        <f>IF(N243="nulová",J243,0)</f>
        <v>0</v>
      </c>
      <c r="BJ243" s="6" t="s">
        <v>79</v>
      </c>
      <c r="BK243" s="106">
        <f>ROUND(I243*H243,2)</f>
        <v>0</v>
      </c>
      <c r="BL243" s="6" t="s">
        <v>224</v>
      </c>
      <c r="BM243" s="105" t="s">
        <v>698</v>
      </c>
    </row>
    <row r="244" spans="1:65" s="17" customFormat="1" ht="16.5" customHeight="1">
      <c r="A244" s="14"/>
      <c r="B244" s="15"/>
      <c r="C244" s="107">
        <f t="shared" si="65"/>
        <v>92</v>
      </c>
      <c r="D244" s="107" t="s">
        <v>219</v>
      </c>
      <c r="E244" s="108" t="s">
        <v>5109</v>
      </c>
      <c r="F244" s="109" t="s">
        <v>5111</v>
      </c>
      <c r="G244" s="110" t="s">
        <v>257</v>
      </c>
      <c r="H244" s="111">
        <v>350</v>
      </c>
      <c r="I244" s="3"/>
      <c r="J244" s="112">
        <f t="shared" si="64"/>
        <v>0</v>
      </c>
      <c r="K244" s="96" t="s">
        <v>0</v>
      </c>
      <c r="L244" s="15"/>
      <c r="M244" s="100"/>
      <c r="N244" s="101"/>
      <c r="O244" s="102"/>
      <c r="P244" s="103"/>
      <c r="Q244" s="103"/>
      <c r="R244" s="103"/>
      <c r="S244" s="103"/>
      <c r="T244" s="10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R244" s="105"/>
      <c r="AT244" s="105"/>
      <c r="AU244" s="105"/>
      <c r="AY244" s="6"/>
      <c r="BE244" s="106"/>
      <c r="BF244" s="106"/>
      <c r="BG244" s="106"/>
      <c r="BH244" s="106"/>
      <c r="BI244" s="106"/>
      <c r="BJ244" s="6"/>
      <c r="BK244" s="106"/>
      <c r="BL244" s="6"/>
      <c r="BM244" s="105"/>
    </row>
    <row r="245" spans="1:65" s="17" customFormat="1" ht="16.5" customHeight="1">
      <c r="A245" s="14"/>
      <c r="B245" s="15"/>
      <c r="C245" s="94">
        <f t="shared" si="65"/>
        <v>93</v>
      </c>
      <c r="D245" s="94" t="s">
        <v>219</v>
      </c>
      <c r="E245" s="95" t="s">
        <v>4151</v>
      </c>
      <c r="F245" s="96" t="s">
        <v>5113</v>
      </c>
      <c r="G245" s="97" t="s">
        <v>257</v>
      </c>
      <c r="H245" s="98">
        <v>350</v>
      </c>
      <c r="I245" s="1"/>
      <c r="J245" s="99">
        <f t="shared" si="64"/>
        <v>0</v>
      </c>
      <c r="K245" s="96" t="s">
        <v>0</v>
      </c>
      <c r="L245" s="15"/>
      <c r="M245" s="100" t="s">
        <v>0</v>
      </c>
      <c r="N245" s="101" t="s">
        <v>37</v>
      </c>
      <c r="O245" s="102"/>
      <c r="P245" s="103">
        <f>O245*H245</f>
        <v>0</v>
      </c>
      <c r="Q245" s="103">
        <v>0</v>
      </c>
      <c r="R245" s="103">
        <f>Q245*H245</f>
        <v>0</v>
      </c>
      <c r="S245" s="103">
        <v>0</v>
      </c>
      <c r="T245" s="104">
        <f>S245*H245</f>
        <v>0</v>
      </c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R245" s="105" t="s">
        <v>224</v>
      </c>
      <c r="AT245" s="105" t="s">
        <v>219</v>
      </c>
      <c r="AU245" s="105" t="s">
        <v>81</v>
      </c>
      <c r="AY245" s="6" t="s">
        <v>217</v>
      </c>
      <c r="BE245" s="106">
        <f>IF(N245="základní",J245,0)</f>
        <v>0</v>
      </c>
      <c r="BF245" s="106">
        <f>IF(N245="snížená",J245,0)</f>
        <v>0</v>
      </c>
      <c r="BG245" s="106">
        <f>IF(N245="zákl. přenesená",J245,0)</f>
        <v>0</v>
      </c>
      <c r="BH245" s="106">
        <f>IF(N245="sníž. přenesená",J245,0)</f>
        <v>0</v>
      </c>
      <c r="BI245" s="106">
        <f>IF(N245="nulová",J245,0)</f>
        <v>0</v>
      </c>
      <c r="BJ245" s="6" t="s">
        <v>79</v>
      </c>
      <c r="BK245" s="106">
        <f>ROUND(I245*H245,2)</f>
        <v>0</v>
      </c>
      <c r="BL245" s="6" t="s">
        <v>224</v>
      </c>
      <c r="BM245" s="105" t="s">
        <v>710</v>
      </c>
    </row>
    <row r="246" spans="1:65" s="17" customFormat="1" ht="16.5" customHeight="1">
      <c r="A246" s="14"/>
      <c r="B246" s="15"/>
      <c r="C246" s="107">
        <f t="shared" si="65"/>
        <v>94</v>
      </c>
      <c r="D246" s="107" t="s">
        <v>219</v>
      </c>
      <c r="E246" s="108" t="s">
        <v>5112</v>
      </c>
      <c r="F246" s="109" t="s">
        <v>5114</v>
      </c>
      <c r="G246" s="110" t="s">
        <v>257</v>
      </c>
      <c r="H246" s="111">
        <v>350</v>
      </c>
      <c r="I246" s="3"/>
      <c r="J246" s="112">
        <f t="shared" si="64"/>
        <v>0</v>
      </c>
      <c r="K246" s="96" t="s">
        <v>0</v>
      </c>
      <c r="L246" s="15"/>
      <c r="M246" s="100"/>
      <c r="N246" s="101"/>
      <c r="O246" s="102"/>
      <c r="P246" s="103"/>
      <c r="Q246" s="103"/>
      <c r="R246" s="103"/>
      <c r="S246" s="103"/>
      <c r="T246" s="10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R246" s="105"/>
      <c r="AT246" s="105"/>
      <c r="AU246" s="105"/>
      <c r="AY246" s="6"/>
      <c r="BE246" s="106"/>
      <c r="BF246" s="106"/>
      <c r="BG246" s="106"/>
      <c r="BH246" s="106"/>
      <c r="BI246" s="106"/>
      <c r="BJ246" s="6"/>
      <c r="BK246" s="106"/>
      <c r="BL246" s="6"/>
      <c r="BM246" s="105"/>
    </row>
    <row r="247" spans="1:65" s="17" customFormat="1" ht="16.5" customHeight="1">
      <c r="A247" s="14"/>
      <c r="B247" s="15"/>
      <c r="C247" s="94">
        <f t="shared" si="65"/>
        <v>95</v>
      </c>
      <c r="D247" s="94" t="s">
        <v>219</v>
      </c>
      <c r="E247" s="95" t="s">
        <v>4152</v>
      </c>
      <c r="F247" s="96" t="s">
        <v>5117</v>
      </c>
      <c r="G247" s="97" t="s">
        <v>2486</v>
      </c>
      <c r="H247" s="98">
        <v>35</v>
      </c>
      <c r="I247" s="1"/>
      <c r="J247" s="99">
        <f t="shared" si="64"/>
        <v>0</v>
      </c>
      <c r="K247" s="96" t="s">
        <v>0</v>
      </c>
      <c r="L247" s="15"/>
      <c r="M247" s="100" t="s">
        <v>0</v>
      </c>
      <c r="N247" s="101" t="s">
        <v>37</v>
      </c>
      <c r="O247" s="102"/>
      <c r="P247" s="103">
        <f>O247*H247</f>
        <v>0</v>
      </c>
      <c r="Q247" s="103">
        <v>0</v>
      </c>
      <c r="R247" s="103">
        <f>Q247*H247</f>
        <v>0</v>
      </c>
      <c r="S247" s="103">
        <v>0</v>
      </c>
      <c r="T247" s="104">
        <f>S247*H247</f>
        <v>0</v>
      </c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R247" s="105" t="s">
        <v>224</v>
      </c>
      <c r="AT247" s="105" t="s">
        <v>219</v>
      </c>
      <c r="AU247" s="105" t="s">
        <v>81</v>
      </c>
      <c r="AY247" s="6" t="s">
        <v>217</v>
      </c>
      <c r="BE247" s="106">
        <f>IF(N247="základní",J247,0)</f>
        <v>0</v>
      </c>
      <c r="BF247" s="106">
        <f>IF(N247="snížená",J247,0)</f>
        <v>0</v>
      </c>
      <c r="BG247" s="106">
        <f>IF(N247="zákl. přenesená",J247,0)</f>
        <v>0</v>
      </c>
      <c r="BH247" s="106">
        <f>IF(N247="sníž. přenesená",J247,0)</f>
        <v>0</v>
      </c>
      <c r="BI247" s="106">
        <f>IF(N247="nulová",J247,0)</f>
        <v>0</v>
      </c>
      <c r="BJ247" s="6" t="s">
        <v>79</v>
      </c>
      <c r="BK247" s="106">
        <f>ROUND(I247*H247,2)</f>
        <v>0</v>
      </c>
      <c r="BL247" s="6" t="s">
        <v>224</v>
      </c>
      <c r="BM247" s="105" t="s">
        <v>721</v>
      </c>
    </row>
    <row r="248" spans="1:65" s="17" customFormat="1" ht="16.5" customHeight="1">
      <c r="A248" s="14"/>
      <c r="B248" s="15"/>
      <c r="C248" s="107">
        <f t="shared" ref="C248" si="66">C247+1</f>
        <v>96</v>
      </c>
      <c r="D248" s="107" t="s">
        <v>219</v>
      </c>
      <c r="E248" s="108" t="s">
        <v>5115</v>
      </c>
      <c r="F248" s="109" t="s">
        <v>5116</v>
      </c>
      <c r="G248" s="110" t="s">
        <v>2486</v>
      </c>
      <c r="H248" s="111">
        <v>35</v>
      </c>
      <c r="I248" s="3"/>
      <c r="J248" s="112">
        <f t="shared" si="64"/>
        <v>0</v>
      </c>
      <c r="K248" s="96" t="s">
        <v>0</v>
      </c>
      <c r="L248" s="15"/>
      <c r="M248" s="100"/>
      <c r="N248" s="101"/>
      <c r="O248" s="102"/>
      <c r="P248" s="103"/>
      <c r="Q248" s="103"/>
      <c r="R248" s="103"/>
      <c r="S248" s="103"/>
      <c r="T248" s="10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R248" s="105"/>
      <c r="AT248" s="105"/>
      <c r="AU248" s="105"/>
      <c r="AY248" s="6"/>
      <c r="BE248" s="106"/>
      <c r="BF248" s="106"/>
      <c r="BG248" s="106"/>
      <c r="BH248" s="106"/>
      <c r="BI248" s="106"/>
      <c r="BJ248" s="6"/>
      <c r="BK248" s="106"/>
      <c r="BL248" s="6"/>
      <c r="BM248" s="105"/>
    </row>
    <row r="249" spans="1:65" s="17" customFormat="1" ht="19.5">
      <c r="A249" s="14"/>
      <c r="B249" s="15"/>
      <c r="C249" s="14"/>
      <c r="D249" s="113" t="s">
        <v>745</v>
      </c>
      <c r="E249" s="14"/>
      <c r="F249" s="114" t="s">
        <v>5121</v>
      </c>
      <c r="G249" s="14"/>
      <c r="H249" s="14"/>
      <c r="I249" s="14"/>
      <c r="J249" s="14"/>
      <c r="K249" s="14"/>
      <c r="L249" s="15"/>
      <c r="M249" s="115"/>
      <c r="N249" s="116"/>
      <c r="O249" s="102"/>
      <c r="P249" s="102"/>
      <c r="Q249" s="102"/>
      <c r="R249" s="102"/>
      <c r="S249" s="102"/>
      <c r="T249" s="117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6" t="s">
        <v>745</v>
      </c>
      <c r="AU249" s="6" t="s">
        <v>81</v>
      </c>
    </row>
    <row r="250" spans="1:65" s="17" customFormat="1" ht="16.5" customHeight="1">
      <c r="A250" s="14"/>
      <c r="B250" s="15"/>
      <c r="C250" s="94">
        <f>C248+1</f>
        <v>97</v>
      </c>
      <c r="D250" s="94" t="s">
        <v>219</v>
      </c>
      <c r="E250" s="95" t="s">
        <v>4153</v>
      </c>
      <c r="F250" s="96" t="s">
        <v>5119</v>
      </c>
      <c r="G250" s="97" t="s">
        <v>2486</v>
      </c>
      <c r="H250" s="98">
        <v>35</v>
      </c>
      <c r="I250" s="1"/>
      <c r="J250" s="99">
        <f>ROUND(I250*H250,2)</f>
        <v>0</v>
      </c>
      <c r="K250" s="96" t="s">
        <v>0</v>
      </c>
      <c r="L250" s="15"/>
      <c r="M250" s="100" t="s">
        <v>0</v>
      </c>
      <c r="N250" s="101" t="s">
        <v>37</v>
      </c>
      <c r="O250" s="102"/>
      <c r="P250" s="103">
        <f>O250*H250</f>
        <v>0</v>
      </c>
      <c r="Q250" s="103">
        <v>0</v>
      </c>
      <c r="R250" s="103">
        <f>Q250*H250</f>
        <v>0</v>
      </c>
      <c r="S250" s="103">
        <v>0</v>
      </c>
      <c r="T250" s="104">
        <f>S250*H250</f>
        <v>0</v>
      </c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R250" s="105" t="s">
        <v>224</v>
      </c>
      <c r="AT250" s="105" t="s">
        <v>219</v>
      </c>
      <c r="AU250" s="105" t="s">
        <v>81</v>
      </c>
      <c r="AY250" s="6" t="s">
        <v>217</v>
      </c>
      <c r="BE250" s="106">
        <f>IF(N250="základní",J250,0)</f>
        <v>0</v>
      </c>
      <c r="BF250" s="106">
        <f>IF(N250="snížená",J250,0)</f>
        <v>0</v>
      </c>
      <c r="BG250" s="106">
        <f>IF(N250="zákl. přenesená",J250,0)</f>
        <v>0</v>
      </c>
      <c r="BH250" s="106">
        <f>IF(N250="sníž. přenesená",J250,0)</f>
        <v>0</v>
      </c>
      <c r="BI250" s="106">
        <f>IF(N250="nulová",J250,0)</f>
        <v>0</v>
      </c>
      <c r="BJ250" s="6" t="s">
        <v>79</v>
      </c>
      <c r="BK250" s="106">
        <f>ROUND(I250*H250,2)</f>
        <v>0</v>
      </c>
      <c r="BL250" s="6" t="s">
        <v>224</v>
      </c>
      <c r="BM250" s="105" t="s">
        <v>737</v>
      </c>
    </row>
    <row r="251" spans="1:65" s="17" customFormat="1" ht="16.5" customHeight="1">
      <c r="A251" s="14"/>
      <c r="B251" s="15"/>
      <c r="C251" s="107">
        <f t="shared" ref="C251" si="67">C250+1</f>
        <v>98</v>
      </c>
      <c r="D251" s="107" t="s">
        <v>219</v>
      </c>
      <c r="E251" s="108" t="s">
        <v>5118</v>
      </c>
      <c r="F251" s="109" t="s">
        <v>5120</v>
      </c>
      <c r="G251" s="110" t="s">
        <v>2486</v>
      </c>
      <c r="H251" s="111">
        <v>35</v>
      </c>
      <c r="I251" s="3"/>
      <c r="J251" s="112">
        <f>ROUND(I251*H251,2)</f>
        <v>0</v>
      </c>
      <c r="K251" s="96" t="s">
        <v>0</v>
      </c>
      <c r="L251" s="15"/>
      <c r="M251" s="100"/>
      <c r="N251" s="101"/>
      <c r="O251" s="102"/>
      <c r="P251" s="103"/>
      <c r="Q251" s="103"/>
      <c r="R251" s="103"/>
      <c r="S251" s="103"/>
      <c r="T251" s="10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R251" s="105"/>
      <c r="AT251" s="105"/>
      <c r="AU251" s="105"/>
      <c r="AY251" s="6"/>
      <c r="BE251" s="106"/>
      <c r="BF251" s="106"/>
      <c r="BG251" s="106"/>
      <c r="BH251" s="106"/>
      <c r="BI251" s="106"/>
      <c r="BJ251" s="6"/>
      <c r="BK251" s="106"/>
      <c r="BL251" s="6"/>
      <c r="BM251" s="105"/>
    </row>
    <row r="252" spans="1:65" s="17" customFormat="1" ht="19.5">
      <c r="A252" s="14"/>
      <c r="B252" s="15"/>
      <c r="C252" s="14"/>
      <c r="D252" s="113" t="s">
        <v>745</v>
      </c>
      <c r="E252" s="14"/>
      <c r="F252" s="114" t="s">
        <v>5008</v>
      </c>
      <c r="G252" s="14"/>
      <c r="H252" s="14"/>
      <c r="I252" s="14"/>
      <c r="J252" s="14"/>
      <c r="K252" s="14"/>
      <c r="L252" s="15"/>
      <c r="M252" s="115"/>
      <c r="N252" s="116"/>
      <c r="O252" s="102"/>
      <c r="P252" s="102"/>
      <c r="Q252" s="102"/>
      <c r="R252" s="102"/>
      <c r="S252" s="102"/>
      <c r="T252" s="117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6" t="s">
        <v>745</v>
      </c>
      <c r="AU252" s="6" t="s">
        <v>81</v>
      </c>
    </row>
    <row r="253" spans="1:65" s="17" customFormat="1" ht="16.5" customHeight="1">
      <c r="A253" s="14"/>
      <c r="B253" s="15"/>
      <c r="C253" s="94">
        <f>C251+1</f>
        <v>99</v>
      </c>
      <c r="D253" s="94" t="s">
        <v>219</v>
      </c>
      <c r="E253" s="95" t="s">
        <v>4154</v>
      </c>
      <c r="F253" s="96" t="s">
        <v>5122</v>
      </c>
      <c r="G253" s="97" t="s">
        <v>1230</v>
      </c>
      <c r="H253" s="98">
        <v>14</v>
      </c>
      <c r="I253" s="1"/>
      <c r="J253" s="99">
        <f t="shared" ref="J253:J260" si="68">ROUND(I253*H253,2)</f>
        <v>0</v>
      </c>
      <c r="K253" s="96" t="s">
        <v>0</v>
      </c>
      <c r="L253" s="15"/>
      <c r="M253" s="100" t="s">
        <v>0</v>
      </c>
      <c r="N253" s="101" t="s">
        <v>37</v>
      </c>
      <c r="O253" s="102"/>
      <c r="P253" s="103">
        <f>O253*H253</f>
        <v>0</v>
      </c>
      <c r="Q253" s="103">
        <v>0</v>
      </c>
      <c r="R253" s="103">
        <f>Q253*H253</f>
        <v>0</v>
      </c>
      <c r="S253" s="103">
        <v>0</v>
      </c>
      <c r="T253" s="104">
        <f>S253*H253</f>
        <v>0</v>
      </c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R253" s="105" t="s">
        <v>224</v>
      </c>
      <c r="AT253" s="105" t="s">
        <v>219</v>
      </c>
      <c r="AU253" s="105" t="s">
        <v>81</v>
      </c>
      <c r="AY253" s="6" t="s">
        <v>217</v>
      </c>
      <c r="BE253" s="106">
        <f>IF(N253="základní",J253,0)</f>
        <v>0</v>
      </c>
      <c r="BF253" s="106">
        <f>IF(N253="snížená",J253,0)</f>
        <v>0</v>
      </c>
      <c r="BG253" s="106">
        <f>IF(N253="zákl. přenesená",J253,0)</f>
        <v>0</v>
      </c>
      <c r="BH253" s="106">
        <f>IF(N253="sníž. přenesená",J253,0)</f>
        <v>0</v>
      </c>
      <c r="BI253" s="106">
        <f>IF(N253="nulová",J253,0)</f>
        <v>0</v>
      </c>
      <c r="BJ253" s="6" t="s">
        <v>79</v>
      </c>
      <c r="BK253" s="106">
        <f>ROUND(I253*H253,2)</f>
        <v>0</v>
      </c>
      <c r="BL253" s="6" t="s">
        <v>224</v>
      </c>
      <c r="BM253" s="105" t="s">
        <v>2500</v>
      </c>
    </row>
    <row r="254" spans="1:65" s="17" customFormat="1" ht="16.5" customHeight="1">
      <c r="A254" s="14"/>
      <c r="B254" s="15"/>
      <c r="C254" s="94">
        <f t="shared" ref="C254:C260" si="69">C253+1</f>
        <v>100</v>
      </c>
      <c r="D254" s="107" t="s">
        <v>219</v>
      </c>
      <c r="E254" s="108" t="s">
        <v>5123</v>
      </c>
      <c r="F254" s="109" t="s">
        <v>5124</v>
      </c>
      <c r="G254" s="110" t="s">
        <v>1230</v>
      </c>
      <c r="H254" s="111">
        <v>14</v>
      </c>
      <c r="I254" s="3"/>
      <c r="J254" s="112">
        <f t="shared" si="68"/>
        <v>0</v>
      </c>
      <c r="K254" s="96" t="s">
        <v>0</v>
      </c>
      <c r="L254" s="15"/>
      <c r="M254" s="100"/>
      <c r="N254" s="101"/>
      <c r="O254" s="102"/>
      <c r="P254" s="103"/>
      <c r="Q254" s="103"/>
      <c r="R254" s="103"/>
      <c r="S254" s="103"/>
      <c r="T254" s="10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R254" s="105"/>
      <c r="AT254" s="105"/>
      <c r="AU254" s="105"/>
      <c r="AY254" s="6"/>
      <c r="BE254" s="106"/>
      <c r="BF254" s="106"/>
      <c r="BG254" s="106"/>
      <c r="BH254" s="106"/>
      <c r="BI254" s="106"/>
      <c r="BJ254" s="6"/>
      <c r="BK254" s="106"/>
      <c r="BL254" s="6"/>
      <c r="BM254" s="105"/>
    </row>
    <row r="255" spans="1:65" s="17" customFormat="1" ht="16.5" customHeight="1">
      <c r="A255" s="14"/>
      <c r="B255" s="15"/>
      <c r="C255" s="94">
        <f t="shared" si="69"/>
        <v>101</v>
      </c>
      <c r="D255" s="94" t="s">
        <v>219</v>
      </c>
      <c r="E255" s="95" t="s">
        <v>4155</v>
      </c>
      <c r="F255" s="96" t="s">
        <v>5126</v>
      </c>
      <c r="G255" s="97" t="s">
        <v>257</v>
      </c>
      <c r="H255" s="98">
        <v>40</v>
      </c>
      <c r="I255" s="1"/>
      <c r="J255" s="99">
        <f t="shared" si="68"/>
        <v>0</v>
      </c>
      <c r="K255" s="96" t="s">
        <v>0</v>
      </c>
      <c r="L255" s="15"/>
      <c r="M255" s="100" t="s">
        <v>0</v>
      </c>
      <c r="N255" s="101" t="s">
        <v>37</v>
      </c>
      <c r="O255" s="102"/>
      <c r="P255" s="103">
        <f>O255*H255</f>
        <v>0</v>
      </c>
      <c r="Q255" s="103">
        <v>0</v>
      </c>
      <c r="R255" s="103">
        <f>Q255*H255</f>
        <v>0</v>
      </c>
      <c r="S255" s="103">
        <v>0</v>
      </c>
      <c r="T255" s="104">
        <f>S255*H255</f>
        <v>0</v>
      </c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R255" s="105" t="s">
        <v>224</v>
      </c>
      <c r="AT255" s="105" t="s">
        <v>219</v>
      </c>
      <c r="AU255" s="105" t="s">
        <v>81</v>
      </c>
      <c r="AY255" s="6" t="s">
        <v>217</v>
      </c>
      <c r="BE255" s="106">
        <f>IF(N255="základní",J255,0)</f>
        <v>0</v>
      </c>
      <c r="BF255" s="106">
        <f>IF(N255="snížená",J255,0)</f>
        <v>0</v>
      </c>
      <c r="BG255" s="106">
        <f>IF(N255="zákl. přenesená",J255,0)</f>
        <v>0</v>
      </c>
      <c r="BH255" s="106">
        <f>IF(N255="sníž. přenesená",J255,0)</f>
        <v>0</v>
      </c>
      <c r="BI255" s="106">
        <f>IF(N255="nulová",J255,0)</f>
        <v>0</v>
      </c>
      <c r="BJ255" s="6" t="s">
        <v>79</v>
      </c>
      <c r="BK255" s="106">
        <f>ROUND(I255*H255,2)</f>
        <v>0</v>
      </c>
      <c r="BL255" s="6" t="s">
        <v>224</v>
      </c>
      <c r="BM255" s="105" t="s">
        <v>762</v>
      </c>
    </row>
    <row r="256" spans="1:65" s="17" customFormat="1" ht="16.5" customHeight="1">
      <c r="A256" s="14"/>
      <c r="B256" s="15"/>
      <c r="C256" s="94">
        <f t="shared" si="69"/>
        <v>102</v>
      </c>
      <c r="D256" s="107" t="s">
        <v>219</v>
      </c>
      <c r="E256" s="108" t="s">
        <v>5125</v>
      </c>
      <c r="F256" s="109" t="s">
        <v>5127</v>
      </c>
      <c r="G256" s="110" t="s">
        <v>257</v>
      </c>
      <c r="H256" s="111">
        <v>40</v>
      </c>
      <c r="I256" s="3"/>
      <c r="J256" s="112">
        <f t="shared" si="68"/>
        <v>0</v>
      </c>
      <c r="K256" s="96" t="s">
        <v>0</v>
      </c>
      <c r="L256" s="15"/>
      <c r="M256" s="100"/>
      <c r="N256" s="101"/>
      <c r="O256" s="102"/>
      <c r="P256" s="103"/>
      <c r="Q256" s="103"/>
      <c r="R256" s="103"/>
      <c r="S256" s="103"/>
      <c r="T256" s="10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R256" s="105"/>
      <c r="AT256" s="105"/>
      <c r="AU256" s="105"/>
      <c r="AY256" s="6"/>
      <c r="BE256" s="106"/>
      <c r="BF256" s="106"/>
      <c r="BG256" s="106"/>
      <c r="BH256" s="106"/>
      <c r="BI256" s="106"/>
      <c r="BJ256" s="6"/>
      <c r="BK256" s="106"/>
      <c r="BL256" s="6"/>
      <c r="BM256" s="105"/>
    </row>
    <row r="257" spans="1:65" s="17" customFormat="1" ht="16.5" customHeight="1">
      <c r="A257" s="14"/>
      <c r="B257" s="15"/>
      <c r="C257" s="94">
        <f t="shared" si="69"/>
        <v>103</v>
      </c>
      <c r="D257" s="94" t="s">
        <v>219</v>
      </c>
      <c r="E257" s="95" t="s">
        <v>4156</v>
      </c>
      <c r="F257" s="96" t="s">
        <v>5130</v>
      </c>
      <c r="G257" s="97" t="s">
        <v>257</v>
      </c>
      <c r="H257" s="98">
        <v>40</v>
      </c>
      <c r="I257" s="1"/>
      <c r="J257" s="99">
        <f t="shared" si="68"/>
        <v>0</v>
      </c>
      <c r="K257" s="96" t="s">
        <v>0</v>
      </c>
      <c r="L257" s="15"/>
      <c r="M257" s="100" t="s">
        <v>0</v>
      </c>
      <c r="N257" s="101" t="s">
        <v>37</v>
      </c>
      <c r="O257" s="102"/>
      <c r="P257" s="103">
        <f>O257*H257</f>
        <v>0</v>
      </c>
      <c r="Q257" s="103">
        <v>0</v>
      </c>
      <c r="R257" s="103">
        <f>Q257*H257</f>
        <v>0</v>
      </c>
      <c r="S257" s="103">
        <v>0</v>
      </c>
      <c r="T257" s="104">
        <f>S257*H257</f>
        <v>0</v>
      </c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R257" s="105" t="s">
        <v>224</v>
      </c>
      <c r="AT257" s="105" t="s">
        <v>219</v>
      </c>
      <c r="AU257" s="105" t="s">
        <v>81</v>
      </c>
      <c r="AY257" s="6" t="s">
        <v>217</v>
      </c>
      <c r="BE257" s="106">
        <f>IF(N257="základní",J257,0)</f>
        <v>0</v>
      </c>
      <c r="BF257" s="106">
        <f>IF(N257="snížená",J257,0)</f>
        <v>0</v>
      </c>
      <c r="BG257" s="106">
        <f>IF(N257="zákl. přenesená",J257,0)</f>
        <v>0</v>
      </c>
      <c r="BH257" s="106">
        <f>IF(N257="sníž. přenesená",J257,0)</f>
        <v>0</v>
      </c>
      <c r="BI257" s="106">
        <f>IF(N257="nulová",J257,0)</f>
        <v>0</v>
      </c>
      <c r="BJ257" s="6" t="s">
        <v>79</v>
      </c>
      <c r="BK257" s="106">
        <f>ROUND(I257*H257,2)</f>
        <v>0</v>
      </c>
      <c r="BL257" s="6" t="s">
        <v>224</v>
      </c>
      <c r="BM257" s="105" t="s">
        <v>770</v>
      </c>
    </row>
    <row r="258" spans="1:65" s="17" customFormat="1" ht="16.5" customHeight="1">
      <c r="A258" s="14"/>
      <c r="B258" s="15"/>
      <c r="C258" s="94">
        <f t="shared" si="69"/>
        <v>104</v>
      </c>
      <c r="D258" s="107" t="s">
        <v>219</v>
      </c>
      <c r="E258" s="108" t="s">
        <v>5128</v>
      </c>
      <c r="F258" s="109" t="s">
        <v>5131</v>
      </c>
      <c r="G258" s="110" t="s">
        <v>257</v>
      </c>
      <c r="H258" s="111">
        <v>40</v>
      </c>
      <c r="I258" s="3"/>
      <c r="J258" s="112">
        <f t="shared" si="68"/>
        <v>0</v>
      </c>
      <c r="K258" s="96" t="s">
        <v>0</v>
      </c>
      <c r="L258" s="15"/>
      <c r="M258" s="100"/>
      <c r="N258" s="101"/>
      <c r="O258" s="102"/>
      <c r="P258" s="103"/>
      <c r="Q258" s="103"/>
      <c r="R258" s="103"/>
      <c r="S258" s="103"/>
      <c r="T258" s="10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R258" s="105"/>
      <c r="AT258" s="105"/>
      <c r="AU258" s="105"/>
      <c r="AY258" s="6"/>
      <c r="BE258" s="106"/>
      <c r="BF258" s="106"/>
      <c r="BG258" s="106"/>
      <c r="BH258" s="106"/>
      <c r="BI258" s="106"/>
      <c r="BJ258" s="6"/>
      <c r="BK258" s="106"/>
      <c r="BL258" s="6"/>
      <c r="BM258" s="105"/>
    </row>
    <row r="259" spans="1:65" s="17" customFormat="1" ht="16.5" customHeight="1">
      <c r="A259" s="14"/>
      <c r="B259" s="15"/>
      <c r="C259" s="94">
        <f t="shared" si="69"/>
        <v>105</v>
      </c>
      <c r="D259" s="94" t="s">
        <v>219</v>
      </c>
      <c r="E259" s="95" t="s">
        <v>4157</v>
      </c>
      <c r="F259" s="96" t="s">
        <v>5132</v>
      </c>
      <c r="G259" s="97" t="s">
        <v>257</v>
      </c>
      <c r="H259" s="98">
        <v>550</v>
      </c>
      <c r="I259" s="1"/>
      <c r="J259" s="99">
        <f t="shared" si="68"/>
        <v>0</v>
      </c>
      <c r="K259" s="96" t="s">
        <v>0</v>
      </c>
      <c r="L259" s="15"/>
      <c r="M259" s="100"/>
      <c r="N259" s="101"/>
      <c r="O259" s="102"/>
      <c r="P259" s="103"/>
      <c r="Q259" s="103"/>
      <c r="R259" s="103"/>
      <c r="S259" s="103"/>
      <c r="T259" s="10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R259" s="105"/>
      <c r="AT259" s="105"/>
      <c r="AU259" s="105"/>
      <c r="AY259" s="6"/>
      <c r="BE259" s="106"/>
      <c r="BF259" s="106"/>
      <c r="BG259" s="106"/>
      <c r="BH259" s="106"/>
      <c r="BI259" s="106"/>
      <c r="BJ259" s="6"/>
      <c r="BK259" s="106"/>
      <c r="BL259" s="6"/>
      <c r="BM259" s="105"/>
    </row>
    <row r="260" spans="1:65" s="17" customFormat="1" ht="16.5" customHeight="1">
      <c r="A260" s="14"/>
      <c r="B260" s="15"/>
      <c r="C260" s="94">
        <f t="shared" si="69"/>
        <v>106</v>
      </c>
      <c r="D260" s="107" t="s">
        <v>219</v>
      </c>
      <c r="E260" s="108" t="s">
        <v>5129</v>
      </c>
      <c r="F260" s="109" t="s">
        <v>5133</v>
      </c>
      <c r="G260" s="110" t="s">
        <v>257</v>
      </c>
      <c r="H260" s="111">
        <v>550</v>
      </c>
      <c r="I260" s="3"/>
      <c r="J260" s="112">
        <f t="shared" si="68"/>
        <v>0</v>
      </c>
      <c r="K260" s="96" t="s">
        <v>0</v>
      </c>
      <c r="L260" s="15"/>
      <c r="M260" s="100" t="s">
        <v>0</v>
      </c>
      <c r="N260" s="101" t="s">
        <v>37</v>
      </c>
      <c r="O260" s="102"/>
      <c r="P260" s="103">
        <f>O260*H260</f>
        <v>0</v>
      </c>
      <c r="Q260" s="103">
        <v>0</v>
      </c>
      <c r="R260" s="103">
        <f>Q260*H260</f>
        <v>0</v>
      </c>
      <c r="S260" s="103">
        <v>0</v>
      </c>
      <c r="T260" s="104">
        <f>S260*H260</f>
        <v>0</v>
      </c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R260" s="105" t="s">
        <v>224</v>
      </c>
      <c r="AT260" s="105" t="s">
        <v>219</v>
      </c>
      <c r="AU260" s="105" t="s">
        <v>81</v>
      </c>
      <c r="AY260" s="6" t="s">
        <v>217</v>
      </c>
      <c r="BE260" s="106">
        <f>IF(N260="základní",J260,0)</f>
        <v>0</v>
      </c>
      <c r="BF260" s="106">
        <f>IF(N260="snížená",J260,0)</f>
        <v>0</v>
      </c>
      <c r="BG260" s="106">
        <f>IF(N260="zákl. přenesená",J260,0)</f>
        <v>0</v>
      </c>
      <c r="BH260" s="106">
        <f>IF(N260="sníž. přenesená",J260,0)</f>
        <v>0</v>
      </c>
      <c r="BI260" s="106">
        <f>IF(N260="nulová",J260,0)</f>
        <v>0</v>
      </c>
      <c r="BJ260" s="6" t="s">
        <v>79</v>
      </c>
      <c r="BK260" s="106">
        <f>ROUND(I260*H260,2)</f>
        <v>0</v>
      </c>
      <c r="BL260" s="6" t="s">
        <v>224</v>
      </c>
      <c r="BM260" s="105" t="s">
        <v>779</v>
      </c>
    </row>
    <row r="261" spans="1:65" s="81" customFormat="1" ht="22.9" customHeight="1">
      <c r="B261" s="82"/>
      <c r="D261" s="83" t="s">
        <v>71</v>
      </c>
      <c r="E261" s="92" t="s">
        <v>3435</v>
      </c>
      <c r="F261" s="92" t="s">
        <v>4158</v>
      </c>
      <c r="J261" s="93">
        <f>SUBTOTAL(9,J262:J287)</f>
        <v>0</v>
      </c>
      <c r="L261" s="82"/>
      <c r="M261" s="86"/>
      <c r="N261" s="87"/>
      <c r="O261" s="87"/>
      <c r="P261" s="88">
        <f>SUM(P262:P287)</f>
        <v>0</v>
      </c>
      <c r="Q261" s="87"/>
      <c r="R261" s="88">
        <f>SUM(R262:R287)</f>
        <v>0</v>
      </c>
      <c r="S261" s="87"/>
      <c r="T261" s="89">
        <f>SUM(T262:T287)</f>
        <v>0</v>
      </c>
      <c r="AR261" s="83" t="s">
        <v>79</v>
      </c>
      <c r="AT261" s="90" t="s">
        <v>71</v>
      </c>
      <c r="AU261" s="90" t="s">
        <v>79</v>
      </c>
      <c r="AY261" s="83" t="s">
        <v>217</v>
      </c>
      <c r="BK261" s="91">
        <f>SUM(BK262:BK287)</f>
        <v>0</v>
      </c>
    </row>
    <row r="262" spans="1:65" s="17" customFormat="1" ht="16.5" customHeight="1">
      <c r="A262" s="14"/>
      <c r="B262" s="15"/>
      <c r="C262" s="94">
        <f>C260+1</f>
        <v>107</v>
      </c>
      <c r="D262" s="94" t="s">
        <v>219</v>
      </c>
      <c r="E262" s="95" t="s">
        <v>4159</v>
      </c>
      <c r="F262" s="96" t="s">
        <v>5135</v>
      </c>
      <c r="G262" s="97" t="s">
        <v>2486</v>
      </c>
      <c r="H262" s="98">
        <v>15</v>
      </c>
      <c r="I262" s="1"/>
      <c r="J262" s="99">
        <f t="shared" ref="J262:J287" si="70">ROUND(I262*H262,2)</f>
        <v>0</v>
      </c>
      <c r="K262" s="96" t="s">
        <v>0</v>
      </c>
      <c r="L262" s="15"/>
      <c r="M262" s="100" t="s">
        <v>0</v>
      </c>
      <c r="N262" s="101" t="s">
        <v>37</v>
      </c>
      <c r="O262" s="102"/>
      <c r="P262" s="103">
        <f t="shared" ref="P262:P287" si="71">O262*H262</f>
        <v>0</v>
      </c>
      <c r="Q262" s="103">
        <v>0</v>
      </c>
      <c r="R262" s="103">
        <f t="shared" ref="R262:R287" si="72">Q262*H262</f>
        <v>0</v>
      </c>
      <c r="S262" s="103">
        <v>0</v>
      </c>
      <c r="T262" s="104">
        <f t="shared" ref="T262:T287" si="73">S262*H262</f>
        <v>0</v>
      </c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R262" s="105" t="s">
        <v>224</v>
      </c>
      <c r="AT262" s="105" t="s">
        <v>219</v>
      </c>
      <c r="AU262" s="105" t="s">
        <v>81</v>
      </c>
      <c r="AY262" s="6" t="s">
        <v>217</v>
      </c>
      <c r="BE262" s="106">
        <f t="shared" ref="BE262:BE287" si="74">IF(N262="základní",J262,0)</f>
        <v>0</v>
      </c>
      <c r="BF262" s="106">
        <f t="shared" ref="BF262:BF287" si="75">IF(N262="snížená",J262,0)</f>
        <v>0</v>
      </c>
      <c r="BG262" s="106">
        <f t="shared" ref="BG262:BG287" si="76">IF(N262="zákl. přenesená",J262,0)</f>
        <v>0</v>
      </c>
      <c r="BH262" s="106">
        <f t="shared" ref="BH262:BH287" si="77">IF(N262="sníž. přenesená",J262,0)</f>
        <v>0</v>
      </c>
      <c r="BI262" s="106">
        <f t="shared" ref="BI262:BI287" si="78">IF(N262="nulová",J262,0)</f>
        <v>0</v>
      </c>
      <c r="BJ262" s="6" t="s">
        <v>79</v>
      </c>
      <c r="BK262" s="106">
        <f t="shared" ref="BK262:BK287" si="79">ROUND(I262*H262,2)</f>
        <v>0</v>
      </c>
      <c r="BL262" s="6" t="s">
        <v>224</v>
      </c>
      <c r="BM262" s="105" t="s">
        <v>787</v>
      </c>
    </row>
    <row r="263" spans="1:65" s="17" customFormat="1" ht="16.5" customHeight="1">
      <c r="A263" s="14"/>
      <c r="B263" s="15"/>
      <c r="C263" s="94">
        <f t="shared" ref="C263:C287" si="80">C262+1</f>
        <v>108</v>
      </c>
      <c r="D263" s="107" t="s">
        <v>219</v>
      </c>
      <c r="E263" s="108" t="s">
        <v>5134</v>
      </c>
      <c r="F263" s="109" t="s">
        <v>5136</v>
      </c>
      <c r="G263" s="110" t="s">
        <v>2486</v>
      </c>
      <c r="H263" s="111">
        <v>15</v>
      </c>
      <c r="I263" s="3"/>
      <c r="J263" s="112">
        <f t="shared" ref="J263" si="81">ROUND(I263*H263,2)</f>
        <v>0</v>
      </c>
      <c r="K263" s="96" t="s">
        <v>0</v>
      </c>
      <c r="L263" s="15"/>
      <c r="M263" s="100"/>
      <c r="N263" s="101"/>
      <c r="O263" s="102"/>
      <c r="P263" s="103"/>
      <c r="Q263" s="103"/>
      <c r="R263" s="103"/>
      <c r="S263" s="103"/>
      <c r="T263" s="10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R263" s="105"/>
      <c r="AT263" s="105"/>
      <c r="AU263" s="105"/>
      <c r="AY263" s="6"/>
      <c r="BE263" s="106"/>
      <c r="BF263" s="106"/>
      <c r="BG263" s="106"/>
      <c r="BH263" s="106"/>
      <c r="BI263" s="106"/>
      <c r="BJ263" s="6"/>
      <c r="BK263" s="106"/>
      <c r="BL263" s="6"/>
      <c r="BM263" s="105"/>
    </row>
    <row r="264" spans="1:65" s="17" customFormat="1" ht="16.5" customHeight="1">
      <c r="A264" s="14"/>
      <c r="B264" s="15"/>
      <c r="C264" s="94">
        <f t="shared" si="80"/>
        <v>109</v>
      </c>
      <c r="D264" s="94" t="s">
        <v>219</v>
      </c>
      <c r="E264" s="95" t="s">
        <v>4160</v>
      </c>
      <c r="F264" s="96" t="s">
        <v>5137</v>
      </c>
      <c r="G264" s="97" t="s">
        <v>2486</v>
      </c>
      <c r="H264" s="98">
        <v>8</v>
      </c>
      <c r="I264" s="1"/>
      <c r="J264" s="99">
        <f t="shared" si="70"/>
        <v>0</v>
      </c>
      <c r="K264" s="96" t="s">
        <v>0</v>
      </c>
      <c r="L264" s="15"/>
      <c r="M264" s="100" t="s">
        <v>0</v>
      </c>
      <c r="N264" s="101" t="s">
        <v>37</v>
      </c>
      <c r="O264" s="102"/>
      <c r="P264" s="103">
        <f t="shared" si="71"/>
        <v>0</v>
      </c>
      <c r="Q264" s="103">
        <v>0</v>
      </c>
      <c r="R264" s="103">
        <f t="shared" si="72"/>
        <v>0</v>
      </c>
      <c r="S264" s="103">
        <v>0</v>
      </c>
      <c r="T264" s="104">
        <f t="shared" si="73"/>
        <v>0</v>
      </c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R264" s="105" t="s">
        <v>224</v>
      </c>
      <c r="AT264" s="105" t="s">
        <v>219</v>
      </c>
      <c r="AU264" s="105" t="s">
        <v>81</v>
      </c>
      <c r="AY264" s="6" t="s">
        <v>217</v>
      </c>
      <c r="BE264" s="106">
        <f t="shared" si="74"/>
        <v>0</v>
      </c>
      <c r="BF264" s="106">
        <f t="shared" si="75"/>
        <v>0</v>
      </c>
      <c r="BG264" s="106">
        <f t="shared" si="76"/>
        <v>0</v>
      </c>
      <c r="BH264" s="106">
        <f t="shared" si="77"/>
        <v>0</v>
      </c>
      <c r="BI264" s="106">
        <f t="shared" si="78"/>
        <v>0</v>
      </c>
      <c r="BJ264" s="6" t="s">
        <v>79</v>
      </c>
      <c r="BK264" s="106">
        <f t="shared" si="79"/>
        <v>0</v>
      </c>
      <c r="BL264" s="6" t="s">
        <v>224</v>
      </c>
      <c r="BM264" s="105" t="s">
        <v>796</v>
      </c>
    </row>
    <row r="265" spans="1:65" s="17" customFormat="1" ht="16.5" customHeight="1">
      <c r="A265" s="14"/>
      <c r="B265" s="15"/>
      <c r="C265" s="94">
        <f t="shared" si="80"/>
        <v>110</v>
      </c>
      <c r="D265" s="107" t="s">
        <v>219</v>
      </c>
      <c r="E265" s="108" t="s">
        <v>5139</v>
      </c>
      <c r="F265" s="109" t="s">
        <v>5138</v>
      </c>
      <c r="G265" s="110" t="s">
        <v>2486</v>
      </c>
      <c r="H265" s="111">
        <v>8</v>
      </c>
      <c r="I265" s="3"/>
      <c r="J265" s="112">
        <f t="shared" ref="J265" si="82">ROUND(I265*H265,2)</f>
        <v>0</v>
      </c>
      <c r="K265" s="96" t="s">
        <v>0</v>
      </c>
      <c r="L265" s="15"/>
      <c r="M265" s="100"/>
      <c r="N265" s="101"/>
      <c r="O265" s="102"/>
      <c r="P265" s="103"/>
      <c r="Q265" s="103"/>
      <c r="R265" s="103"/>
      <c r="S265" s="103"/>
      <c r="T265" s="10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R265" s="105"/>
      <c r="AT265" s="105"/>
      <c r="AU265" s="105"/>
      <c r="AY265" s="6"/>
      <c r="BE265" s="106"/>
      <c r="BF265" s="106"/>
      <c r="BG265" s="106"/>
      <c r="BH265" s="106"/>
      <c r="BI265" s="106"/>
      <c r="BJ265" s="6"/>
      <c r="BK265" s="106"/>
      <c r="BL265" s="6"/>
      <c r="BM265" s="105"/>
    </row>
    <row r="266" spans="1:65" s="17" customFormat="1" ht="16.5" customHeight="1">
      <c r="A266" s="14"/>
      <c r="B266" s="15"/>
      <c r="C266" s="94">
        <f t="shared" si="80"/>
        <v>111</v>
      </c>
      <c r="D266" s="94" t="s">
        <v>219</v>
      </c>
      <c r="E266" s="95" t="s">
        <v>4161</v>
      </c>
      <c r="F266" s="96" t="s">
        <v>5140</v>
      </c>
      <c r="G266" s="97" t="s">
        <v>2486</v>
      </c>
      <c r="H266" s="98">
        <v>14</v>
      </c>
      <c r="I266" s="1"/>
      <c r="J266" s="99">
        <f t="shared" si="70"/>
        <v>0</v>
      </c>
      <c r="K266" s="96" t="s">
        <v>0</v>
      </c>
      <c r="L266" s="15"/>
      <c r="M266" s="100" t="s">
        <v>0</v>
      </c>
      <c r="N266" s="101" t="s">
        <v>37</v>
      </c>
      <c r="O266" s="102"/>
      <c r="P266" s="103">
        <f t="shared" si="71"/>
        <v>0</v>
      </c>
      <c r="Q266" s="103">
        <v>0</v>
      </c>
      <c r="R266" s="103">
        <f t="shared" si="72"/>
        <v>0</v>
      </c>
      <c r="S266" s="103">
        <v>0</v>
      </c>
      <c r="T266" s="104">
        <f t="shared" si="73"/>
        <v>0</v>
      </c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R266" s="105" t="s">
        <v>224</v>
      </c>
      <c r="AT266" s="105" t="s">
        <v>219</v>
      </c>
      <c r="AU266" s="105" t="s">
        <v>81</v>
      </c>
      <c r="AY266" s="6" t="s">
        <v>217</v>
      </c>
      <c r="BE266" s="106">
        <f t="shared" si="74"/>
        <v>0</v>
      </c>
      <c r="BF266" s="106">
        <f t="shared" si="75"/>
        <v>0</v>
      </c>
      <c r="BG266" s="106">
        <f t="shared" si="76"/>
        <v>0</v>
      </c>
      <c r="BH266" s="106">
        <f t="shared" si="77"/>
        <v>0</v>
      </c>
      <c r="BI266" s="106">
        <f t="shared" si="78"/>
        <v>0</v>
      </c>
      <c r="BJ266" s="6" t="s">
        <v>79</v>
      </c>
      <c r="BK266" s="106">
        <f t="shared" si="79"/>
        <v>0</v>
      </c>
      <c r="BL266" s="6" t="s">
        <v>224</v>
      </c>
      <c r="BM266" s="105" t="s">
        <v>804</v>
      </c>
    </row>
    <row r="267" spans="1:65" s="17" customFormat="1" ht="16.5" customHeight="1">
      <c r="A267" s="14"/>
      <c r="B267" s="15"/>
      <c r="C267" s="94">
        <f t="shared" si="80"/>
        <v>112</v>
      </c>
      <c r="D267" s="107" t="s">
        <v>219</v>
      </c>
      <c r="E267" s="108" t="s">
        <v>5142</v>
      </c>
      <c r="F267" s="109" t="s">
        <v>5141</v>
      </c>
      <c r="G267" s="110" t="s">
        <v>2486</v>
      </c>
      <c r="H267" s="111">
        <v>14</v>
      </c>
      <c r="I267" s="3"/>
      <c r="J267" s="112">
        <f t="shared" ref="J267" si="83">ROUND(I267*H267,2)</f>
        <v>0</v>
      </c>
      <c r="K267" s="96" t="s">
        <v>0</v>
      </c>
      <c r="L267" s="15"/>
      <c r="M267" s="100"/>
      <c r="N267" s="101"/>
      <c r="O267" s="102"/>
      <c r="P267" s="103"/>
      <c r="Q267" s="103"/>
      <c r="R267" s="103"/>
      <c r="S267" s="103"/>
      <c r="T267" s="10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R267" s="105"/>
      <c r="AT267" s="105"/>
      <c r="AU267" s="105"/>
      <c r="AY267" s="6"/>
      <c r="BE267" s="106"/>
      <c r="BF267" s="106"/>
      <c r="BG267" s="106"/>
      <c r="BH267" s="106"/>
      <c r="BI267" s="106"/>
      <c r="BJ267" s="6"/>
      <c r="BK267" s="106"/>
      <c r="BL267" s="6"/>
      <c r="BM267" s="105"/>
    </row>
    <row r="268" spans="1:65" s="17" customFormat="1" ht="16.5" customHeight="1">
      <c r="A268" s="14"/>
      <c r="B268" s="15"/>
      <c r="C268" s="94">
        <f t="shared" si="80"/>
        <v>113</v>
      </c>
      <c r="D268" s="94" t="s">
        <v>219</v>
      </c>
      <c r="E268" s="95" t="s">
        <v>4162</v>
      </c>
      <c r="F268" s="96" t="s">
        <v>5144</v>
      </c>
      <c r="G268" s="97" t="s">
        <v>2486</v>
      </c>
      <c r="H268" s="98">
        <v>36</v>
      </c>
      <c r="I268" s="1"/>
      <c r="J268" s="99">
        <f t="shared" si="70"/>
        <v>0</v>
      </c>
      <c r="K268" s="96" t="s">
        <v>0</v>
      </c>
      <c r="L268" s="15"/>
      <c r="M268" s="100" t="s">
        <v>0</v>
      </c>
      <c r="N268" s="101" t="s">
        <v>37</v>
      </c>
      <c r="O268" s="102"/>
      <c r="P268" s="103">
        <f t="shared" si="71"/>
        <v>0</v>
      </c>
      <c r="Q268" s="103">
        <v>0</v>
      </c>
      <c r="R268" s="103">
        <f t="shared" si="72"/>
        <v>0</v>
      </c>
      <c r="S268" s="103">
        <v>0</v>
      </c>
      <c r="T268" s="104">
        <f t="shared" si="73"/>
        <v>0</v>
      </c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R268" s="105" t="s">
        <v>224</v>
      </c>
      <c r="AT268" s="105" t="s">
        <v>219</v>
      </c>
      <c r="AU268" s="105" t="s">
        <v>81</v>
      </c>
      <c r="AY268" s="6" t="s">
        <v>217</v>
      </c>
      <c r="BE268" s="106">
        <f t="shared" si="74"/>
        <v>0</v>
      </c>
      <c r="BF268" s="106">
        <f t="shared" si="75"/>
        <v>0</v>
      </c>
      <c r="BG268" s="106">
        <f t="shared" si="76"/>
        <v>0</v>
      </c>
      <c r="BH268" s="106">
        <f t="shared" si="77"/>
        <v>0</v>
      </c>
      <c r="BI268" s="106">
        <f t="shared" si="78"/>
        <v>0</v>
      </c>
      <c r="BJ268" s="6" t="s">
        <v>79</v>
      </c>
      <c r="BK268" s="106">
        <f t="shared" si="79"/>
        <v>0</v>
      </c>
      <c r="BL268" s="6" t="s">
        <v>224</v>
      </c>
      <c r="BM268" s="105" t="s">
        <v>810</v>
      </c>
    </row>
    <row r="269" spans="1:65" s="17" customFormat="1" ht="16.5" customHeight="1">
      <c r="A269" s="14"/>
      <c r="B269" s="15"/>
      <c r="C269" s="94">
        <f t="shared" si="80"/>
        <v>114</v>
      </c>
      <c r="D269" s="107" t="s">
        <v>219</v>
      </c>
      <c r="E269" s="108" t="s">
        <v>5143</v>
      </c>
      <c r="F269" s="109" t="s">
        <v>5145</v>
      </c>
      <c r="G269" s="110" t="s">
        <v>2486</v>
      </c>
      <c r="H269" s="111">
        <v>36</v>
      </c>
      <c r="I269" s="3"/>
      <c r="J269" s="112">
        <f t="shared" ref="J269" si="84">ROUND(I269*H269,2)</f>
        <v>0</v>
      </c>
      <c r="K269" s="96" t="s">
        <v>0</v>
      </c>
      <c r="L269" s="15"/>
      <c r="M269" s="100"/>
      <c r="N269" s="101"/>
      <c r="O269" s="102"/>
      <c r="P269" s="103"/>
      <c r="Q269" s="103"/>
      <c r="R269" s="103"/>
      <c r="S269" s="103"/>
      <c r="T269" s="10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R269" s="105"/>
      <c r="AT269" s="105"/>
      <c r="AU269" s="105"/>
      <c r="AY269" s="6"/>
      <c r="BE269" s="106"/>
      <c r="BF269" s="106"/>
      <c r="BG269" s="106"/>
      <c r="BH269" s="106"/>
      <c r="BI269" s="106"/>
      <c r="BJ269" s="6"/>
      <c r="BK269" s="106"/>
      <c r="BL269" s="6"/>
      <c r="BM269" s="105"/>
    </row>
    <row r="270" spans="1:65" s="17" customFormat="1" ht="16.5" customHeight="1">
      <c r="A270" s="14"/>
      <c r="B270" s="15"/>
      <c r="C270" s="94">
        <f t="shared" si="80"/>
        <v>115</v>
      </c>
      <c r="D270" s="94" t="s">
        <v>219</v>
      </c>
      <c r="E270" s="95" t="s">
        <v>4163</v>
      </c>
      <c r="F270" s="96" t="s">
        <v>5147</v>
      </c>
      <c r="G270" s="97" t="s">
        <v>2486</v>
      </c>
      <c r="H270" s="98">
        <v>7</v>
      </c>
      <c r="I270" s="1"/>
      <c r="J270" s="99">
        <f t="shared" si="70"/>
        <v>0</v>
      </c>
      <c r="K270" s="96" t="s">
        <v>0</v>
      </c>
      <c r="L270" s="15"/>
      <c r="M270" s="100" t="s">
        <v>0</v>
      </c>
      <c r="N270" s="101" t="s">
        <v>37</v>
      </c>
      <c r="O270" s="102"/>
      <c r="P270" s="103">
        <f t="shared" si="71"/>
        <v>0</v>
      </c>
      <c r="Q270" s="103">
        <v>0</v>
      </c>
      <c r="R270" s="103">
        <f t="shared" si="72"/>
        <v>0</v>
      </c>
      <c r="S270" s="103">
        <v>0</v>
      </c>
      <c r="T270" s="104">
        <f t="shared" si="73"/>
        <v>0</v>
      </c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R270" s="105" t="s">
        <v>224</v>
      </c>
      <c r="AT270" s="105" t="s">
        <v>219</v>
      </c>
      <c r="AU270" s="105" t="s">
        <v>81</v>
      </c>
      <c r="AY270" s="6" t="s">
        <v>217</v>
      </c>
      <c r="BE270" s="106">
        <f t="shared" si="74"/>
        <v>0</v>
      </c>
      <c r="BF270" s="106">
        <f t="shared" si="75"/>
        <v>0</v>
      </c>
      <c r="BG270" s="106">
        <f t="shared" si="76"/>
        <v>0</v>
      </c>
      <c r="BH270" s="106">
        <f t="shared" si="77"/>
        <v>0</v>
      </c>
      <c r="BI270" s="106">
        <f t="shared" si="78"/>
        <v>0</v>
      </c>
      <c r="BJ270" s="6" t="s">
        <v>79</v>
      </c>
      <c r="BK270" s="106">
        <f t="shared" si="79"/>
        <v>0</v>
      </c>
      <c r="BL270" s="6" t="s">
        <v>224</v>
      </c>
      <c r="BM270" s="105" t="s">
        <v>818</v>
      </c>
    </row>
    <row r="271" spans="1:65" s="17" customFormat="1" ht="16.5" customHeight="1">
      <c r="A271" s="14"/>
      <c r="B271" s="15"/>
      <c r="C271" s="94">
        <f t="shared" si="80"/>
        <v>116</v>
      </c>
      <c r="D271" s="107" t="s">
        <v>219</v>
      </c>
      <c r="E271" s="108" t="s">
        <v>5146</v>
      </c>
      <c r="F271" s="109" t="s">
        <v>5148</v>
      </c>
      <c r="G271" s="110" t="s">
        <v>2486</v>
      </c>
      <c r="H271" s="111">
        <v>7</v>
      </c>
      <c r="I271" s="3"/>
      <c r="J271" s="112">
        <f t="shared" ref="J271" si="85">ROUND(I271*H271,2)</f>
        <v>0</v>
      </c>
      <c r="K271" s="96" t="s">
        <v>0</v>
      </c>
      <c r="L271" s="15"/>
      <c r="M271" s="100"/>
      <c r="N271" s="101"/>
      <c r="O271" s="102"/>
      <c r="P271" s="103"/>
      <c r="Q271" s="103"/>
      <c r="R271" s="103"/>
      <c r="S271" s="103"/>
      <c r="T271" s="10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R271" s="105"/>
      <c r="AT271" s="105"/>
      <c r="AU271" s="105"/>
      <c r="AY271" s="6"/>
      <c r="BE271" s="106"/>
      <c r="BF271" s="106"/>
      <c r="BG271" s="106"/>
      <c r="BH271" s="106"/>
      <c r="BI271" s="106"/>
      <c r="BJ271" s="6"/>
      <c r="BK271" s="106"/>
      <c r="BL271" s="6"/>
      <c r="BM271" s="105"/>
    </row>
    <row r="272" spans="1:65" s="17" customFormat="1" ht="16.5" customHeight="1">
      <c r="A272" s="14"/>
      <c r="B272" s="15"/>
      <c r="C272" s="94">
        <f t="shared" si="80"/>
        <v>117</v>
      </c>
      <c r="D272" s="94" t="s">
        <v>219</v>
      </c>
      <c r="E272" s="95" t="s">
        <v>4164</v>
      </c>
      <c r="F272" s="96" t="s">
        <v>5150</v>
      </c>
      <c r="G272" s="97" t="s">
        <v>2486</v>
      </c>
      <c r="H272" s="98">
        <v>35</v>
      </c>
      <c r="I272" s="1"/>
      <c r="J272" s="99">
        <f t="shared" si="70"/>
        <v>0</v>
      </c>
      <c r="K272" s="96" t="s">
        <v>0</v>
      </c>
      <c r="L272" s="15"/>
      <c r="M272" s="100" t="s">
        <v>0</v>
      </c>
      <c r="N272" s="101" t="s">
        <v>37</v>
      </c>
      <c r="O272" s="102"/>
      <c r="P272" s="103">
        <f t="shared" si="71"/>
        <v>0</v>
      </c>
      <c r="Q272" s="103">
        <v>0</v>
      </c>
      <c r="R272" s="103">
        <f t="shared" si="72"/>
        <v>0</v>
      </c>
      <c r="S272" s="103">
        <v>0</v>
      </c>
      <c r="T272" s="104">
        <f t="shared" si="73"/>
        <v>0</v>
      </c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R272" s="105" t="s">
        <v>224</v>
      </c>
      <c r="AT272" s="105" t="s">
        <v>219</v>
      </c>
      <c r="AU272" s="105" t="s">
        <v>81</v>
      </c>
      <c r="AY272" s="6" t="s">
        <v>217</v>
      </c>
      <c r="BE272" s="106">
        <f t="shared" si="74"/>
        <v>0</v>
      </c>
      <c r="BF272" s="106">
        <f t="shared" si="75"/>
        <v>0</v>
      </c>
      <c r="BG272" s="106">
        <f t="shared" si="76"/>
        <v>0</v>
      </c>
      <c r="BH272" s="106">
        <f t="shared" si="77"/>
        <v>0</v>
      </c>
      <c r="BI272" s="106">
        <f t="shared" si="78"/>
        <v>0</v>
      </c>
      <c r="BJ272" s="6" t="s">
        <v>79</v>
      </c>
      <c r="BK272" s="106">
        <f t="shared" si="79"/>
        <v>0</v>
      </c>
      <c r="BL272" s="6" t="s">
        <v>224</v>
      </c>
      <c r="BM272" s="105" t="s">
        <v>827</v>
      </c>
    </row>
    <row r="273" spans="1:65" s="17" customFormat="1" ht="16.5" customHeight="1">
      <c r="A273" s="14"/>
      <c r="B273" s="15"/>
      <c r="C273" s="94">
        <f t="shared" si="80"/>
        <v>118</v>
      </c>
      <c r="D273" s="107" t="s">
        <v>219</v>
      </c>
      <c r="E273" s="108" t="s">
        <v>5149</v>
      </c>
      <c r="F273" s="109" t="s">
        <v>5151</v>
      </c>
      <c r="G273" s="110" t="s">
        <v>2486</v>
      </c>
      <c r="H273" s="111">
        <v>35</v>
      </c>
      <c r="I273" s="3"/>
      <c r="J273" s="112">
        <f t="shared" ref="J273" si="86">ROUND(I273*H273,2)</f>
        <v>0</v>
      </c>
      <c r="K273" s="96" t="s">
        <v>0</v>
      </c>
      <c r="L273" s="15"/>
      <c r="M273" s="100"/>
      <c r="N273" s="101"/>
      <c r="O273" s="102"/>
      <c r="P273" s="103"/>
      <c r="Q273" s="103"/>
      <c r="R273" s="103"/>
      <c r="S273" s="103"/>
      <c r="T273" s="10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R273" s="105"/>
      <c r="AT273" s="105"/>
      <c r="AU273" s="105"/>
      <c r="AY273" s="6"/>
      <c r="BE273" s="106"/>
      <c r="BF273" s="106"/>
      <c r="BG273" s="106"/>
      <c r="BH273" s="106"/>
      <c r="BI273" s="106"/>
      <c r="BJ273" s="6"/>
      <c r="BK273" s="106"/>
      <c r="BL273" s="6"/>
      <c r="BM273" s="105"/>
    </row>
    <row r="274" spans="1:65" s="17" customFormat="1" ht="16.5" customHeight="1">
      <c r="A274" s="14"/>
      <c r="B274" s="15"/>
      <c r="C274" s="94">
        <f t="shared" si="80"/>
        <v>119</v>
      </c>
      <c r="D274" s="94" t="s">
        <v>219</v>
      </c>
      <c r="E274" s="95" t="s">
        <v>4165</v>
      </c>
      <c r="F274" s="96" t="s">
        <v>5153</v>
      </c>
      <c r="G274" s="97" t="s">
        <v>2486</v>
      </c>
      <c r="H274" s="98">
        <v>8</v>
      </c>
      <c r="I274" s="1"/>
      <c r="J274" s="99">
        <f t="shared" si="70"/>
        <v>0</v>
      </c>
      <c r="K274" s="96" t="s">
        <v>0</v>
      </c>
      <c r="L274" s="15"/>
      <c r="M274" s="100" t="s">
        <v>0</v>
      </c>
      <c r="N274" s="101" t="s">
        <v>37</v>
      </c>
      <c r="O274" s="102"/>
      <c r="P274" s="103">
        <f t="shared" si="71"/>
        <v>0</v>
      </c>
      <c r="Q274" s="103">
        <v>0</v>
      </c>
      <c r="R274" s="103">
        <f t="shared" si="72"/>
        <v>0</v>
      </c>
      <c r="S274" s="103">
        <v>0</v>
      </c>
      <c r="T274" s="104">
        <f t="shared" si="73"/>
        <v>0</v>
      </c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R274" s="105" t="s">
        <v>224</v>
      </c>
      <c r="AT274" s="105" t="s">
        <v>219</v>
      </c>
      <c r="AU274" s="105" t="s">
        <v>81</v>
      </c>
      <c r="AY274" s="6" t="s">
        <v>217</v>
      </c>
      <c r="BE274" s="106">
        <f t="shared" si="74"/>
        <v>0</v>
      </c>
      <c r="BF274" s="106">
        <f t="shared" si="75"/>
        <v>0</v>
      </c>
      <c r="BG274" s="106">
        <f t="shared" si="76"/>
        <v>0</v>
      </c>
      <c r="BH274" s="106">
        <f t="shared" si="77"/>
        <v>0</v>
      </c>
      <c r="BI274" s="106">
        <f t="shared" si="78"/>
        <v>0</v>
      </c>
      <c r="BJ274" s="6" t="s">
        <v>79</v>
      </c>
      <c r="BK274" s="106">
        <f t="shared" si="79"/>
        <v>0</v>
      </c>
      <c r="BL274" s="6" t="s">
        <v>224</v>
      </c>
      <c r="BM274" s="105" t="s">
        <v>836</v>
      </c>
    </row>
    <row r="275" spans="1:65" s="17" customFormat="1" ht="16.5" customHeight="1">
      <c r="A275" s="14"/>
      <c r="B275" s="15"/>
      <c r="C275" s="94">
        <f t="shared" si="80"/>
        <v>120</v>
      </c>
      <c r="D275" s="107" t="s">
        <v>219</v>
      </c>
      <c r="E275" s="108" t="s">
        <v>5152</v>
      </c>
      <c r="F275" s="109" t="s">
        <v>5154</v>
      </c>
      <c r="G275" s="110" t="s">
        <v>2486</v>
      </c>
      <c r="H275" s="111">
        <v>8</v>
      </c>
      <c r="I275" s="3"/>
      <c r="J275" s="112">
        <f t="shared" ref="J275" si="87">ROUND(I275*H275,2)</f>
        <v>0</v>
      </c>
      <c r="K275" s="96" t="s">
        <v>0</v>
      </c>
      <c r="L275" s="15"/>
      <c r="M275" s="100"/>
      <c r="N275" s="101"/>
      <c r="O275" s="102"/>
      <c r="P275" s="103"/>
      <c r="Q275" s="103"/>
      <c r="R275" s="103"/>
      <c r="S275" s="103"/>
      <c r="T275" s="10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R275" s="105"/>
      <c r="AT275" s="105"/>
      <c r="AU275" s="105"/>
      <c r="AY275" s="6"/>
      <c r="BE275" s="106"/>
      <c r="BF275" s="106"/>
      <c r="BG275" s="106"/>
      <c r="BH275" s="106"/>
      <c r="BI275" s="106"/>
      <c r="BJ275" s="6"/>
      <c r="BK275" s="106"/>
      <c r="BL275" s="6"/>
      <c r="BM275" s="105"/>
    </row>
    <row r="276" spans="1:65" s="17" customFormat="1" ht="16.5" customHeight="1">
      <c r="A276" s="14"/>
      <c r="B276" s="15"/>
      <c r="C276" s="94">
        <f t="shared" si="80"/>
        <v>121</v>
      </c>
      <c r="D276" s="94" t="s">
        <v>219</v>
      </c>
      <c r="E276" s="95" t="s">
        <v>4166</v>
      </c>
      <c r="F276" s="96" t="s">
        <v>5156</v>
      </c>
      <c r="G276" s="97" t="s">
        <v>2486</v>
      </c>
      <c r="H276" s="98">
        <v>8</v>
      </c>
      <c r="I276" s="1"/>
      <c r="J276" s="99">
        <f t="shared" si="70"/>
        <v>0</v>
      </c>
      <c r="K276" s="96" t="s">
        <v>0</v>
      </c>
      <c r="L276" s="15"/>
      <c r="M276" s="100" t="s">
        <v>0</v>
      </c>
      <c r="N276" s="101" t="s">
        <v>37</v>
      </c>
      <c r="O276" s="102"/>
      <c r="P276" s="103">
        <f t="shared" si="71"/>
        <v>0</v>
      </c>
      <c r="Q276" s="103">
        <v>0</v>
      </c>
      <c r="R276" s="103">
        <f t="shared" si="72"/>
        <v>0</v>
      </c>
      <c r="S276" s="103">
        <v>0</v>
      </c>
      <c r="T276" s="104">
        <f t="shared" si="73"/>
        <v>0</v>
      </c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R276" s="105" t="s">
        <v>224</v>
      </c>
      <c r="AT276" s="105" t="s">
        <v>219</v>
      </c>
      <c r="AU276" s="105" t="s">
        <v>81</v>
      </c>
      <c r="AY276" s="6" t="s">
        <v>217</v>
      </c>
      <c r="BE276" s="106">
        <f t="shared" si="74"/>
        <v>0</v>
      </c>
      <c r="BF276" s="106">
        <f t="shared" si="75"/>
        <v>0</v>
      </c>
      <c r="BG276" s="106">
        <f t="shared" si="76"/>
        <v>0</v>
      </c>
      <c r="BH276" s="106">
        <f t="shared" si="77"/>
        <v>0</v>
      </c>
      <c r="BI276" s="106">
        <f t="shared" si="78"/>
        <v>0</v>
      </c>
      <c r="BJ276" s="6" t="s">
        <v>79</v>
      </c>
      <c r="BK276" s="106">
        <f t="shared" si="79"/>
        <v>0</v>
      </c>
      <c r="BL276" s="6" t="s">
        <v>224</v>
      </c>
      <c r="BM276" s="105" t="s">
        <v>844</v>
      </c>
    </row>
    <row r="277" spans="1:65" s="17" customFormat="1" ht="16.5" customHeight="1">
      <c r="A277" s="14"/>
      <c r="B277" s="15"/>
      <c r="C277" s="94">
        <f t="shared" si="80"/>
        <v>122</v>
      </c>
      <c r="D277" s="107" t="s">
        <v>219</v>
      </c>
      <c r="E277" s="108" t="s">
        <v>5155</v>
      </c>
      <c r="F277" s="109" t="s">
        <v>5157</v>
      </c>
      <c r="G277" s="110" t="s">
        <v>2486</v>
      </c>
      <c r="H277" s="111">
        <v>8</v>
      </c>
      <c r="I277" s="3"/>
      <c r="J277" s="112">
        <f t="shared" ref="J277" si="88">ROUND(I277*H277,2)</f>
        <v>0</v>
      </c>
      <c r="K277" s="96" t="s">
        <v>0</v>
      </c>
      <c r="L277" s="15"/>
      <c r="M277" s="100"/>
      <c r="N277" s="101"/>
      <c r="O277" s="102"/>
      <c r="P277" s="103"/>
      <c r="Q277" s="103"/>
      <c r="R277" s="103"/>
      <c r="S277" s="103"/>
      <c r="T277" s="10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R277" s="105"/>
      <c r="AT277" s="105"/>
      <c r="AU277" s="105"/>
      <c r="AY277" s="6"/>
      <c r="BE277" s="106"/>
      <c r="BF277" s="106"/>
      <c r="BG277" s="106"/>
      <c r="BH277" s="106"/>
      <c r="BI277" s="106"/>
      <c r="BJ277" s="6"/>
      <c r="BK277" s="106"/>
      <c r="BL277" s="6"/>
      <c r="BM277" s="105"/>
    </row>
    <row r="278" spans="1:65" s="17" customFormat="1" ht="16.5" customHeight="1">
      <c r="A278" s="14"/>
      <c r="B278" s="15"/>
      <c r="C278" s="94">
        <f t="shared" si="80"/>
        <v>123</v>
      </c>
      <c r="D278" s="94" t="s">
        <v>219</v>
      </c>
      <c r="E278" s="95" t="s">
        <v>4167</v>
      </c>
      <c r="F278" s="96" t="s">
        <v>5160</v>
      </c>
      <c r="G278" s="97" t="s">
        <v>2486</v>
      </c>
      <c r="H278" s="98">
        <v>3</v>
      </c>
      <c r="I278" s="1"/>
      <c r="J278" s="99">
        <f t="shared" si="70"/>
        <v>0</v>
      </c>
      <c r="K278" s="96" t="s">
        <v>0</v>
      </c>
      <c r="L278" s="15"/>
      <c r="M278" s="100" t="s">
        <v>0</v>
      </c>
      <c r="N278" s="101" t="s">
        <v>37</v>
      </c>
      <c r="O278" s="102"/>
      <c r="P278" s="103">
        <f t="shared" si="71"/>
        <v>0</v>
      </c>
      <c r="Q278" s="103">
        <v>0</v>
      </c>
      <c r="R278" s="103">
        <f t="shared" si="72"/>
        <v>0</v>
      </c>
      <c r="S278" s="103">
        <v>0</v>
      </c>
      <c r="T278" s="104">
        <f t="shared" si="73"/>
        <v>0</v>
      </c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R278" s="105" t="s">
        <v>224</v>
      </c>
      <c r="AT278" s="105" t="s">
        <v>219</v>
      </c>
      <c r="AU278" s="105" t="s">
        <v>81</v>
      </c>
      <c r="AY278" s="6" t="s">
        <v>217</v>
      </c>
      <c r="BE278" s="106">
        <f t="shared" si="74"/>
        <v>0</v>
      </c>
      <c r="BF278" s="106">
        <f t="shared" si="75"/>
        <v>0</v>
      </c>
      <c r="BG278" s="106">
        <f t="shared" si="76"/>
        <v>0</v>
      </c>
      <c r="BH278" s="106">
        <f t="shared" si="77"/>
        <v>0</v>
      </c>
      <c r="BI278" s="106">
        <f t="shared" si="78"/>
        <v>0</v>
      </c>
      <c r="BJ278" s="6" t="s">
        <v>79</v>
      </c>
      <c r="BK278" s="106">
        <f t="shared" si="79"/>
        <v>0</v>
      </c>
      <c r="BL278" s="6" t="s">
        <v>224</v>
      </c>
      <c r="BM278" s="105" t="s">
        <v>853</v>
      </c>
    </row>
    <row r="279" spans="1:65" s="17" customFormat="1" ht="16.5" customHeight="1">
      <c r="A279" s="14"/>
      <c r="B279" s="15"/>
      <c r="C279" s="94">
        <f t="shared" si="80"/>
        <v>124</v>
      </c>
      <c r="D279" s="107" t="s">
        <v>219</v>
      </c>
      <c r="E279" s="108" t="s">
        <v>5158</v>
      </c>
      <c r="F279" s="109" t="s">
        <v>5159</v>
      </c>
      <c r="G279" s="110" t="s">
        <v>2486</v>
      </c>
      <c r="H279" s="111">
        <v>3</v>
      </c>
      <c r="I279" s="3"/>
      <c r="J279" s="112">
        <f t="shared" ref="J279" si="89">ROUND(I279*H279,2)</f>
        <v>0</v>
      </c>
      <c r="K279" s="96" t="s">
        <v>0</v>
      </c>
      <c r="L279" s="15"/>
      <c r="M279" s="100"/>
      <c r="N279" s="101"/>
      <c r="O279" s="102"/>
      <c r="P279" s="103"/>
      <c r="Q279" s="103"/>
      <c r="R279" s="103"/>
      <c r="S279" s="103"/>
      <c r="T279" s="10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R279" s="105"/>
      <c r="AT279" s="105"/>
      <c r="AU279" s="105"/>
      <c r="AY279" s="6"/>
      <c r="BE279" s="106"/>
      <c r="BF279" s="106"/>
      <c r="BG279" s="106"/>
      <c r="BH279" s="106"/>
      <c r="BI279" s="106"/>
      <c r="BJ279" s="6"/>
      <c r="BK279" s="106"/>
      <c r="BL279" s="6"/>
      <c r="BM279" s="105"/>
    </row>
    <row r="280" spans="1:65" s="17" customFormat="1" ht="16.5" customHeight="1">
      <c r="A280" s="14"/>
      <c r="B280" s="15"/>
      <c r="C280" s="94">
        <f t="shared" si="80"/>
        <v>125</v>
      </c>
      <c r="D280" s="94" t="s">
        <v>219</v>
      </c>
      <c r="E280" s="95" t="s">
        <v>4168</v>
      </c>
      <c r="F280" s="96" t="s">
        <v>5162</v>
      </c>
      <c r="G280" s="97" t="s">
        <v>2486</v>
      </c>
      <c r="H280" s="98">
        <v>3</v>
      </c>
      <c r="I280" s="1"/>
      <c r="J280" s="99">
        <f t="shared" si="70"/>
        <v>0</v>
      </c>
      <c r="K280" s="96" t="s">
        <v>0</v>
      </c>
      <c r="L280" s="15"/>
      <c r="M280" s="100" t="s">
        <v>0</v>
      </c>
      <c r="N280" s="101" t="s">
        <v>37</v>
      </c>
      <c r="O280" s="102"/>
      <c r="P280" s="103">
        <f t="shared" si="71"/>
        <v>0</v>
      </c>
      <c r="Q280" s="103">
        <v>0</v>
      </c>
      <c r="R280" s="103">
        <f t="shared" si="72"/>
        <v>0</v>
      </c>
      <c r="S280" s="103">
        <v>0</v>
      </c>
      <c r="T280" s="104">
        <f t="shared" si="73"/>
        <v>0</v>
      </c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R280" s="105" t="s">
        <v>224</v>
      </c>
      <c r="AT280" s="105" t="s">
        <v>219</v>
      </c>
      <c r="AU280" s="105" t="s">
        <v>81</v>
      </c>
      <c r="AY280" s="6" t="s">
        <v>217</v>
      </c>
      <c r="BE280" s="106">
        <f t="shared" si="74"/>
        <v>0</v>
      </c>
      <c r="BF280" s="106">
        <f t="shared" si="75"/>
        <v>0</v>
      </c>
      <c r="BG280" s="106">
        <f t="shared" si="76"/>
        <v>0</v>
      </c>
      <c r="BH280" s="106">
        <f t="shared" si="77"/>
        <v>0</v>
      </c>
      <c r="BI280" s="106">
        <f t="shared" si="78"/>
        <v>0</v>
      </c>
      <c r="BJ280" s="6" t="s">
        <v>79</v>
      </c>
      <c r="BK280" s="106">
        <f t="shared" si="79"/>
        <v>0</v>
      </c>
      <c r="BL280" s="6" t="s">
        <v>224</v>
      </c>
      <c r="BM280" s="105" t="s">
        <v>2514</v>
      </c>
    </row>
    <row r="281" spans="1:65" s="17" customFormat="1" ht="16.5" customHeight="1">
      <c r="A281" s="14"/>
      <c r="B281" s="15"/>
      <c r="C281" s="94">
        <f t="shared" si="80"/>
        <v>126</v>
      </c>
      <c r="D281" s="107" t="s">
        <v>219</v>
      </c>
      <c r="E281" s="108" t="s">
        <v>5163</v>
      </c>
      <c r="F281" s="109" t="s">
        <v>5161</v>
      </c>
      <c r="G281" s="110" t="s">
        <v>2486</v>
      </c>
      <c r="H281" s="111">
        <v>3</v>
      </c>
      <c r="I281" s="3"/>
      <c r="J281" s="112">
        <f t="shared" ref="J281" si="90">ROUND(I281*H281,2)</f>
        <v>0</v>
      </c>
      <c r="K281" s="96" t="s">
        <v>0</v>
      </c>
      <c r="L281" s="15"/>
      <c r="M281" s="100"/>
      <c r="N281" s="101"/>
      <c r="O281" s="102"/>
      <c r="P281" s="103"/>
      <c r="Q281" s="103"/>
      <c r="R281" s="103"/>
      <c r="S281" s="103"/>
      <c r="T281" s="10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R281" s="105"/>
      <c r="AT281" s="105"/>
      <c r="AU281" s="105"/>
      <c r="AY281" s="6"/>
      <c r="BE281" s="106"/>
      <c r="BF281" s="106"/>
      <c r="BG281" s="106"/>
      <c r="BH281" s="106"/>
      <c r="BI281" s="106"/>
      <c r="BJ281" s="6"/>
      <c r="BK281" s="106"/>
      <c r="BL281" s="6"/>
      <c r="BM281" s="105"/>
    </row>
    <row r="282" spans="1:65" s="17" customFormat="1" ht="16.5" customHeight="1">
      <c r="A282" s="14"/>
      <c r="B282" s="15"/>
      <c r="C282" s="94">
        <f t="shared" si="80"/>
        <v>127</v>
      </c>
      <c r="D282" s="94" t="s">
        <v>219</v>
      </c>
      <c r="E282" s="95" t="s">
        <v>4169</v>
      </c>
      <c r="F282" s="96" t="s">
        <v>5165</v>
      </c>
      <c r="G282" s="97" t="s">
        <v>2486</v>
      </c>
      <c r="H282" s="98">
        <v>3</v>
      </c>
      <c r="I282" s="1"/>
      <c r="J282" s="99">
        <f t="shared" si="70"/>
        <v>0</v>
      </c>
      <c r="K282" s="96" t="s">
        <v>0</v>
      </c>
      <c r="L282" s="15"/>
      <c r="M282" s="100" t="s">
        <v>0</v>
      </c>
      <c r="N282" s="101" t="s">
        <v>37</v>
      </c>
      <c r="O282" s="102"/>
      <c r="P282" s="103">
        <f t="shared" si="71"/>
        <v>0</v>
      </c>
      <c r="Q282" s="103">
        <v>0</v>
      </c>
      <c r="R282" s="103">
        <f t="shared" si="72"/>
        <v>0</v>
      </c>
      <c r="S282" s="103">
        <v>0</v>
      </c>
      <c r="T282" s="104">
        <f t="shared" si="73"/>
        <v>0</v>
      </c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R282" s="105" t="s">
        <v>224</v>
      </c>
      <c r="AT282" s="105" t="s">
        <v>219</v>
      </c>
      <c r="AU282" s="105" t="s">
        <v>81</v>
      </c>
      <c r="AY282" s="6" t="s">
        <v>217</v>
      </c>
      <c r="BE282" s="106">
        <f t="shared" si="74"/>
        <v>0</v>
      </c>
      <c r="BF282" s="106">
        <f t="shared" si="75"/>
        <v>0</v>
      </c>
      <c r="BG282" s="106">
        <f t="shared" si="76"/>
        <v>0</v>
      </c>
      <c r="BH282" s="106">
        <f t="shared" si="77"/>
        <v>0</v>
      </c>
      <c r="BI282" s="106">
        <f t="shared" si="78"/>
        <v>0</v>
      </c>
      <c r="BJ282" s="6" t="s">
        <v>79</v>
      </c>
      <c r="BK282" s="106">
        <f t="shared" si="79"/>
        <v>0</v>
      </c>
      <c r="BL282" s="6" t="s">
        <v>224</v>
      </c>
      <c r="BM282" s="105" t="s">
        <v>2516</v>
      </c>
    </row>
    <row r="283" spans="1:65" s="17" customFormat="1" ht="16.5" customHeight="1">
      <c r="A283" s="14"/>
      <c r="B283" s="15"/>
      <c r="C283" s="94">
        <f t="shared" si="80"/>
        <v>128</v>
      </c>
      <c r="D283" s="107" t="s">
        <v>219</v>
      </c>
      <c r="E283" s="108" t="s">
        <v>5164</v>
      </c>
      <c r="F283" s="109" t="s">
        <v>5166</v>
      </c>
      <c r="G283" s="110" t="s">
        <v>2486</v>
      </c>
      <c r="H283" s="111">
        <v>3</v>
      </c>
      <c r="I283" s="3"/>
      <c r="J283" s="112">
        <f t="shared" ref="J283" si="91">ROUND(I283*H283,2)</f>
        <v>0</v>
      </c>
      <c r="K283" s="96" t="s">
        <v>0</v>
      </c>
      <c r="L283" s="15"/>
      <c r="M283" s="100"/>
      <c r="N283" s="101"/>
      <c r="O283" s="102"/>
      <c r="P283" s="103"/>
      <c r="Q283" s="103"/>
      <c r="R283" s="103"/>
      <c r="S283" s="103"/>
      <c r="T283" s="10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R283" s="105"/>
      <c r="AT283" s="105"/>
      <c r="AU283" s="105"/>
      <c r="AY283" s="6"/>
      <c r="BE283" s="106"/>
      <c r="BF283" s="106"/>
      <c r="BG283" s="106"/>
      <c r="BH283" s="106"/>
      <c r="BI283" s="106"/>
      <c r="BJ283" s="6"/>
      <c r="BK283" s="106"/>
      <c r="BL283" s="6"/>
      <c r="BM283" s="105"/>
    </row>
    <row r="284" spans="1:65" s="17" customFormat="1" ht="16.5" customHeight="1">
      <c r="A284" s="14"/>
      <c r="B284" s="15"/>
      <c r="C284" s="94">
        <f t="shared" si="80"/>
        <v>129</v>
      </c>
      <c r="D284" s="94" t="s">
        <v>219</v>
      </c>
      <c r="E284" s="95" t="s">
        <v>4170</v>
      </c>
      <c r="F284" s="96" t="s">
        <v>5168</v>
      </c>
      <c r="G284" s="97" t="s">
        <v>2486</v>
      </c>
      <c r="H284" s="98">
        <v>6</v>
      </c>
      <c r="I284" s="1"/>
      <c r="J284" s="99">
        <f t="shared" si="70"/>
        <v>0</v>
      </c>
      <c r="K284" s="96" t="s">
        <v>0</v>
      </c>
      <c r="L284" s="15"/>
      <c r="M284" s="100" t="s">
        <v>0</v>
      </c>
      <c r="N284" s="101" t="s">
        <v>37</v>
      </c>
      <c r="O284" s="102"/>
      <c r="P284" s="103">
        <f t="shared" si="71"/>
        <v>0</v>
      </c>
      <c r="Q284" s="103">
        <v>0</v>
      </c>
      <c r="R284" s="103">
        <f t="shared" si="72"/>
        <v>0</v>
      </c>
      <c r="S284" s="103">
        <v>0</v>
      </c>
      <c r="T284" s="104">
        <f t="shared" si="73"/>
        <v>0</v>
      </c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R284" s="105" t="s">
        <v>224</v>
      </c>
      <c r="AT284" s="105" t="s">
        <v>219</v>
      </c>
      <c r="AU284" s="105" t="s">
        <v>81</v>
      </c>
      <c r="AY284" s="6" t="s">
        <v>217</v>
      </c>
      <c r="BE284" s="106">
        <f t="shared" si="74"/>
        <v>0</v>
      </c>
      <c r="BF284" s="106">
        <f t="shared" si="75"/>
        <v>0</v>
      </c>
      <c r="BG284" s="106">
        <f t="shared" si="76"/>
        <v>0</v>
      </c>
      <c r="BH284" s="106">
        <f t="shared" si="77"/>
        <v>0</v>
      </c>
      <c r="BI284" s="106">
        <f t="shared" si="78"/>
        <v>0</v>
      </c>
      <c r="BJ284" s="6" t="s">
        <v>79</v>
      </c>
      <c r="BK284" s="106">
        <f t="shared" si="79"/>
        <v>0</v>
      </c>
      <c r="BL284" s="6" t="s">
        <v>224</v>
      </c>
      <c r="BM284" s="105" t="s">
        <v>2518</v>
      </c>
    </row>
    <row r="285" spans="1:65" s="17" customFormat="1" ht="16.5" customHeight="1">
      <c r="A285" s="14"/>
      <c r="B285" s="15"/>
      <c r="C285" s="94">
        <f t="shared" si="80"/>
        <v>130</v>
      </c>
      <c r="D285" s="107" t="s">
        <v>219</v>
      </c>
      <c r="E285" s="108" t="s">
        <v>5167</v>
      </c>
      <c r="F285" s="109" t="s">
        <v>5169</v>
      </c>
      <c r="G285" s="110" t="s">
        <v>2486</v>
      </c>
      <c r="H285" s="111">
        <v>6</v>
      </c>
      <c r="I285" s="3"/>
      <c r="J285" s="112">
        <f t="shared" ref="J285:J286" si="92">ROUND(I285*H285,2)</f>
        <v>0</v>
      </c>
      <c r="K285" s="96" t="s">
        <v>0</v>
      </c>
      <c r="L285" s="15"/>
      <c r="M285" s="100"/>
      <c r="N285" s="101"/>
      <c r="O285" s="102"/>
      <c r="P285" s="103"/>
      <c r="Q285" s="103"/>
      <c r="R285" s="103"/>
      <c r="S285" s="103"/>
      <c r="T285" s="10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R285" s="105"/>
      <c r="AT285" s="105"/>
      <c r="AU285" s="105"/>
      <c r="AY285" s="6"/>
      <c r="BE285" s="106"/>
      <c r="BF285" s="106"/>
      <c r="BG285" s="106"/>
      <c r="BH285" s="106"/>
      <c r="BI285" s="106"/>
      <c r="BJ285" s="6"/>
      <c r="BK285" s="106"/>
      <c r="BL285" s="6"/>
      <c r="BM285" s="105"/>
    </row>
    <row r="286" spans="1:65" s="17" customFormat="1" ht="16.5" customHeight="1">
      <c r="A286" s="14"/>
      <c r="B286" s="15"/>
      <c r="C286" s="94">
        <f t="shared" si="80"/>
        <v>131</v>
      </c>
      <c r="D286" s="94" t="s">
        <v>219</v>
      </c>
      <c r="E286" s="95" t="s">
        <v>4171</v>
      </c>
      <c r="F286" s="96" t="s">
        <v>5171</v>
      </c>
      <c r="G286" s="97" t="s">
        <v>2486</v>
      </c>
      <c r="H286" s="98">
        <v>51</v>
      </c>
      <c r="I286" s="1"/>
      <c r="J286" s="99">
        <f t="shared" si="92"/>
        <v>0</v>
      </c>
      <c r="K286" s="96" t="s">
        <v>0</v>
      </c>
      <c r="L286" s="15"/>
      <c r="M286" s="100"/>
      <c r="N286" s="101"/>
      <c r="O286" s="102"/>
      <c r="P286" s="103"/>
      <c r="Q286" s="103"/>
      <c r="R286" s="103"/>
      <c r="S286" s="103"/>
      <c r="T286" s="10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R286" s="105"/>
      <c r="AT286" s="105"/>
      <c r="AU286" s="105"/>
      <c r="AY286" s="6"/>
      <c r="BE286" s="106"/>
      <c r="BF286" s="106"/>
      <c r="BG286" s="106"/>
      <c r="BH286" s="106"/>
      <c r="BI286" s="106"/>
      <c r="BJ286" s="6"/>
      <c r="BK286" s="106"/>
      <c r="BL286" s="6"/>
      <c r="BM286" s="105"/>
    </row>
    <row r="287" spans="1:65" s="17" customFormat="1" ht="16.5" customHeight="1">
      <c r="A287" s="14"/>
      <c r="B287" s="15"/>
      <c r="C287" s="94">
        <f t="shared" si="80"/>
        <v>132</v>
      </c>
      <c r="D287" s="107" t="s">
        <v>219</v>
      </c>
      <c r="E287" s="108" t="s">
        <v>5170</v>
      </c>
      <c r="F287" s="109" t="s">
        <v>5172</v>
      </c>
      <c r="G287" s="110" t="s">
        <v>2486</v>
      </c>
      <c r="H287" s="111">
        <v>51</v>
      </c>
      <c r="I287" s="3"/>
      <c r="J287" s="112">
        <f t="shared" si="70"/>
        <v>0</v>
      </c>
      <c r="K287" s="96" t="s">
        <v>0</v>
      </c>
      <c r="L287" s="15"/>
      <c r="M287" s="100" t="s">
        <v>0</v>
      </c>
      <c r="N287" s="101" t="s">
        <v>37</v>
      </c>
      <c r="O287" s="102"/>
      <c r="P287" s="103">
        <f t="shared" si="71"/>
        <v>0</v>
      </c>
      <c r="Q287" s="103">
        <v>0</v>
      </c>
      <c r="R287" s="103">
        <f t="shared" si="72"/>
        <v>0</v>
      </c>
      <c r="S287" s="103">
        <v>0</v>
      </c>
      <c r="T287" s="104">
        <f t="shared" si="73"/>
        <v>0</v>
      </c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R287" s="105" t="s">
        <v>224</v>
      </c>
      <c r="AT287" s="105" t="s">
        <v>219</v>
      </c>
      <c r="AU287" s="105" t="s">
        <v>81</v>
      </c>
      <c r="AY287" s="6" t="s">
        <v>217</v>
      </c>
      <c r="BE287" s="106">
        <f t="shared" si="74"/>
        <v>0</v>
      </c>
      <c r="BF287" s="106">
        <f t="shared" si="75"/>
        <v>0</v>
      </c>
      <c r="BG287" s="106">
        <f t="shared" si="76"/>
        <v>0</v>
      </c>
      <c r="BH287" s="106">
        <f t="shared" si="77"/>
        <v>0</v>
      </c>
      <c r="BI287" s="106">
        <f t="shared" si="78"/>
        <v>0</v>
      </c>
      <c r="BJ287" s="6" t="s">
        <v>79</v>
      </c>
      <c r="BK287" s="106">
        <f t="shared" si="79"/>
        <v>0</v>
      </c>
      <c r="BL287" s="6" t="s">
        <v>224</v>
      </c>
      <c r="BM287" s="105" t="s">
        <v>2520</v>
      </c>
    </row>
    <row r="288" spans="1:65" s="81" customFormat="1" ht="22.9" customHeight="1">
      <c r="B288" s="82"/>
      <c r="D288" s="83" t="s">
        <v>71</v>
      </c>
      <c r="E288" s="92" t="s">
        <v>3441</v>
      </c>
      <c r="F288" s="92" t="s">
        <v>4172</v>
      </c>
      <c r="J288" s="93">
        <f>SUBTOTAL(9,J289:J304)</f>
        <v>0</v>
      </c>
      <c r="L288" s="82"/>
      <c r="M288" s="86"/>
      <c r="N288" s="87"/>
      <c r="O288" s="87"/>
      <c r="P288" s="88">
        <f>SUM(P289:P304)</f>
        <v>0</v>
      </c>
      <c r="Q288" s="87"/>
      <c r="R288" s="88">
        <f>SUM(R289:R304)</f>
        <v>0</v>
      </c>
      <c r="S288" s="87"/>
      <c r="T288" s="89">
        <f>SUM(T289:T304)</f>
        <v>0</v>
      </c>
      <c r="AR288" s="83" t="s">
        <v>79</v>
      </c>
      <c r="AT288" s="90" t="s">
        <v>71</v>
      </c>
      <c r="AU288" s="90" t="s">
        <v>79</v>
      </c>
      <c r="AY288" s="83" t="s">
        <v>217</v>
      </c>
      <c r="BK288" s="91">
        <f>SUM(BK289:BK304)</f>
        <v>0</v>
      </c>
    </row>
    <row r="289" spans="1:65" s="17" customFormat="1" ht="16.5" customHeight="1">
      <c r="A289" s="14"/>
      <c r="B289" s="15"/>
      <c r="C289" s="94">
        <f>C287+1</f>
        <v>133</v>
      </c>
      <c r="D289" s="94" t="s">
        <v>219</v>
      </c>
      <c r="E289" s="95" t="s">
        <v>4173</v>
      </c>
      <c r="F289" s="96" t="s">
        <v>4174</v>
      </c>
      <c r="G289" s="97" t="s">
        <v>2486</v>
      </c>
      <c r="H289" s="98">
        <v>5</v>
      </c>
      <c r="I289" s="1"/>
      <c r="J289" s="99">
        <f t="shared" ref="J289:J304" si="93">ROUND(I289*H289,2)</f>
        <v>0</v>
      </c>
      <c r="K289" s="96" t="s">
        <v>0</v>
      </c>
      <c r="L289" s="15"/>
      <c r="M289" s="100" t="s">
        <v>0</v>
      </c>
      <c r="N289" s="101" t="s">
        <v>37</v>
      </c>
      <c r="O289" s="102"/>
      <c r="P289" s="103">
        <f t="shared" ref="P289:P304" si="94">O289*H289</f>
        <v>0</v>
      </c>
      <c r="Q289" s="103">
        <v>0</v>
      </c>
      <c r="R289" s="103">
        <f t="shared" ref="R289:R304" si="95">Q289*H289</f>
        <v>0</v>
      </c>
      <c r="S289" s="103">
        <v>0</v>
      </c>
      <c r="T289" s="104">
        <f t="shared" ref="T289:T304" si="96">S289*H289</f>
        <v>0</v>
      </c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R289" s="105" t="s">
        <v>224</v>
      </c>
      <c r="AT289" s="105" t="s">
        <v>219</v>
      </c>
      <c r="AU289" s="105" t="s">
        <v>81</v>
      </c>
      <c r="AY289" s="6" t="s">
        <v>217</v>
      </c>
      <c r="BE289" s="106">
        <f t="shared" ref="BE289:BE304" si="97">IF(N289="základní",J289,0)</f>
        <v>0</v>
      </c>
      <c r="BF289" s="106">
        <f t="shared" ref="BF289:BF304" si="98">IF(N289="snížená",J289,0)</f>
        <v>0</v>
      </c>
      <c r="BG289" s="106">
        <f t="shared" ref="BG289:BG304" si="99">IF(N289="zákl. přenesená",J289,0)</f>
        <v>0</v>
      </c>
      <c r="BH289" s="106">
        <f t="shared" ref="BH289:BH304" si="100">IF(N289="sníž. přenesená",J289,0)</f>
        <v>0</v>
      </c>
      <c r="BI289" s="106">
        <f t="shared" ref="BI289:BI304" si="101">IF(N289="nulová",J289,0)</f>
        <v>0</v>
      </c>
      <c r="BJ289" s="6" t="s">
        <v>79</v>
      </c>
      <c r="BK289" s="106">
        <f t="shared" ref="BK289:BK304" si="102">ROUND(I289*H289,2)</f>
        <v>0</v>
      </c>
      <c r="BL289" s="6" t="s">
        <v>224</v>
      </c>
      <c r="BM289" s="105" t="s">
        <v>877</v>
      </c>
    </row>
    <row r="290" spans="1:65" s="17" customFormat="1" ht="16.5" customHeight="1">
      <c r="A290" s="14"/>
      <c r="B290" s="15"/>
      <c r="C290" s="94">
        <f>C289+1</f>
        <v>134</v>
      </c>
      <c r="D290" s="94" t="s">
        <v>219</v>
      </c>
      <c r="E290" s="95" t="s">
        <v>4175</v>
      </c>
      <c r="F290" s="96" t="s">
        <v>4176</v>
      </c>
      <c r="G290" s="97" t="s">
        <v>2486</v>
      </c>
      <c r="H290" s="98">
        <v>10</v>
      </c>
      <c r="I290" s="1"/>
      <c r="J290" s="99">
        <f t="shared" si="93"/>
        <v>0</v>
      </c>
      <c r="K290" s="96" t="s">
        <v>0</v>
      </c>
      <c r="L290" s="15"/>
      <c r="M290" s="100" t="s">
        <v>0</v>
      </c>
      <c r="N290" s="101" t="s">
        <v>37</v>
      </c>
      <c r="O290" s="102"/>
      <c r="P290" s="103">
        <f t="shared" si="94"/>
        <v>0</v>
      </c>
      <c r="Q290" s="103">
        <v>0</v>
      </c>
      <c r="R290" s="103">
        <f t="shared" si="95"/>
        <v>0</v>
      </c>
      <c r="S290" s="103">
        <v>0</v>
      </c>
      <c r="T290" s="104">
        <f t="shared" si="96"/>
        <v>0</v>
      </c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R290" s="105" t="s">
        <v>224</v>
      </c>
      <c r="AT290" s="105" t="s">
        <v>219</v>
      </c>
      <c r="AU290" s="105" t="s">
        <v>81</v>
      </c>
      <c r="AY290" s="6" t="s">
        <v>217</v>
      </c>
      <c r="BE290" s="106">
        <f t="shared" si="97"/>
        <v>0</v>
      </c>
      <c r="BF290" s="106">
        <f t="shared" si="98"/>
        <v>0</v>
      </c>
      <c r="BG290" s="106">
        <f t="shared" si="99"/>
        <v>0</v>
      </c>
      <c r="BH290" s="106">
        <f t="shared" si="100"/>
        <v>0</v>
      </c>
      <c r="BI290" s="106">
        <f t="shared" si="101"/>
        <v>0</v>
      </c>
      <c r="BJ290" s="6" t="s">
        <v>79</v>
      </c>
      <c r="BK290" s="106">
        <f t="shared" si="102"/>
        <v>0</v>
      </c>
      <c r="BL290" s="6" t="s">
        <v>224</v>
      </c>
      <c r="BM290" s="105" t="s">
        <v>887</v>
      </c>
    </row>
    <row r="291" spans="1:65" s="17" customFormat="1" ht="16.5" customHeight="1">
      <c r="A291" s="14"/>
      <c r="B291" s="15"/>
      <c r="C291" s="94">
        <f t="shared" ref="C291:C304" si="103">C290+1</f>
        <v>135</v>
      </c>
      <c r="D291" s="94" t="s">
        <v>219</v>
      </c>
      <c r="E291" s="95" t="s">
        <v>4177</v>
      </c>
      <c r="F291" s="96" t="s">
        <v>4178</v>
      </c>
      <c r="G291" s="97" t="s">
        <v>2486</v>
      </c>
      <c r="H291" s="98">
        <v>150</v>
      </c>
      <c r="I291" s="1"/>
      <c r="J291" s="99">
        <f t="shared" si="93"/>
        <v>0</v>
      </c>
      <c r="K291" s="96" t="s">
        <v>0</v>
      </c>
      <c r="L291" s="15"/>
      <c r="M291" s="100" t="s">
        <v>0</v>
      </c>
      <c r="N291" s="101" t="s">
        <v>37</v>
      </c>
      <c r="O291" s="102"/>
      <c r="P291" s="103">
        <f t="shared" si="94"/>
        <v>0</v>
      </c>
      <c r="Q291" s="103">
        <v>0</v>
      </c>
      <c r="R291" s="103">
        <f t="shared" si="95"/>
        <v>0</v>
      </c>
      <c r="S291" s="103">
        <v>0</v>
      </c>
      <c r="T291" s="104">
        <f t="shared" si="96"/>
        <v>0</v>
      </c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R291" s="105" t="s">
        <v>224</v>
      </c>
      <c r="AT291" s="105" t="s">
        <v>219</v>
      </c>
      <c r="AU291" s="105" t="s">
        <v>81</v>
      </c>
      <c r="AY291" s="6" t="s">
        <v>217</v>
      </c>
      <c r="BE291" s="106">
        <f t="shared" si="97"/>
        <v>0</v>
      </c>
      <c r="BF291" s="106">
        <f t="shared" si="98"/>
        <v>0</v>
      </c>
      <c r="BG291" s="106">
        <f t="shared" si="99"/>
        <v>0</v>
      </c>
      <c r="BH291" s="106">
        <f t="shared" si="100"/>
        <v>0</v>
      </c>
      <c r="BI291" s="106">
        <f t="shared" si="101"/>
        <v>0</v>
      </c>
      <c r="BJ291" s="6" t="s">
        <v>79</v>
      </c>
      <c r="BK291" s="106">
        <f t="shared" si="102"/>
        <v>0</v>
      </c>
      <c r="BL291" s="6" t="s">
        <v>224</v>
      </c>
      <c r="BM291" s="105" t="s">
        <v>902</v>
      </c>
    </row>
    <row r="292" spans="1:65" s="17" customFormat="1" ht="16.5" customHeight="1">
      <c r="A292" s="14"/>
      <c r="B292" s="15"/>
      <c r="C292" s="94">
        <f t="shared" si="103"/>
        <v>136</v>
      </c>
      <c r="D292" s="94" t="s">
        <v>219</v>
      </c>
      <c r="E292" s="95" t="s">
        <v>4179</v>
      </c>
      <c r="F292" s="96" t="s">
        <v>4180</v>
      </c>
      <c r="G292" s="97" t="s">
        <v>2486</v>
      </c>
      <c r="H292" s="98">
        <v>15</v>
      </c>
      <c r="I292" s="1"/>
      <c r="J292" s="99">
        <f t="shared" si="93"/>
        <v>0</v>
      </c>
      <c r="K292" s="96" t="s">
        <v>0</v>
      </c>
      <c r="L292" s="15"/>
      <c r="M292" s="100" t="s">
        <v>0</v>
      </c>
      <c r="N292" s="101" t="s">
        <v>37</v>
      </c>
      <c r="O292" s="102"/>
      <c r="P292" s="103">
        <f t="shared" si="94"/>
        <v>0</v>
      </c>
      <c r="Q292" s="103">
        <v>0</v>
      </c>
      <c r="R292" s="103">
        <f t="shared" si="95"/>
        <v>0</v>
      </c>
      <c r="S292" s="103">
        <v>0</v>
      </c>
      <c r="T292" s="104">
        <f t="shared" si="96"/>
        <v>0</v>
      </c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R292" s="105" t="s">
        <v>224</v>
      </c>
      <c r="AT292" s="105" t="s">
        <v>219</v>
      </c>
      <c r="AU292" s="105" t="s">
        <v>81</v>
      </c>
      <c r="AY292" s="6" t="s">
        <v>217</v>
      </c>
      <c r="BE292" s="106">
        <f t="shared" si="97"/>
        <v>0</v>
      </c>
      <c r="BF292" s="106">
        <f t="shared" si="98"/>
        <v>0</v>
      </c>
      <c r="BG292" s="106">
        <f t="shared" si="99"/>
        <v>0</v>
      </c>
      <c r="BH292" s="106">
        <f t="shared" si="100"/>
        <v>0</v>
      </c>
      <c r="BI292" s="106">
        <f t="shared" si="101"/>
        <v>0</v>
      </c>
      <c r="BJ292" s="6" t="s">
        <v>79</v>
      </c>
      <c r="BK292" s="106">
        <f t="shared" si="102"/>
        <v>0</v>
      </c>
      <c r="BL292" s="6" t="s">
        <v>224</v>
      </c>
      <c r="BM292" s="105" t="s">
        <v>915</v>
      </c>
    </row>
    <row r="293" spans="1:65" s="17" customFormat="1" ht="16.5" customHeight="1">
      <c r="A293" s="14"/>
      <c r="B293" s="15"/>
      <c r="C293" s="94">
        <f t="shared" si="103"/>
        <v>137</v>
      </c>
      <c r="D293" s="94" t="s">
        <v>219</v>
      </c>
      <c r="E293" s="95" t="s">
        <v>4181</v>
      </c>
      <c r="F293" s="96" t="s">
        <v>4182</v>
      </c>
      <c r="G293" s="97" t="s">
        <v>257</v>
      </c>
      <c r="H293" s="98">
        <v>550</v>
      </c>
      <c r="I293" s="1"/>
      <c r="J293" s="99">
        <f t="shared" si="93"/>
        <v>0</v>
      </c>
      <c r="K293" s="96" t="s">
        <v>0</v>
      </c>
      <c r="L293" s="15"/>
      <c r="M293" s="100" t="s">
        <v>0</v>
      </c>
      <c r="N293" s="101" t="s">
        <v>37</v>
      </c>
      <c r="O293" s="102"/>
      <c r="P293" s="103">
        <f t="shared" si="94"/>
        <v>0</v>
      </c>
      <c r="Q293" s="103">
        <v>0</v>
      </c>
      <c r="R293" s="103">
        <f t="shared" si="95"/>
        <v>0</v>
      </c>
      <c r="S293" s="103">
        <v>0</v>
      </c>
      <c r="T293" s="104">
        <f t="shared" si="96"/>
        <v>0</v>
      </c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R293" s="105" t="s">
        <v>224</v>
      </c>
      <c r="AT293" s="105" t="s">
        <v>219</v>
      </c>
      <c r="AU293" s="105" t="s">
        <v>81</v>
      </c>
      <c r="AY293" s="6" t="s">
        <v>217</v>
      </c>
      <c r="BE293" s="106">
        <f t="shared" si="97"/>
        <v>0</v>
      </c>
      <c r="BF293" s="106">
        <f t="shared" si="98"/>
        <v>0</v>
      </c>
      <c r="BG293" s="106">
        <f t="shared" si="99"/>
        <v>0</v>
      </c>
      <c r="BH293" s="106">
        <f t="shared" si="100"/>
        <v>0</v>
      </c>
      <c r="BI293" s="106">
        <f t="shared" si="101"/>
        <v>0</v>
      </c>
      <c r="BJ293" s="6" t="s">
        <v>79</v>
      </c>
      <c r="BK293" s="106">
        <f t="shared" si="102"/>
        <v>0</v>
      </c>
      <c r="BL293" s="6" t="s">
        <v>224</v>
      </c>
      <c r="BM293" s="105" t="s">
        <v>924</v>
      </c>
    </row>
    <row r="294" spans="1:65" s="17" customFormat="1" ht="16.5" customHeight="1">
      <c r="A294" s="14"/>
      <c r="B294" s="15"/>
      <c r="C294" s="94">
        <f t="shared" si="103"/>
        <v>138</v>
      </c>
      <c r="D294" s="94" t="s">
        <v>219</v>
      </c>
      <c r="E294" s="95" t="s">
        <v>4183</v>
      </c>
      <c r="F294" s="96" t="s">
        <v>4184</v>
      </c>
      <c r="G294" s="97" t="s">
        <v>257</v>
      </c>
      <c r="H294" s="98">
        <v>250</v>
      </c>
      <c r="I294" s="1"/>
      <c r="J294" s="99">
        <f t="shared" si="93"/>
        <v>0</v>
      </c>
      <c r="K294" s="96" t="s">
        <v>0</v>
      </c>
      <c r="L294" s="15"/>
      <c r="M294" s="100" t="s">
        <v>0</v>
      </c>
      <c r="N294" s="101" t="s">
        <v>37</v>
      </c>
      <c r="O294" s="102"/>
      <c r="P294" s="103">
        <f t="shared" si="94"/>
        <v>0</v>
      </c>
      <c r="Q294" s="103">
        <v>0</v>
      </c>
      <c r="R294" s="103">
        <f t="shared" si="95"/>
        <v>0</v>
      </c>
      <c r="S294" s="103">
        <v>0</v>
      </c>
      <c r="T294" s="104">
        <f t="shared" si="96"/>
        <v>0</v>
      </c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R294" s="105" t="s">
        <v>224</v>
      </c>
      <c r="AT294" s="105" t="s">
        <v>219</v>
      </c>
      <c r="AU294" s="105" t="s">
        <v>81</v>
      </c>
      <c r="AY294" s="6" t="s">
        <v>217</v>
      </c>
      <c r="BE294" s="106">
        <f t="shared" si="97"/>
        <v>0</v>
      </c>
      <c r="BF294" s="106">
        <f t="shared" si="98"/>
        <v>0</v>
      </c>
      <c r="BG294" s="106">
        <f t="shared" si="99"/>
        <v>0</v>
      </c>
      <c r="BH294" s="106">
        <f t="shared" si="100"/>
        <v>0</v>
      </c>
      <c r="BI294" s="106">
        <f t="shared" si="101"/>
        <v>0</v>
      </c>
      <c r="BJ294" s="6" t="s">
        <v>79</v>
      </c>
      <c r="BK294" s="106">
        <f t="shared" si="102"/>
        <v>0</v>
      </c>
      <c r="BL294" s="6" t="s">
        <v>224</v>
      </c>
      <c r="BM294" s="105" t="s">
        <v>933</v>
      </c>
    </row>
    <row r="295" spans="1:65" s="17" customFormat="1" ht="16.5" customHeight="1">
      <c r="A295" s="14"/>
      <c r="B295" s="15"/>
      <c r="C295" s="94">
        <f t="shared" si="103"/>
        <v>139</v>
      </c>
      <c r="D295" s="94" t="s">
        <v>219</v>
      </c>
      <c r="E295" s="95" t="s">
        <v>4185</v>
      </c>
      <c r="F295" s="96" t="s">
        <v>4186</v>
      </c>
      <c r="G295" s="97" t="s">
        <v>257</v>
      </c>
      <c r="H295" s="98">
        <v>30</v>
      </c>
      <c r="I295" s="1"/>
      <c r="J295" s="99">
        <f t="shared" si="93"/>
        <v>0</v>
      </c>
      <c r="K295" s="96" t="s">
        <v>0</v>
      </c>
      <c r="L295" s="15"/>
      <c r="M295" s="100" t="s">
        <v>0</v>
      </c>
      <c r="N295" s="101" t="s">
        <v>37</v>
      </c>
      <c r="O295" s="102"/>
      <c r="P295" s="103">
        <f t="shared" si="94"/>
        <v>0</v>
      </c>
      <c r="Q295" s="103">
        <v>0</v>
      </c>
      <c r="R295" s="103">
        <f t="shared" si="95"/>
        <v>0</v>
      </c>
      <c r="S295" s="103">
        <v>0</v>
      </c>
      <c r="T295" s="104">
        <f t="shared" si="96"/>
        <v>0</v>
      </c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R295" s="105" t="s">
        <v>224</v>
      </c>
      <c r="AT295" s="105" t="s">
        <v>219</v>
      </c>
      <c r="AU295" s="105" t="s">
        <v>81</v>
      </c>
      <c r="AY295" s="6" t="s">
        <v>217</v>
      </c>
      <c r="BE295" s="106">
        <f t="shared" si="97"/>
        <v>0</v>
      </c>
      <c r="BF295" s="106">
        <f t="shared" si="98"/>
        <v>0</v>
      </c>
      <c r="BG295" s="106">
        <f t="shared" si="99"/>
        <v>0</v>
      </c>
      <c r="BH295" s="106">
        <f t="shared" si="100"/>
        <v>0</v>
      </c>
      <c r="BI295" s="106">
        <f t="shared" si="101"/>
        <v>0</v>
      </c>
      <c r="BJ295" s="6" t="s">
        <v>79</v>
      </c>
      <c r="BK295" s="106">
        <f t="shared" si="102"/>
        <v>0</v>
      </c>
      <c r="BL295" s="6" t="s">
        <v>224</v>
      </c>
      <c r="BM295" s="105" t="s">
        <v>950</v>
      </c>
    </row>
    <row r="296" spans="1:65" s="17" customFormat="1" ht="16.5" customHeight="1">
      <c r="A296" s="14"/>
      <c r="B296" s="15"/>
      <c r="C296" s="94">
        <f t="shared" si="103"/>
        <v>140</v>
      </c>
      <c r="D296" s="94" t="s">
        <v>219</v>
      </c>
      <c r="E296" s="95" t="s">
        <v>4187</v>
      </c>
      <c r="F296" s="96" t="s">
        <v>4188</v>
      </c>
      <c r="G296" s="97" t="s">
        <v>862</v>
      </c>
      <c r="H296" s="98">
        <v>1</v>
      </c>
      <c r="I296" s="1"/>
      <c r="J296" s="99">
        <f t="shared" si="93"/>
        <v>0</v>
      </c>
      <c r="K296" s="96" t="s">
        <v>0</v>
      </c>
      <c r="L296" s="15"/>
      <c r="M296" s="100" t="s">
        <v>0</v>
      </c>
      <c r="N296" s="101" t="s">
        <v>37</v>
      </c>
      <c r="O296" s="102"/>
      <c r="P296" s="103">
        <f t="shared" si="94"/>
        <v>0</v>
      </c>
      <c r="Q296" s="103">
        <v>0</v>
      </c>
      <c r="R296" s="103">
        <f t="shared" si="95"/>
        <v>0</v>
      </c>
      <c r="S296" s="103">
        <v>0</v>
      </c>
      <c r="T296" s="104">
        <f t="shared" si="96"/>
        <v>0</v>
      </c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R296" s="105" t="s">
        <v>224</v>
      </c>
      <c r="AT296" s="105" t="s">
        <v>219</v>
      </c>
      <c r="AU296" s="105" t="s">
        <v>81</v>
      </c>
      <c r="AY296" s="6" t="s">
        <v>217</v>
      </c>
      <c r="BE296" s="106">
        <f t="shared" si="97"/>
        <v>0</v>
      </c>
      <c r="BF296" s="106">
        <f t="shared" si="98"/>
        <v>0</v>
      </c>
      <c r="BG296" s="106">
        <f t="shared" si="99"/>
        <v>0</v>
      </c>
      <c r="BH296" s="106">
        <f t="shared" si="100"/>
        <v>0</v>
      </c>
      <c r="BI296" s="106">
        <f t="shared" si="101"/>
        <v>0</v>
      </c>
      <c r="BJ296" s="6" t="s">
        <v>79</v>
      </c>
      <c r="BK296" s="106">
        <f t="shared" si="102"/>
        <v>0</v>
      </c>
      <c r="BL296" s="6" t="s">
        <v>224</v>
      </c>
      <c r="BM296" s="105" t="s">
        <v>961</v>
      </c>
    </row>
    <row r="297" spans="1:65" s="17" customFormat="1" ht="16.5" customHeight="1">
      <c r="A297" s="14"/>
      <c r="B297" s="15"/>
      <c r="C297" s="94">
        <f t="shared" si="103"/>
        <v>141</v>
      </c>
      <c r="D297" s="94" t="s">
        <v>219</v>
      </c>
      <c r="E297" s="95" t="s">
        <v>4189</v>
      </c>
      <c r="F297" s="96" t="s">
        <v>4190</v>
      </c>
      <c r="G297" s="97" t="s">
        <v>257</v>
      </c>
      <c r="H297" s="98">
        <v>9</v>
      </c>
      <c r="I297" s="1"/>
      <c r="J297" s="99">
        <f t="shared" si="93"/>
        <v>0</v>
      </c>
      <c r="K297" s="96" t="s">
        <v>0</v>
      </c>
      <c r="L297" s="15"/>
      <c r="M297" s="100" t="s">
        <v>0</v>
      </c>
      <c r="N297" s="101" t="s">
        <v>37</v>
      </c>
      <c r="O297" s="102"/>
      <c r="P297" s="103">
        <f t="shared" si="94"/>
        <v>0</v>
      </c>
      <c r="Q297" s="103">
        <v>0</v>
      </c>
      <c r="R297" s="103">
        <f t="shared" si="95"/>
        <v>0</v>
      </c>
      <c r="S297" s="103">
        <v>0</v>
      </c>
      <c r="T297" s="104">
        <f t="shared" si="96"/>
        <v>0</v>
      </c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R297" s="105" t="s">
        <v>224</v>
      </c>
      <c r="AT297" s="105" t="s">
        <v>219</v>
      </c>
      <c r="AU297" s="105" t="s">
        <v>81</v>
      </c>
      <c r="AY297" s="6" t="s">
        <v>217</v>
      </c>
      <c r="BE297" s="106">
        <f t="shared" si="97"/>
        <v>0</v>
      </c>
      <c r="BF297" s="106">
        <f t="shared" si="98"/>
        <v>0</v>
      </c>
      <c r="BG297" s="106">
        <f t="shared" si="99"/>
        <v>0</v>
      </c>
      <c r="BH297" s="106">
        <f t="shared" si="100"/>
        <v>0</v>
      </c>
      <c r="BI297" s="106">
        <f t="shared" si="101"/>
        <v>0</v>
      </c>
      <c r="BJ297" s="6" t="s">
        <v>79</v>
      </c>
      <c r="BK297" s="106">
        <f t="shared" si="102"/>
        <v>0</v>
      </c>
      <c r="BL297" s="6" t="s">
        <v>224</v>
      </c>
      <c r="BM297" s="105" t="s">
        <v>973</v>
      </c>
    </row>
    <row r="298" spans="1:65" s="17" customFormat="1" ht="16.5" customHeight="1">
      <c r="A298" s="14"/>
      <c r="B298" s="15"/>
      <c r="C298" s="94">
        <f t="shared" si="103"/>
        <v>142</v>
      </c>
      <c r="D298" s="94" t="s">
        <v>219</v>
      </c>
      <c r="E298" s="95" t="s">
        <v>4191</v>
      </c>
      <c r="F298" s="96" t="s">
        <v>5178</v>
      </c>
      <c r="G298" s="97" t="s">
        <v>257</v>
      </c>
      <c r="H298" s="98">
        <v>9</v>
      </c>
      <c r="I298" s="1"/>
      <c r="J298" s="99">
        <f t="shared" si="93"/>
        <v>0</v>
      </c>
      <c r="K298" s="96" t="s">
        <v>0</v>
      </c>
      <c r="L298" s="15"/>
      <c r="M298" s="100" t="s">
        <v>0</v>
      </c>
      <c r="N298" s="101" t="s">
        <v>37</v>
      </c>
      <c r="O298" s="102"/>
      <c r="P298" s="103">
        <f t="shared" si="94"/>
        <v>0</v>
      </c>
      <c r="Q298" s="103">
        <v>0</v>
      </c>
      <c r="R298" s="103">
        <f t="shared" si="95"/>
        <v>0</v>
      </c>
      <c r="S298" s="103">
        <v>0</v>
      </c>
      <c r="T298" s="104">
        <f t="shared" si="96"/>
        <v>0</v>
      </c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R298" s="105" t="s">
        <v>224</v>
      </c>
      <c r="AT298" s="105" t="s">
        <v>219</v>
      </c>
      <c r="AU298" s="105" t="s">
        <v>81</v>
      </c>
      <c r="AY298" s="6" t="s">
        <v>217</v>
      </c>
      <c r="BE298" s="106">
        <f t="shared" si="97"/>
        <v>0</v>
      </c>
      <c r="BF298" s="106">
        <f t="shared" si="98"/>
        <v>0</v>
      </c>
      <c r="BG298" s="106">
        <f t="shared" si="99"/>
        <v>0</v>
      </c>
      <c r="BH298" s="106">
        <f t="shared" si="100"/>
        <v>0</v>
      </c>
      <c r="BI298" s="106">
        <f t="shared" si="101"/>
        <v>0</v>
      </c>
      <c r="BJ298" s="6" t="s">
        <v>79</v>
      </c>
      <c r="BK298" s="106">
        <f t="shared" si="102"/>
        <v>0</v>
      </c>
      <c r="BL298" s="6" t="s">
        <v>224</v>
      </c>
      <c r="BM298" s="105" t="s">
        <v>983</v>
      </c>
    </row>
    <row r="299" spans="1:65" s="17" customFormat="1" ht="16.5" customHeight="1">
      <c r="A299" s="14"/>
      <c r="B299" s="15"/>
      <c r="C299" s="94">
        <f t="shared" si="103"/>
        <v>143</v>
      </c>
      <c r="D299" s="107" t="s">
        <v>219</v>
      </c>
      <c r="E299" s="108" t="s">
        <v>5176</v>
      </c>
      <c r="F299" s="109" t="s">
        <v>5177</v>
      </c>
      <c r="G299" s="110" t="s">
        <v>257</v>
      </c>
      <c r="H299" s="111">
        <v>9</v>
      </c>
      <c r="I299" s="3"/>
      <c r="J299" s="112">
        <f t="shared" ref="J299" si="104">ROUND(I299*H299,2)</f>
        <v>0</v>
      </c>
      <c r="K299" s="96" t="s">
        <v>0</v>
      </c>
      <c r="L299" s="15"/>
      <c r="M299" s="100"/>
      <c r="N299" s="101"/>
      <c r="O299" s="102"/>
      <c r="P299" s="103"/>
      <c r="Q299" s="103"/>
      <c r="R299" s="103"/>
      <c r="S299" s="103"/>
      <c r="T299" s="10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R299" s="105"/>
      <c r="AT299" s="105"/>
      <c r="AU299" s="105"/>
      <c r="AY299" s="6"/>
      <c r="BE299" s="106"/>
      <c r="BF299" s="106"/>
      <c r="BG299" s="106"/>
      <c r="BH299" s="106"/>
      <c r="BI299" s="106"/>
      <c r="BJ299" s="6"/>
      <c r="BK299" s="106"/>
      <c r="BL299" s="6"/>
      <c r="BM299" s="105"/>
    </row>
    <row r="300" spans="1:65" s="17" customFormat="1" ht="16.5" customHeight="1">
      <c r="A300" s="14"/>
      <c r="B300" s="15"/>
      <c r="C300" s="94">
        <f t="shared" si="103"/>
        <v>144</v>
      </c>
      <c r="D300" s="94" t="s">
        <v>219</v>
      </c>
      <c r="E300" s="95" t="s">
        <v>4192</v>
      </c>
      <c r="F300" s="96" t="s">
        <v>5175</v>
      </c>
      <c r="G300" s="97" t="s">
        <v>2486</v>
      </c>
      <c r="H300" s="98">
        <v>5</v>
      </c>
      <c r="I300" s="1"/>
      <c r="J300" s="99">
        <f t="shared" si="93"/>
        <v>0</v>
      </c>
      <c r="K300" s="96" t="s">
        <v>0</v>
      </c>
      <c r="L300" s="15"/>
      <c r="M300" s="100" t="s">
        <v>0</v>
      </c>
      <c r="N300" s="101" t="s">
        <v>37</v>
      </c>
      <c r="O300" s="102"/>
      <c r="P300" s="103">
        <f t="shared" si="94"/>
        <v>0</v>
      </c>
      <c r="Q300" s="103">
        <v>0</v>
      </c>
      <c r="R300" s="103">
        <f t="shared" si="95"/>
        <v>0</v>
      </c>
      <c r="S300" s="103">
        <v>0</v>
      </c>
      <c r="T300" s="104">
        <f t="shared" si="96"/>
        <v>0</v>
      </c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R300" s="105" t="s">
        <v>224</v>
      </c>
      <c r="AT300" s="105" t="s">
        <v>219</v>
      </c>
      <c r="AU300" s="105" t="s">
        <v>81</v>
      </c>
      <c r="AY300" s="6" t="s">
        <v>217</v>
      </c>
      <c r="BE300" s="106">
        <f t="shared" si="97"/>
        <v>0</v>
      </c>
      <c r="BF300" s="106">
        <f t="shared" si="98"/>
        <v>0</v>
      </c>
      <c r="BG300" s="106">
        <f t="shared" si="99"/>
        <v>0</v>
      </c>
      <c r="BH300" s="106">
        <f t="shared" si="100"/>
        <v>0</v>
      </c>
      <c r="BI300" s="106">
        <f t="shared" si="101"/>
        <v>0</v>
      </c>
      <c r="BJ300" s="6" t="s">
        <v>79</v>
      </c>
      <c r="BK300" s="106">
        <f t="shared" si="102"/>
        <v>0</v>
      </c>
      <c r="BL300" s="6" t="s">
        <v>224</v>
      </c>
      <c r="BM300" s="105" t="s">
        <v>993</v>
      </c>
    </row>
    <row r="301" spans="1:65" s="17" customFormat="1" ht="16.5" customHeight="1">
      <c r="A301" s="14"/>
      <c r="B301" s="15"/>
      <c r="C301" s="94">
        <f t="shared" si="103"/>
        <v>145</v>
      </c>
      <c r="D301" s="107" t="s">
        <v>219</v>
      </c>
      <c r="E301" s="108" t="s">
        <v>5173</v>
      </c>
      <c r="F301" s="109" t="s">
        <v>5174</v>
      </c>
      <c r="G301" s="110" t="s">
        <v>2486</v>
      </c>
      <c r="H301" s="111">
        <v>5</v>
      </c>
      <c r="I301" s="3"/>
      <c r="J301" s="112">
        <f t="shared" ref="J301" si="105">ROUND(I301*H301,2)</f>
        <v>0</v>
      </c>
      <c r="K301" s="96" t="s">
        <v>0</v>
      </c>
      <c r="L301" s="15"/>
      <c r="M301" s="100"/>
      <c r="N301" s="101"/>
      <c r="O301" s="102"/>
      <c r="P301" s="103"/>
      <c r="Q301" s="103"/>
      <c r="R301" s="103"/>
      <c r="S301" s="103"/>
      <c r="T301" s="10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R301" s="105"/>
      <c r="AT301" s="105"/>
      <c r="AU301" s="105"/>
      <c r="AY301" s="6"/>
      <c r="BE301" s="106"/>
      <c r="BF301" s="106"/>
      <c r="BG301" s="106"/>
      <c r="BH301" s="106"/>
      <c r="BI301" s="106"/>
      <c r="BJ301" s="6"/>
      <c r="BK301" s="106"/>
      <c r="BL301" s="6"/>
      <c r="BM301" s="105"/>
    </row>
    <row r="302" spans="1:65" s="17" customFormat="1" ht="16.5" customHeight="1">
      <c r="A302" s="14"/>
      <c r="B302" s="15"/>
      <c r="C302" s="94">
        <f t="shared" si="103"/>
        <v>146</v>
      </c>
      <c r="D302" s="94" t="s">
        <v>219</v>
      </c>
      <c r="E302" s="95" t="s">
        <v>4193</v>
      </c>
      <c r="F302" s="96" t="s">
        <v>4194</v>
      </c>
      <c r="G302" s="97" t="s">
        <v>862</v>
      </c>
      <c r="H302" s="98">
        <v>1</v>
      </c>
      <c r="I302" s="1"/>
      <c r="J302" s="99">
        <f t="shared" si="93"/>
        <v>0</v>
      </c>
      <c r="K302" s="96" t="s">
        <v>0</v>
      </c>
      <c r="L302" s="15"/>
      <c r="M302" s="100" t="s">
        <v>0</v>
      </c>
      <c r="N302" s="101" t="s">
        <v>37</v>
      </c>
      <c r="O302" s="102"/>
      <c r="P302" s="103">
        <f t="shared" si="94"/>
        <v>0</v>
      </c>
      <c r="Q302" s="103">
        <v>0</v>
      </c>
      <c r="R302" s="103">
        <f t="shared" si="95"/>
        <v>0</v>
      </c>
      <c r="S302" s="103">
        <v>0</v>
      </c>
      <c r="T302" s="104">
        <f t="shared" si="96"/>
        <v>0</v>
      </c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R302" s="105" t="s">
        <v>224</v>
      </c>
      <c r="AT302" s="105" t="s">
        <v>219</v>
      </c>
      <c r="AU302" s="105" t="s">
        <v>81</v>
      </c>
      <c r="AY302" s="6" t="s">
        <v>217</v>
      </c>
      <c r="BE302" s="106">
        <f t="shared" si="97"/>
        <v>0</v>
      </c>
      <c r="BF302" s="106">
        <f t="shared" si="98"/>
        <v>0</v>
      </c>
      <c r="BG302" s="106">
        <f t="shared" si="99"/>
        <v>0</v>
      </c>
      <c r="BH302" s="106">
        <f t="shared" si="100"/>
        <v>0</v>
      </c>
      <c r="BI302" s="106">
        <f t="shared" si="101"/>
        <v>0</v>
      </c>
      <c r="BJ302" s="6" t="s">
        <v>79</v>
      </c>
      <c r="BK302" s="106">
        <f t="shared" si="102"/>
        <v>0</v>
      </c>
      <c r="BL302" s="6" t="s">
        <v>224</v>
      </c>
      <c r="BM302" s="105" t="s">
        <v>1004</v>
      </c>
    </row>
    <row r="303" spans="1:65" s="17" customFormat="1" ht="16.5" customHeight="1">
      <c r="A303" s="14"/>
      <c r="B303" s="15"/>
      <c r="C303" s="94">
        <f t="shared" si="103"/>
        <v>147</v>
      </c>
      <c r="D303" s="94" t="s">
        <v>219</v>
      </c>
      <c r="E303" s="95" t="s">
        <v>4195</v>
      </c>
      <c r="F303" s="96" t="s">
        <v>4196</v>
      </c>
      <c r="G303" s="97" t="s">
        <v>2359</v>
      </c>
      <c r="H303" s="98">
        <v>40</v>
      </c>
      <c r="I303" s="1"/>
      <c r="J303" s="99">
        <f t="shared" si="93"/>
        <v>0</v>
      </c>
      <c r="K303" s="96" t="s">
        <v>0</v>
      </c>
      <c r="L303" s="15"/>
      <c r="M303" s="100" t="s">
        <v>0</v>
      </c>
      <c r="N303" s="101" t="s">
        <v>37</v>
      </c>
      <c r="O303" s="102"/>
      <c r="P303" s="103">
        <f t="shared" si="94"/>
        <v>0</v>
      </c>
      <c r="Q303" s="103">
        <v>0</v>
      </c>
      <c r="R303" s="103">
        <f t="shared" si="95"/>
        <v>0</v>
      </c>
      <c r="S303" s="103">
        <v>0</v>
      </c>
      <c r="T303" s="104">
        <f t="shared" si="96"/>
        <v>0</v>
      </c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R303" s="105" t="s">
        <v>224</v>
      </c>
      <c r="AT303" s="105" t="s">
        <v>219</v>
      </c>
      <c r="AU303" s="105" t="s">
        <v>81</v>
      </c>
      <c r="AY303" s="6" t="s">
        <v>217</v>
      </c>
      <c r="BE303" s="106">
        <f t="shared" si="97"/>
        <v>0</v>
      </c>
      <c r="BF303" s="106">
        <f t="shared" si="98"/>
        <v>0</v>
      </c>
      <c r="BG303" s="106">
        <f t="shared" si="99"/>
        <v>0</v>
      </c>
      <c r="BH303" s="106">
        <f t="shared" si="100"/>
        <v>0</v>
      </c>
      <c r="BI303" s="106">
        <f t="shared" si="101"/>
        <v>0</v>
      </c>
      <c r="BJ303" s="6" t="s">
        <v>79</v>
      </c>
      <c r="BK303" s="106">
        <f t="shared" si="102"/>
        <v>0</v>
      </c>
      <c r="BL303" s="6" t="s">
        <v>224</v>
      </c>
      <c r="BM303" s="105" t="s">
        <v>1014</v>
      </c>
    </row>
    <row r="304" spans="1:65" s="17" customFormat="1" ht="16.5" customHeight="1">
      <c r="A304" s="14"/>
      <c r="B304" s="15"/>
      <c r="C304" s="94">
        <f t="shared" si="103"/>
        <v>148</v>
      </c>
      <c r="D304" s="94" t="s">
        <v>219</v>
      </c>
      <c r="E304" s="95" t="s">
        <v>4197</v>
      </c>
      <c r="F304" s="96" t="s">
        <v>4198</v>
      </c>
      <c r="G304" s="97" t="s">
        <v>862</v>
      </c>
      <c r="H304" s="98">
        <v>1</v>
      </c>
      <c r="I304" s="1"/>
      <c r="J304" s="99">
        <f t="shared" si="93"/>
        <v>0</v>
      </c>
      <c r="K304" s="96" t="s">
        <v>0</v>
      </c>
      <c r="L304" s="15"/>
      <c r="M304" s="100" t="s">
        <v>0</v>
      </c>
      <c r="N304" s="101" t="s">
        <v>37</v>
      </c>
      <c r="O304" s="102"/>
      <c r="P304" s="103">
        <f t="shared" si="94"/>
        <v>0</v>
      </c>
      <c r="Q304" s="103">
        <v>0</v>
      </c>
      <c r="R304" s="103">
        <f t="shared" si="95"/>
        <v>0</v>
      </c>
      <c r="S304" s="103">
        <v>0</v>
      </c>
      <c r="T304" s="104">
        <f t="shared" si="96"/>
        <v>0</v>
      </c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R304" s="105" t="s">
        <v>224</v>
      </c>
      <c r="AT304" s="105" t="s">
        <v>219</v>
      </c>
      <c r="AU304" s="105" t="s">
        <v>81</v>
      </c>
      <c r="AY304" s="6" t="s">
        <v>217</v>
      </c>
      <c r="BE304" s="106">
        <f t="shared" si="97"/>
        <v>0</v>
      </c>
      <c r="BF304" s="106">
        <f t="shared" si="98"/>
        <v>0</v>
      </c>
      <c r="BG304" s="106">
        <f t="shared" si="99"/>
        <v>0</v>
      </c>
      <c r="BH304" s="106">
        <f t="shared" si="100"/>
        <v>0</v>
      </c>
      <c r="BI304" s="106">
        <f t="shared" si="101"/>
        <v>0</v>
      </c>
      <c r="BJ304" s="6" t="s">
        <v>79</v>
      </c>
      <c r="BK304" s="106">
        <f t="shared" si="102"/>
        <v>0</v>
      </c>
      <c r="BL304" s="6" t="s">
        <v>224</v>
      </c>
      <c r="BM304" s="105" t="s">
        <v>1024</v>
      </c>
    </row>
    <row r="305" spans="1:65" s="81" customFormat="1" ht="22.9" customHeight="1">
      <c r="B305" s="82"/>
      <c r="D305" s="83" t="s">
        <v>71</v>
      </c>
      <c r="E305" s="92" t="s">
        <v>3447</v>
      </c>
      <c r="F305" s="92" t="s">
        <v>4199</v>
      </c>
      <c r="J305" s="93">
        <f>SUBTOTAL(9,J306:J311)</f>
        <v>0</v>
      </c>
      <c r="L305" s="82"/>
      <c r="M305" s="86"/>
      <c r="N305" s="87"/>
      <c r="O305" s="87"/>
      <c r="P305" s="88">
        <f>SUM(P306:P311)</f>
        <v>0</v>
      </c>
      <c r="Q305" s="87"/>
      <c r="R305" s="88">
        <f>SUM(R306:R311)</f>
        <v>0</v>
      </c>
      <c r="S305" s="87"/>
      <c r="T305" s="89">
        <f>SUM(T306:T311)</f>
        <v>0</v>
      </c>
      <c r="AR305" s="83" t="s">
        <v>79</v>
      </c>
      <c r="AT305" s="90" t="s">
        <v>71</v>
      </c>
      <c r="AU305" s="90" t="s">
        <v>79</v>
      </c>
      <c r="AY305" s="83" t="s">
        <v>217</v>
      </c>
      <c r="BK305" s="91">
        <f>SUM(BK306:BK311)</f>
        <v>0</v>
      </c>
    </row>
    <row r="306" spans="1:65" s="17" customFormat="1" ht="16.5" customHeight="1">
      <c r="A306" s="14"/>
      <c r="B306" s="15"/>
      <c r="C306" s="94">
        <f>C304+1</f>
        <v>149</v>
      </c>
      <c r="D306" s="94" t="s">
        <v>219</v>
      </c>
      <c r="E306" s="95" t="s">
        <v>2451</v>
      </c>
      <c r="F306" s="96" t="s">
        <v>4200</v>
      </c>
      <c r="G306" s="97" t="s">
        <v>2486</v>
      </c>
      <c r="H306" s="98">
        <v>3</v>
      </c>
      <c r="I306" s="1"/>
      <c r="J306" s="99">
        <f t="shared" ref="J306:J311" si="106">ROUND(I306*H306,2)</f>
        <v>0</v>
      </c>
      <c r="K306" s="96" t="s">
        <v>0</v>
      </c>
      <c r="L306" s="15"/>
      <c r="M306" s="100" t="s">
        <v>0</v>
      </c>
      <c r="N306" s="101" t="s">
        <v>37</v>
      </c>
      <c r="O306" s="102"/>
      <c r="P306" s="103">
        <f t="shared" ref="P306:P311" si="107">O306*H306</f>
        <v>0</v>
      </c>
      <c r="Q306" s="103">
        <v>0</v>
      </c>
      <c r="R306" s="103">
        <f t="shared" ref="R306:R311" si="108">Q306*H306</f>
        <v>0</v>
      </c>
      <c r="S306" s="103">
        <v>0</v>
      </c>
      <c r="T306" s="104">
        <f t="shared" ref="T306:T311" si="109">S306*H306</f>
        <v>0</v>
      </c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R306" s="105" t="s">
        <v>224</v>
      </c>
      <c r="AT306" s="105" t="s">
        <v>219</v>
      </c>
      <c r="AU306" s="105" t="s">
        <v>81</v>
      </c>
      <c r="AY306" s="6" t="s">
        <v>217</v>
      </c>
      <c r="BE306" s="106">
        <f t="shared" ref="BE306:BE311" si="110">IF(N306="základní",J306,0)</f>
        <v>0</v>
      </c>
      <c r="BF306" s="106">
        <f t="shared" ref="BF306:BF311" si="111">IF(N306="snížená",J306,0)</f>
        <v>0</v>
      </c>
      <c r="BG306" s="106">
        <f t="shared" ref="BG306:BG311" si="112">IF(N306="zákl. přenesená",J306,0)</f>
        <v>0</v>
      </c>
      <c r="BH306" s="106">
        <f t="shared" ref="BH306:BH311" si="113">IF(N306="sníž. přenesená",J306,0)</f>
        <v>0</v>
      </c>
      <c r="BI306" s="106">
        <f t="shared" ref="BI306:BI311" si="114">IF(N306="nulová",J306,0)</f>
        <v>0</v>
      </c>
      <c r="BJ306" s="6" t="s">
        <v>79</v>
      </c>
      <c r="BK306" s="106">
        <f t="shared" ref="BK306:BK311" si="115">ROUND(I306*H306,2)</f>
        <v>0</v>
      </c>
      <c r="BL306" s="6" t="s">
        <v>224</v>
      </c>
      <c r="BM306" s="105" t="s">
        <v>4201</v>
      </c>
    </row>
    <row r="307" spans="1:65" s="17" customFormat="1" ht="16.5" customHeight="1">
      <c r="A307" s="14"/>
      <c r="B307" s="15"/>
      <c r="C307" s="94">
        <f>C306+1</f>
        <v>150</v>
      </c>
      <c r="D307" s="94" t="s">
        <v>219</v>
      </c>
      <c r="E307" s="95" t="s">
        <v>2452</v>
      </c>
      <c r="F307" s="96" t="s">
        <v>4202</v>
      </c>
      <c r="G307" s="97" t="s">
        <v>2486</v>
      </c>
      <c r="H307" s="98">
        <v>94</v>
      </c>
      <c r="I307" s="1"/>
      <c r="J307" s="99">
        <f t="shared" si="106"/>
        <v>0</v>
      </c>
      <c r="K307" s="96" t="s">
        <v>0</v>
      </c>
      <c r="L307" s="15"/>
      <c r="M307" s="100" t="s">
        <v>0</v>
      </c>
      <c r="N307" s="101" t="s">
        <v>37</v>
      </c>
      <c r="O307" s="102"/>
      <c r="P307" s="103">
        <f t="shared" si="107"/>
        <v>0</v>
      </c>
      <c r="Q307" s="103">
        <v>0</v>
      </c>
      <c r="R307" s="103">
        <f t="shared" si="108"/>
        <v>0</v>
      </c>
      <c r="S307" s="103">
        <v>0</v>
      </c>
      <c r="T307" s="104">
        <f t="shared" si="109"/>
        <v>0</v>
      </c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R307" s="105" t="s">
        <v>224</v>
      </c>
      <c r="AT307" s="105" t="s">
        <v>219</v>
      </c>
      <c r="AU307" s="105" t="s">
        <v>81</v>
      </c>
      <c r="AY307" s="6" t="s">
        <v>217</v>
      </c>
      <c r="BE307" s="106">
        <f t="shared" si="110"/>
        <v>0</v>
      </c>
      <c r="BF307" s="106">
        <f t="shared" si="111"/>
        <v>0</v>
      </c>
      <c r="BG307" s="106">
        <f t="shared" si="112"/>
        <v>0</v>
      </c>
      <c r="BH307" s="106">
        <f t="shared" si="113"/>
        <v>0</v>
      </c>
      <c r="BI307" s="106">
        <f t="shared" si="114"/>
        <v>0</v>
      </c>
      <c r="BJ307" s="6" t="s">
        <v>79</v>
      </c>
      <c r="BK307" s="106">
        <f t="shared" si="115"/>
        <v>0</v>
      </c>
      <c r="BL307" s="6" t="s">
        <v>224</v>
      </c>
      <c r="BM307" s="105" t="s">
        <v>4203</v>
      </c>
    </row>
    <row r="308" spans="1:65" s="17" customFormat="1" ht="16.5" customHeight="1">
      <c r="A308" s="14"/>
      <c r="B308" s="15"/>
      <c r="C308" s="94">
        <f t="shared" ref="C308:C311" si="116">C307+1</f>
        <v>151</v>
      </c>
      <c r="D308" s="94" t="s">
        <v>219</v>
      </c>
      <c r="E308" s="95" t="s">
        <v>2453</v>
      </c>
      <c r="F308" s="96" t="s">
        <v>4204</v>
      </c>
      <c r="G308" s="97" t="s">
        <v>2486</v>
      </c>
      <c r="H308" s="98">
        <v>40</v>
      </c>
      <c r="I308" s="1"/>
      <c r="J308" s="99">
        <f t="shared" si="106"/>
        <v>0</v>
      </c>
      <c r="K308" s="96" t="s">
        <v>0</v>
      </c>
      <c r="L308" s="15"/>
      <c r="M308" s="100" t="s">
        <v>0</v>
      </c>
      <c r="N308" s="101" t="s">
        <v>37</v>
      </c>
      <c r="O308" s="102"/>
      <c r="P308" s="103">
        <f t="shared" si="107"/>
        <v>0</v>
      </c>
      <c r="Q308" s="103">
        <v>0</v>
      </c>
      <c r="R308" s="103">
        <f t="shared" si="108"/>
        <v>0</v>
      </c>
      <c r="S308" s="103">
        <v>0</v>
      </c>
      <c r="T308" s="104">
        <f t="shared" si="109"/>
        <v>0</v>
      </c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R308" s="105" t="s">
        <v>224</v>
      </c>
      <c r="AT308" s="105" t="s">
        <v>219</v>
      </c>
      <c r="AU308" s="105" t="s">
        <v>81</v>
      </c>
      <c r="AY308" s="6" t="s">
        <v>217</v>
      </c>
      <c r="BE308" s="106">
        <f t="shared" si="110"/>
        <v>0</v>
      </c>
      <c r="BF308" s="106">
        <f t="shared" si="111"/>
        <v>0</v>
      </c>
      <c r="BG308" s="106">
        <f t="shared" si="112"/>
        <v>0</v>
      </c>
      <c r="BH308" s="106">
        <f t="shared" si="113"/>
        <v>0</v>
      </c>
      <c r="BI308" s="106">
        <f t="shared" si="114"/>
        <v>0</v>
      </c>
      <c r="BJ308" s="6" t="s">
        <v>79</v>
      </c>
      <c r="BK308" s="106">
        <f t="shared" si="115"/>
        <v>0</v>
      </c>
      <c r="BL308" s="6" t="s">
        <v>224</v>
      </c>
      <c r="BM308" s="105" t="s">
        <v>4205</v>
      </c>
    </row>
    <row r="309" spans="1:65" s="17" customFormat="1" ht="16.5" customHeight="1">
      <c r="A309" s="14"/>
      <c r="B309" s="15"/>
      <c r="C309" s="94">
        <f t="shared" si="116"/>
        <v>152</v>
      </c>
      <c r="D309" s="94" t="s">
        <v>219</v>
      </c>
      <c r="E309" s="95" t="s">
        <v>2454</v>
      </c>
      <c r="F309" s="96" t="s">
        <v>4206</v>
      </c>
      <c r="G309" s="97" t="s">
        <v>2486</v>
      </c>
      <c r="H309" s="98">
        <v>60</v>
      </c>
      <c r="I309" s="1"/>
      <c r="J309" s="99">
        <f t="shared" si="106"/>
        <v>0</v>
      </c>
      <c r="K309" s="96" t="s">
        <v>0</v>
      </c>
      <c r="L309" s="15"/>
      <c r="M309" s="100" t="s">
        <v>0</v>
      </c>
      <c r="N309" s="101" t="s">
        <v>37</v>
      </c>
      <c r="O309" s="102"/>
      <c r="P309" s="103">
        <f t="shared" si="107"/>
        <v>0</v>
      </c>
      <c r="Q309" s="103">
        <v>0</v>
      </c>
      <c r="R309" s="103">
        <f t="shared" si="108"/>
        <v>0</v>
      </c>
      <c r="S309" s="103">
        <v>0</v>
      </c>
      <c r="T309" s="104">
        <f t="shared" si="109"/>
        <v>0</v>
      </c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R309" s="105" t="s">
        <v>224</v>
      </c>
      <c r="AT309" s="105" t="s">
        <v>219</v>
      </c>
      <c r="AU309" s="105" t="s">
        <v>81</v>
      </c>
      <c r="AY309" s="6" t="s">
        <v>217</v>
      </c>
      <c r="BE309" s="106">
        <f t="shared" si="110"/>
        <v>0</v>
      </c>
      <c r="BF309" s="106">
        <f t="shared" si="111"/>
        <v>0</v>
      </c>
      <c r="BG309" s="106">
        <f t="shared" si="112"/>
        <v>0</v>
      </c>
      <c r="BH309" s="106">
        <f t="shared" si="113"/>
        <v>0</v>
      </c>
      <c r="BI309" s="106">
        <f t="shared" si="114"/>
        <v>0</v>
      </c>
      <c r="BJ309" s="6" t="s">
        <v>79</v>
      </c>
      <c r="BK309" s="106">
        <f t="shared" si="115"/>
        <v>0</v>
      </c>
      <c r="BL309" s="6" t="s">
        <v>224</v>
      </c>
      <c r="BM309" s="105" t="s">
        <v>4207</v>
      </c>
    </row>
    <row r="310" spans="1:65" s="17" customFormat="1" ht="16.5" customHeight="1">
      <c r="A310" s="14"/>
      <c r="B310" s="15"/>
      <c r="C310" s="94">
        <f t="shared" si="116"/>
        <v>153</v>
      </c>
      <c r="D310" s="94" t="s">
        <v>219</v>
      </c>
      <c r="E310" s="95" t="s">
        <v>2455</v>
      </c>
      <c r="F310" s="96" t="s">
        <v>4208</v>
      </c>
      <c r="G310" s="97" t="s">
        <v>257</v>
      </c>
      <c r="H310" s="98">
        <v>450</v>
      </c>
      <c r="I310" s="1"/>
      <c r="J310" s="99">
        <f t="shared" si="106"/>
        <v>0</v>
      </c>
      <c r="K310" s="96" t="s">
        <v>0</v>
      </c>
      <c r="L310" s="15"/>
      <c r="M310" s="100" t="s">
        <v>0</v>
      </c>
      <c r="N310" s="101" t="s">
        <v>37</v>
      </c>
      <c r="O310" s="102"/>
      <c r="P310" s="103">
        <f t="shared" si="107"/>
        <v>0</v>
      </c>
      <c r="Q310" s="103">
        <v>0</v>
      </c>
      <c r="R310" s="103">
        <f t="shared" si="108"/>
        <v>0</v>
      </c>
      <c r="S310" s="103">
        <v>0</v>
      </c>
      <c r="T310" s="104">
        <f t="shared" si="109"/>
        <v>0</v>
      </c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R310" s="105" t="s">
        <v>224</v>
      </c>
      <c r="AT310" s="105" t="s">
        <v>219</v>
      </c>
      <c r="AU310" s="105" t="s">
        <v>81</v>
      </c>
      <c r="AY310" s="6" t="s">
        <v>217</v>
      </c>
      <c r="BE310" s="106">
        <f t="shared" si="110"/>
        <v>0</v>
      </c>
      <c r="BF310" s="106">
        <f t="shared" si="111"/>
        <v>0</v>
      </c>
      <c r="BG310" s="106">
        <f t="shared" si="112"/>
        <v>0</v>
      </c>
      <c r="BH310" s="106">
        <f t="shared" si="113"/>
        <v>0</v>
      </c>
      <c r="BI310" s="106">
        <f t="shared" si="114"/>
        <v>0</v>
      </c>
      <c r="BJ310" s="6" t="s">
        <v>79</v>
      </c>
      <c r="BK310" s="106">
        <f t="shared" si="115"/>
        <v>0</v>
      </c>
      <c r="BL310" s="6" t="s">
        <v>224</v>
      </c>
      <c r="BM310" s="105" t="s">
        <v>4209</v>
      </c>
    </row>
    <row r="311" spans="1:65" s="17" customFormat="1" ht="16.5" customHeight="1">
      <c r="A311" s="14"/>
      <c r="B311" s="15"/>
      <c r="C311" s="94">
        <f t="shared" si="116"/>
        <v>154</v>
      </c>
      <c r="D311" s="94" t="s">
        <v>219</v>
      </c>
      <c r="E311" s="95" t="s">
        <v>2456</v>
      </c>
      <c r="F311" s="96" t="s">
        <v>4210</v>
      </c>
      <c r="G311" s="97" t="s">
        <v>257</v>
      </c>
      <c r="H311" s="98">
        <v>105</v>
      </c>
      <c r="I311" s="1"/>
      <c r="J311" s="99">
        <f t="shared" si="106"/>
        <v>0</v>
      </c>
      <c r="K311" s="96" t="s">
        <v>0</v>
      </c>
      <c r="L311" s="15"/>
      <c r="M311" s="118" t="s">
        <v>0</v>
      </c>
      <c r="N311" s="119" t="s">
        <v>37</v>
      </c>
      <c r="O311" s="120"/>
      <c r="P311" s="121">
        <f t="shared" si="107"/>
        <v>0</v>
      </c>
      <c r="Q311" s="121">
        <v>0</v>
      </c>
      <c r="R311" s="121">
        <f t="shared" si="108"/>
        <v>0</v>
      </c>
      <c r="S311" s="121">
        <v>0</v>
      </c>
      <c r="T311" s="122">
        <f t="shared" si="109"/>
        <v>0</v>
      </c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R311" s="105" t="s">
        <v>224</v>
      </c>
      <c r="AT311" s="105" t="s">
        <v>219</v>
      </c>
      <c r="AU311" s="105" t="s">
        <v>81</v>
      </c>
      <c r="AY311" s="6" t="s">
        <v>217</v>
      </c>
      <c r="BE311" s="106">
        <f t="shared" si="110"/>
        <v>0</v>
      </c>
      <c r="BF311" s="106">
        <f t="shared" si="111"/>
        <v>0</v>
      </c>
      <c r="BG311" s="106">
        <f t="shared" si="112"/>
        <v>0</v>
      </c>
      <c r="BH311" s="106">
        <f t="shared" si="113"/>
        <v>0</v>
      </c>
      <c r="BI311" s="106">
        <f t="shared" si="114"/>
        <v>0</v>
      </c>
      <c r="BJ311" s="6" t="s">
        <v>79</v>
      </c>
      <c r="BK311" s="106">
        <f t="shared" si="115"/>
        <v>0</v>
      </c>
      <c r="BL311" s="6" t="s">
        <v>224</v>
      </c>
      <c r="BM311" s="105" t="s">
        <v>4211</v>
      </c>
    </row>
    <row r="312" spans="1:65" s="17" customFormat="1" ht="6.95" customHeight="1">
      <c r="A312" s="14"/>
      <c r="B312" s="46"/>
      <c r="C312" s="47"/>
      <c r="D312" s="47"/>
      <c r="E312" s="47"/>
      <c r="F312" s="47"/>
      <c r="G312" s="47"/>
      <c r="H312" s="47"/>
      <c r="I312" s="47"/>
      <c r="J312" s="47"/>
      <c r="K312" s="47"/>
      <c r="L312" s="15"/>
      <c r="M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</row>
  </sheetData>
  <sheetProtection algorithmName="SHA-512" hashValue="12w6csby2gjcWRdcRu5MUlYW+4YGwsJKsxDuF/a9GP2PtlRzhg+jzsZR96QZgbTmvhhP7/6tE+FTNyZ1SG+fEg==" saltValue="WpSChtb3LWpTXbn+T7iynA==" spinCount="100000" sheet="1" objects="1" scenarios="1"/>
  <autoFilter ref="C123:K311"/>
  <mergeCells count="9">
    <mergeCell ref="E87:H87"/>
    <mergeCell ref="E114:H114"/>
    <mergeCell ref="E116:H116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361"/>
  <sheetViews>
    <sheetView showGridLines="0" workbookViewId="0">
      <selection activeCell="I182" sqref="I129:I182"/>
    </sheetView>
  </sheetViews>
  <sheetFormatPr defaultRowHeight="11.25"/>
  <cols>
    <col min="1" max="1" width="8.33203125" style="4" customWidth="1"/>
    <col min="2" max="2" width="1.1640625" style="4" customWidth="1"/>
    <col min="3" max="3" width="4.832031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144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s="17" customFormat="1" ht="12" customHeight="1">
      <c r="A8" s="14"/>
      <c r="B8" s="15"/>
      <c r="C8" s="14"/>
      <c r="D8" s="12" t="s">
        <v>162</v>
      </c>
      <c r="E8" s="14"/>
      <c r="F8" s="14"/>
      <c r="G8" s="14"/>
      <c r="H8" s="14"/>
      <c r="I8" s="14"/>
      <c r="J8" s="14"/>
      <c r="K8" s="14"/>
      <c r="L8" s="16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</row>
    <row r="9" spans="1:46" s="17" customFormat="1" ht="16.5" customHeight="1">
      <c r="A9" s="14"/>
      <c r="B9" s="15"/>
      <c r="C9" s="14"/>
      <c r="D9" s="14"/>
      <c r="E9" s="315" t="s">
        <v>4212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>
      <c r="A10" s="14"/>
      <c r="B10" s="15"/>
      <c r="C10" s="14"/>
      <c r="D10" s="14"/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2" customHeight="1">
      <c r="A11" s="14"/>
      <c r="B11" s="15"/>
      <c r="C11" s="14"/>
      <c r="D11" s="12" t="s">
        <v>16</v>
      </c>
      <c r="E11" s="14"/>
      <c r="F11" s="19" t="s">
        <v>0</v>
      </c>
      <c r="G11" s="14"/>
      <c r="H11" s="14"/>
      <c r="I11" s="12" t="s">
        <v>17</v>
      </c>
      <c r="J11" s="19" t="s">
        <v>0</v>
      </c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 ht="12" customHeight="1">
      <c r="A12" s="14"/>
      <c r="B12" s="15"/>
      <c r="C12" s="14"/>
      <c r="D12" s="12" t="s">
        <v>18</v>
      </c>
      <c r="E12" s="14"/>
      <c r="F12" s="19" t="s">
        <v>19</v>
      </c>
      <c r="G12" s="14"/>
      <c r="H12" s="14"/>
      <c r="I12" s="12" t="s">
        <v>20</v>
      </c>
      <c r="J12" s="20">
        <f>'Rekapitulace stavby'!AN8</f>
        <v>0</v>
      </c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0.9" customHeight="1">
      <c r="A13" s="14"/>
      <c r="B13" s="15"/>
      <c r="C13" s="14"/>
      <c r="D13" s="14"/>
      <c r="E13" s="14"/>
      <c r="F13" s="14"/>
      <c r="G13" s="14"/>
      <c r="H13" s="14"/>
      <c r="I13" s="14"/>
      <c r="J13" s="14"/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21</v>
      </c>
      <c r="E14" s="14"/>
      <c r="F14" s="14"/>
      <c r="G14" s="14"/>
      <c r="H14" s="14"/>
      <c r="I14" s="12" t="s">
        <v>22</v>
      </c>
      <c r="J14" s="19">
        <v>63703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8" customHeight="1">
      <c r="A15" s="14"/>
      <c r="B15" s="15"/>
      <c r="C15" s="14"/>
      <c r="D15" s="14"/>
      <c r="E15" s="19" t="s">
        <v>23</v>
      </c>
      <c r="F15" s="14"/>
      <c r="G15" s="14"/>
      <c r="H15" s="14"/>
      <c r="I15" s="12" t="s">
        <v>24</v>
      </c>
      <c r="J15" s="19" t="s">
        <v>5515</v>
      </c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6.95" customHeight="1">
      <c r="A16" s="14"/>
      <c r="B16" s="15"/>
      <c r="C16" s="14"/>
      <c r="D16" s="14"/>
      <c r="E16" s="14"/>
      <c r="F16" s="14"/>
      <c r="G16" s="14"/>
      <c r="H16" s="14"/>
      <c r="I16" s="14"/>
      <c r="J16" s="14"/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2" customHeight="1">
      <c r="A17" s="14"/>
      <c r="B17" s="15"/>
      <c r="C17" s="14"/>
      <c r="D17" s="12" t="s">
        <v>25</v>
      </c>
      <c r="E17" s="125"/>
      <c r="F17" s="125"/>
      <c r="G17" s="125"/>
      <c r="H17" s="125"/>
      <c r="I17" s="126" t="s">
        <v>22</v>
      </c>
      <c r="J17" s="123">
        <f>'Rekapitulace stavby'!AN13</f>
        <v>0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18" customHeight="1">
      <c r="A18" s="14"/>
      <c r="B18" s="15"/>
      <c r="C18" s="14"/>
      <c r="D18" s="14"/>
      <c r="E18" s="324">
        <f>'Rekapitulace stavby'!E14</f>
        <v>0</v>
      </c>
      <c r="F18" s="324"/>
      <c r="G18" s="324"/>
      <c r="H18" s="324"/>
      <c r="I18" s="126" t="s">
        <v>24</v>
      </c>
      <c r="J18" s="123">
        <f>'Rekapitulace stavby'!AN14</f>
        <v>0</v>
      </c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6.95" customHeight="1">
      <c r="A19" s="14"/>
      <c r="B19" s="15"/>
      <c r="C19" s="14"/>
      <c r="D19" s="14"/>
      <c r="E19" s="14"/>
      <c r="F19" s="14"/>
      <c r="G19" s="14"/>
      <c r="H19" s="14"/>
      <c r="I19" s="14"/>
      <c r="J19" s="14"/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2" customHeight="1">
      <c r="A20" s="14"/>
      <c r="B20" s="15"/>
      <c r="C20" s="14"/>
      <c r="D20" s="12" t="s">
        <v>26</v>
      </c>
      <c r="E20" s="14"/>
      <c r="F20" s="14"/>
      <c r="G20" s="14"/>
      <c r="H20" s="14"/>
      <c r="I20" s="12" t="s">
        <v>22</v>
      </c>
      <c r="J20" s="19">
        <v>25091905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18" customHeight="1">
      <c r="A21" s="14"/>
      <c r="B21" s="15"/>
      <c r="C21" s="14"/>
      <c r="D21" s="14"/>
      <c r="E21" s="19" t="s">
        <v>27</v>
      </c>
      <c r="F21" s="14"/>
      <c r="G21" s="14"/>
      <c r="H21" s="14"/>
      <c r="I21" s="12" t="s">
        <v>24</v>
      </c>
      <c r="J21" s="19" t="s">
        <v>5514</v>
      </c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6.95" customHeight="1">
      <c r="A22" s="14"/>
      <c r="B22" s="15"/>
      <c r="C22" s="14"/>
      <c r="D22" s="14"/>
      <c r="E22" s="14"/>
      <c r="F22" s="14"/>
      <c r="G22" s="14"/>
      <c r="H22" s="14"/>
      <c r="I22" s="14"/>
      <c r="J22" s="14"/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2" customHeight="1">
      <c r="A23" s="14"/>
      <c r="B23" s="15"/>
      <c r="C23" s="14"/>
      <c r="D23" s="12" t="s">
        <v>29</v>
      </c>
      <c r="E23" s="14"/>
      <c r="F23" s="14"/>
      <c r="G23" s="14"/>
      <c r="H23" s="14"/>
      <c r="I23" s="12" t="s">
        <v>22</v>
      </c>
      <c r="J23" s="19" t="str">
        <f>IF('Rekapitulace stavby'!AN19="","",'Rekapitulace stavby'!AN19)</f>
        <v/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18" customHeight="1">
      <c r="A24" s="14"/>
      <c r="B24" s="15"/>
      <c r="C24" s="14"/>
      <c r="D24" s="14"/>
      <c r="E24" s="19" t="str">
        <f>IF('Rekapitulace stavby'!E20="","",'Rekapitulace stavby'!E20)</f>
        <v xml:space="preserve"> </v>
      </c>
      <c r="F24" s="14"/>
      <c r="G24" s="14"/>
      <c r="H24" s="14"/>
      <c r="I24" s="12" t="s">
        <v>24</v>
      </c>
      <c r="J24" s="19" t="str">
        <f>IF('Rekapitulace stavby'!AN20="","",'Rekapitulace stavby'!AN20)</f>
        <v/>
      </c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6.95" customHeight="1">
      <c r="A25" s="14"/>
      <c r="B25" s="15"/>
      <c r="C25" s="14"/>
      <c r="D25" s="14"/>
      <c r="E25" s="14"/>
      <c r="F25" s="14"/>
      <c r="G25" s="14"/>
      <c r="H25" s="14"/>
      <c r="I25" s="14"/>
      <c r="J25" s="14"/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2" customHeight="1">
      <c r="A26" s="14"/>
      <c r="B26" s="15"/>
      <c r="C26" s="14"/>
      <c r="D26" s="12" t="s">
        <v>31</v>
      </c>
      <c r="E26" s="14"/>
      <c r="F26" s="14"/>
      <c r="G26" s="14"/>
      <c r="H26" s="14"/>
      <c r="I26" s="14"/>
      <c r="J26" s="14"/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24" customFormat="1" ht="16.5" customHeight="1">
      <c r="A27" s="21"/>
      <c r="B27" s="22"/>
      <c r="C27" s="21"/>
      <c r="D27" s="21"/>
      <c r="E27" s="289" t="s">
        <v>0</v>
      </c>
      <c r="F27" s="289"/>
      <c r="G27" s="289"/>
      <c r="H27" s="289"/>
      <c r="I27" s="21"/>
      <c r="J27" s="21"/>
      <c r="K27" s="21"/>
      <c r="L27" s="23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1:31" s="17" customFormat="1" ht="6.95" customHeight="1">
      <c r="A28" s="14"/>
      <c r="B28" s="15"/>
      <c r="C28" s="14"/>
      <c r="D28" s="14"/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17" customFormat="1" ht="6.95" customHeight="1">
      <c r="A29" s="14"/>
      <c r="B29" s="15"/>
      <c r="C29" s="14"/>
      <c r="D29" s="25"/>
      <c r="E29" s="25"/>
      <c r="F29" s="25"/>
      <c r="G29" s="25"/>
      <c r="H29" s="25"/>
      <c r="I29" s="25"/>
      <c r="J29" s="25"/>
      <c r="K29" s="25"/>
      <c r="L29" s="16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</row>
    <row r="30" spans="1:31" s="17" customFormat="1" ht="25.35" customHeight="1">
      <c r="A30" s="14"/>
      <c r="B30" s="15"/>
      <c r="C30" s="14"/>
      <c r="D30" s="26" t="s">
        <v>32</v>
      </c>
      <c r="E30" s="14"/>
      <c r="F30" s="14"/>
      <c r="G30" s="14"/>
      <c r="H30" s="14"/>
      <c r="I30" s="14"/>
      <c r="J30" s="27">
        <f>ROUND(J126, 2)</f>
        <v>0</v>
      </c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14.45" customHeight="1">
      <c r="A32" s="14"/>
      <c r="B32" s="15"/>
      <c r="C32" s="14"/>
      <c r="D32" s="14"/>
      <c r="E32" s="14"/>
      <c r="F32" s="28" t="s">
        <v>34</v>
      </c>
      <c r="G32" s="14"/>
      <c r="H32" s="14"/>
      <c r="I32" s="28" t="s">
        <v>33</v>
      </c>
      <c r="J32" s="28" t="s">
        <v>35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14.45" customHeight="1">
      <c r="A33" s="14"/>
      <c r="B33" s="15"/>
      <c r="C33" s="14"/>
      <c r="D33" s="29" t="s">
        <v>36</v>
      </c>
      <c r="E33" s="12" t="s">
        <v>37</v>
      </c>
      <c r="F33" s="30">
        <f>J30</f>
        <v>0</v>
      </c>
      <c r="G33" s="14"/>
      <c r="H33" s="14"/>
      <c r="I33" s="31">
        <v>0.21</v>
      </c>
      <c r="J33" s="30">
        <f>F33*0.21</f>
        <v>0</v>
      </c>
      <c r="K33" s="14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2" t="s">
        <v>38</v>
      </c>
      <c r="F34" s="30">
        <f>ROUND((SUM(BF126:BF360)),  2)</f>
        <v>0</v>
      </c>
      <c r="G34" s="14"/>
      <c r="H34" s="14"/>
      <c r="I34" s="31">
        <v>0.15</v>
      </c>
      <c r="J34" s="30">
        <f>ROUND(((SUM(BF126:BF360))*I34),  2)</f>
        <v>0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hidden="1" customHeight="1">
      <c r="A35" s="14"/>
      <c r="B35" s="15"/>
      <c r="C35" s="14"/>
      <c r="D35" s="14"/>
      <c r="E35" s="12" t="s">
        <v>39</v>
      </c>
      <c r="F35" s="30">
        <f>ROUND((SUM(BG126:BG360)),  2)</f>
        <v>0</v>
      </c>
      <c r="G35" s="14"/>
      <c r="H35" s="14"/>
      <c r="I35" s="31">
        <v>0.21</v>
      </c>
      <c r="J35" s="30">
        <f>0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hidden="1" customHeight="1">
      <c r="A36" s="14"/>
      <c r="B36" s="15"/>
      <c r="C36" s="14"/>
      <c r="D36" s="14"/>
      <c r="E36" s="12" t="s">
        <v>40</v>
      </c>
      <c r="F36" s="30">
        <f>ROUND((SUM(BH126:BH360)),  2)</f>
        <v>0</v>
      </c>
      <c r="G36" s="14"/>
      <c r="H36" s="14"/>
      <c r="I36" s="31">
        <v>0.15</v>
      </c>
      <c r="J36" s="30">
        <f>0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41</v>
      </c>
      <c r="F37" s="30">
        <f>ROUND((SUM(BI126:BI360)),  2)</f>
        <v>0</v>
      </c>
      <c r="G37" s="14"/>
      <c r="H37" s="14"/>
      <c r="I37" s="31">
        <v>0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6.95" customHeight="1">
      <c r="A38" s="14"/>
      <c r="B38" s="15"/>
      <c r="C38" s="14"/>
      <c r="D38" s="14"/>
      <c r="E38" s="14"/>
      <c r="F38" s="14"/>
      <c r="G38" s="14"/>
      <c r="H38" s="14"/>
      <c r="I38" s="14"/>
      <c r="J38" s="14"/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25.35" customHeight="1">
      <c r="A39" s="14"/>
      <c r="B39" s="15"/>
      <c r="C39" s="32"/>
      <c r="D39" s="33" t="s">
        <v>42</v>
      </c>
      <c r="E39" s="34"/>
      <c r="F39" s="34"/>
      <c r="G39" s="35" t="s">
        <v>43</v>
      </c>
      <c r="H39" s="36" t="s">
        <v>44</v>
      </c>
      <c r="I39" s="34"/>
      <c r="J39" s="37">
        <f>SUM(J30:J37)</f>
        <v>0</v>
      </c>
      <c r="K39" s="38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14.4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ht="14.45" customHeight="1">
      <c r="B41" s="9"/>
      <c r="L41" s="9"/>
    </row>
    <row r="42" spans="1:31" ht="14.45" customHeight="1">
      <c r="B42" s="9"/>
      <c r="L42" s="9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47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47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47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47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47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47" s="17" customFormat="1" ht="12" customHeight="1">
      <c r="A86" s="14"/>
      <c r="B86" s="15"/>
      <c r="C86" s="12" t="s">
        <v>162</v>
      </c>
      <c r="D86" s="14"/>
      <c r="E86" s="14"/>
      <c r="F86" s="14"/>
      <c r="G86" s="14"/>
      <c r="H86" s="14"/>
      <c r="I86" s="14"/>
      <c r="J86" s="14"/>
      <c r="K86" s="14"/>
      <c r="L86" s="16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</row>
    <row r="87" spans="1:47" s="17" customFormat="1" ht="16.5" customHeight="1">
      <c r="A87" s="14"/>
      <c r="B87" s="15"/>
      <c r="C87" s="14"/>
      <c r="D87" s="14"/>
      <c r="E87" s="315" t="str">
        <f>E9</f>
        <v>SO 206 - Slaboproud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47" s="17" customFormat="1" ht="6.95" customHeight="1">
      <c r="A88" s="14"/>
      <c r="B88" s="15"/>
      <c r="C88" s="14"/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47" s="17" customFormat="1" ht="12" customHeight="1">
      <c r="A89" s="14"/>
      <c r="B89" s="15"/>
      <c r="C89" s="12" t="s">
        <v>18</v>
      </c>
      <c r="D89" s="14"/>
      <c r="E89" s="14"/>
      <c r="F89" s="19" t="str">
        <f>F12</f>
        <v>Praha 6 - Hradčany</v>
      </c>
      <c r="G89" s="14"/>
      <c r="H89" s="14"/>
      <c r="I89" s="12" t="s">
        <v>20</v>
      </c>
      <c r="J89" s="20">
        <f>IF(J12="","",J12)</f>
        <v>0</v>
      </c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47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47" s="17" customFormat="1" ht="15.2" customHeight="1">
      <c r="A91" s="14"/>
      <c r="B91" s="15"/>
      <c r="C91" s="12" t="s">
        <v>21</v>
      </c>
      <c r="D91" s="14"/>
      <c r="E91" s="14"/>
      <c r="F91" s="19" t="str">
        <f>E15</f>
        <v>Městská část Praha 6</v>
      </c>
      <c r="G91" s="14"/>
      <c r="H91" s="14"/>
      <c r="I91" s="12" t="s">
        <v>26</v>
      </c>
      <c r="J91" s="50" t="str">
        <f>E21</f>
        <v>BOMART spol. s r.o.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47" s="17" customFormat="1" ht="15.2" customHeight="1">
      <c r="A92" s="14"/>
      <c r="B92" s="15"/>
      <c r="C92" s="12" t="s">
        <v>25</v>
      </c>
      <c r="D92" s="14"/>
      <c r="E92" s="14"/>
      <c r="F92" s="19">
        <f>IF(E18="","",E18)</f>
        <v>0</v>
      </c>
      <c r="G92" s="14"/>
      <c r="H92" s="14"/>
      <c r="I92" s="12" t="s">
        <v>29</v>
      </c>
      <c r="J92" s="50" t="str">
        <f>E24</f>
        <v xml:space="preserve"> </v>
      </c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47" s="17" customFormat="1" ht="10.35" customHeight="1">
      <c r="A93" s="14"/>
      <c r="B93" s="15"/>
      <c r="C93" s="14"/>
      <c r="D93" s="14"/>
      <c r="E93" s="14"/>
      <c r="F93" s="14"/>
      <c r="G93" s="14"/>
      <c r="H93" s="14"/>
      <c r="I93" s="14"/>
      <c r="J93" s="14"/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47" s="17" customFormat="1" ht="29.25" customHeight="1">
      <c r="A94" s="14"/>
      <c r="B94" s="15"/>
      <c r="C94" s="51" t="s">
        <v>165</v>
      </c>
      <c r="D94" s="32"/>
      <c r="E94" s="32"/>
      <c r="F94" s="32"/>
      <c r="G94" s="32"/>
      <c r="H94" s="32"/>
      <c r="I94" s="32"/>
      <c r="J94" s="52" t="s">
        <v>166</v>
      </c>
      <c r="K94" s="32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47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47" s="17" customFormat="1" ht="22.9" customHeight="1">
      <c r="A96" s="14"/>
      <c r="B96" s="15"/>
      <c r="C96" s="53" t="s">
        <v>167</v>
      </c>
      <c r="D96" s="14"/>
      <c r="E96" s="14"/>
      <c r="F96" s="14"/>
      <c r="G96" s="14"/>
      <c r="H96" s="14"/>
      <c r="I96" s="14"/>
      <c r="J96" s="27">
        <f>J126</f>
        <v>0</v>
      </c>
      <c r="K96" s="14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U96" s="6" t="s">
        <v>168</v>
      </c>
    </row>
    <row r="97" spans="1:31" s="54" customFormat="1" ht="24.95" customHeight="1">
      <c r="B97" s="55"/>
      <c r="D97" s="56" t="s">
        <v>4213</v>
      </c>
      <c r="E97" s="57"/>
      <c r="F97" s="57"/>
      <c r="G97" s="57"/>
      <c r="H97" s="57"/>
      <c r="I97" s="57"/>
      <c r="J97" s="58">
        <f>J127</f>
        <v>0</v>
      </c>
      <c r="L97" s="55"/>
    </row>
    <row r="98" spans="1:31" s="59" customFormat="1" ht="19.899999999999999" customHeight="1">
      <c r="B98" s="60"/>
      <c r="D98" s="61" t="s">
        <v>4214</v>
      </c>
      <c r="E98" s="62"/>
      <c r="F98" s="62"/>
      <c r="G98" s="62"/>
      <c r="H98" s="62"/>
      <c r="I98" s="62"/>
      <c r="J98" s="63">
        <f>J128</f>
        <v>0</v>
      </c>
      <c r="L98" s="60"/>
    </row>
    <row r="99" spans="1:31" s="59" customFormat="1" ht="19.899999999999999" customHeight="1">
      <c r="B99" s="60"/>
      <c r="D99" s="61" t="s">
        <v>4215</v>
      </c>
      <c r="E99" s="62"/>
      <c r="F99" s="62"/>
      <c r="G99" s="62"/>
      <c r="H99" s="62"/>
      <c r="I99" s="62"/>
      <c r="J99" s="63">
        <f>J183</f>
        <v>0</v>
      </c>
      <c r="L99" s="60"/>
    </row>
    <row r="100" spans="1:31" s="59" customFormat="1" ht="14.85" customHeight="1">
      <c r="B100" s="60"/>
      <c r="D100" s="61" t="s">
        <v>4216</v>
      </c>
      <c r="E100" s="62"/>
      <c r="F100" s="62"/>
      <c r="G100" s="62"/>
      <c r="H100" s="62"/>
      <c r="I100" s="62"/>
      <c r="J100" s="63">
        <f>J184</f>
        <v>0</v>
      </c>
      <c r="L100" s="60"/>
    </row>
    <row r="101" spans="1:31" s="59" customFormat="1" ht="14.85" customHeight="1">
      <c r="B101" s="60"/>
      <c r="D101" s="61" t="s">
        <v>4217</v>
      </c>
      <c r="E101" s="62"/>
      <c r="F101" s="62"/>
      <c r="G101" s="62"/>
      <c r="H101" s="62"/>
      <c r="I101" s="62"/>
      <c r="J101" s="63">
        <f>J210</f>
        <v>0</v>
      </c>
      <c r="L101" s="60"/>
    </row>
    <row r="102" spans="1:31" s="59" customFormat="1" ht="14.85" customHeight="1">
      <c r="B102" s="60"/>
      <c r="D102" s="61" t="s">
        <v>4218</v>
      </c>
      <c r="E102" s="62"/>
      <c r="F102" s="62"/>
      <c r="G102" s="62"/>
      <c r="H102" s="62"/>
      <c r="I102" s="62"/>
      <c r="J102" s="63">
        <f>J248</f>
        <v>0</v>
      </c>
      <c r="L102" s="60"/>
    </row>
    <row r="103" spans="1:31" s="59" customFormat="1" ht="14.85" customHeight="1">
      <c r="B103" s="60"/>
      <c r="D103" s="61" t="s">
        <v>4219</v>
      </c>
      <c r="E103" s="62"/>
      <c r="F103" s="62"/>
      <c r="G103" s="62"/>
      <c r="H103" s="62"/>
      <c r="I103" s="62"/>
      <c r="J103" s="63">
        <f>J256</f>
        <v>0</v>
      </c>
      <c r="L103" s="60"/>
    </row>
    <row r="104" spans="1:31" s="59" customFormat="1" ht="14.85" customHeight="1">
      <c r="B104" s="60"/>
      <c r="D104" s="61" t="s">
        <v>4220</v>
      </c>
      <c r="E104" s="62"/>
      <c r="F104" s="62"/>
      <c r="G104" s="62"/>
      <c r="H104" s="62"/>
      <c r="I104" s="62"/>
      <c r="J104" s="63">
        <f>J324</f>
        <v>0</v>
      </c>
      <c r="L104" s="60"/>
    </row>
    <row r="105" spans="1:31" s="59" customFormat="1" ht="19.899999999999999" customHeight="1">
      <c r="B105" s="60"/>
      <c r="D105" s="61" t="s">
        <v>4221</v>
      </c>
      <c r="E105" s="62"/>
      <c r="F105" s="62"/>
      <c r="G105" s="62"/>
      <c r="H105" s="62"/>
      <c r="I105" s="62"/>
      <c r="J105" s="63">
        <f>J326</f>
        <v>0</v>
      </c>
      <c r="L105" s="60"/>
    </row>
    <row r="106" spans="1:31" s="59" customFormat="1" ht="19.899999999999999" customHeight="1">
      <c r="B106" s="60"/>
      <c r="D106" s="61" t="s">
        <v>4222</v>
      </c>
      <c r="E106" s="62"/>
      <c r="F106" s="62"/>
      <c r="G106" s="62"/>
      <c r="H106" s="62"/>
      <c r="I106" s="62"/>
      <c r="J106" s="63">
        <f>J351</f>
        <v>0</v>
      </c>
      <c r="L106" s="60"/>
    </row>
    <row r="107" spans="1:31" s="17" customFormat="1" ht="21.75" customHeight="1">
      <c r="A107" s="14"/>
      <c r="B107" s="15"/>
      <c r="C107" s="14"/>
      <c r="D107" s="14"/>
      <c r="E107" s="14"/>
      <c r="F107" s="14"/>
      <c r="G107" s="14"/>
      <c r="H107" s="14"/>
      <c r="I107" s="14"/>
      <c r="J107" s="14"/>
      <c r="K107" s="14"/>
      <c r="L107" s="16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</row>
    <row r="108" spans="1:31" s="17" customFormat="1" ht="6.95" customHeight="1">
      <c r="A108" s="14"/>
      <c r="B108" s="46"/>
      <c r="C108" s="47"/>
      <c r="D108" s="47"/>
      <c r="E108" s="47"/>
      <c r="F108" s="47"/>
      <c r="G108" s="47"/>
      <c r="H108" s="47"/>
      <c r="I108" s="47"/>
      <c r="J108" s="47"/>
      <c r="K108" s="47"/>
      <c r="L108" s="16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12" spans="1:31" s="17" customFormat="1" ht="6.95" customHeight="1">
      <c r="A112" s="14"/>
      <c r="B112" s="48"/>
      <c r="C112" s="49"/>
      <c r="D112" s="49"/>
      <c r="E112" s="49"/>
      <c r="F112" s="49"/>
      <c r="G112" s="49"/>
      <c r="H112" s="49"/>
      <c r="I112" s="49"/>
      <c r="J112" s="49"/>
      <c r="K112" s="49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3" spans="1:63" s="17" customFormat="1" ht="24.95" customHeight="1">
      <c r="A113" s="14"/>
      <c r="B113" s="15"/>
      <c r="C113" s="10" t="s">
        <v>202</v>
      </c>
      <c r="D113" s="14"/>
      <c r="E113" s="14"/>
      <c r="F113" s="14"/>
      <c r="G113" s="14"/>
      <c r="H113" s="14"/>
      <c r="I113" s="14"/>
      <c r="J113" s="14"/>
      <c r="K113" s="14"/>
      <c r="L113" s="16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</row>
    <row r="114" spans="1:63" s="17" customFormat="1" ht="6.95" customHeight="1">
      <c r="A114" s="14"/>
      <c r="B114" s="15"/>
      <c r="C114" s="14"/>
      <c r="D114" s="14"/>
      <c r="E114" s="14"/>
      <c r="F114" s="14"/>
      <c r="G114" s="14"/>
      <c r="H114" s="14"/>
      <c r="I114" s="14"/>
      <c r="J114" s="14"/>
      <c r="K114" s="14"/>
      <c r="L114" s="16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</row>
    <row r="115" spans="1:63" s="17" customFormat="1" ht="12" customHeight="1">
      <c r="A115" s="14"/>
      <c r="B115" s="15"/>
      <c r="C115" s="12" t="s">
        <v>14</v>
      </c>
      <c r="D115" s="14"/>
      <c r="E115" s="14"/>
      <c r="F115" s="14"/>
      <c r="G115" s="14"/>
      <c r="H115" s="14"/>
      <c r="I115" s="14"/>
      <c r="J115" s="14"/>
      <c r="K115" s="14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63" s="17" customFormat="1" ht="16.5" customHeight="1">
      <c r="A116" s="14"/>
      <c r="B116" s="15"/>
      <c r="C116" s="14"/>
      <c r="D116" s="14"/>
      <c r="E116" s="321" t="str">
        <f>E7</f>
        <v>MŠ Tychonova - celková rekonstrukce</v>
      </c>
      <c r="F116" s="322"/>
      <c r="G116" s="322"/>
      <c r="H116" s="322"/>
      <c r="I116" s="14"/>
      <c r="J116" s="14"/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63" s="17" customFormat="1" ht="12" customHeight="1">
      <c r="A117" s="14"/>
      <c r="B117" s="15"/>
      <c r="C117" s="12" t="s">
        <v>162</v>
      </c>
      <c r="D117" s="14"/>
      <c r="E117" s="14"/>
      <c r="F117" s="14"/>
      <c r="G117" s="14"/>
      <c r="H117" s="14"/>
      <c r="I117" s="14"/>
      <c r="J117" s="14"/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63" s="17" customFormat="1" ht="16.5" customHeight="1">
      <c r="A118" s="14"/>
      <c r="B118" s="15"/>
      <c r="C118" s="14"/>
      <c r="D118" s="14"/>
      <c r="E118" s="315" t="str">
        <f>E9</f>
        <v>SO 206 - Slaboproud</v>
      </c>
      <c r="F118" s="320"/>
      <c r="G118" s="320"/>
      <c r="H118" s="320"/>
      <c r="I118" s="14"/>
      <c r="J118" s="14"/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63" s="17" customFormat="1" ht="6.95" customHeight="1">
      <c r="A119" s="14"/>
      <c r="B119" s="15"/>
      <c r="C119" s="14"/>
      <c r="D119" s="14"/>
      <c r="E119" s="14"/>
      <c r="F119" s="14"/>
      <c r="G119" s="14"/>
      <c r="H119" s="14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63" s="17" customFormat="1" ht="12" customHeight="1">
      <c r="A120" s="14"/>
      <c r="B120" s="15"/>
      <c r="C120" s="12" t="s">
        <v>18</v>
      </c>
      <c r="D120" s="14"/>
      <c r="E120" s="14"/>
      <c r="F120" s="19" t="str">
        <f>F12</f>
        <v>Praha 6 - Hradčany</v>
      </c>
      <c r="G120" s="14"/>
      <c r="H120" s="14"/>
      <c r="I120" s="12" t="s">
        <v>20</v>
      </c>
      <c r="J120" s="20">
        <f>IF(J12="","",J12)</f>
        <v>0</v>
      </c>
      <c r="K120" s="14"/>
      <c r="L120" s="16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</row>
    <row r="121" spans="1:63" s="17" customFormat="1" ht="6.95" customHeight="1">
      <c r="A121" s="14"/>
      <c r="B121" s="15"/>
      <c r="C121" s="14"/>
      <c r="D121" s="14"/>
      <c r="E121" s="14"/>
      <c r="F121" s="14"/>
      <c r="G121" s="14"/>
      <c r="H121" s="14"/>
      <c r="I121" s="14"/>
      <c r="J121" s="14"/>
      <c r="K121" s="14"/>
      <c r="L121" s="16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</row>
    <row r="122" spans="1:63" s="17" customFormat="1" ht="15.2" customHeight="1">
      <c r="A122" s="14"/>
      <c r="B122" s="15"/>
      <c r="C122" s="12" t="s">
        <v>21</v>
      </c>
      <c r="D122" s="14"/>
      <c r="E122" s="14"/>
      <c r="F122" s="19" t="str">
        <f>E15</f>
        <v>Městská část Praha 6</v>
      </c>
      <c r="G122" s="14"/>
      <c r="H122" s="14"/>
      <c r="I122" s="12" t="s">
        <v>26</v>
      </c>
      <c r="J122" s="50" t="str">
        <f>E21</f>
        <v>BOMART spol. s r.o.</v>
      </c>
      <c r="K122" s="14"/>
      <c r="L122" s="16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</row>
    <row r="123" spans="1:63" s="17" customFormat="1" ht="15.2" customHeight="1">
      <c r="A123" s="14"/>
      <c r="B123" s="15"/>
      <c r="C123" s="12" t="s">
        <v>25</v>
      </c>
      <c r="D123" s="14"/>
      <c r="E123" s="14"/>
      <c r="F123" s="19">
        <f>IF(E18="","",E18)</f>
        <v>0</v>
      </c>
      <c r="G123" s="14"/>
      <c r="H123" s="14"/>
      <c r="I123" s="12" t="s">
        <v>29</v>
      </c>
      <c r="J123" s="50" t="str">
        <f>E24</f>
        <v xml:space="preserve"> </v>
      </c>
      <c r="K123" s="14"/>
      <c r="L123" s="16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</row>
    <row r="124" spans="1:63" s="17" customFormat="1" ht="10.35" customHeight="1">
      <c r="A124" s="14"/>
      <c r="B124" s="15"/>
      <c r="C124" s="14"/>
      <c r="D124" s="14"/>
      <c r="E124" s="14"/>
      <c r="F124" s="14"/>
      <c r="G124" s="14"/>
      <c r="H124" s="14"/>
      <c r="I124" s="14"/>
      <c r="J124" s="14"/>
      <c r="K124" s="14"/>
      <c r="L124" s="16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</row>
    <row r="125" spans="1:63" s="73" customFormat="1" ht="29.25" customHeight="1">
      <c r="A125" s="64"/>
      <c r="B125" s="65"/>
      <c r="C125" s="66" t="s">
        <v>203</v>
      </c>
      <c r="D125" s="67" t="s">
        <v>57</v>
      </c>
      <c r="E125" s="67" t="s">
        <v>53</v>
      </c>
      <c r="F125" s="67" t="s">
        <v>54</v>
      </c>
      <c r="G125" s="67" t="s">
        <v>204</v>
      </c>
      <c r="H125" s="67" t="s">
        <v>205</v>
      </c>
      <c r="I125" s="67" t="s">
        <v>206</v>
      </c>
      <c r="J125" s="67" t="s">
        <v>166</v>
      </c>
      <c r="K125" s="68" t="s">
        <v>207</v>
      </c>
      <c r="L125" s="69"/>
      <c r="M125" s="70" t="s">
        <v>0</v>
      </c>
      <c r="N125" s="71" t="s">
        <v>36</v>
      </c>
      <c r="O125" s="71" t="s">
        <v>208</v>
      </c>
      <c r="P125" s="71" t="s">
        <v>209</v>
      </c>
      <c r="Q125" s="71" t="s">
        <v>210</v>
      </c>
      <c r="R125" s="71" t="s">
        <v>211</v>
      </c>
      <c r="S125" s="71" t="s">
        <v>212</v>
      </c>
      <c r="T125" s="72" t="s">
        <v>213</v>
      </c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</row>
    <row r="126" spans="1:63" s="17" customFormat="1" ht="22.9" customHeight="1">
      <c r="A126" s="14"/>
      <c r="B126" s="15"/>
      <c r="C126" s="74" t="s">
        <v>214</v>
      </c>
      <c r="D126" s="14"/>
      <c r="E126" s="14"/>
      <c r="F126" s="14"/>
      <c r="G126" s="14"/>
      <c r="H126" s="14"/>
      <c r="I126" s="14"/>
      <c r="J126" s="75">
        <f>SUBTOTAL(9,J129:J360)</f>
        <v>0</v>
      </c>
      <c r="K126" s="14"/>
      <c r="L126" s="15"/>
      <c r="M126" s="76"/>
      <c r="N126" s="77"/>
      <c r="O126" s="25"/>
      <c r="P126" s="78">
        <f>P127</f>
        <v>0</v>
      </c>
      <c r="Q126" s="25"/>
      <c r="R126" s="78">
        <f>R127</f>
        <v>0</v>
      </c>
      <c r="S126" s="25"/>
      <c r="T126" s="79">
        <f>T127</f>
        <v>0</v>
      </c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6" t="s">
        <v>71</v>
      </c>
      <c r="AU126" s="6" t="s">
        <v>168</v>
      </c>
      <c r="BK126" s="80">
        <f>BK127</f>
        <v>0</v>
      </c>
    </row>
    <row r="127" spans="1:63" s="81" customFormat="1" ht="25.9" customHeight="1">
      <c r="B127" s="82"/>
      <c r="D127" s="83" t="s">
        <v>71</v>
      </c>
      <c r="E127" s="84" t="s">
        <v>2391</v>
      </c>
      <c r="F127" s="84" t="s">
        <v>4223</v>
      </c>
      <c r="J127" s="85">
        <f>SUBTOTAL(9,J129:J360)</f>
        <v>0</v>
      </c>
      <c r="L127" s="82"/>
      <c r="M127" s="86"/>
      <c r="N127" s="87"/>
      <c r="O127" s="87"/>
      <c r="P127" s="88">
        <f>P128+P183+P326+P351</f>
        <v>0</v>
      </c>
      <c r="Q127" s="87"/>
      <c r="R127" s="88">
        <f>R128+R183+R326+R351</f>
        <v>0</v>
      </c>
      <c r="S127" s="87"/>
      <c r="T127" s="89">
        <f>T128+T183+T326+T351</f>
        <v>0</v>
      </c>
      <c r="AR127" s="83" t="s">
        <v>79</v>
      </c>
      <c r="AT127" s="90" t="s">
        <v>71</v>
      </c>
      <c r="AU127" s="90" t="s">
        <v>72</v>
      </c>
      <c r="AY127" s="83" t="s">
        <v>217</v>
      </c>
      <c r="BK127" s="91">
        <f>BK128+BK183+BK326+BK351</f>
        <v>0</v>
      </c>
    </row>
    <row r="128" spans="1:63" s="81" customFormat="1" ht="22.9" customHeight="1">
      <c r="B128" s="82"/>
      <c r="D128" s="83" t="s">
        <v>71</v>
      </c>
      <c r="E128" s="92" t="s">
        <v>3352</v>
      </c>
      <c r="F128" s="92" t="s">
        <v>4224</v>
      </c>
      <c r="J128" s="93">
        <f>SUBTOTAL(9,J129:J182)</f>
        <v>0</v>
      </c>
      <c r="L128" s="82"/>
      <c r="M128" s="86"/>
      <c r="N128" s="87"/>
      <c r="O128" s="87"/>
      <c r="P128" s="88">
        <f>SUM(P129:P182)</f>
        <v>0</v>
      </c>
      <c r="Q128" s="87"/>
      <c r="R128" s="88">
        <f>SUM(R129:R182)</f>
        <v>0</v>
      </c>
      <c r="S128" s="87"/>
      <c r="T128" s="89">
        <f>SUM(T129:T182)</f>
        <v>0</v>
      </c>
      <c r="AR128" s="83" t="s">
        <v>79</v>
      </c>
      <c r="AT128" s="90" t="s">
        <v>71</v>
      </c>
      <c r="AU128" s="90" t="s">
        <v>79</v>
      </c>
      <c r="AY128" s="83" t="s">
        <v>217</v>
      </c>
      <c r="BK128" s="91">
        <f>SUM(BK129:BK182)</f>
        <v>0</v>
      </c>
    </row>
    <row r="129" spans="1:65" s="17" customFormat="1" ht="16.5" customHeight="1">
      <c r="A129" s="14"/>
      <c r="B129" s="15"/>
      <c r="C129" s="94">
        <v>1</v>
      </c>
      <c r="D129" s="94" t="s">
        <v>219</v>
      </c>
      <c r="E129" s="95" t="s">
        <v>4225</v>
      </c>
      <c r="F129" s="96" t="s">
        <v>5180</v>
      </c>
      <c r="G129" s="97" t="s">
        <v>2486</v>
      </c>
      <c r="H129" s="98">
        <v>1</v>
      </c>
      <c r="I129" s="1"/>
      <c r="J129" s="99">
        <f t="shared" ref="J129:J182" si="0">ROUND(I129*H129,2)</f>
        <v>0</v>
      </c>
      <c r="K129" s="96" t="s">
        <v>0</v>
      </c>
      <c r="L129" s="15"/>
      <c r="M129" s="100" t="s">
        <v>0</v>
      </c>
      <c r="N129" s="101" t="s">
        <v>37</v>
      </c>
      <c r="O129" s="102"/>
      <c r="P129" s="103">
        <f t="shared" ref="P129:P182" si="1">O129*H129</f>
        <v>0</v>
      </c>
      <c r="Q129" s="103">
        <v>0</v>
      </c>
      <c r="R129" s="103">
        <f t="shared" ref="R129:R182" si="2">Q129*H129</f>
        <v>0</v>
      </c>
      <c r="S129" s="103">
        <v>0</v>
      </c>
      <c r="T129" s="104">
        <f t="shared" ref="T129:T182" si="3">S129*H129</f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R129" s="105" t="s">
        <v>224</v>
      </c>
      <c r="AT129" s="105" t="s">
        <v>219</v>
      </c>
      <c r="AU129" s="105" t="s">
        <v>81</v>
      </c>
      <c r="AY129" s="6" t="s">
        <v>217</v>
      </c>
      <c r="BE129" s="106">
        <f t="shared" ref="BE129:BE182" si="4">IF(N129="základní",J129,0)</f>
        <v>0</v>
      </c>
      <c r="BF129" s="106">
        <f t="shared" ref="BF129:BF182" si="5">IF(N129="snížená",J129,0)</f>
        <v>0</v>
      </c>
      <c r="BG129" s="106">
        <f t="shared" ref="BG129:BG182" si="6">IF(N129="zákl. přenesená",J129,0)</f>
        <v>0</v>
      </c>
      <c r="BH129" s="106">
        <f t="shared" ref="BH129:BH182" si="7">IF(N129="sníž. přenesená",J129,0)</f>
        <v>0</v>
      </c>
      <c r="BI129" s="106">
        <f t="shared" ref="BI129:BI182" si="8">IF(N129="nulová",J129,0)</f>
        <v>0</v>
      </c>
      <c r="BJ129" s="6" t="s">
        <v>79</v>
      </c>
      <c r="BK129" s="106">
        <f t="shared" ref="BK129:BK182" si="9">ROUND(I129*H129,2)</f>
        <v>0</v>
      </c>
      <c r="BL129" s="6" t="s">
        <v>224</v>
      </c>
      <c r="BM129" s="105" t="s">
        <v>81</v>
      </c>
    </row>
    <row r="130" spans="1:65" s="17" customFormat="1" ht="16.5" customHeight="1">
      <c r="A130" s="14"/>
      <c r="B130" s="15"/>
      <c r="C130" s="107">
        <f>C129+1</f>
        <v>2</v>
      </c>
      <c r="D130" s="107" t="s">
        <v>219</v>
      </c>
      <c r="E130" s="108" t="s">
        <v>5179</v>
      </c>
      <c r="F130" s="109" t="s">
        <v>5181</v>
      </c>
      <c r="G130" s="110" t="s">
        <v>2486</v>
      </c>
      <c r="H130" s="111">
        <v>1</v>
      </c>
      <c r="I130" s="3"/>
      <c r="J130" s="112">
        <f t="shared" ref="J130" si="10">ROUND(I130*H130,2)</f>
        <v>0</v>
      </c>
      <c r="K130" s="109" t="s">
        <v>0</v>
      </c>
      <c r="L130" s="15"/>
      <c r="M130" s="100"/>
      <c r="N130" s="101"/>
      <c r="O130" s="102"/>
      <c r="P130" s="103"/>
      <c r="Q130" s="103"/>
      <c r="R130" s="103"/>
      <c r="S130" s="103"/>
      <c r="T130" s="10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R130" s="105"/>
      <c r="AT130" s="105"/>
      <c r="AU130" s="105"/>
      <c r="AY130" s="6"/>
      <c r="BE130" s="106"/>
      <c r="BF130" s="106"/>
      <c r="BG130" s="106"/>
      <c r="BH130" s="106"/>
      <c r="BI130" s="106"/>
      <c r="BJ130" s="6"/>
      <c r="BK130" s="106"/>
      <c r="BL130" s="6"/>
      <c r="BM130" s="105"/>
    </row>
    <row r="131" spans="1:65" s="17" customFormat="1" ht="16.5" customHeight="1">
      <c r="A131" s="14"/>
      <c r="B131" s="15"/>
      <c r="C131" s="94">
        <f t="shared" ref="C131:C182" si="11">C130+1</f>
        <v>3</v>
      </c>
      <c r="D131" s="94" t="s">
        <v>219</v>
      </c>
      <c r="E131" s="95" t="s">
        <v>4226</v>
      </c>
      <c r="F131" s="96" t="s">
        <v>5182</v>
      </c>
      <c r="G131" s="97" t="s">
        <v>2486</v>
      </c>
      <c r="H131" s="98">
        <v>1</v>
      </c>
      <c r="I131" s="1"/>
      <c r="J131" s="99">
        <f t="shared" si="0"/>
        <v>0</v>
      </c>
      <c r="K131" s="96" t="s">
        <v>0</v>
      </c>
      <c r="L131" s="15"/>
      <c r="M131" s="100" t="s">
        <v>0</v>
      </c>
      <c r="N131" s="101" t="s">
        <v>37</v>
      </c>
      <c r="O131" s="102"/>
      <c r="P131" s="103">
        <f t="shared" si="1"/>
        <v>0</v>
      </c>
      <c r="Q131" s="103">
        <v>0</v>
      </c>
      <c r="R131" s="103">
        <f t="shared" si="2"/>
        <v>0</v>
      </c>
      <c r="S131" s="103">
        <v>0</v>
      </c>
      <c r="T131" s="104">
        <f t="shared" si="3"/>
        <v>0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R131" s="105" t="s">
        <v>224</v>
      </c>
      <c r="AT131" s="105" t="s">
        <v>219</v>
      </c>
      <c r="AU131" s="105" t="s">
        <v>81</v>
      </c>
      <c r="AY131" s="6" t="s">
        <v>217</v>
      </c>
      <c r="BE131" s="106">
        <f t="shared" si="4"/>
        <v>0</v>
      </c>
      <c r="BF131" s="106">
        <f t="shared" si="5"/>
        <v>0</v>
      </c>
      <c r="BG131" s="106">
        <f t="shared" si="6"/>
        <v>0</v>
      </c>
      <c r="BH131" s="106">
        <f t="shared" si="7"/>
        <v>0</v>
      </c>
      <c r="BI131" s="106">
        <f t="shared" si="8"/>
        <v>0</v>
      </c>
      <c r="BJ131" s="6" t="s">
        <v>79</v>
      </c>
      <c r="BK131" s="106">
        <f t="shared" si="9"/>
        <v>0</v>
      </c>
      <c r="BL131" s="6" t="s">
        <v>224</v>
      </c>
      <c r="BM131" s="105" t="s">
        <v>224</v>
      </c>
    </row>
    <row r="132" spans="1:65" s="17" customFormat="1" ht="16.5" customHeight="1">
      <c r="A132" s="14"/>
      <c r="B132" s="15"/>
      <c r="C132" s="107">
        <f t="shared" si="11"/>
        <v>4</v>
      </c>
      <c r="D132" s="107" t="s">
        <v>219</v>
      </c>
      <c r="E132" s="108" t="s">
        <v>5183</v>
      </c>
      <c r="F132" s="109" t="s">
        <v>5184</v>
      </c>
      <c r="G132" s="110" t="s">
        <v>2486</v>
      </c>
      <c r="H132" s="111">
        <v>1</v>
      </c>
      <c r="I132" s="3"/>
      <c r="J132" s="112">
        <f t="shared" ref="J132" si="12">ROUND(I132*H132,2)</f>
        <v>0</v>
      </c>
      <c r="K132" s="109" t="s">
        <v>0</v>
      </c>
      <c r="L132" s="15"/>
      <c r="M132" s="100"/>
      <c r="N132" s="101"/>
      <c r="O132" s="102"/>
      <c r="P132" s="103"/>
      <c r="Q132" s="103"/>
      <c r="R132" s="103"/>
      <c r="S132" s="103"/>
      <c r="T132" s="10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R132" s="105"/>
      <c r="AT132" s="105"/>
      <c r="AU132" s="105"/>
      <c r="AY132" s="6"/>
      <c r="BE132" s="106"/>
      <c r="BF132" s="106"/>
      <c r="BG132" s="106"/>
      <c r="BH132" s="106"/>
      <c r="BI132" s="106"/>
      <c r="BJ132" s="6"/>
      <c r="BK132" s="106"/>
      <c r="BL132" s="6"/>
      <c r="BM132" s="105"/>
    </row>
    <row r="133" spans="1:65" s="17" customFormat="1" ht="16.5" customHeight="1">
      <c r="A133" s="14"/>
      <c r="B133" s="15"/>
      <c r="C133" s="94">
        <f t="shared" si="11"/>
        <v>5</v>
      </c>
      <c r="D133" s="94" t="s">
        <v>219</v>
      </c>
      <c r="E133" s="95" t="s">
        <v>4227</v>
      </c>
      <c r="F133" s="96" t="s">
        <v>5186</v>
      </c>
      <c r="G133" s="97" t="s">
        <v>2486</v>
      </c>
      <c r="H133" s="98">
        <v>1</v>
      </c>
      <c r="I133" s="1"/>
      <c r="J133" s="99">
        <f t="shared" si="0"/>
        <v>0</v>
      </c>
      <c r="K133" s="96" t="s">
        <v>0</v>
      </c>
      <c r="L133" s="15"/>
      <c r="M133" s="100" t="s">
        <v>0</v>
      </c>
      <c r="N133" s="101" t="s">
        <v>37</v>
      </c>
      <c r="O133" s="102"/>
      <c r="P133" s="103">
        <f t="shared" si="1"/>
        <v>0</v>
      </c>
      <c r="Q133" s="103">
        <v>0</v>
      </c>
      <c r="R133" s="103">
        <f t="shared" si="2"/>
        <v>0</v>
      </c>
      <c r="S133" s="103">
        <v>0</v>
      </c>
      <c r="T133" s="104">
        <f t="shared" si="3"/>
        <v>0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R133" s="105" t="s">
        <v>224</v>
      </c>
      <c r="AT133" s="105" t="s">
        <v>219</v>
      </c>
      <c r="AU133" s="105" t="s">
        <v>81</v>
      </c>
      <c r="AY133" s="6" t="s">
        <v>217</v>
      </c>
      <c r="BE133" s="106">
        <f t="shared" si="4"/>
        <v>0</v>
      </c>
      <c r="BF133" s="106">
        <f t="shared" si="5"/>
        <v>0</v>
      </c>
      <c r="BG133" s="106">
        <f t="shared" si="6"/>
        <v>0</v>
      </c>
      <c r="BH133" s="106">
        <f t="shared" si="7"/>
        <v>0</v>
      </c>
      <c r="BI133" s="106">
        <f t="shared" si="8"/>
        <v>0</v>
      </c>
      <c r="BJ133" s="6" t="s">
        <v>79</v>
      </c>
      <c r="BK133" s="106">
        <f t="shared" si="9"/>
        <v>0</v>
      </c>
      <c r="BL133" s="6" t="s">
        <v>224</v>
      </c>
      <c r="BM133" s="105" t="s">
        <v>244</v>
      </c>
    </row>
    <row r="134" spans="1:65" s="17" customFormat="1" ht="16.5" customHeight="1">
      <c r="A134" s="14"/>
      <c r="B134" s="15"/>
      <c r="C134" s="107">
        <f t="shared" si="11"/>
        <v>6</v>
      </c>
      <c r="D134" s="107" t="s">
        <v>219</v>
      </c>
      <c r="E134" s="108" t="s">
        <v>5185</v>
      </c>
      <c r="F134" s="109" t="s">
        <v>5187</v>
      </c>
      <c r="G134" s="110" t="s">
        <v>2486</v>
      </c>
      <c r="H134" s="111">
        <v>1</v>
      </c>
      <c r="I134" s="3"/>
      <c r="J134" s="112">
        <f t="shared" ref="J134" si="13">ROUND(I134*H134,2)</f>
        <v>0</v>
      </c>
      <c r="K134" s="109" t="s">
        <v>0</v>
      </c>
      <c r="L134" s="15"/>
      <c r="M134" s="100"/>
      <c r="N134" s="101"/>
      <c r="O134" s="102"/>
      <c r="P134" s="103"/>
      <c r="Q134" s="103"/>
      <c r="R134" s="103"/>
      <c r="S134" s="103"/>
      <c r="T134" s="10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R134" s="105"/>
      <c r="AT134" s="105"/>
      <c r="AU134" s="105"/>
      <c r="AY134" s="6"/>
      <c r="BE134" s="106"/>
      <c r="BF134" s="106"/>
      <c r="BG134" s="106"/>
      <c r="BH134" s="106"/>
      <c r="BI134" s="106"/>
      <c r="BJ134" s="6"/>
      <c r="BK134" s="106"/>
      <c r="BL134" s="6"/>
      <c r="BM134" s="105"/>
    </row>
    <row r="135" spans="1:65" s="17" customFormat="1" ht="16.5" customHeight="1">
      <c r="A135" s="14"/>
      <c r="B135" s="15"/>
      <c r="C135" s="94">
        <f t="shared" si="11"/>
        <v>7</v>
      </c>
      <c r="D135" s="94" t="s">
        <v>219</v>
      </c>
      <c r="E135" s="95" t="s">
        <v>4228</v>
      </c>
      <c r="F135" s="96" t="s">
        <v>5188</v>
      </c>
      <c r="G135" s="97" t="s">
        <v>2486</v>
      </c>
      <c r="H135" s="98">
        <v>2</v>
      </c>
      <c r="I135" s="1"/>
      <c r="J135" s="99">
        <f t="shared" si="0"/>
        <v>0</v>
      </c>
      <c r="K135" s="96" t="s">
        <v>0</v>
      </c>
      <c r="L135" s="15"/>
      <c r="M135" s="100" t="s">
        <v>0</v>
      </c>
      <c r="N135" s="101" t="s">
        <v>37</v>
      </c>
      <c r="O135" s="102"/>
      <c r="P135" s="103">
        <f t="shared" si="1"/>
        <v>0</v>
      </c>
      <c r="Q135" s="103">
        <v>0</v>
      </c>
      <c r="R135" s="103">
        <f t="shared" si="2"/>
        <v>0</v>
      </c>
      <c r="S135" s="103">
        <v>0</v>
      </c>
      <c r="T135" s="104">
        <f t="shared" si="3"/>
        <v>0</v>
      </c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R135" s="105" t="s">
        <v>224</v>
      </c>
      <c r="AT135" s="105" t="s">
        <v>219</v>
      </c>
      <c r="AU135" s="105" t="s">
        <v>81</v>
      </c>
      <c r="AY135" s="6" t="s">
        <v>217</v>
      </c>
      <c r="BE135" s="106">
        <f t="shared" si="4"/>
        <v>0</v>
      </c>
      <c r="BF135" s="106">
        <f t="shared" si="5"/>
        <v>0</v>
      </c>
      <c r="BG135" s="106">
        <f t="shared" si="6"/>
        <v>0</v>
      </c>
      <c r="BH135" s="106">
        <f t="shared" si="7"/>
        <v>0</v>
      </c>
      <c r="BI135" s="106">
        <f t="shared" si="8"/>
        <v>0</v>
      </c>
      <c r="BJ135" s="6" t="s">
        <v>79</v>
      </c>
      <c r="BK135" s="106">
        <f t="shared" si="9"/>
        <v>0</v>
      </c>
      <c r="BL135" s="6" t="s">
        <v>224</v>
      </c>
      <c r="BM135" s="105" t="s">
        <v>248</v>
      </c>
    </row>
    <row r="136" spans="1:65" s="17" customFormat="1" ht="16.5" customHeight="1">
      <c r="A136" s="14"/>
      <c r="B136" s="15"/>
      <c r="C136" s="107">
        <f t="shared" si="11"/>
        <v>8</v>
      </c>
      <c r="D136" s="107" t="s">
        <v>219</v>
      </c>
      <c r="E136" s="108" t="s">
        <v>5193</v>
      </c>
      <c r="F136" s="109" t="s">
        <v>5189</v>
      </c>
      <c r="G136" s="110" t="s">
        <v>2486</v>
      </c>
      <c r="H136" s="111">
        <v>2</v>
      </c>
      <c r="I136" s="3"/>
      <c r="J136" s="112">
        <f t="shared" ref="J136" si="14">ROUND(I136*H136,2)</f>
        <v>0</v>
      </c>
      <c r="K136" s="109" t="s">
        <v>0</v>
      </c>
      <c r="L136" s="15"/>
      <c r="M136" s="100"/>
      <c r="N136" s="101"/>
      <c r="O136" s="102"/>
      <c r="P136" s="103"/>
      <c r="Q136" s="103"/>
      <c r="R136" s="103"/>
      <c r="S136" s="103"/>
      <c r="T136" s="10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R136" s="105"/>
      <c r="AT136" s="105"/>
      <c r="AU136" s="105"/>
      <c r="AY136" s="6"/>
      <c r="BE136" s="106"/>
      <c r="BF136" s="106"/>
      <c r="BG136" s="106"/>
      <c r="BH136" s="106"/>
      <c r="BI136" s="106"/>
      <c r="BJ136" s="6"/>
      <c r="BK136" s="106"/>
      <c r="BL136" s="6"/>
      <c r="BM136" s="105"/>
    </row>
    <row r="137" spans="1:65" s="17" customFormat="1" ht="16.5" customHeight="1">
      <c r="A137" s="14"/>
      <c r="B137" s="15"/>
      <c r="C137" s="94">
        <f t="shared" si="11"/>
        <v>9</v>
      </c>
      <c r="D137" s="94" t="s">
        <v>219</v>
      </c>
      <c r="E137" s="95" t="s">
        <v>4229</v>
      </c>
      <c r="F137" s="96" t="s">
        <v>5190</v>
      </c>
      <c r="G137" s="97" t="s">
        <v>2486</v>
      </c>
      <c r="H137" s="98">
        <v>8</v>
      </c>
      <c r="I137" s="1"/>
      <c r="J137" s="99">
        <f t="shared" si="0"/>
        <v>0</v>
      </c>
      <c r="K137" s="96" t="s">
        <v>0</v>
      </c>
      <c r="L137" s="15"/>
      <c r="M137" s="100" t="s">
        <v>0</v>
      </c>
      <c r="N137" s="101" t="s">
        <v>37</v>
      </c>
      <c r="O137" s="102"/>
      <c r="P137" s="103">
        <f t="shared" si="1"/>
        <v>0</v>
      </c>
      <c r="Q137" s="103">
        <v>0</v>
      </c>
      <c r="R137" s="103">
        <f t="shared" si="2"/>
        <v>0</v>
      </c>
      <c r="S137" s="103">
        <v>0</v>
      </c>
      <c r="T137" s="104">
        <f t="shared" si="3"/>
        <v>0</v>
      </c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R137" s="105" t="s">
        <v>224</v>
      </c>
      <c r="AT137" s="105" t="s">
        <v>219</v>
      </c>
      <c r="AU137" s="105" t="s">
        <v>81</v>
      </c>
      <c r="AY137" s="6" t="s">
        <v>217</v>
      </c>
      <c r="BE137" s="106">
        <f t="shared" si="4"/>
        <v>0</v>
      </c>
      <c r="BF137" s="106">
        <f t="shared" si="5"/>
        <v>0</v>
      </c>
      <c r="BG137" s="106">
        <f t="shared" si="6"/>
        <v>0</v>
      </c>
      <c r="BH137" s="106">
        <f t="shared" si="7"/>
        <v>0</v>
      </c>
      <c r="BI137" s="106">
        <f t="shared" si="8"/>
        <v>0</v>
      </c>
      <c r="BJ137" s="6" t="s">
        <v>79</v>
      </c>
      <c r="BK137" s="106">
        <f t="shared" si="9"/>
        <v>0</v>
      </c>
      <c r="BL137" s="6" t="s">
        <v>224</v>
      </c>
      <c r="BM137" s="105" t="s">
        <v>266</v>
      </c>
    </row>
    <row r="138" spans="1:65" s="17" customFormat="1" ht="16.5" customHeight="1">
      <c r="A138" s="14"/>
      <c r="B138" s="15"/>
      <c r="C138" s="107">
        <f t="shared" si="11"/>
        <v>10</v>
      </c>
      <c r="D138" s="107" t="s">
        <v>219</v>
      </c>
      <c r="E138" s="108" t="s">
        <v>5192</v>
      </c>
      <c r="F138" s="109" t="s">
        <v>5191</v>
      </c>
      <c r="G138" s="110" t="s">
        <v>2486</v>
      </c>
      <c r="H138" s="111">
        <v>8</v>
      </c>
      <c r="I138" s="3"/>
      <c r="J138" s="112">
        <f t="shared" ref="J138" si="15">ROUND(I138*H138,2)</f>
        <v>0</v>
      </c>
      <c r="K138" s="109" t="s">
        <v>0</v>
      </c>
      <c r="L138" s="15"/>
      <c r="M138" s="100"/>
      <c r="N138" s="101"/>
      <c r="O138" s="102"/>
      <c r="P138" s="103"/>
      <c r="Q138" s="103"/>
      <c r="R138" s="103"/>
      <c r="S138" s="103"/>
      <c r="T138" s="10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R138" s="105"/>
      <c r="AT138" s="105"/>
      <c r="AU138" s="105"/>
      <c r="AY138" s="6"/>
      <c r="BE138" s="106"/>
      <c r="BF138" s="106"/>
      <c r="BG138" s="106"/>
      <c r="BH138" s="106"/>
      <c r="BI138" s="106"/>
      <c r="BJ138" s="6"/>
      <c r="BK138" s="106"/>
      <c r="BL138" s="6"/>
      <c r="BM138" s="105"/>
    </row>
    <row r="139" spans="1:65" s="17" customFormat="1" ht="16.5" customHeight="1">
      <c r="A139" s="14"/>
      <c r="B139" s="15"/>
      <c r="C139" s="94">
        <f t="shared" si="11"/>
        <v>11</v>
      </c>
      <c r="D139" s="94" t="s">
        <v>219</v>
      </c>
      <c r="E139" s="95" t="s">
        <v>4230</v>
      </c>
      <c r="F139" s="96" t="s">
        <v>5195</v>
      </c>
      <c r="G139" s="97" t="s">
        <v>2486</v>
      </c>
      <c r="H139" s="98">
        <v>1</v>
      </c>
      <c r="I139" s="1"/>
      <c r="J139" s="99">
        <f t="shared" si="0"/>
        <v>0</v>
      </c>
      <c r="K139" s="96" t="s">
        <v>0</v>
      </c>
      <c r="L139" s="15"/>
      <c r="M139" s="100" t="s">
        <v>0</v>
      </c>
      <c r="N139" s="101" t="s">
        <v>37</v>
      </c>
      <c r="O139" s="102"/>
      <c r="P139" s="103">
        <f t="shared" si="1"/>
        <v>0</v>
      </c>
      <c r="Q139" s="103">
        <v>0</v>
      </c>
      <c r="R139" s="103">
        <f t="shared" si="2"/>
        <v>0</v>
      </c>
      <c r="S139" s="103">
        <v>0</v>
      </c>
      <c r="T139" s="104">
        <f t="shared" si="3"/>
        <v>0</v>
      </c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R139" s="105" t="s">
        <v>224</v>
      </c>
      <c r="AT139" s="105" t="s">
        <v>219</v>
      </c>
      <c r="AU139" s="105" t="s">
        <v>81</v>
      </c>
      <c r="AY139" s="6" t="s">
        <v>217</v>
      </c>
      <c r="BE139" s="106">
        <f t="shared" si="4"/>
        <v>0</v>
      </c>
      <c r="BF139" s="106">
        <f t="shared" si="5"/>
        <v>0</v>
      </c>
      <c r="BG139" s="106">
        <f t="shared" si="6"/>
        <v>0</v>
      </c>
      <c r="BH139" s="106">
        <f t="shared" si="7"/>
        <v>0</v>
      </c>
      <c r="BI139" s="106">
        <f t="shared" si="8"/>
        <v>0</v>
      </c>
      <c r="BJ139" s="6" t="s">
        <v>79</v>
      </c>
      <c r="BK139" s="106">
        <f t="shared" si="9"/>
        <v>0</v>
      </c>
      <c r="BL139" s="6" t="s">
        <v>224</v>
      </c>
      <c r="BM139" s="105" t="s">
        <v>275</v>
      </c>
    </row>
    <row r="140" spans="1:65" s="17" customFormat="1" ht="16.5" customHeight="1">
      <c r="A140" s="14"/>
      <c r="B140" s="15"/>
      <c r="C140" s="107">
        <f t="shared" si="11"/>
        <v>12</v>
      </c>
      <c r="D140" s="107" t="s">
        <v>219</v>
      </c>
      <c r="E140" s="108" t="s">
        <v>5194</v>
      </c>
      <c r="F140" s="109" t="s">
        <v>5196</v>
      </c>
      <c r="G140" s="110" t="s">
        <v>2486</v>
      </c>
      <c r="H140" s="111">
        <v>1</v>
      </c>
      <c r="I140" s="3"/>
      <c r="J140" s="112">
        <f t="shared" ref="J140" si="16">ROUND(I140*H140,2)</f>
        <v>0</v>
      </c>
      <c r="K140" s="109" t="s">
        <v>0</v>
      </c>
      <c r="L140" s="15"/>
      <c r="M140" s="100"/>
      <c r="N140" s="101"/>
      <c r="O140" s="102"/>
      <c r="P140" s="103"/>
      <c r="Q140" s="103"/>
      <c r="R140" s="103"/>
      <c r="S140" s="103"/>
      <c r="T140" s="10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R140" s="105"/>
      <c r="AT140" s="105"/>
      <c r="AU140" s="105"/>
      <c r="AY140" s="6"/>
      <c r="BE140" s="106"/>
      <c r="BF140" s="106"/>
      <c r="BG140" s="106"/>
      <c r="BH140" s="106"/>
      <c r="BI140" s="106"/>
      <c r="BJ140" s="6"/>
      <c r="BK140" s="106"/>
      <c r="BL140" s="6"/>
      <c r="BM140" s="105"/>
    </row>
    <row r="141" spans="1:65" s="17" customFormat="1" ht="27.75" customHeight="1">
      <c r="A141" s="14"/>
      <c r="B141" s="15"/>
      <c r="C141" s="94">
        <f t="shared" si="11"/>
        <v>13</v>
      </c>
      <c r="D141" s="94" t="s">
        <v>219</v>
      </c>
      <c r="E141" s="95" t="s">
        <v>4231</v>
      </c>
      <c r="F141" s="96" t="s">
        <v>5198</v>
      </c>
      <c r="G141" s="97" t="s">
        <v>2486</v>
      </c>
      <c r="H141" s="98">
        <v>1</v>
      </c>
      <c r="I141" s="1"/>
      <c r="J141" s="99">
        <f t="shared" si="0"/>
        <v>0</v>
      </c>
      <c r="K141" s="96" t="s">
        <v>0</v>
      </c>
      <c r="L141" s="15"/>
      <c r="M141" s="100" t="s">
        <v>0</v>
      </c>
      <c r="N141" s="101" t="s">
        <v>37</v>
      </c>
      <c r="O141" s="102"/>
      <c r="P141" s="103">
        <f t="shared" si="1"/>
        <v>0</v>
      </c>
      <c r="Q141" s="103">
        <v>0</v>
      </c>
      <c r="R141" s="103">
        <f t="shared" si="2"/>
        <v>0</v>
      </c>
      <c r="S141" s="103">
        <v>0</v>
      </c>
      <c r="T141" s="104">
        <f t="shared" si="3"/>
        <v>0</v>
      </c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R141" s="105" t="s">
        <v>224</v>
      </c>
      <c r="AT141" s="105" t="s">
        <v>219</v>
      </c>
      <c r="AU141" s="105" t="s">
        <v>81</v>
      </c>
      <c r="AY141" s="6" t="s">
        <v>217</v>
      </c>
      <c r="BE141" s="106">
        <f t="shared" si="4"/>
        <v>0</v>
      </c>
      <c r="BF141" s="106">
        <f t="shared" si="5"/>
        <v>0</v>
      </c>
      <c r="BG141" s="106">
        <f t="shared" si="6"/>
        <v>0</v>
      </c>
      <c r="BH141" s="106">
        <f t="shared" si="7"/>
        <v>0</v>
      </c>
      <c r="BI141" s="106">
        <f t="shared" si="8"/>
        <v>0</v>
      </c>
      <c r="BJ141" s="6" t="s">
        <v>79</v>
      </c>
      <c r="BK141" s="106">
        <f t="shared" si="9"/>
        <v>0</v>
      </c>
      <c r="BL141" s="6" t="s">
        <v>224</v>
      </c>
      <c r="BM141" s="105" t="s">
        <v>283</v>
      </c>
    </row>
    <row r="142" spans="1:65" s="17" customFormat="1" ht="27.75" customHeight="1">
      <c r="A142" s="14"/>
      <c r="B142" s="15"/>
      <c r="C142" s="107">
        <f t="shared" si="11"/>
        <v>14</v>
      </c>
      <c r="D142" s="107" t="s">
        <v>219</v>
      </c>
      <c r="E142" s="108" t="s">
        <v>5197</v>
      </c>
      <c r="F142" s="109" t="s">
        <v>5199</v>
      </c>
      <c r="G142" s="110" t="s">
        <v>2486</v>
      </c>
      <c r="H142" s="111">
        <v>1</v>
      </c>
      <c r="I142" s="3"/>
      <c r="J142" s="112">
        <f t="shared" ref="J142" si="17">ROUND(I142*H142,2)</f>
        <v>0</v>
      </c>
      <c r="K142" s="109" t="s">
        <v>0</v>
      </c>
      <c r="L142" s="15"/>
      <c r="M142" s="100"/>
      <c r="N142" s="101"/>
      <c r="O142" s="102"/>
      <c r="P142" s="103"/>
      <c r="Q142" s="103"/>
      <c r="R142" s="103"/>
      <c r="S142" s="103"/>
      <c r="T142" s="10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R142" s="105"/>
      <c r="AT142" s="105"/>
      <c r="AU142" s="105"/>
      <c r="AY142" s="6"/>
      <c r="BE142" s="106"/>
      <c r="BF142" s="106"/>
      <c r="BG142" s="106"/>
      <c r="BH142" s="106"/>
      <c r="BI142" s="106"/>
      <c r="BJ142" s="6"/>
      <c r="BK142" s="106"/>
      <c r="BL142" s="6"/>
      <c r="BM142" s="105"/>
    </row>
    <row r="143" spans="1:65" s="17" customFormat="1" ht="16.5" customHeight="1">
      <c r="A143" s="14"/>
      <c r="B143" s="15"/>
      <c r="C143" s="94">
        <f t="shared" si="11"/>
        <v>15</v>
      </c>
      <c r="D143" s="94" t="s">
        <v>219</v>
      </c>
      <c r="E143" s="95" t="s">
        <v>4232</v>
      </c>
      <c r="F143" s="96" t="s">
        <v>5201</v>
      </c>
      <c r="G143" s="97" t="s">
        <v>2486</v>
      </c>
      <c r="H143" s="98">
        <v>1</v>
      </c>
      <c r="I143" s="1"/>
      <c r="J143" s="99">
        <f t="shared" si="0"/>
        <v>0</v>
      </c>
      <c r="K143" s="96" t="s">
        <v>0</v>
      </c>
      <c r="L143" s="15"/>
      <c r="M143" s="100" t="s">
        <v>0</v>
      </c>
      <c r="N143" s="101" t="s">
        <v>37</v>
      </c>
      <c r="O143" s="102"/>
      <c r="P143" s="103">
        <f t="shared" si="1"/>
        <v>0</v>
      </c>
      <c r="Q143" s="103">
        <v>0</v>
      </c>
      <c r="R143" s="103">
        <f t="shared" si="2"/>
        <v>0</v>
      </c>
      <c r="S143" s="103">
        <v>0</v>
      </c>
      <c r="T143" s="104">
        <f t="shared" si="3"/>
        <v>0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R143" s="105" t="s">
        <v>224</v>
      </c>
      <c r="AT143" s="105" t="s">
        <v>219</v>
      </c>
      <c r="AU143" s="105" t="s">
        <v>81</v>
      </c>
      <c r="AY143" s="6" t="s">
        <v>217</v>
      </c>
      <c r="BE143" s="106">
        <f t="shared" si="4"/>
        <v>0</v>
      </c>
      <c r="BF143" s="106">
        <f t="shared" si="5"/>
        <v>0</v>
      </c>
      <c r="BG143" s="106">
        <f t="shared" si="6"/>
        <v>0</v>
      </c>
      <c r="BH143" s="106">
        <f t="shared" si="7"/>
        <v>0</v>
      </c>
      <c r="BI143" s="106">
        <f t="shared" si="8"/>
        <v>0</v>
      </c>
      <c r="BJ143" s="6" t="s">
        <v>79</v>
      </c>
      <c r="BK143" s="106">
        <f t="shared" si="9"/>
        <v>0</v>
      </c>
      <c r="BL143" s="6" t="s">
        <v>224</v>
      </c>
      <c r="BM143" s="105" t="s">
        <v>293</v>
      </c>
    </row>
    <row r="144" spans="1:65" s="17" customFormat="1" ht="16.5" customHeight="1">
      <c r="A144" s="14"/>
      <c r="B144" s="15"/>
      <c r="C144" s="107">
        <f t="shared" si="11"/>
        <v>16</v>
      </c>
      <c r="D144" s="107" t="s">
        <v>219</v>
      </c>
      <c r="E144" s="108" t="s">
        <v>5200</v>
      </c>
      <c r="F144" s="109" t="s">
        <v>5202</v>
      </c>
      <c r="G144" s="110" t="s">
        <v>2486</v>
      </c>
      <c r="H144" s="111">
        <v>1</v>
      </c>
      <c r="I144" s="3"/>
      <c r="J144" s="112">
        <f t="shared" ref="J144" si="18">ROUND(I144*H144,2)</f>
        <v>0</v>
      </c>
      <c r="K144" s="109" t="s">
        <v>0</v>
      </c>
      <c r="L144" s="15"/>
      <c r="M144" s="100"/>
      <c r="N144" s="101"/>
      <c r="O144" s="102"/>
      <c r="P144" s="103"/>
      <c r="Q144" s="103"/>
      <c r="R144" s="103"/>
      <c r="S144" s="103"/>
      <c r="T144" s="10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R144" s="105"/>
      <c r="AT144" s="105"/>
      <c r="AU144" s="105"/>
      <c r="AY144" s="6"/>
      <c r="BE144" s="106"/>
      <c r="BF144" s="106"/>
      <c r="BG144" s="106"/>
      <c r="BH144" s="106"/>
      <c r="BI144" s="106"/>
      <c r="BJ144" s="6"/>
      <c r="BK144" s="106"/>
      <c r="BL144" s="6"/>
      <c r="BM144" s="105"/>
    </row>
    <row r="145" spans="1:65" s="17" customFormat="1" ht="16.5" customHeight="1">
      <c r="A145" s="14"/>
      <c r="B145" s="15"/>
      <c r="C145" s="94">
        <f t="shared" si="11"/>
        <v>17</v>
      </c>
      <c r="D145" s="94" t="s">
        <v>219</v>
      </c>
      <c r="E145" s="95" t="s">
        <v>4233</v>
      </c>
      <c r="F145" s="96" t="s">
        <v>5204</v>
      </c>
      <c r="G145" s="97" t="s">
        <v>2486</v>
      </c>
      <c r="H145" s="98">
        <v>1</v>
      </c>
      <c r="I145" s="1"/>
      <c r="J145" s="99">
        <f t="shared" si="0"/>
        <v>0</v>
      </c>
      <c r="K145" s="96" t="s">
        <v>0</v>
      </c>
      <c r="L145" s="15"/>
      <c r="M145" s="100" t="s">
        <v>0</v>
      </c>
      <c r="N145" s="101" t="s">
        <v>37</v>
      </c>
      <c r="O145" s="102"/>
      <c r="P145" s="103">
        <f t="shared" si="1"/>
        <v>0</v>
      </c>
      <c r="Q145" s="103">
        <v>0</v>
      </c>
      <c r="R145" s="103">
        <f t="shared" si="2"/>
        <v>0</v>
      </c>
      <c r="S145" s="103">
        <v>0</v>
      </c>
      <c r="T145" s="104">
        <f t="shared" si="3"/>
        <v>0</v>
      </c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R145" s="105" t="s">
        <v>224</v>
      </c>
      <c r="AT145" s="105" t="s">
        <v>219</v>
      </c>
      <c r="AU145" s="105" t="s">
        <v>81</v>
      </c>
      <c r="AY145" s="6" t="s">
        <v>217</v>
      </c>
      <c r="BE145" s="106">
        <f t="shared" si="4"/>
        <v>0</v>
      </c>
      <c r="BF145" s="106">
        <f t="shared" si="5"/>
        <v>0</v>
      </c>
      <c r="BG145" s="106">
        <f t="shared" si="6"/>
        <v>0</v>
      </c>
      <c r="BH145" s="106">
        <f t="shared" si="7"/>
        <v>0</v>
      </c>
      <c r="BI145" s="106">
        <f t="shared" si="8"/>
        <v>0</v>
      </c>
      <c r="BJ145" s="6" t="s">
        <v>79</v>
      </c>
      <c r="BK145" s="106">
        <f t="shared" si="9"/>
        <v>0</v>
      </c>
      <c r="BL145" s="6" t="s">
        <v>224</v>
      </c>
      <c r="BM145" s="105" t="s">
        <v>299</v>
      </c>
    </row>
    <row r="146" spans="1:65" s="17" customFormat="1" ht="16.5" customHeight="1">
      <c r="A146" s="14"/>
      <c r="B146" s="15"/>
      <c r="C146" s="107">
        <f t="shared" si="11"/>
        <v>18</v>
      </c>
      <c r="D146" s="107" t="s">
        <v>219</v>
      </c>
      <c r="E146" s="108" t="s">
        <v>5203</v>
      </c>
      <c r="F146" s="109" t="s">
        <v>5205</v>
      </c>
      <c r="G146" s="110" t="s">
        <v>2486</v>
      </c>
      <c r="H146" s="111">
        <v>1</v>
      </c>
      <c r="I146" s="3"/>
      <c r="J146" s="112">
        <f t="shared" ref="J146" si="19">ROUND(I146*H146,2)</f>
        <v>0</v>
      </c>
      <c r="K146" s="109" t="s">
        <v>0</v>
      </c>
      <c r="L146" s="15"/>
      <c r="M146" s="100"/>
      <c r="N146" s="101"/>
      <c r="O146" s="102"/>
      <c r="P146" s="103"/>
      <c r="Q146" s="103"/>
      <c r="R146" s="103"/>
      <c r="S146" s="103"/>
      <c r="T146" s="10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R146" s="105"/>
      <c r="AT146" s="105"/>
      <c r="AU146" s="105"/>
      <c r="AY146" s="6"/>
      <c r="BE146" s="106"/>
      <c r="BF146" s="106"/>
      <c r="BG146" s="106"/>
      <c r="BH146" s="106"/>
      <c r="BI146" s="106"/>
      <c r="BJ146" s="6"/>
      <c r="BK146" s="106"/>
      <c r="BL146" s="6"/>
      <c r="BM146" s="105"/>
    </row>
    <row r="147" spans="1:65" s="17" customFormat="1" ht="16.5" customHeight="1">
      <c r="A147" s="14"/>
      <c r="B147" s="15"/>
      <c r="C147" s="94">
        <f t="shared" si="11"/>
        <v>19</v>
      </c>
      <c r="D147" s="94" t="s">
        <v>219</v>
      </c>
      <c r="E147" s="95" t="s">
        <v>4234</v>
      </c>
      <c r="F147" s="96" t="s">
        <v>5207</v>
      </c>
      <c r="G147" s="97" t="s">
        <v>2486</v>
      </c>
      <c r="H147" s="98">
        <v>1</v>
      </c>
      <c r="I147" s="1"/>
      <c r="J147" s="99">
        <f t="shared" si="0"/>
        <v>0</v>
      </c>
      <c r="K147" s="96" t="s">
        <v>0</v>
      </c>
      <c r="L147" s="15"/>
      <c r="M147" s="100" t="s">
        <v>0</v>
      </c>
      <c r="N147" s="101" t="s">
        <v>37</v>
      </c>
      <c r="O147" s="102"/>
      <c r="P147" s="103">
        <f t="shared" si="1"/>
        <v>0</v>
      </c>
      <c r="Q147" s="103">
        <v>0</v>
      </c>
      <c r="R147" s="103">
        <f t="shared" si="2"/>
        <v>0</v>
      </c>
      <c r="S147" s="103">
        <v>0</v>
      </c>
      <c r="T147" s="104">
        <f t="shared" si="3"/>
        <v>0</v>
      </c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R147" s="105" t="s">
        <v>224</v>
      </c>
      <c r="AT147" s="105" t="s">
        <v>219</v>
      </c>
      <c r="AU147" s="105" t="s">
        <v>81</v>
      </c>
      <c r="AY147" s="6" t="s">
        <v>217</v>
      </c>
      <c r="BE147" s="106">
        <f t="shared" si="4"/>
        <v>0</v>
      </c>
      <c r="BF147" s="106">
        <f t="shared" si="5"/>
        <v>0</v>
      </c>
      <c r="BG147" s="106">
        <f t="shared" si="6"/>
        <v>0</v>
      </c>
      <c r="BH147" s="106">
        <f t="shared" si="7"/>
        <v>0</v>
      </c>
      <c r="BI147" s="106">
        <f t="shared" si="8"/>
        <v>0</v>
      </c>
      <c r="BJ147" s="6" t="s">
        <v>79</v>
      </c>
      <c r="BK147" s="106">
        <f t="shared" si="9"/>
        <v>0</v>
      </c>
      <c r="BL147" s="6" t="s">
        <v>224</v>
      </c>
      <c r="BM147" s="105" t="s">
        <v>308</v>
      </c>
    </row>
    <row r="148" spans="1:65" s="17" customFormat="1" ht="16.5" customHeight="1">
      <c r="A148" s="14"/>
      <c r="B148" s="15"/>
      <c r="C148" s="107">
        <f t="shared" si="11"/>
        <v>20</v>
      </c>
      <c r="D148" s="107" t="s">
        <v>219</v>
      </c>
      <c r="E148" s="108" t="s">
        <v>5206</v>
      </c>
      <c r="F148" s="109" t="s">
        <v>5208</v>
      </c>
      <c r="G148" s="110" t="s">
        <v>2486</v>
      </c>
      <c r="H148" s="111">
        <v>1</v>
      </c>
      <c r="I148" s="3"/>
      <c r="J148" s="112">
        <f t="shared" ref="J148" si="20">ROUND(I148*H148,2)</f>
        <v>0</v>
      </c>
      <c r="K148" s="109" t="s">
        <v>0</v>
      </c>
      <c r="L148" s="15"/>
      <c r="M148" s="100"/>
      <c r="N148" s="101"/>
      <c r="O148" s="102"/>
      <c r="P148" s="103"/>
      <c r="Q148" s="103"/>
      <c r="R148" s="103"/>
      <c r="S148" s="103"/>
      <c r="T148" s="10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R148" s="105"/>
      <c r="AT148" s="105"/>
      <c r="AU148" s="105"/>
      <c r="AY148" s="6"/>
      <c r="BE148" s="106"/>
      <c r="BF148" s="106"/>
      <c r="BG148" s="106"/>
      <c r="BH148" s="106"/>
      <c r="BI148" s="106"/>
      <c r="BJ148" s="6"/>
      <c r="BK148" s="106"/>
      <c r="BL148" s="6"/>
      <c r="BM148" s="105"/>
    </row>
    <row r="149" spans="1:65" s="17" customFormat="1" ht="16.5" customHeight="1">
      <c r="A149" s="14"/>
      <c r="B149" s="15"/>
      <c r="C149" s="94">
        <f t="shared" si="11"/>
        <v>21</v>
      </c>
      <c r="D149" s="94" t="s">
        <v>219</v>
      </c>
      <c r="E149" s="95" t="s">
        <v>4235</v>
      </c>
      <c r="F149" s="96" t="s">
        <v>5210</v>
      </c>
      <c r="G149" s="97" t="s">
        <v>2486</v>
      </c>
      <c r="H149" s="98">
        <v>30</v>
      </c>
      <c r="I149" s="1"/>
      <c r="J149" s="99">
        <f t="shared" si="0"/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 t="shared" si="1"/>
        <v>0</v>
      </c>
      <c r="Q149" s="103">
        <v>0</v>
      </c>
      <c r="R149" s="103">
        <f t="shared" si="2"/>
        <v>0</v>
      </c>
      <c r="S149" s="103">
        <v>0</v>
      </c>
      <c r="T149" s="104">
        <f t="shared" si="3"/>
        <v>0</v>
      </c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R149" s="105" t="s">
        <v>224</v>
      </c>
      <c r="AT149" s="105" t="s">
        <v>219</v>
      </c>
      <c r="AU149" s="105" t="s">
        <v>81</v>
      </c>
      <c r="AY149" s="6" t="s">
        <v>217</v>
      </c>
      <c r="BE149" s="106">
        <f t="shared" si="4"/>
        <v>0</v>
      </c>
      <c r="BF149" s="106">
        <f t="shared" si="5"/>
        <v>0</v>
      </c>
      <c r="BG149" s="106">
        <f t="shared" si="6"/>
        <v>0</v>
      </c>
      <c r="BH149" s="106">
        <f t="shared" si="7"/>
        <v>0</v>
      </c>
      <c r="BI149" s="106">
        <f t="shared" si="8"/>
        <v>0</v>
      </c>
      <c r="BJ149" s="6" t="s">
        <v>79</v>
      </c>
      <c r="BK149" s="106">
        <f t="shared" si="9"/>
        <v>0</v>
      </c>
      <c r="BL149" s="6" t="s">
        <v>224</v>
      </c>
      <c r="BM149" s="105" t="s">
        <v>317</v>
      </c>
    </row>
    <row r="150" spans="1:65" s="17" customFormat="1" ht="16.5" customHeight="1">
      <c r="A150" s="14"/>
      <c r="B150" s="15"/>
      <c r="C150" s="94">
        <f t="shared" si="11"/>
        <v>22</v>
      </c>
      <c r="D150" s="107" t="s">
        <v>219</v>
      </c>
      <c r="E150" s="108" t="s">
        <v>5209</v>
      </c>
      <c r="F150" s="109" t="s">
        <v>5211</v>
      </c>
      <c r="G150" s="110" t="s">
        <v>2486</v>
      </c>
      <c r="H150" s="111">
        <v>30</v>
      </c>
      <c r="I150" s="3"/>
      <c r="J150" s="112">
        <f t="shared" ref="J150:J153" si="21">ROUND(I150*H150,2)</f>
        <v>0</v>
      </c>
      <c r="K150" s="109" t="s">
        <v>0</v>
      </c>
      <c r="L150" s="15"/>
      <c r="M150" s="100"/>
      <c r="N150" s="101"/>
      <c r="O150" s="102"/>
      <c r="P150" s="103"/>
      <c r="Q150" s="103"/>
      <c r="R150" s="103"/>
      <c r="S150" s="103"/>
      <c r="T150" s="10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R150" s="105"/>
      <c r="AT150" s="105"/>
      <c r="AU150" s="105"/>
      <c r="AY150" s="6"/>
      <c r="BE150" s="106"/>
      <c r="BF150" s="106"/>
      <c r="BG150" s="106"/>
      <c r="BH150" s="106"/>
      <c r="BI150" s="106"/>
      <c r="BJ150" s="6"/>
      <c r="BK150" s="106"/>
      <c r="BL150" s="6"/>
      <c r="BM150" s="105"/>
    </row>
    <row r="151" spans="1:65" s="17" customFormat="1" ht="16.5" customHeight="1">
      <c r="A151" s="275"/>
      <c r="B151" s="15"/>
      <c r="C151" s="263">
        <f t="shared" si="11"/>
        <v>23</v>
      </c>
      <c r="D151" s="263" t="s">
        <v>219</v>
      </c>
      <c r="E151" s="258" t="s">
        <v>6032</v>
      </c>
      <c r="F151" s="259" t="s">
        <v>6030</v>
      </c>
      <c r="G151" s="262" t="s">
        <v>2486</v>
      </c>
      <c r="H151" s="242">
        <v>1</v>
      </c>
      <c r="I151" s="1"/>
      <c r="J151" s="99">
        <f t="shared" si="21"/>
        <v>0</v>
      </c>
      <c r="K151" s="96"/>
      <c r="L151" s="15"/>
      <c r="M151" s="100"/>
      <c r="N151" s="101"/>
      <c r="O151" s="102"/>
      <c r="P151" s="103"/>
      <c r="Q151" s="103"/>
      <c r="R151" s="103"/>
      <c r="S151" s="103"/>
      <c r="T151" s="104"/>
      <c r="U151" s="275"/>
      <c r="V151" s="275"/>
      <c r="W151" s="275"/>
      <c r="X151" s="275"/>
      <c r="Y151" s="275"/>
      <c r="Z151" s="275"/>
      <c r="AA151" s="275"/>
      <c r="AB151" s="275"/>
      <c r="AC151" s="275"/>
      <c r="AD151" s="275"/>
      <c r="AE151" s="275"/>
      <c r="AR151" s="105"/>
      <c r="AT151" s="105"/>
      <c r="AU151" s="105"/>
      <c r="AY151" s="6"/>
      <c r="BE151" s="106"/>
      <c r="BF151" s="106"/>
      <c r="BG151" s="106"/>
      <c r="BH151" s="106"/>
      <c r="BI151" s="106"/>
      <c r="BJ151" s="6"/>
      <c r="BK151" s="106"/>
      <c r="BL151" s="6"/>
      <c r="BM151" s="105"/>
    </row>
    <row r="152" spans="1:65" s="17" customFormat="1" ht="16.5" customHeight="1">
      <c r="A152" s="275"/>
      <c r="B152" s="15"/>
      <c r="C152" s="263">
        <f t="shared" si="11"/>
        <v>24</v>
      </c>
      <c r="D152" s="268" t="s">
        <v>219</v>
      </c>
      <c r="E152" s="260" t="s">
        <v>6031</v>
      </c>
      <c r="F152" s="261" t="s">
        <v>6037</v>
      </c>
      <c r="G152" s="269" t="s">
        <v>2486</v>
      </c>
      <c r="H152" s="270">
        <v>1</v>
      </c>
      <c r="I152" s="3"/>
      <c r="J152" s="112">
        <f t="shared" si="21"/>
        <v>0</v>
      </c>
      <c r="K152" s="109"/>
      <c r="L152" s="15"/>
      <c r="M152" s="100"/>
      <c r="N152" s="101"/>
      <c r="O152" s="102"/>
      <c r="P152" s="103"/>
      <c r="Q152" s="103"/>
      <c r="R152" s="103"/>
      <c r="S152" s="103"/>
      <c r="T152" s="104"/>
      <c r="U152" s="275"/>
      <c r="V152" s="275"/>
      <c r="W152" s="275"/>
      <c r="X152" s="275"/>
      <c r="Y152" s="275"/>
      <c r="Z152" s="275"/>
      <c r="AA152" s="275"/>
      <c r="AB152" s="275"/>
      <c r="AC152" s="275"/>
      <c r="AD152" s="275"/>
      <c r="AE152" s="275"/>
      <c r="AR152" s="105"/>
      <c r="AT152" s="105"/>
      <c r="AU152" s="105"/>
      <c r="AY152" s="6"/>
      <c r="BE152" s="106"/>
      <c r="BF152" s="106"/>
      <c r="BG152" s="106"/>
      <c r="BH152" s="106"/>
      <c r="BI152" s="106"/>
      <c r="BJ152" s="6"/>
      <c r="BK152" s="106"/>
      <c r="BL152" s="6"/>
      <c r="BM152" s="105"/>
    </row>
    <row r="153" spans="1:65" s="17" customFormat="1" ht="16.5" customHeight="1">
      <c r="A153" s="275"/>
      <c r="B153" s="15"/>
      <c r="C153" s="263">
        <f t="shared" si="11"/>
        <v>25</v>
      </c>
      <c r="D153" s="263" t="s">
        <v>219</v>
      </c>
      <c r="E153" s="258" t="s">
        <v>6033</v>
      </c>
      <c r="F153" s="259" t="s">
        <v>6038</v>
      </c>
      <c r="G153" s="262" t="s">
        <v>2486</v>
      </c>
      <c r="H153" s="242">
        <v>1</v>
      </c>
      <c r="I153" s="1"/>
      <c r="J153" s="99">
        <f t="shared" si="21"/>
        <v>0</v>
      </c>
      <c r="K153" s="109"/>
      <c r="L153" s="15"/>
      <c r="M153" s="100"/>
      <c r="N153" s="101"/>
      <c r="O153" s="102"/>
      <c r="P153" s="103"/>
      <c r="Q153" s="103"/>
      <c r="R153" s="103"/>
      <c r="S153" s="103"/>
      <c r="T153" s="104"/>
      <c r="U153" s="275"/>
      <c r="V153" s="275"/>
      <c r="W153" s="275"/>
      <c r="X153" s="275"/>
      <c r="Y153" s="275"/>
      <c r="Z153" s="275"/>
      <c r="AA153" s="275"/>
      <c r="AB153" s="275"/>
      <c r="AC153" s="275"/>
      <c r="AD153" s="275"/>
      <c r="AE153" s="275"/>
      <c r="AR153" s="105"/>
      <c r="AT153" s="105"/>
      <c r="AU153" s="105"/>
      <c r="AY153" s="6"/>
      <c r="BE153" s="106"/>
      <c r="BF153" s="106"/>
      <c r="BG153" s="106"/>
      <c r="BH153" s="106"/>
      <c r="BI153" s="106"/>
      <c r="BJ153" s="6"/>
      <c r="BK153" s="106"/>
      <c r="BL153" s="6"/>
      <c r="BM153" s="105"/>
    </row>
    <row r="154" spans="1:65" s="17" customFormat="1" ht="16.5" customHeight="1">
      <c r="A154" s="275"/>
      <c r="B154" s="15"/>
      <c r="C154" s="263">
        <f t="shared" si="11"/>
        <v>26</v>
      </c>
      <c r="D154" s="268" t="s">
        <v>219</v>
      </c>
      <c r="E154" s="260" t="s">
        <v>6034</v>
      </c>
      <c r="F154" s="261" t="s">
        <v>6039</v>
      </c>
      <c r="G154" s="269" t="s">
        <v>2486</v>
      </c>
      <c r="H154" s="270">
        <v>1</v>
      </c>
      <c r="I154" s="3"/>
      <c r="J154" s="112">
        <f t="shared" ref="J154:J155" si="22">ROUND(I154*H154,2)</f>
        <v>0</v>
      </c>
      <c r="K154" s="109"/>
      <c r="L154" s="15"/>
      <c r="M154" s="100"/>
      <c r="N154" s="101"/>
      <c r="O154" s="102"/>
      <c r="P154" s="103"/>
      <c r="Q154" s="103"/>
      <c r="R154" s="103"/>
      <c r="S154" s="103"/>
      <c r="T154" s="104"/>
      <c r="U154" s="275"/>
      <c r="V154" s="275"/>
      <c r="W154" s="275"/>
      <c r="X154" s="275"/>
      <c r="Y154" s="275"/>
      <c r="Z154" s="275"/>
      <c r="AA154" s="275"/>
      <c r="AB154" s="275"/>
      <c r="AC154" s="275"/>
      <c r="AD154" s="275"/>
      <c r="AE154" s="275"/>
      <c r="AR154" s="105"/>
      <c r="AT154" s="105"/>
      <c r="AU154" s="105"/>
      <c r="AY154" s="6"/>
      <c r="BE154" s="106"/>
      <c r="BF154" s="106"/>
      <c r="BG154" s="106"/>
      <c r="BH154" s="106"/>
      <c r="BI154" s="106"/>
      <c r="BJ154" s="6"/>
      <c r="BK154" s="106"/>
      <c r="BL154" s="6"/>
      <c r="BM154" s="105"/>
    </row>
    <row r="155" spans="1:65" s="17" customFormat="1" ht="16.5" customHeight="1">
      <c r="A155" s="275"/>
      <c r="B155" s="15"/>
      <c r="C155" s="263">
        <f t="shared" si="11"/>
        <v>27</v>
      </c>
      <c r="D155" s="263" t="s">
        <v>219</v>
      </c>
      <c r="E155" s="258" t="s">
        <v>6035</v>
      </c>
      <c r="F155" s="259" t="s">
        <v>6040</v>
      </c>
      <c r="G155" s="262" t="s">
        <v>2486</v>
      </c>
      <c r="H155" s="242">
        <v>2</v>
      </c>
      <c r="I155" s="1"/>
      <c r="J155" s="99">
        <f t="shared" si="22"/>
        <v>0</v>
      </c>
      <c r="K155" s="109"/>
      <c r="L155" s="15"/>
      <c r="M155" s="100"/>
      <c r="N155" s="101"/>
      <c r="O155" s="102"/>
      <c r="P155" s="103"/>
      <c r="Q155" s="103"/>
      <c r="R155" s="103"/>
      <c r="S155" s="103"/>
      <c r="T155" s="104"/>
      <c r="U155" s="275"/>
      <c r="V155" s="275"/>
      <c r="W155" s="275"/>
      <c r="X155" s="275"/>
      <c r="Y155" s="275"/>
      <c r="Z155" s="275"/>
      <c r="AA155" s="275"/>
      <c r="AB155" s="275"/>
      <c r="AC155" s="275"/>
      <c r="AD155" s="275"/>
      <c r="AE155" s="275"/>
      <c r="AR155" s="105"/>
      <c r="AT155" s="105"/>
      <c r="AU155" s="105"/>
      <c r="AY155" s="6"/>
      <c r="BE155" s="106"/>
      <c r="BF155" s="106"/>
      <c r="BG155" s="106"/>
      <c r="BH155" s="106"/>
      <c r="BI155" s="106"/>
      <c r="BJ155" s="6"/>
      <c r="BK155" s="106"/>
      <c r="BL155" s="6"/>
      <c r="BM155" s="105"/>
    </row>
    <row r="156" spans="1:65" s="17" customFormat="1" ht="16.5" customHeight="1">
      <c r="A156" s="275"/>
      <c r="B156" s="15"/>
      <c r="C156" s="263">
        <f t="shared" si="11"/>
        <v>28</v>
      </c>
      <c r="D156" s="268" t="s">
        <v>219</v>
      </c>
      <c r="E156" s="260" t="s">
        <v>6036</v>
      </c>
      <c r="F156" s="261" t="s">
        <v>6041</v>
      </c>
      <c r="G156" s="269" t="s">
        <v>2486</v>
      </c>
      <c r="H156" s="270">
        <v>2</v>
      </c>
      <c r="I156" s="3"/>
      <c r="J156" s="112">
        <f t="shared" ref="J156" si="23">ROUND(I156*H156,2)</f>
        <v>0</v>
      </c>
      <c r="K156" s="109"/>
      <c r="L156" s="15"/>
      <c r="M156" s="100"/>
      <c r="N156" s="101"/>
      <c r="O156" s="102"/>
      <c r="P156" s="103"/>
      <c r="Q156" s="103"/>
      <c r="R156" s="103"/>
      <c r="S156" s="103"/>
      <c r="T156" s="104"/>
      <c r="U156" s="275"/>
      <c r="V156" s="275"/>
      <c r="W156" s="275"/>
      <c r="X156" s="275"/>
      <c r="Y156" s="275"/>
      <c r="Z156" s="275"/>
      <c r="AA156" s="275"/>
      <c r="AB156" s="275"/>
      <c r="AC156" s="275"/>
      <c r="AD156" s="275"/>
      <c r="AE156" s="275"/>
      <c r="AR156" s="105"/>
      <c r="AT156" s="105"/>
      <c r="AU156" s="105"/>
      <c r="AY156" s="6"/>
      <c r="BE156" s="106"/>
      <c r="BF156" s="106"/>
      <c r="BG156" s="106"/>
      <c r="BH156" s="106"/>
      <c r="BI156" s="106"/>
      <c r="BJ156" s="6"/>
      <c r="BK156" s="106"/>
      <c r="BL156" s="6"/>
      <c r="BM156" s="105"/>
    </row>
    <row r="157" spans="1:65" s="17" customFormat="1" ht="16.5" customHeight="1">
      <c r="A157" s="14"/>
      <c r="B157" s="15"/>
      <c r="C157" s="94">
        <f t="shared" si="11"/>
        <v>29</v>
      </c>
      <c r="D157" s="94" t="s">
        <v>219</v>
      </c>
      <c r="E157" s="95" t="s">
        <v>4236</v>
      </c>
      <c r="F157" s="96" t="s">
        <v>5214</v>
      </c>
      <c r="G157" s="97" t="s">
        <v>2486</v>
      </c>
      <c r="H157" s="98">
        <v>81</v>
      </c>
      <c r="I157" s="1"/>
      <c r="J157" s="99">
        <f t="shared" si="0"/>
        <v>0</v>
      </c>
      <c r="K157" s="96" t="s">
        <v>0</v>
      </c>
      <c r="L157" s="15"/>
      <c r="M157" s="100" t="s">
        <v>0</v>
      </c>
      <c r="N157" s="101" t="s">
        <v>37</v>
      </c>
      <c r="O157" s="102"/>
      <c r="P157" s="103">
        <f t="shared" si="1"/>
        <v>0</v>
      </c>
      <c r="Q157" s="103">
        <v>0</v>
      </c>
      <c r="R157" s="103">
        <f t="shared" si="2"/>
        <v>0</v>
      </c>
      <c r="S157" s="103">
        <v>0</v>
      </c>
      <c r="T157" s="104">
        <f t="shared" si="3"/>
        <v>0</v>
      </c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R157" s="105" t="s">
        <v>224</v>
      </c>
      <c r="AT157" s="105" t="s">
        <v>219</v>
      </c>
      <c r="AU157" s="105" t="s">
        <v>81</v>
      </c>
      <c r="AY157" s="6" t="s">
        <v>217</v>
      </c>
      <c r="BE157" s="106">
        <f t="shared" si="4"/>
        <v>0</v>
      </c>
      <c r="BF157" s="106">
        <f t="shared" si="5"/>
        <v>0</v>
      </c>
      <c r="BG157" s="106">
        <f t="shared" si="6"/>
        <v>0</v>
      </c>
      <c r="BH157" s="106">
        <f t="shared" si="7"/>
        <v>0</v>
      </c>
      <c r="BI157" s="106">
        <f t="shared" si="8"/>
        <v>0</v>
      </c>
      <c r="BJ157" s="6" t="s">
        <v>79</v>
      </c>
      <c r="BK157" s="106">
        <f t="shared" si="9"/>
        <v>0</v>
      </c>
      <c r="BL157" s="6" t="s">
        <v>224</v>
      </c>
      <c r="BM157" s="105" t="s">
        <v>326</v>
      </c>
    </row>
    <row r="158" spans="1:65" s="17" customFormat="1" ht="16.5" customHeight="1">
      <c r="A158" s="14"/>
      <c r="B158" s="15"/>
      <c r="C158" s="107">
        <f t="shared" si="11"/>
        <v>30</v>
      </c>
      <c r="D158" s="107" t="s">
        <v>219</v>
      </c>
      <c r="E158" s="108" t="s">
        <v>5212</v>
      </c>
      <c r="F158" s="109" t="s">
        <v>5213</v>
      </c>
      <c r="G158" s="110" t="s">
        <v>2486</v>
      </c>
      <c r="H158" s="111">
        <v>81</v>
      </c>
      <c r="I158" s="3"/>
      <c r="J158" s="112">
        <f t="shared" ref="J158" si="24">ROUND(I158*H158,2)</f>
        <v>0</v>
      </c>
      <c r="K158" s="109" t="s">
        <v>0</v>
      </c>
      <c r="L158" s="15"/>
      <c r="M158" s="100"/>
      <c r="N158" s="101"/>
      <c r="O158" s="102"/>
      <c r="P158" s="103"/>
      <c r="Q158" s="103"/>
      <c r="R158" s="103"/>
      <c r="S158" s="103"/>
      <c r="T158" s="10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R158" s="105"/>
      <c r="AT158" s="105"/>
      <c r="AU158" s="105"/>
      <c r="AY158" s="6"/>
      <c r="BE158" s="106"/>
      <c r="BF158" s="106"/>
      <c r="BG158" s="106"/>
      <c r="BH158" s="106"/>
      <c r="BI158" s="106"/>
      <c r="BJ158" s="6"/>
      <c r="BK158" s="106"/>
      <c r="BL158" s="6"/>
      <c r="BM158" s="105"/>
    </row>
    <row r="159" spans="1:65" s="17" customFormat="1" ht="16.5" customHeight="1">
      <c r="A159" s="14"/>
      <c r="B159" s="15"/>
      <c r="C159" s="94">
        <f t="shared" si="11"/>
        <v>31</v>
      </c>
      <c r="D159" s="94" t="s">
        <v>219</v>
      </c>
      <c r="E159" s="95" t="s">
        <v>4237</v>
      </c>
      <c r="F159" s="96" t="s">
        <v>5217</v>
      </c>
      <c r="G159" s="97" t="s">
        <v>2486</v>
      </c>
      <c r="H159" s="98">
        <v>81</v>
      </c>
      <c r="I159" s="1"/>
      <c r="J159" s="99">
        <f t="shared" si="0"/>
        <v>0</v>
      </c>
      <c r="K159" s="96" t="s">
        <v>0</v>
      </c>
      <c r="L159" s="15"/>
      <c r="M159" s="100" t="s">
        <v>0</v>
      </c>
      <c r="N159" s="101" t="s">
        <v>37</v>
      </c>
      <c r="O159" s="102"/>
      <c r="P159" s="103">
        <f t="shared" si="1"/>
        <v>0</v>
      </c>
      <c r="Q159" s="103">
        <v>0</v>
      </c>
      <c r="R159" s="103">
        <f t="shared" si="2"/>
        <v>0</v>
      </c>
      <c r="S159" s="103">
        <v>0</v>
      </c>
      <c r="T159" s="104">
        <f t="shared" si="3"/>
        <v>0</v>
      </c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R159" s="105" t="s">
        <v>224</v>
      </c>
      <c r="AT159" s="105" t="s">
        <v>219</v>
      </c>
      <c r="AU159" s="105" t="s">
        <v>81</v>
      </c>
      <c r="AY159" s="6" t="s">
        <v>217</v>
      </c>
      <c r="BE159" s="106">
        <f t="shared" si="4"/>
        <v>0</v>
      </c>
      <c r="BF159" s="106">
        <f t="shared" si="5"/>
        <v>0</v>
      </c>
      <c r="BG159" s="106">
        <f t="shared" si="6"/>
        <v>0</v>
      </c>
      <c r="BH159" s="106">
        <f t="shared" si="7"/>
        <v>0</v>
      </c>
      <c r="BI159" s="106">
        <f t="shared" si="8"/>
        <v>0</v>
      </c>
      <c r="BJ159" s="6" t="s">
        <v>79</v>
      </c>
      <c r="BK159" s="106">
        <f t="shared" si="9"/>
        <v>0</v>
      </c>
      <c r="BL159" s="6" t="s">
        <v>224</v>
      </c>
      <c r="BM159" s="105" t="s">
        <v>335</v>
      </c>
    </row>
    <row r="160" spans="1:65" s="17" customFormat="1" ht="16.5" customHeight="1">
      <c r="A160" s="14"/>
      <c r="B160" s="15"/>
      <c r="C160" s="107">
        <f t="shared" si="11"/>
        <v>32</v>
      </c>
      <c r="D160" s="107" t="s">
        <v>219</v>
      </c>
      <c r="E160" s="108" t="s">
        <v>5215</v>
      </c>
      <c r="F160" s="109" t="s">
        <v>5216</v>
      </c>
      <c r="G160" s="110" t="s">
        <v>2486</v>
      </c>
      <c r="H160" s="111">
        <v>81</v>
      </c>
      <c r="I160" s="3"/>
      <c r="J160" s="112">
        <f t="shared" ref="J160" si="25">ROUND(I160*H160,2)</f>
        <v>0</v>
      </c>
      <c r="K160" s="109" t="s">
        <v>0</v>
      </c>
      <c r="L160" s="15"/>
      <c r="M160" s="100"/>
      <c r="N160" s="101"/>
      <c r="O160" s="102"/>
      <c r="P160" s="103"/>
      <c r="Q160" s="103"/>
      <c r="R160" s="103"/>
      <c r="S160" s="103"/>
      <c r="T160" s="10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R160" s="105"/>
      <c r="AT160" s="105"/>
      <c r="AU160" s="105"/>
      <c r="AY160" s="6"/>
      <c r="BE160" s="106"/>
      <c r="BF160" s="106"/>
      <c r="BG160" s="106"/>
      <c r="BH160" s="106"/>
      <c r="BI160" s="106"/>
      <c r="BJ160" s="6"/>
      <c r="BK160" s="106"/>
      <c r="BL160" s="6"/>
      <c r="BM160" s="105"/>
    </row>
    <row r="161" spans="1:65" s="17" customFormat="1" ht="16.5" customHeight="1">
      <c r="A161" s="14"/>
      <c r="B161" s="15"/>
      <c r="C161" s="94">
        <f t="shared" si="11"/>
        <v>33</v>
      </c>
      <c r="D161" s="94" t="s">
        <v>219</v>
      </c>
      <c r="E161" s="95" t="s">
        <v>4238</v>
      </c>
      <c r="F161" s="96" t="s">
        <v>5219</v>
      </c>
      <c r="G161" s="97" t="s">
        <v>2486</v>
      </c>
      <c r="H161" s="98">
        <v>48</v>
      </c>
      <c r="I161" s="1"/>
      <c r="J161" s="99">
        <f t="shared" si="0"/>
        <v>0</v>
      </c>
      <c r="K161" s="96" t="s">
        <v>0</v>
      </c>
      <c r="L161" s="15"/>
      <c r="M161" s="100" t="s">
        <v>0</v>
      </c>
      <c r="N161" s="101" t="s">
        <v>37</v>
      </c>
      <c r="O161" s="102"/>
      <c r="P161" s="103">
        <f t="shared" si="1"/>
        <v>0</v>
      </c>
      <c r="Q161" s="103">
        <v>0</v>
      </c>
      <c r="R161" s="103">
        <f t="shared" si="2"/>
        <v>0</v>
      </c>
      <c r="S161" s="103">
        <v>0</v>
      </c>
      <c r="T161" s="104">
        <f t="shared" si="3"/>
        <v>0</v>
      </c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R161" s="105" t="s">
        <v>224</v>
      </c>
      <c r="AT161" s="105" t="s">
        <v>219</v>
      </c>
      <c r="AU161" s="105" t="s">
        <v>81</v>
      </c>
      <c r="AY161" s="6" t="s">
        <v>217</v>
      </c>
      <c r="BE161" s="106">
        <f t="shared" si="4"/>
        <v>0</v>
      </c>
      <c r="BF161" s="106">
        <f t="shared" si="5"/>
        <v>0</v>
      </c>
      <c r="BG161" s="106">
        <f t="shared" si="6"/>
        <v>0</v>
      </c>
      <c r="BH161" s="106">
        <f t="shared" si="7"/>
        <v>0</v>
      </c>
      <c r="BI161" s="106">
        <f t="shared" si="8"/>
        <v>0</v>
      </c>
      <c r="BJ161" s="6" t="s">
        <v>79</v>
      </c>
      <c r="BK161" s="106">
        <f t="shared" si="9"/>
        <v>0</v>
      </c>
      <c r="BL161" s="6" t="s">
        <v>224</v>
      </c>
      <c r="BM161" s="105" t="s">
        <v>343</v>
      </c>
    </row>
    <row r="162" spans="1:65" s="17" customFormat="1" ht="16.5" customHeight="1">
      <c r="A162" s="14"/>
      <c r="B162" s="15"/>
      <c r="C162" s="107">
        <f t="shared" si="11"/>
        <v>34</v>
      </c>
      <c r="D162" s="107" t="s">
        <v>219</v>
      </c>
      <c r="E162" s="108" t="s">
        <v>5218</v>
      </c>
      <c r="F162" s="109" t="s">
        <v>5220</v>
      </c>
      <c r="G162" s="110" t="s">
        <v>2486</v>
      </c>
      <c r="H162" s="111">
        <v>48</v>
      </c>
      <c r="I162" s="3"/>
      <c r="J162" s="112">
        <f t="shared" ref="J162" si="26">ROUND(I162*H162,2)</f>
        <v>0</v>
      </c>
      <c r="K162" s="109" t="s">
        <v>0</v>
      </c>
      <c r="L162" s="15"/>
      <c r="M162" s="100"/>
      <c r="N162" s="101"/>
      <c r="O162" s="102"/>
      <c r="P162" s="103"/>
      <c r="Q162" s="103"/>
      <c r="R162" s="103"/>
      <c r="S162" s="103"/>
      <c r="T162" s="10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R162" s="105"/>
      <c r="AT162" s="105"/>
      <c r="AU162" s="105"/>
      <c r="AY162" s="6"/>
      <c r="BE162" s="106"/>
      <c r="BF162" s="106"/>
      <c r="BG162" s="106"/>
      <c r="BH162" s="106"/>
      <c r="BI162" s="106"/>
      <c r="BJ162" s="6"/>
      <c r="BK162" s="106"/>
      <c r="BL162" s="6"/>
      <c r="BM162" s="105"/>
    </row>
    <row r="163" spans="1:65" s="17" customFormat="1" ht="16.5" customHeight="1">
      <c r="A163" s="14"/>
      <c r="B163" s="15"/>
      <c r="C163" s="94">
        <f t="shared" si="11"/>
        <v>35</v>
      </c>
      <c r="D163" s="94" t="s">
        <v>219</v>
      </c>
      <c r="E163" s="95" t="s">
        <v>4239</v>
      </c>
      <c r="F163" s="96" t="s">
        <v>5222</v>
      </c>
      <c r="G163" s="97" t="s">
        <v>2486</v>
      </c>
      <c r="H163" s="98">
        <v>48</v>
      </c>
      <c r="I163" s="1"/>
      <c r="J163" s="99">
        <f t="shared" si="0"/>
        <v>0</v>
      </c>
      <c r="K163" s="96" t="s">
        <v>0</v>
      </c>
      <c r="L163" s="15"/>
      <c r="M163" s="100" t="s">
        <v>0</v>
      </c>
      <c r="N163" s="101" t="s">
        <v>37</v>
      </c>
      <c r="O163" s="102"/>
      <c r="P163" s="103">
        <f t="shared" si="1"/>
        <v>0</v>
      </c>
      <c r="Q163" s="103">
        <v>0</v>
      </c>
      <c r="R163" s="103">
        <f t="shared" si="2"/>
        <v>0</v>
      </c>
      <c r="S163" s="103">
        <v>0</v>
      </c>
      <c r="T163" s="104">
        <f t="shared" si="3"/>
        <v>0</v>
      </c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R163" s="105" t="s">
        <v>224</v>
      </c>
      <c r="AT163" s="105" t="s">
        <v>219</v>
      </c>
      <c r="AU163" s="105" t="s">
        <v>81</v>
      </c>
      <c r="AY163" s="6" t="s">
        <v>217</v>
      </c>
      <c r="BE163" s="106">
        <f t="shared" si="4"/>
        <v>0</v>
      </c>
      <c r="BF163" s="106">
        <f t="shared" si="5"/>
        <v>0</v>
      </c>
      <c r="BG163" s="106">
        <f t="shared" si="6"/>
        <v>0</v>
      </c>
      <c r="BH163" s="106">
        <f t="shared" si="7"/>
        <v>0</v>
      </c>
      <c r="BI163" s="106">
        <f t="shared" si="8"/>
        <v>0</v>
      </c>
      <c r="BJ163" s="6" t="s">
        <v>79</v>
      </c>
      <c r="BK163" s="106">
        <f t="shared" si="9"/>
        <v>0</v>
      </c>
      <c r="BL163" s="6" t="s">
        <v>224</v>
      </c>
      <c r="BM163" s="105" t="s">
        <v>354</v>
      </c>
    </row>
    <row r="164" spans="1:65" s="17" customFormat="1" ht="16.5" customHeight="1">
      <c r="A164" s="14"/>
      <c r="B164" s="15"/>
      <c r="C164" s="107">
        <f t="shared" si="11"/>
        <v>36</v>
      </c>
      <c r="D164" s="107" t="s">
        <v>219</v>
      </c>
      <c r="E164" s="108" t="s">
        <v>5221</v>
      </c>
      <c r="F164" s="109" t="s">
        <v>5223</v>
      </c>
      <c r="G164" s="110" t="s">
        <v>2486</v>
      </c>
      <c r="H164" s="111">
        <v>48</v>
      </c>
      <c r="I164" s="3"/>
      <c r="J164" s="112">
        <f t="shared" ref="J164" si="27">ROUND(I164*H164,2)</f>
        <v>0</v>
      </c>
      <c r="K164" s="109" t="s">
        <v>0</v>
      </c>
      <c r="L164" s="15"/>
      <c r="M164" s="100"/>
      <c r="N164" s="101"/>
      <c r="O164" s="102"/>
      <c r="P164" s="103"/>
      <c r="Q164" s="103"/>
      <c r="R164" s="103"/>
      <c r="S164" s="103"/>
      <c r="T164" s="10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R164" s="105"/>
      <c r="AT164" s="105"/>
      <c r="AU164" s="105"/>
      <c r="AY164" s="6"/>
      <c r="BE164" s="106"/>
      <c r="BF164" s="106"/>
      <c r="BG164" s="106"/>
      <c r="BH164" s="106"/>
      <c r="BI164" s="106"/>
      <c r="BJ164" s="6"/>
      <c r="BK164" s="106"/>
      <c r="BL164" s="6"/>
      <c r="BM164" s="105"/>
    </row>
    <row r="165" spans="1:65" s="17" customFormat="1" ht="16.5" customHeight="1">
      <c r="A165" s="14"/>
      <c r="B165" s="15"/>
      <c r="C165" s="94">
        <f t="shared" si="11"/>
        <v>37</v>
      </c>
      <c r="D165" s="94" t="s">
        <v>219</v>
      </c>
      <c r="E165" s="95" t="s">
        <v>4240</v>
      </c>
      <c r="F165" s="96" t="s">
        <v>5226</v>
      </c>
      <c r="G165" s="97" t="s">
        <v>257</v>
      </c>
      <c r="H165" s="242">
        <v>2585</v>
      </c>
      <c r="I165" s="1"/>
      <c r="J165" s="99">
        <f t="shared" si="0"/>
        <v>0</v>
      </c>
      <c r="K165" s="96" t="s">
        <v>0</v>
      </c>
      <c r="L165" s="15"/>
      <c r="M165" s="100" t="s">
        <v>0</v>
      </c>
      <c r="N165" s="101" t="s">
        <v>37</v>
      </c>
      <c r="O165" s="102"/>
      <c r="P165" s="103">
        <f t="shared" si="1"/>
        <v>0</v>
      </c>
      <c r="Q165" s="103">
        <v>0</v>
      </c>
      <c r="R165" s="103">
        <f t="shared" si="2"/>
        <v>0</v>
      </c>
      <c r="S165" s="103">
        <v>0</v>
      </c>
      <c r="T165" s="104">
        <f t="shared" si="3"/>
        <v>0</v>
      </c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R165" s="105" t="s">
        <v>224</v>
      </c>
      <c r="AT165" s="105" t="s">
        <v>219</v>
      </c>
      <c r="AU165" s="105" t="s">
        <v>81</v>
      </c>
      <c r="AY165" s="6" t="s">
        <v>217</v>
      </c>
      <c r="BE165" s="106">
        <f t="shared" si="4"/>
        <v>0</v>
      </c>
      <c r="BF165" s="106">
        <f t="shared" si="5"/>
        <v>0</v>
      </c>
      <c r="BG165" s="106">
        <f t="shared" si="6"/>
        <v>0</v>
      </c>
      <c r="BH165" s="106">
        <f t="shared" si="7"/>
        <v>0</v>
      </c>
      <c r="BI165" s="106">
        <f t="shared" si="8"/>
        <v>0</v>
      </c>
      <c r="BJ165" s="6" t="s">
        <v>79</v>
      </c>
      <c r="BK165" s="106">
        <f t="shared" si="9"/>
        <v>0</v>
      </c>
      <c r="BL165" s="6" t="s">
        <v>224</v>
      </c>
      <c r="BM165" s="105" t="s">
        <v>364</v>
      </c>
    </row>
    <row r="166" spans="1:65" s="17" customFormat="1" ht="16.5" customHeight="1">
      <c r="A166" s="14"/>
      <c r="B166" s="15"/>
      <c r="C166" s="107">
        <f t="shared" si="11"/>
        <v>38</v>
      </c>
      <c r="D166" s="107" t="s">
        <v>219</v>
      </c>
      <c r="E166" s="108" t="s">
        <v>5224</v>
      </c>
      <c r="F166" s="109" t="s">
        <v>5225</v>
      </c>
      <c r="G166" s="110" t="s">
        <v>257</v>
      </c>
      <c r="H166" s="270">
        <v>2585</v>
      </c>
      <c r="I166" s="3"/>
      <c r="J166" s="112">
        <f t="shared" ref="J166" si="28">ROUND(I166*H166,2)</f>
        <v>0</v>
      </c>
      <c r="K166" s="109" t="s">
        <v>0</v>
      </c>
      <c r="L166" s="15"/>
      <c r="M166" s="100"/>
      <c r="N166" s="101"/>
      <c r="O166" s="102"/>
      <c r="P166" s="103"/>
      <c r="Q166" s="103"/>
      <c r="R166" s="103"/>
      <c r="S166" s="103"/>
      <c r="T166" s="10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R166" s="105"/>
      <c r="AT166" s="105"/>
      <c r="AU166" s="105"/>
      <c r="AY166" s="6"/>
      <c r="BE166" s="106"/>
      <c r="BF166" s="106"/>
      <c r="BG166" s="106"/>
      <c r="BH166" s="106"/>
      <c r="BI166" s="106"/>
      <c r="BJ166" s="6"/>
      <c r="BK166" s="106"/>
      <c r="BL166" s="6"/>
      <c r="BM166" s="105"/>
    </row>
    <row r="167" spans="1:65" s="17" customFormat="1" ht="16.5" customHeight="1">
      <c r="A167" s="14"/>
      <c r="B167" s="15"/>
      <c r="C167" s="94">
        <f t="shared" si="11"/>
        <v>39</v>
      </c>
      <c r="D167" s="94" t="s">
        <v>219</v>
      </c>
      <c r="E167" s="95" t="s">
        <v>4241</v>
      </c>
      <c r="F167" s="96" t="s">
        <v>5228</v>
      </c>
      <c r="G167" s="97" t="s">
        <v>257</v>
      </c>
      <c r="H167" s="98">
        <v>80</v>
      </c>
      <c r="I167" s="1"/>
      <c r="J167" s="99">
        <f t="shared" si="0"/>
        <v>0</v>
      </c>
      <c r="K167" s="96" t="s">
        <v>0</v>
      </c>
      <c r="L167" s="15"/>
      <c r="M167" s="100" t="s">
        <v>0</v>
      </c>
      <c r="N167" s="101" t="s">
        <v>37</v>
      </c>
      <c r="O167" s="102"/>
      <c r="P167" s="103">
        <f t="shared" si="1"/>
        <v>0</v>
      </c>
      <c r="Q167" s="103">
        <v>0</v>
      </c>
      <c r="R167" s="103">
        <f t="shared" si="2"/>
        <v>0</v>
      </c>
      <c r="S167" s="103">
        <v>0</v>
      </c>
      <c r="T167" s="104">
        <f t="shared" si="3"/>
        <v>0</v>
      </c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R167" s="105" t="s">
        <v>224</v>
      </c>
      <c r="AT167" s="105" t="s">
        <v>219</v>
      </c>
      <c r="AU167" s="105" t="s">
        <v>81</v>
      </c>
      <c r="AY167" s="6" t="s">
        <v>217</v>
      </c>
      <c r="BE167" s="106">
        <f t="shared" si="4"/>
        <v>0</v>
      </c>
      <c r="BF167" s="106">
        <f t="shared" si="5"/>
        <v>0</v>
      </c>
      <c r="BG167" s="106">
        <f t="shared" si="6"/>
        <v>0</v>
      </c>
      <c r="BH167" s="106">
        <f t="shared" si="7"/>
        <v>0</v>
      </c>
      <c r="BI167" s="106">
        <f t="shared" si="8"/>
        <v>0</v>
      </c>
      <c r="BJ167" s="6" t="s">
        <v>79</v>
      </c>
      <c r="BK167" s="106">
        <f t="shared" si="9"/>
        <v>0</v>
      </c>
      <c r="BL167" s="6" t="s">
        <v>224</v>
      </c>
      <c r="BM167" s="105" t="s">
        <v>2409</v>
      </c>
    </row>
    <row r="168" spans="1:65" s="17" customFormat="1" ht="16.5" customHeight="1">
      <c r="A168" s="14"/>
      <c r="B168" s="15"/>
      <c r="C168" s="107">
        <f t="shared" si="11"/>
        <v>40</v>
      </c>
      <c r="D168" s="107" t="s">
        <v>219</v>
      </c>
      <c r="E168" s="108" t="s">
        <v>5227</v>
      </c>
      <c r="F168" s="109" t="s">
        <v>5229</v>
      </c>
      <c r="G168" s="110" t="s">
        <v>257</v>
      </c>
      <c r="H168" s="111">
        <v>80</v>
      </c>
      <c r="I168" s="3"/>
      <c r="J168" s="112">
        <f t="shared" ref="J168" si="29">ROUND(I168*H168,2)</f>
        <v>0</v>
      </c>
      <c r="K168" s="109" t="s">
        <v>0</v>
      </c>
      <c r="L168" s="15"/>
      <c r="M168" s="100"/>
      <c r="N168" s="101"/>
      <c r="O168" s="102"/>
      <c r="P168" s="103"/>
      <c r="Q168" s="103"/>
      <c r="R168" s="103"/>
      <c r="S168" s="103"/>
      <c r="T168" s="10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R168" s="105"/>
      <c r="AT168" s="105"/>
      <c r="AU168" s="105"/>
      <c r="AY168" s="6"/>
      <c r="BE168" s="106"/>
      <c r="BF168" s="106"/>
      <c r="BG168" s="106"/>
      <c r="BH168" s="106"/>
      <c r="BI168" s="106"/>
      <c r="BJ168" s="6"/>
      <c r="BK168" s="106"/>
      <c r="BL168" s="6"/>
      <c r="BM168" s="105"/>
    </row>
    <row r="169" spans="1:65" s="17" customFormat="1" ht="16.5" customHeight="1">
      <c r="A169" s="14"/>
      <c r="B169" s="15"/>
      <c r="C169" s="94">
        <f t="shared" si="11"/>
        <v>41</v>
      </c>
      <c r="D169" s="94" t="s">
        <v>219</v>
      </c>
      <c r="E169" s="95" t="s">
        <v>4242</v>
      </c>
      <c r="F169" s="96" t="s">
        <v>5231</v>
      </c>
      <c r="G169" s="97" t="s">
        <v>2486</v>
      </c>
      <c r="H169" s="98">
        <v>28</v>
      </c>
      <c r="I169" s="1"/>
      <c r="J169" s="99">
        <f t="shared" si="0"/>
        <v>0</v>
      </c>
      <c r="K169" s="96" t="s">
        <v>0</v>
      </c>
      <c r="L169" s="15"/>
      <c r="M169" s="100" t="s">
        <v>0</v>
      </c>
      <c r="N169" s="101" t="s">
        <v>37</v>
      </c>
      <c r="O169" s="102"/>
      <c r="P169" s="103">
        <f t="shared" si="1"/>
        <v>0</v>
      </c>
      <c r="Q169" s="103">
        <v>0</v>
      </c>
      <c r="R169" s="103">
        <f t="shared" si="2"/>
        <v>0</v>
      </c>
      <c r="S169" s="103">
        <v>0</v>
      </c>
      <c r="T169" s="104">
        <f t="shared" si="3"/>
        <v>0</v>
      </c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R169" s="105" t="s">
        <v>224</v>
      </c>
      <c r="AT169" s="105" t="s">
        <v>219</v>
      </c>
      <c r="AU169" s="105" t="s">
        <v>81</v>
      </c>
      <c r="AY169" s="6" t="s">
        <v>217</v>
      </c>
      <c r="BE169" s="106">
        <f t="shared" si="4"/>
        <v>0</v>
      </c>
      <c r="BF169" s="106">
        <f t="shared" si="5"/>
        <v>0</v>
      </c>
      <c r="BG169" s="106">
        <f t="shared" si="6"/>
        <v>0</v>
      </c>
      <c r="BH169" s="106">
        <f t="shared" si="7"/>
        <v>0</v>
      </c>
      <c r="BI169" s="106">
        <f t="shared" si="8"/>
        <v>0</v>
      </c>
      <c r="BJ169" s="6" t="s">
        <v>79</v>
      </c>
      <c r="BK169" s="106">
        <f t="shared" si="9"/>
        <v>0</v>
      </c>
      <c r="BL169" s="6" t="s">
        <v>224</v>
      </c>
      <c r="BM169" s="105" t="s">
        <v>380</v>
      </c>
    </row>
    <row r="170" spans="1:65" s="17" customFormat="1" ht="16.5" customHeight="1">
      <c r="A170" s="14"/>
      <c r="B170" s="15"/>
      <c r="C170" s="107">
        <f t="shared" si="11"/>
        <v>42</v>
      </c>
      <c r="D170" s="107" t="s">
        <v>219</v>
      </c>
      <c r="E170" s="108" t="s">
        <v>5230</v>
      </c>
      <c r="F170" s="109" t="s">
        <v>5232</v>
      </c>
      <c r="G170" s="110" t="s">
        <v>2486</v>
      </c>
      <c r="H170" s="111">
        <v>28</v>
      </c>
      <c r="I170" s="3"/>
      <c r="J170" s="112">
        <f t="shared" ref="J170" si="30">ROUND(I170*H170,2)</f>
        <v>0</v>
      </c>
      <c r="K170" s="109" t="s">
        <v>0</v>
      </c>
      <c r="L170" s="15"/>
      <c r="M170" s="100"/>
      <c r="N170" s="101"/>
      <c r="O170" s="102"/>
      <c r="P170" s="103"/>
      <c r="Q170" s="103"/>
      <c r="R170" s="103"/>
      <c r="S170" s="103"/>
      <c r="T170" s="10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R170" s="105"/>
      <c r="AT170" s="105"/>
      <c r="AU170" s="105"/>
      <c r="AY170" s="6"/>
      <c r="BE170" s="106"/>
      <c r="BF170" s="106"/>
      <c r="BG170" s="106"/>
      <c r="BH170" s="106"/>
      <c r="BI170" s="106"/>
      <c r="BJ170" s="6"/>
      <c r="BK170" s="106"/>
      <c r="BL170" s="6"/>
      <c r="BM170" s="105"/>
    </row>
    <row r="171" spans="1:65" s="17" customFormat="1" ht="16.5" customHeight="1">
      <c r="A171" s="14"/>
      <c r="B171" s="15"/>
      <c r="C171" s="94">
        <f t="shared" si="11"/>
        <v>43</v>
      </c>
      <c r="D171" s="94" t="s">
        <v>219</v>
      </c>
      <c r="E171" s="95" t="s">
        <v>4243</v>
      </c>
      <c r="F171" s="96" t="s">
        <v>5234</v>
      </c>
      <c r="G171" s="97" t="s">
        <v>257</v>
      </c>
      <c r="H171" s="242">
        <v>870</v>
      </c>
      <c r="I171" s="1"/>
      <c r="J171" s="99">
        <f t="shared" si="0"/>
        <v>0</v>
      </c>
      <c r="K171" s="96" t="s">
        <v>0</v>
      </c>
      <c r="L171" s="15"/>
      <c r="M171" s="100" t="s">
        <v>0</v>
      </c>
      <c r="N171" s="101" t="s">
        <v>37</v>
      </c>
      <c r="O171" s="102"/>
      <c r="P171" s="103">
        <f t="shared" si="1"/>
        <v>0</v>
      </c>
      <c r="Q171" s="103">
        <v>0</v>
      </c>
      <c r="R171" s="103">
        <f t="shared" si="2"/>
        <v>0</v>
      </c>
      <c r="S171" s="103">
        <v>0</v>
      </c>
      <c r="T171" s="104">
        <f t="shared" si="3"/>
        <v>0</v>
      </c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R171" s="105" t="s">
        <v>224</v>
      </c>
      <c r="AT171" s="105" t="s">
        <v>219</v>
      </c>
      <c r="AU171" s="105" t="s">
        <v>81</v>
      </c>
      <c r="AY171" s="6" t="s">
        <v>217</v>
      </c>
      <c r="BE171" s="106">
        <f t="shared" si="4"/>
        <v>0</v>
      </c>
      <c r="BF171" s="106">
        <f t="shared" si="5"/>
        <v>0</v>
      </c>
      <c r="BG171" s="106">
        <f t="shared" si="6"/>
        <v>0</v>
      </c>
      <c r="BH171" s="106">
        <f t="shared" si="7"/>
        <v>0</v>
      </c>
      <c r="BI171" s="106">
        <f t="shared" si="8"/>
        <v>0</v>
      </c>
      <c r="BJ171" s="6" t="s">
        <v>79</v>
      </c>
      <c r="BK171" s="106">
        <f t="shared" si="9"/>
        <v>0</v>
      </c>
      <c r="BL171" s="6" t="s">
        <v>224</v>
      </c>
      <c r="BM171" s="105" t="s">
        <v>395</v>
      </c>
    </row>
    <row r="172" spans="1:65" s="17" customFormat="1" ht="16.5" customHeight="1">
      <c r="A172" s="14"/>
      <c r="B172" s="15"/>
      <c r="C172" s="107">
        <f t="shared" si="11"/>
        <v>44</v>
      </c>
      <c r="D172" s="107" t="s">
        <v>219</v>
      </c>
      <c r="E172" s="108" t="s">
        <v>5233</v>
      </c>
      <c r="F172" s="109" t="s">
        <v>5235</v>
      </c>
      <c r="G172" s="110" t="s">
        <v>257</v>
      </c>
      <c r="H172" s="270">
        <v>870</v>
      </c>
      <c r="I172" s="3"/>
      <c r="J172" s="112">
        <f t="shared" ref="J172" si="31">ROUND(I172*H172,2)</f>
        <v>0</v>
      </c>
      <c r="K172" s="109" t="s">
        <v>0</v>
      </c>
      <c r="L172" s="15"/>
      <c r="M172" s="100"/>
      <c r="N172" s="101"/>
      <c r="O172" s="102"/>
      <c r="P172" s="103"/>
      <c r="Q172" s="103"/>
      <c r="R172" s="103"/>
      <c r="S172" s="103"/>
      <c r="T172" s="10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R172" s="105"/>
      <c r="AT172" s="105"/>
      <c r="AU172" s="105"/>
      <c r="AY172" s="6"/>
      <c r="BE172" s="106"/>
      <c r="BF172" s="106"/>
      <c r="BG172" s="106"/>
      <c r="BH172" s="106"/>
      <c r="BI172" s="106"/>
      <c r="BJ172" s="6"/>
      <c r="BK172" s="106"/>
      <c r="BL172" s="6"/>
      <c r="BM172" s="105"/>
    </row>
    <row r="173" spans="1:65" s="17" customFormat="1" ht="16.5" customHeight="1">
      <c r="A173" s="14"/>
      <c r="B173" s="15"/>
      <c r="C173" s="94">
        <f t="shared" si="11"/>
        <v>45</v>
      </c>
      <c r="D173" s="94" t="s">
        <v>219</v>
      </c>
      <c r="E173" s="95" t="s">
        <v>4244</v>
      </c>
      <c r="F173" s="96" t="s">
        <v>5236</v>
      </c>
      <c r="G173" s="97" t="s">
        <v>257</v>
      </c>
      <c r="H173" s="98">
        <v>140</v>
      </c>
      <c r="I173" s="1"/>
      <c r="J173" s="99">
        <f t="shared" si="0"/>
        <v>0</v>
      </c>
      <c r="K173" s="96" t="s">
        <v>0</v>
      </c>
      <c r="L173" s="15"/>
      <c r="M173" s="100" t="s">
        <v>0</v>
      </c>
      <c r="N173" s="101" t="s">
        <v>37</v>
      </c>
      <c r="O173" s="102"/>
      <c r="P173" s="103">
        <f t="shared" si="1"/>
        <v>0</v>
      </c>
      <c r="Q173" s="103">
        <v>0</v>
      </c>
      <c r="R173" s="103">
        <f t="shared" si="2"/>
        <v>0</v>
      </c>
      <c r="S173" s="103">
        <v>0</v>
      </c>
      <c r="T173" s="104">
        <f t="shared" si="3"/>
        <v>0</v>
      </c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R173" s="105" t="s">
        <v>224</v>
      </c>
      <c r="AT173" s="105" t="s">
        <v>219</v>
      </c>
      <c r="AU173" s="105" t="s">
        <v>81</v>
      </c>
      <c r="AY173" s="6" t="s">
        <v>217</v>
      </c>
      <c r="BE173" s="106">
        <f t="shared" si="4"/>
        <v>0</v>
      </c>
      <c r="BF173" s="106">
        <f t="shared" si="5"/>
        <v>0</v>
      </c>
      <c r="BG173" s="106">
        <f t="shared" si="6"/>
        <v>0</v>
      </c>
      <c r="BH173" s="106">
        <f t="shared" si="7"/>
        <v>0</v>
      </c>
      <c r="BI173" s="106">
        <f t="shared" si="8"/>
        <v>0</v>
      </c>
      <c r="BJ173" s="6" t="s">
        <v>79</v>
      </c>
      <c r="BK173" s="106">
        <f t="shared" si="9"/>
        <v>0</v>
      </c>
      <c r="BL173" s="6" t="s">
        <v>224</v>
      </c>
      <c r="BM173" s="105" t="s">
        <v>2413</v>
      </c>
    </row>
    <row r="174" spans="1:65" s="17" customFormat="1" ht="16.5" customHeight="1">
      <c r="A174" s="14"/>
      <c r="B174" s="15"/>
      <c r="C174" s="107">
        <f t="shared" si="11"/>
        <v>46</v>
      </c>
      <c r="D174" s="107" t="s">
        <v>219</v>
      </c>
      <c r="E174" s="108" t="s">
        <v>5238</v>
      </c>
      <c r="F174" s="109" t="s">
        <v>5237</v>
      </c>
      <c r="G174" s="110" t="s">
        <v>257</v>
      </c>
      <c r="H174" s="111">
        <v>140</v>
      </c>
      <c r="I174" s="3"/>
      <c r="J174" s="112">
        <f t="shared" ref="J174" si="32">ROUND(I174*H174,2)</f>
        <v>0</v>
      </c>
      <c r="K174" s="109" t="s">
        <v>0</v>
      </c>
      <c r="L174" s="15"/>
      <c r="M174" s="100"/>
      <c r="N174" s="101"/>
      <c r="O174" s="102"/>
      <c r="P174" s="103"/>
      <c r="Q174" s="103"/>
      <c r="R174" s="103"/>
      <c r="S174" s="103"/>
      <c r="T174" s="10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R174" s="105"/>
      <c r="AT174" s="105"/>
      <c r="AU174" s="105"/>
      <c r="AY174" s="6"/>
      <c r="BE174" s="106"/>
      <c r="BF174" s="106"/>
      <c r="BG174" s="106"/>
      <c r="BH174" s="106"/>
      <c r="BI174" s="106"/>
      <c r="BJ174" s="6"/>
      <c r="BK174" s="106"/>
      <c r="BL174" s="6"/>
      <c r="BM174" s="105"/>
    </row>
    <row r="175" spans="1:65" s="17" customFormat="1" ht="16.5" customHeight="1">
      <c r="A175" s="14"/>
      <c r="B175" s="15"/>
      <c r="C175" s="94">
        <f t="shared" si="11"/>
        <v>47</v>
      </c>
      <c r="D175" s="94" t="s">
        <v>219</v>
      </c>
      <c r="E175" s="95" t="s">
        <v>4245</v>
      </c>
      <c r="F175" s="96" t="s">
        <v>5239</v>
      </c>
      <c r="G175" s="97" t="s">
        <v>257</v>
      </c>
      <c r="H175" s="242">
        <v>1010</v>
      </c>
      <c r="I175" s="1"/>
      <c r="J175" s="99">
        <f t="shared" si="0"/>
        <v>0</v>
      </c>
      <c r="K175" s="96" t="s">
        <v>0</v>
      </c>
      <c r="L175" s="15"/>
      <c r="M175" s="100" t="s">
        <v>0</v>
      </c>
      <c r="N175" s="101" t="s">
        <v>37</v>
      </c>
      <c r="O175" s="102"/>
      <c r="P175" s="103">
        <f t="shared" si="1"/>
        <v>0</v>
      </c>
      <c r="Q175" s="103">
        <v>0</v>
      </c>
      <c r="R175" s="103">
        <f t="shared" si="2"/>
        <v>0</v>
      </c>
      <c r="S175" s="103">
        <v>0</v>
      </c>
      <c r="T175" s="104">
        <f t="shared" si="3"/>
        <v>0</v>
      </c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R175" s="105" t="s">
        <v>224</v>
      </c>
      <c r="AT175" s="105" t="s">
        <v>219</v>
      </c>
      <c r="AU175" s="105" t="s">
        <v>81</v>
      </c>
      <c r="AY175" s="6" t="s">
        <v>217</v>
      </c>
      <c r="BE175" s="106">
        <f t="shared" si="4"/>
        <v>0</v>
      </c>
      <c r="BF175" s="106">
        <f t="shared" si="5"/>
        <v>0</v>
      </c>
      <c r="BG175" s="106">
        <f t="shared" si="6"/>
        <v>0</v>
      </c>
      <c r="BH175" s="106">
        <f t="shared" si="7"/>
        <v>0</v>
      </c>
      <c r="BI175" s="106">
        <f t="shared" si="8"/>
        <v>0</v>
      </c>
      <c r="BJ175" s="6" t="s">
        <v>79</v>
      </c>
      <c r="BK175" s="106">
        <f t="shared" si="9"/>
        <v>0</v>
      </c>
      <c r="BL175" s="6" t="s">
        <v>224</v>
      </c>
      <c r="BM175" s="105" t="s">
        <v>410</v>
      </c>
    </row>
    <row r="176" spans="1:65" s="17" customFormat="1" ht="16.5" customHeight="1">
      <c r="A176" s="14"/>
      <c r="B176" s="15"/>
      <c r="C176" s="107">
        <f t="shared" si="11"/>
        <v>48</v>
      </c>
      <c r="D176" s="107" t="s">
        <v>219</v>
      </c>
      <c r="E176" s="108" t="s">
        <v>5241</v>
      </c>
      <c r="F176" s="109" t="s">
        <v>5240</v>
      </c>
      <c r="G176" s="110" t="s">
        <v>257</v>
      </c>
      <c r="H176" s="270">
        <v>1010</v>
      </c>
      <c r="I176" s="3"/>
      <c r="J176" s="112">
        <f t="shared" ref="J176" si="33">ROUND(I176*H176,2)</f>
        <v>0</v>
      </c>
      <c r="K176" s="109" t="s">
        <v>0</v>
      </c>
      <c r="L176" s="15"/>
      <c r="M176" s="100"/>
      <c r="N176" s="101"/>
      <c r="O176" s="102"/>
      <c r="P176" s="103"/>
      <c r="Q176" s="103"/>
      <c r="R176" s="103"/>
      <c r="S176" s="103"/>
      <c r="T176" s="10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R176" s="105"/>
      <c r="AT176" s="105"/>
      <c r="AU176" s="105"/>
      <c r="AY176" s="6"/>
      <c r="BE176" s="106"/>
      <c r="BF176" s="106"/>
      <c r="BG176" s="106"/>
      <c r="BH176" s="106"/>
      <c r="BI176" s="106"/>
      <c r="BJ176" s="6"/>
      <c r="BK176" s="106"/>
      <c r="BL176" s="6"/>
      <c r="BM176" s="105"/>
    </row>
    <row r="177" spans="1:65" s="17" customFormat="1" ht="16.5" customHeight="1">
      <c r="A177" s="14"/>
      <c r="B177" s="15"/>
      <c r="C177" s="94">
        <f t="shared" si="11"/>
        <v>49</v>
      </c>
      <c r="D177" s="94" t="s">
        <v>219</v>
      </c>
      <c r="E177" s="95" t="s">
        <v>4246</v>
      </c>
      <c r="F177" s="96" t="s">
        <v>4247</v>
      </c>
      <c r="G177" s="97" t="s">
        <v>257</v>
      </c>
      <c r="H177" s="98">
        <v>140</v>
      </c>
      <c r="I177" s="1"/>
      <c r="J177" s="99">
        <f t="shared" si="0"/>
        <v>0</v>
      </c>
      <c r="K177" s="96" t="s">
        <v>0</v>
      </c>
      <c r="L177" s="15"/>
      <c r="M177" s="100" t="s">
        <v>0</v>
      </c>
      <c r="N177" s="101" t="s">
        <v>37</v>
      </c>
      <c r="O177" s="102"/>
      <c r="P177" s="103">
        <f t="shared" si="1"/>
        <v>0</v>
      </c>
      <c r="Q177" s="103">
        <v>0</v>
      </c>
      <c r="R177" s="103">
        <f t="shared" si="2"/>
        <v>0</v>
      </c>
      <c r="S177" s="103">
        <v>0</v>
      </c>
      <c r="T177" s="104">
        <f t="shared" si="3"/>
        <v>0</v>
      </c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R177" s="105" t="s">
        <v>224</v>
      </c>
      <c r="AT177" s="105" t="s">
        <v>219</v>
      </c>
      <c r="AU177" s="105" t="s">
        <v>81</v>
      </c>
      <c r="AY177" s="6" t="s">
        <v>217</v>
      </c>
      <c r="BE177" s="106">
        <f t="shared" si="4"/>
        <v>0</v>
      </c>
      <c r="BF177" s="106">
        <f t="shared" si="5"/>
        <v>0</v>
      </c>
      <c r="BG177" s="106">
        <f t="shared" si="6"/>
        <v>0</v>
      </c>
      <c r="BH177" s="106">
        <f t="shared" si="7"/>
        <v>0</v>
      </c>
      <c r="BI177" s="106">
        <f t="shared" si="8"/>
        <v>0</v>
      </c>
      <c r="BJ177" s="6" t="s">
        <v>79</v>
      </c>
      <c r="BK177" s="106">
        <f t="shared" si="9"/>
        <v>0</v>
      </c>
      <c r="BL177" s="6" t="s">
        <v>224</v>
      </c>
      <c r="BM177" s="105" t="s">
        <v>425</v>
      </c>
    </row>
    <row r="178" spans="1:65" s="17" customFormat="1" ht="16.5" customHeight="1">
      <c r="A178" s="14"/>
      <c r="B178" s="15"/>
      <c r="C178" s="94">
        <f t="shared" si="11"/>
        <v>50</v>
      </c>
      <c r="D178" s="94" t="s">
        <v>219</v>
      </c>
      <c r="E178" s="95" t="s">
        <v>4248</v>
      </c>
      <c r="F178" s="96" t="s">
        <v>4249</v>
      </c>
      <c r="G178" s="97" t="s">
        <v>257</v>
      </c>
      <c r="H178" s="242">
        <v>870</v>
      </c>
      <c r="I178" s="1"/>
      <c r="J178" s="99">
        <f t="shared" si="0"/>
        <v>0</v>
      </c>
      <c r="K178" s="96" t="s">
        <v>0</v>
      </c>
      <c r="L178" s="15"/>
      <c r="M178" s="100" t="s">
        <v>0</v>
      </c>
      <c r="N178" s="101" t="s">
        <v>37</v>
      </c>
      <c r="O178" s="102"/>
      <c r="P178" s="103">
        <f t="shared" si="1"/>
        <v>0</v>
      </c>
      <c r="Q178" s="103">
        <v>0</v>
      </c>
      <c r="R178" s="103">
        <f t="shared" si="2"/>
        <v>0</v>
      </c>
      <c r="S178" s="103">
        <v>0</v>
      </c>
      <c r="T178" s="104">
        <f t="shared" si="3"/>
        <v>0</v>
      </c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R178" s="105" t="s">
        <v>224</v>
      </c>
      <c r="AT178" s="105" t="s">
        <v>219</v>
      </c>
      <c r="AU178" s="105" t="s">
        <v>81</v>
      </c>
      <c r="AY178" s="6" t="s">
        <v>217</v>
      </c>
      <c r="BE178" s="106">
        <f t="shared" si="4"/>
        <v>0</v>
      </c>
      <c r="BF178" s="106">
        <f t="shared" si="5"/>
        <v>0</v>
      </c>
      <c r="BG178" s="106">
        <f t="shared" si="6"/>
        <v>0</v>
      </c>
      <c r="BH178" s="106">
        <f t="shared" si="7"/>
        <v>0</v>
      </c>
      <c r="BI178" s="106">
        <f t="shared" si="8"/>
        <v>0</v>
      </c>
      <c r="BJ178" s="6" t="s">
        <v>79</v>
      </c>
      <c r="BK178" s="106">
        <f t="shared" si="9"/>
        <v>0</v>
      </c>
      <c r="BL178" s="6" t="s">
        <v>224</v>
      </c>
      <c r="BM178" s="105" t="s">
        <v>435</v>
      </c>
    </row>
    <row r="179" spans="1:65" s="17" customFormat="1" ht="16.5" customHeight="1">
      <c r="A179" s="14"/>
      <c r="B179" s="15"/>
      <c r="C179" s="94">
        <f t="shared" si="11"/>
        <v>51</v>
      </c>
      <c r="D179" s="94" t="s">
        <v>219</v>
      </c>
      <c r="E179" s="95" t="s">
        <v>4250</v>
      </c>
      <c r="F179" s="96" t="s">
        <v>4251</v>
      </c>
      <c r="G179" s="97" t="s">
        <v>257</v>
      </c>
      <c r="H179" s="242">
        <v>870</v>
      </c>
      <c r="I179" s="1"/>
      <c r="J179" s="99">
        <f t="shared" si="0"/>
        <v>0</v>
      </c>
      <c r="K179" s="96" t="s">
        <v>0</v>
      </c>
      <c r="L179" s="15"/>
      <c r="M179" s="100" t="s">
        <v>0</v>
      </c>
      <c r="N179" s="101" t="s">
        <v>37</v>
      </c>
      <c r="O179" s="102"/>
      <c r="P179" s="103">
        <f t="shared" si="1"/>
        <v>0</v>
      </c>
      <c r="Q179" s="103">
        <v>0</v>
      </c>
      <c r="R179" s="103">
        <f t="shared" si="2"/>
        <v>0</v>
      </c>
      <c r="S179" s="103">
        <v>0</v>
      </c>
      <c r="T179" s="104">
        <f t="shared" si="3"/>
        <v>0</v>
      </c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R179" s="105" t="s">
        <v>224</v>
      </c>
      <c r="AT179" s="105" t="s">
        <v>219</v>
      </c>
      <c r="AU179" s="105" t="s">
        <v>81</v>
      </c>
      <c r="AY179" s="6" t="s">
        <v>217</v>
      </c>
      <c r="BE179" s="106">
        <f t="shared" si="4"/>
        <v>0</v>
      </c>
      <c r="BF179" s="106">
        <f t="shared" si="5"/>
        <v>0</v>
      </c>
      <c r="BG179" s="106">
        <f t="shared" si="6"/>
        <v>0</v>
      </c>
      <c r="BH179" s="106">
        <f t="shared" si="7"/>
        <v>0</v>
      </c>
      <c r="BI179" s="106">
        <f t="shared" si="8"/>
        <v>0</v>
      </c>
      <c r="BJ179" s="6" t="s">
        <v>79</v>
      </c>
      <c r="BK179" s="106">
        <f t="shared" si="9"/>
        <v>0</v>
      </c>
      <c r="BL179" s="6" t="s">
        <v>224</v>
      </c>
      <c r="BM179" s="105" t="s">
        <v>445</v>
      </c>
    </row>
    <row r="180" spans="1:65" s="17" customFormat="1" ht="16.5" customHeight="1">
      <c r="A180" s="14"/>
      <c r="B180" s="15"/>
      <c r="C180" s="94">
        <f t="shared" si="11"/>
        <v>52</v>
      </c>
      <c r="D180" s="94" t="s">
        <v>219</v>
      </c>
      <c r="E180" s="95" t="s">
        <v>4252</v>
      </c>
      <c r="F180" s="96" t="s">
        <v>4253</v>
      </c>
      <c r="G180" s="97" t="s">
        <v>2359</v>
      </c>
      <c r="H180" s="98">
        <v>20</v>
      </c>
      <c r="I180" s="1"/>
      <c r="J180" s="99">
        <f t="shared" si="0"/>
        <v>0</v>
      </c>
      <c r="K180" s="96" t="s">
        <v>0</v>
      </c>
      <c r="L180" s="15"/>
      <c r="M180" s="100" t="s">
        <v>0</v>
      </c>
      <c r="N180" s="101" t="s">
        <v>37</v>
      </c>
      <c r="O180" s="102"/>
      <c r="P180" s="103">
        <f t="shared" si="1"/>
        <v>0</v>
      </c>
      <c r="Q180" s="103">
        <v>0</v>
      </c>
      <c r="R180" s="103">
        <f t="shared" si="2"/>
        <v>0</v>
      </c>
      <c r="S180" s="103">
        <v>0</v>
      </c>
      <c r="T180" s="104">
        <f t="shared" si="3"/>
        <v>0</v>
      </c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R180" s="105" t="s">
        <v>224</v>
      </c>
      <c r="AT180" s="105" t="s">
        <v>219</v>
      </c>
      <c r="AU180" s="105" t="s">
        <v>81</v>
      </c>
      <c r="AY180" s="6" t="s">
        <v>217</v>
      </c>
      <c r="BE180" s="106">
        <f t="shared" si="4"/>
        <v>0</v>
      </c>
      <c r="BF180" s="106">
        <f t="shared" si="5"/>
        <v>0</v>
      </c>
      <c r="BG180" s="106">
        <f t="shared" si="6"/>
        <v>0</v>
      </c>
      <c r="BH180" s="106">
        <f t="shared" si="7"/>
        <v>0</v>
      </c>
      <c r="BI180" s="106">
        <f t="shared" si="8"/>
        <v>0</v>
      </c>
      <c r="BJ180" s="6" t="s">
        <v>79</v>
      </c>
      <c r="BK180" s="106">
        <f t="shared" si="9"/>
        <v>0</v>
      </c>
      <c r="BL180" s="6" t="s">
        <v>224</v>
      </c>
      <c r="BM180" s="105" t="s">
        <v>455</v>
      </c>
    </row>
    <row r="181" spans="1:65" s="17" customFormat="1" ht="16.5" customHeight="1">
      <c r="A181" s="14"/>
      <c r="B181" s="15"/>
      <c r="C181" s="94">
        <f t="shared" si="11"/>
        <v>53</v>
      </c>
      <c r="D181" s="94" t="s">
        <v>219</v>
      </c>
      <c r="E181" s="95" t="s">
        <v>4254</v>
      </c>
      <c r="F181" s="96" t="s">
        <v>4255</v>
      </c>
      <c r="G181" s="97" t="s">
        <v>2359</v>
      </c>
      <c r="H181" s="98">
        <v>20</v>
      </c>
      <c r="I181" s="1"/>
      <c r="J181" s="99">
        <f t="shared" si="0"/>
        <v>0</v>
      </c>
      <c r="K181" s="96" t="s">
        <v>0</v>
      </c>
      <c r="L181" s="15"/>
      <c r="M181" s="100" t="s">
        <v>0</v>
      </c>
      <c r="N181" s="101" t="s">
        <v>37</v>
      </c>
      <c r="O181" s="102"/>
      <c r="P181" s="103">
        <f t="shared" si="1"/>
        <v>0</v>
      </c>
      <c r="Q181" s="103">
        <v>0</v>
      </c>
      <c r="R181" s="103">
        <f t="shared" si="2"/>
        <v>0</v>
      </c>
      <c r="S181" s="103">
        <v>0</v>
      </c>
      <c r="T181" s="104">
        <f t="shared" si="3"/>
        <v>0</v>
      </c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R181" s="105" t="s">
        <v>224</v>
      </c>
      <c r="AT181" s="105" t="s">
        <v>219</v>
      </c>
      <c r="AU181" s="105" t="s">
        <v>81</v>
      </c>
      <c r="AY181" s="6" t="s">
        <v>217</v>
      </c>
      <c r="BE181" s="106">
        <f t="shared" si="4"/>
        <v>0</v>
      </c>
      <c r="BF181" s="106">
        <f t="shared" si="5"/>
        <v>0</v>
      </c>
      <c r="BG181" s="106">
        <f t="shared" si="6"/>
        <v>0</v>
      </c>
      <c r="BH181" s="106">
        <f t="shared" si="7"/>
        <v>0</v>
      </c>
      <c r="BI181" s="106">
        <f t="shared" si="8"/>
        <v>0</v>
      </c>
      <c r="BJ181" s="6" t="s">
        <v>79</v>
      </c>
      <c r="BK181" s="106">
        <f t="shared" si="9"/>
        <v>0</v>
      </c>
      <c r="BL181" s="6" t="s">
        <v>224</v>
      </c>
      <c r="BM181" s="105" t="s">
        <v>464</v>
      </c>
    </row>
    <row r="182" spans="1:65" s="17" customFormat="1" ht="16.5" customHeight="1">
      <c r="A182" s="14"/>
      <c r="B182" s="15"/>
      <c r="C182" s="94">
        <f t="shared" si="11"/>
        <v>54</v>
      </c>
      <c r="D182" s="94" t="s">
        <v>219</v>
      </c>
      <c r="E182" s="95" t="s">
        <v>4256</v>
      </c>
      <c r="F182" s="96" t="s">
        <v>4257</v>
      </c>
      <c r="G182" s="97" t="s">
        <v>2486</v>
      </c>
      <c r="H182" s="98">
        <v>1</v>
      </c>
      <c r="I182" s="1"/>
      <c r="J182" s="99">
        <f t="shared" si="0"/>
        <v>0</v>
      </c>
      <c r="K182" s="96" t="s">
        <v>0</v>
      </c>
      <c r="L182" s="15"/>
      <c r="M182" s="100" t="s">
        <v>0</v>
      </c>
      <c r="N182" s="101" t="s">
        <v>37</v>
      </c>
      <c r="O182" s="102"/>
      <c r="P182" s="103">
        <f t="shared" si="1"/>
        <v>0</v>
      </c>
      <c r="Q182" s="103">
        <v>0</v>
      </c>
      <c r="R182" s="103">
        <f t="shared" si="2"/>
        <v>0</v>
      </c>
      <c r="S182" s="103">
        <v>0</v>
      </c>
      <c r="T182" s="104">
        <f t="shared" si="3"/>
        <v>0</v>
      </c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R182" s="105" t="s">
        <v>224</v>
      </c>
      <c r="AT182" s="105" t="s">
        <v>219</v>
      </c>
      <c r="AU182" s="105" t="s">
        <v>81</v>
      </c>
      <c r="AY182" s="6" t="s">
        <v>217</v>
      </c>
      <c r="BE182" s="106">
        <f t="shared" si="4"/>
        <v>0</v>
      </c>
      <c r="BF182" s="106">
        <f t="shared" si="5"/>
        <v>0</v>
      </c>
      <c r="BG182" s="106">
        <f t="shared" si="6"/>
        <v>0</v>
      </c>
      <c r="BH182" s="106">
        <f t="shared" si="7"/>
        <v>0</v>
      </c>
      <c r="BI182" s="106">
        <f t="shared" si="8"/>
        <v>0</v>
      </c>
      <c r="BJ182" s="6" t="s">
        <v>79</v>
      </c>
      <c r="BK182" s="106">
        <f t="shared" si="9"/>
        <v>0</v>
      </c>
      <c r="BL182" s="6" t="s">
        <v>224</v>
      </c>
      <c r="BM182" s="105" t="s">
        <v>2421</v>
      </c>
    </row>
    <row r="183" spans="1:65" s="81" customFormat="1" ht="22.9" customHeight="1">
      <c r="B183" s="82"/>
      <c r="D183" s="83" t="s">
        <v>71</v>
      </c>
      <c r="E183" s="92" t="s">
        <v>3400</v>
      </c>
      <c r="F183" s="92" t="s">
        <v>4258</v>
      </c>
      <c r="J183" s="93">
        <f>SUBTOTAL(9,J185:J325)</f>
        <v>0</v>
      </c>
      <c r="L183" s="82"/>
      <c r="M183" s="86"/>
      <c r="N183" s="87"/>
      <c r="O183" s="87"/>
      <c r="P183" s="88">
        <f>P184+P210+P248+P256+P324</f>
        <v>0</v>
      </c>
      <c r="Q183" s="87"/>
      <c r="R183" s="88">
        <f>R184+R210+R248+R256+R324</f>
        <v>0</v>
      </c>
      <c r="S183" s="87"/>
      <c r="T183" s="89">
        <f>T184+T210+T248+T256+T324</f>
        <v>0</v>
      </c>
      <c r="AR183" s="83" t="s">
        <v>79</v>
      </c>
      <c r="AT183" s="90" t="s">
        <v>71</v>
      </c>
      <c r="AU183" s="90" t="s">
        <v>79</v>
      </c>
      <c r="AY183" s="83" t="s">
        <v>217</v>
      </c>
      <c r="BK183" s="91">
        <f>BK184+BK210+BK248+BK256+BK324</f>
        <v>0</v>
      </c>
    </row>
    <row r="184" spans="1:65" s="81" customFormat="1" ht="20.85" customHeight="1">
      <c r="B184" s="82"/>
      <c r="D184" s="83" t="s">
        <v>71</v>
      </c>
      <c r="E184" s="92" t="s">
        <v>3414</v>
      </c>
      <c r="F184" s="92" t="s">
        <v>4259</v>
      </c>
      <c r="J184" s="93">
        <f>SUBTOTAL(9,J185:J209)</f>
        <v>0</v>
      </c>
      <c r="L184" s="82"/>
      <c r="M184" s="86"/>
      <c r="N184" s="87"/>
      <c r="O184" s="87"/>
      <c r="P184" s="88">
        <f>SUM(P185:P209)</f>
        <v>0</v>
      </c>
      <c r="Q184" s="87"/>
      <c r="R184" s="88">
        <f>SUM(R185:R209)</f>
        <v>0</v>
      </c>
      <c r="S184" s="87"/>
      <c r="T184" s="89">
        <f>SUM(T185:T209)</f>
        <v>0</v>
      </c>
      <c r="AR184" s="83" t="s">
        <v>79</v>
      </c>
      <c r="AT184" s="90" t="s">
        <v>71</v>
      </c>
      <c r="AU184" s="90" t="s">
        <v>81</v>
      </c>
      <c r="AY184" s="83" t="s">
        <v>217</v>
      </c>
      <c r="BK184" s="91">
        <f>SUM(BK185:BK209)</f>
        <v>0</v>
      </c>
    </row>
    <row r="185" spans="1:65" s="17" customFormat="1" ht="16.5" customHeight="1">
      <c r="A185" s="14"/>
      <c r="B185" s="15"/>
      <c r="C185" s="94">
        <f>C182+1</f>
        <v>55</v>
      </c>
      <c r="D185" s="94" t="s">
        <v>219</v>
      </c>
      <c r="E185" s="95" t="s">
        <v>4260</v>
      </c>
      <c r="F185" s="96" t="s">
        <v>5244</v>
      </c>
      <c r="G185" s="97" t="s">
        <v>2486</v>
      </c>
      <c r="H185" s="98">
        <v>1</v>
      </c>
      <c r="I185" s="1"/>
      <c r="J185" s="99">
        <f t="shared" ref="J185:J209" si="34">ROUND(I185*H185,2)</f>
        <v>0</v>
      </c>
      <c r="K185" s="96" t="s">
        <v>0</v>
      </c>
      <c r="L185" s="15"/>
      <c r="M185" s="100" t="s">
        <v>0</v>
      </c>
      <c r="N185" s="101" t="s">
        <v>37</v>
      </c>
      <c r="O185" s="102"/>
      <c r="P185" s="103">
        <f t="shared" ref="P185:P209" si="35">O185*H185</f>
        <v>0</v>
      </c>
      <c r="Q185" s="103">
        <v>0</v>
      </c>
      <c r="R185" s="103">
        <f t="shared" ref="R185:R209" si="36">Q185*H185</f>
        <v>0</v>
      </c>
      <c r="S185" s="103">
        <v>0</v>
      </c>
      <c r="T185" s="104">
        <f t="shared" ref="T185:T209" si="37">S185*H185</f>
        <v>0</v>
      </c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R185" s="105" t="s">
        <v>224</v>
      </c>
      <c r="AT185" s="105" t="s">
        <v>219</v>
      </c>
      <c r="AU185" s="105" t="s">
        <v>231</v>
      </c>
      <c r="AY185" s="6" t="s">
        <v>217</v>
      </c>
      <c r="BE185" s="106">
        <f t="shared" ref="BE185:BE209" si="38">IF(N185="základní",J185,0)</f>
        <v>0</v>
      </c>
      <c r="BF185" s="106">
        <f t="shared" ref="BF185:BF209" si="39">IF(N185="snížená",J185,0)</f>
        <v>0</v>
      </c>
      <c r="BG185" s="106">
        <f t="shared" ref="BG185:BG209" si="40">IF(N185="zákl. přenesená",J185,0)</f>
        <v>0</v>
      </c>
      <c r="BH185" s="106">
        <f t="shared" ref="BH185:BH209" si="41">IF(N185="sníž. přenesená",J185,0)</f>
        <v>0</v>
      </c>
      <c r="BI185" s="106">
        <f t="shared" ref="BI185:BI209" si="42">IF(N185="nulová",J185,0)</f>
        <v>0</v>
      </c>
      <c r="BJ185" s="6" t="s">
        <v>79</v>
      </c>
      <c r="BK185" s="106">
        <f t="shared" ref="BK185:BK209" si="43">ROUND(I185*H185,2)</f>
        <v>0</v>
      </c>
      <c r="BL185" s="6" t="s">
        <v>224</v>
      </c>
      <c r="BM185" s="105" t="s">
        <v>2423</v>
      </c>
    </row>
    <row r="186" spans="1:65" s="17" customFormat="1" ht="16.5" customHeight="1">
      <c r="A186" s="14"/>
      <c r="B186" s="15"/>
      <c r="C186" s="107">
        <f>C185+1</f>
        <v>56</v>
      </c>
      <c r="D186" s="107" t="s">
        <v>219</v>
      </c>
      <c r="E186" s="108" t="s">
        <v>5242</v>
      </c>
      <c r="F186" s="109" t="s">
        <v>5243</v>
      </c>
      <c r="G186" s="110" t="s">
        <v>2486</v>
      </c>
      <c r="H186" s="111">
        <v>1</v>
      </c>
      <c r="I186" s="3"/>
      <c r="J186" s="112">
        <f t="shared" ref="J186" si="44">ROUND(I186*H186,2)</f>
        <v>0</v>
      </c>
      <c r="K186" s="109" t="s">
        <v>0</v>
      </c>
      <c r="L186" s="15"/>
      <c r="M186" s="100"/>
      <c r="N186" s="101"/>
      <c r="O186" s="102"/>
      <c r="P186" s="103"/>
      <c r="Q186" s="103"/>
      <c r="R186" s="103"/>
      <c r="S186" s="103"/>
      <c r="T186" s="10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R186" s="105"/>
      <c r="AT186" s="105"/>
      <c r="AU186" s="105"/>
      <c r="AY186" s="6"/>
      <c r="BE186" s="106"/>
      <c r="BF186" s="106"/>
      <c r="BG186" s="106"/>
      <c r="BH186" s="106"/>
      <c r="BI186" s="106"/>
      <c r="BJ186" s="6"/>
      <c r="BK186" s="106"/>
      <c r="BL186" s="6"/>
      <c r="BM186" s="105"/>
    </row>
    <row r="187" spans="1:65" s="17" customFormat="1" ht="16.5" customHeight="1">
      <c r="A187" s="14"/>
      <c r="B187" s="15"/>
      <c r="C187" s="94">
        <f t="shared" ref="C187:C209" si="45">C186+1</f>
        <v>57</v>
      </c>
      <c r="D187" s="94" t="s">
        <v>219</v>
      </c>
      <c r="E187" s="95" t="s">
        <v>4261</v>
      </c>
      <c r="F187" s="96" t="s">
        <v>5246</v>
      </c>
      <c r="G187" s="97" t="s">
        <v>2486</v>
      </c>
      <c r="H187" s="98">
        <v>2</v>
      </c>
      <c r="I187" s="1"/>
      <c r="J187" s="99">
        <f t="shared" si="34"/>
        <v>0</v>
      </c>
      <c r="K187" s="96" t="s">
        <v>0</v>
      </c>
      <c r="L187" s="15"/>
      <c r="M187" s="100" t="s">
        <v>0</v>
      </c>
      <c r="N187" s="101" t="s">
        <v>37</v>
      </c>
      <c r="O187" s="102"/>
      <c r="P187" s="103">
        <f t="shared" si="35"/>
        <v>0</v>
      </c>
      <c r="Q187" s="103">
        <v>0</v>
      </c>
      <c r="R187" s="103">
        <f t="shared" si="36"/>
        <v>0</v>
      </c>
      <c r="S187" s="103">
        <v>0</v>
      </c>
      <c r="T187" s="104">
        <f t="shared" si="37"/>
        <v>0</v>
      </c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R187" s="105" t="s">
        <v>224</v>
      </c>
      <c r="AT187" s="105" t="s">
        <v>219</v>
      </c>
      <c r="AU187" s="105" t="s">
        <v>231</v>
      </c>
      <c r="AY187" s="6" t="s">
        <v>217</v>
      </c>
      <c r="BE187" s="106">
        <f t="shared" si="38"/>
        <v>0</v>
      </c>
      <c r="BF187" s="106">
        <f t="shared" si="39"/>
        <v>0</v>
      </c>
      <c r="BG187" s="106">
        <f t="shared" si="40"/>
        <v>0</v>
      </c>
      <c r="BH187" s="106">
        <f t="shared" si="41"/>
        <v>0</v>
      </c>
      <c r="BI187" s="106">
        <f t="shared" si="42"/>
        <v>0</v>
      </c>
      <c r="BJ187" s="6" t="s">
        <v>79</v>
      </c>
      <c r="BK187" s="106">
        <f t="shared" si="43"/>
        <v>0</v>
      </c>
      <c r="BL187" s="6" t="s">
        <v>224</v>
      </c>
      <c r="BM187" s="105" t="s">
        <v>474</v>
      </c>
    </row>
    <row r="188" spans="1:65" s="17" customFormat="1" ht="16.5" customHeight="1">
      <c r="A188" s="14"/>
      <c r="B188" s="15"/>
      <c r="C188" s="107">
        <f t="shared" si="45"/>
        <v>58</v>
      </c>
      <c r="D188" s="107" t="s">
        <v>219</v>
      </c>
      <c r="E188" s="108" t="s">
        <v>5245</v>
      </c>
      <c r="F188" s="109" t="s">
        <v>5247</v>
      </c>
      <c r="G188" s="110" t="s">
        <v>2486</v>
      </c>
      <c r="H188" s="111">
        <v>2</v>
      </c>
      <c r="I188" s="3"/>
      <c r="J188" s="112">
        <f t="shared" ref="J188" si="46">ROUND(I188*H188,2)</f>
        <v>0</v>
      </c>
      <c r="K188" s="109" t="s">
        <v>0</v>
      </c>
      <c r="L188" s="15"/>
      <c r="M188" s="100"/>
      <c r="N188" s="101"/>
      <c r="O188" s="102"/>
      <c r="P188" s="103"/>
      <c r="Q188" s="103"/>
      <c r="R188" s="103"/>
      <c r="S188" s="103"/>
      <c r="T188" s="10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R188" s="105"/>
      <c r="AT188" s="105"/>
      <c r="AU188" s="105"/>
      <c r="AY188" s="6"/>
      <c r="BE188" s="106"/>
      <c r="BF188" s="106"/>
      <c r="BG188" s="106"/>
      <c r="BH188" s="106"/>
      <c r="BI188" s="106"/>
      <c r="BJ188" s="6"/>
      <c r="BK188" s="106"/>
      <c r="BL188" s="6"/>
      <c r="BM188" s="105"/>
    </row>
    <row r="189" spans="1:65" s="17" customFormat="1" ht="16.5" customHeight="1">
      <c r="A189" s="14"/>
      <c r="B189" s="15"/>
      <c r="C189" s="94">
        <f t="shared" si="45"/>
        <v>59</v>
      </c>
      <c r="D189" s="94" t="s">
        <v>219</v>
      </c>
      <c r="E189" s="95" t="s">
        <v>4262</v>
      </c>
      <c r="F189" s="96" t="s">
        <v>5249</v>
      </c>
      <c r="G189" s="97" t="s">
        <v>2486</v>
      </c>
      <c r="H189" s="98">
        <v>1</v>
      </c>
      <c r="I189" s="1"/>
      <c r="J189" s="99">
        <f t="shared" si="34"/>
        <v>0</v>
      </c>
      <c r="K189" s="96" t="s">
        <v>0</v>
      </c>
      <c r="L189" s="15"/>
      <c r="M189" s="100" t="s">
        <v>0</v>
      </c>
      <c r="N189" s="101" t="s">
        <v>37</v>
      </c>
      <c r="O189" s="102"/>
      <c r="P189" s="103">
        <f t="shared" si="35"/>
        <v>0</v>
      </c>
      <c r="Q189" s="103">
        <v>0</v>
      </c>
      <c r="R189" s="103">
        <f t="shared" si="36"/>
        <v>0</v>
      </c>
      <c r="S189" s="103">
        <v>0</v>
      </c>
      <c r="T189" s="104">
        <f t="shared" si="37"/>
        <v>0</v>
      </c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R189" s="105" t="s">
        <v>224</v>
      </c>
      <c r="AT189" s="105" t="s">
        <v>219</v>
      </c>
      <c r="AU189" s="105" t="s">
        <v>231</v>
      </c>
      <c r="AY189" s="6" t="s">
        <v>217</v>
      </c>
      <c r="BE189" s="106">
        <f t="shared" si="38"/>
        <v>0</v>
      </c>
      <c r="BF189" s="106">
        <f t="shared" si="39"/>
        <v>0</v>
      </c>
      <c r="BG189" s="106">
        <f t="shared" si="40"/>
        <v>0</v>
      </c>
      <c r="BH189" s="106">
        <f t="shared" si="41"/>
        <v>0</v>
      </c>
      <c r="BI189" s="106">
        <f t="shared" si="42"/>
        <v>0</v>
      </c>
      <c r="BJ189" s="6" t="s">
        <v>79</v>
      </c>
      <c r="BK189" s="106">
        <f t="shared" si="43"/>
        <v>0</v>
      </c>
      <c r="BL189" s="6" t="s">
        <v>224</v>
      </c>
      <c r="BM189" s="105" t="s">
        <v>484</v>
      </c>
    </row>
    <row r="190" spans="1:65" s="17" customFormat="1" ht="16.5" customHeight="1">
      <c r="A190" s="14"/>
      <c r="B190" s="15"/>
      <c r="C190" s="107">
        <f t="shared" si="45"/>
        <v>60</v>
      </c>
      <c r="D190" s="107" t="s">
        <v>219</v>
      </c>
      <c r="E190" s="108" t="s">
        <v>5248</v>
      </c>
      <c r="F190" s="109" t="s">
        <v>5250</v>
      </c>
      <c r="G190" s="110" t="s">
        <v>2486</v>
      </c>
      <c r="H190" s="111">
        <v>1</v>
      </c>
      <c r="I190" s="3"/>
      <c r="J190" s="112">
        <f t="shared" ref="J190" si="47">ROUND(I190*H190,2)</f>
        <v>0</v>
      </c>
      <c r="K190" s="109" t="s">
        <v>0</v>
      </c>
      <c r="L190" s="15"/>
      <c r="M190" s="100"/>
      <c r="N190" s="101"/>
      <c r="O190" s="102"/>
      <c r="P190" s="103"/>
      <c r="Q190" s="103"/>
      <c r="R190" s="103"/>
      <c r="S190" s="103"/>
      <c r="T190" s="10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R190" s="105"/>
      <c r="AT190" s="105"/>
      <c r="AU190" s="105"/>
      <c r="AY190" s="6"/>
      <c r="BE190" s="106"/>
      <c r="BF190" s="106"/>
      <c r="BG190" s="106"/>
      <c r="BH190" s="106"/>
      <c r="BI190" s="106"/>
      <c r="BJ190" s="6"/>
      <c r="BK190" s="106"/>
      <c r="BL190" s="6"/>
      <c r="BM190" s="105"/>
    </row>
    <row r="191" spans="1:65" s="17" customFormat="1" ht="16.5" customHeight="1">
      <c r="A191" s="14"/>
      <c r="B191" s="15"/>
      <c r="C191" s="94">
        <f t="shared" si="45"/>
        <v>61</v>
      </c>
      <c r="D191" s="94" t="s">
        <v>219</v>
      </c>
      <c r="E191" s="95" t="s">
        <v>4263</v>
      </c>
      <c r="F191" s="96" t="s">
        <v>5252</v>
      </c>
      <c r="G191" s="97" t="s">
        <v>2486</v>
      </c>
      <c r="H191" s="98">
        <v>1</v>
      </c>
      <c r="I191" s="1"/>
      <c r="J191" s="99">
        <f t="shared" si="34"/>
        <v>0</v>
      </c>
      <c r="K191" s="96" t="s">
        <v>0</v>
      </c>
      <c r="L191" s="15"/>
      <c r="M191" s="100" t="s">
        <v>0</v>
      </c>
      <c r="N191" s="101" t="s">
        <v>37</v>
      </c>
      <c r="O191" s="102"/>
      <c r="P191" s="103">
        <f t="shared" si="35"/>
        <v>0</v>
      </c>
      <c r="Q191" s="103">
        <v>0</v>
      </c>
      <c r="R191" s="103">
        <f t="shared" si="36"/>
        <v>0</v>
      </c>
      <c r="S191" s="103">
        <v>0</v>
      </c>
      <c r="T191" s="104">
        <f t="shared" si="37"/>
        <v>0</v>
      </c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R191" s="105" t="s">
        <v>224</v>
      </c>
      <c r="AT191" s="105" t="s">
        <v>219</v>
      </c>
      <c r="AU191" s="105" t="s">
        <v>231</v>
      </c>
      <c r="AY191" s="6" t="s">
        <v>217</v>
      </c>
      <c r="BE191" s="106">
        <f t="shared" si="38"/>
        <v>0</v>
      </c>
      <c r="BF191" s="106">
        <f t="shared" si="39"/>
        <v>0</v>
      </c>
      <c r="BG191" s="106">
        <f t="shared" si="40"/>
        <v>0</v>
      </c>
      <c r="BH191" s="106">
        <f t="shared" si="41"/>
        <v>0</v>
      </c>
      <c r="BI191" s="106">
        <f t="shared" si="42"/>
        <v>0</v>
      </c>
      <c r="BJ191" s="6" t="s">
        <v>79</v>
      </c>
      <c r="BK191" s="106">
        <f t="shared" si="43"/>
        <v>0</v>
      </c>
      <c r="BL191" s="6" t="s">
        <v>224</v>
      </c>
      <c r="BM191" s="105" t="s">
        <v>494</v>
      </c>
    </row>
    <row r="192" spans="1:65" s="17" customFormat="1" ht="16.5" customHeight="1">
      <c r="A192" s="14"/>
      <c r="B192" s="15"/>
      <c r="C192" s="107">
        <f t="shared" si="45"/>
        <v>62</v>
      </c>
      <c r="D192" s="107" t="s">
        <v>219</v>
      </c>
      <c r="E192" s="108" t="s">
        <v>5251</v>
      </c>
      <c r="F192" s="109" t="s">
        <v>5253</v>
      </c>
      <c r="G192" s="110" t="s">
        <v>2486</v>
      </c>
      <c r="H192" s="111">
        <v>1</v>
      </c>
      <c r="I192" s="3"/>
      <c r="J192" s="112">
        <f t="shared" ref="J192" si="48">ROUND(I192*H192,2)</f>
        <v>0</v>
      </c>
      <c r="K192" s="109" t="s">
        <v>0</v>
      </c>
      <c r="L192" s="15"/>
      <c r="M192" s="100"/>
      <c r="N192" s="101"/>
      <c r="O192" s="102"/>
      <c r="P192" s="103"/>
      <c r="Q192" s="103"/>
      <c r="R192" s="103"/>
      <c r="S192" s="103"/>
      <c r="T192" s="10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R192" s="105"/>
      <c r="AT192" s="105"/>
      <c r="AU192" s="105"/>
      <c r="AY192" s="6"/>
      <c r="BE192" s="106"/>
      <c r="BF192" s="106"/>
      <c r="BG192" s="106"/>
      <c r="BH192" s="106"/>
      <c r="BI192" s="106"/>
      <c r="BJ192" s="6"/>
      <c r="BK192" s="106"/>
      <c r="BL192" s="6"/>
      <c r="BM192" s="105"/>
    </row>
    <row r="193" spans="1:65" s="17" customFormat="1" ht="16.5" customHeight="1">
      <c r="A193" s="14"/>
      <c r="B193" s="15"/>
      <c r="C193" s="94">
        <f t="shared" si="45"/>
        <v>63</v>
      </c>
      <c r="D193" s="94" t="s">
        <v>219</v>
      </c>
      <c r="E193" s="95" t="s">
        <v>4264</v>
      </c>
      <c r="F193" s="96" t="s">
        <v>5255</v>
      </c>
      <c r="G193" s="97" t="s">
        <v>2486</v>
      </c>
      <c r="H193" s="98">
        <v>1</v>
      </c>
      <c r="I193" s="1"/>
      <c r="J193" s="99">
        <f t="shared" si="34"/>
        <v>0</v>
      </c>
      <c r="K193" s="96" t="s">
        <v>0</v>
      </c>
      <c r="L193" s="15"/>
      <c r="M193" s="100" t="s">
        <v>0</v>
      </c>
      <c r="N193" s="101" t="s">
        <v>37</v>
      </c>
      <c r="O193" s="102"/>
      <c r="P193" s="103">
        <f t="shared" si="35"/>
        <v>0</v>
      </c>
      <c r="Q193" s="103">
        <v>0</v>
      </c>
      <c r="R193" s="103">
        <f t="shared" si="36"/>
        <v>0</v>
      </c>
      <c r="S193" s="103">
        <v>0</v>
      </c>
      <c r="T193" s="104">
        <f t="shared" si="37"/>
        <v>0</v>
      </c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R193" s="105" t="s">
        <v>224</v>
      </c>
      <c r="AT193" s="105" t="s">
        <v>219</v>
      </c>
      <c r="AU193" s="105" t="s">
        <v>231</v>
      </c>
      <c r="AY193" s="6" t="s">
        <v>217</v>
      </c>
      <c r="BE193" s="106">
        <f t="shared" si="38"/>
        <v>0</v>
      </c>
      <c r="BF193" s="106">
        <f t="shared" si="39"/>
        <v>0</v>
      </c>
      <c r="BG193" s="106">
        <f t="shared" si="40"/>
        <v>0</v>
      </c>
      <c r="BH193" s="106">
        <f t="shared" si="41"/>
        <v>0</v>
      </c>
      <c r="BI193" s="106">
        <f t="shared" si="42"/>
        <v>0</v>
      </c>
      <c r="BJ193" s="6" t="s">
        <v>79</v>
      </c>
      <c r="BK193" s="106">
        <f t="shared" si="43"/>
        <v>0</v>
      </c>
      <c r="BL193" s="6" t="s">
        <v>224</v>
      </c>
      <c r="BM193" s="105" t="s">
        <v>507</v>
      </c>
    </row>
    <row r="194" spans="1:65" s="17" customFormat="1" ht="16.5" customHeight="1">
      <c r="A194" s="14"/>
      <c r="B194" s="15"/>
      <c r="C194" s="107">
        <f t="shared" si="45"/>
        <v>64</v>
      </c>
      <c r="D194" s="107" t="s">
        <v>219</v>
      </c>
      <c r="E194" s="108" t="s">
        <v>5254</v>
      </c>
      <c r="F194" s="109" t="s">
        <v>5256</v>
      </c>
      <c r="G194" s="110" t="s">
        <v>2486</v>
      </c>
      <c r="H194" s="111">
        <v>1</v>
      </c>
      <c r="I194" s="3"/>
      <c r="J194" s="112">
        <f t="shared" ref="J194" si="49">ROUND(I194*H194,2)</f>
        <v>0</v>
      </c>
      <c r="K194" s="109" t="s">
        <v>0</v>
      </c>
      <c r="L194" s="15"/>
      <c r="M194" s="100"/>
      <c r="N194" s="101"/>
      <c r="O194" s="102"/>
      <c r="P194" s="103"/>
      <c r="Q194" s="103"/>
      <c r="R194" s="103"/>
      <c r="S194" s="103"/>
      <c r="T194" s="10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R194" s="105"/>
      <c r="AT194" s="105"/>
      <c r="AU194" s="105"/>
      <c r="AY194" s="6"/>
      <c r="BE194" s="106"/>
      <c r="BF194" s="106"/>
      <c r="BG194" s="106"/>
      <c r="BH194" s="106"/>
      <c r="BI194" s="106"/>
      <c r="BJ194" s="6"/>
      <c r="BK194" s="106"/>
      <c r="BL194" s="6"/>
      <c r="BM194" s="105"/>
    </row>
    <row r="195" spans="1:65" s="17" customFormat="1" ht="24">
      <c r="A195" s="14"/>
      <c r="B195" s="15"/>
      <c r="C195" s="94">
        <f t="shared" si="45"/>
        <v>65</v>
      </c>
      <c r="D195" s="94" t="s">
        <v>219</v>
      </c>
      <c r="E195" s="95" t="s">
        <v>4265</v>
      </c>
      <c r="F195" s="96" t="s">
        <v>5258</v>
      </c>
      <c r="G195" s="97" t="s">
        <v>2486</v>
      </c>
      <c r="H195" s="98">
        <v>1</v>
      </c>
      <c r="I195" s="1"/>
      <c r="J195" s="99">
        <f t="shared" si="34"/>
        <v>0</v>
      </c>
      <c r="K195" s="96" t="s">
        <v>0</v>
      </c>
      <c r="L195" s="15"/>
      <c r="M195" s="100" t="s">
        <v>0</v>
      </c>
      <c r="N195" s="101" t="s">
        <v>37</v>
      </c>
      <c r="O195" s="102"/>
      <c r="P195" s="103">
        <f t="shared" si="35"/>
        <v>0</v>
      </c>
      <c r="Q195" s="103">
        <v>0</v>
      </c>
      <c r="R195" s="103">
        <f t="shared" si="36"/>
        <v>0</v>
      </c>
      <c r="S195" s="103">
        <v>0</v>
      </c>
      <c r="T195" s="104">
        <f t="shared" si="37"/>
        <v>0</v>
      </c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R195" s="105" t="s">
        <v>224</v>
      </c>
      <c r="AT195" s="105" t="s">
        <v>219</v>
      </c>
      <c r="AU195" s="105" t="s">
        <v>231</v>
      </c>
      <c r="AY195" s="6" t="s">
        <v>217</v>
      </c>
      <c r="BE195" s="106">
        <f t="shared" si="38"/>
        <v>0</v>
      </c>
      <c r="BF195" s="106">
        <f t="shared" si="39"/>
        <v>0</v>
      </c>
      <c r="BG195" s="106">
        <f t="shared" si="40"/>
        <v>0</v>
      </c>
      <c r="BH195" s="106">
        <f t="shared" si="41"/>
        <v>0</v>
      </c>
      <c r="BI195" s="106">
        <f t="shared" si="42"/>
        <v>0</v>
      </c>
      <c r="BJ195" s="6" t="s">
        <v>79</v>
      </c>
      <c r="BK195" s="106">
        <f t="shared" si="43"/>
        <v>0</v>
      </c>
      <c r="BL195" s="6" t="s">
        <v>224</v>
      </c>
      <c r="BM195" s="105" t="s">
        <v>2429</v>
      </c>
    </row>
    <row r="196" spans="1:65" s="17" customFormat="1" ht="24">
      <c r="A196" s="14"/>
      <c r="B196" s="15"/>
      <c r="C196" s="107">
        <f t="shared" si="45"/>
        <v>66</v>
      </c>
      <c r="D196" s="107" t="s">
        <v>219</v>
      </c>
      <c r="E196" s="108" t="s">
        <v>5257</v>
      </c>
      <c r="F196" s="109" t="s">
        <v>5259</v>
      </c>
      <c r="G196" s="110" t="s">
        <v>2486</v>
      </c>
      <c r="H196" s="111">
        <v>1</v>
      </c>
      <c r="I196" s="3"/>
      <c r="J196" s="112">
        <f t="shared" ref="J196" si="50">ROUND(I196*H196,2)</f>
        <v>0</v>
      </c>
      <c r="K196" s="109" t="s">
        <v>0</v>
      </c>
      <c r="L196" s="15"/>
      <c r="M196" s="100"/>
      <c r="N196" s="101"/>
      <c r="O196" s="102"/>
      <c r="P196" s="103"/>
      <c r="Q196" s="103"/>
      <c r="R196" s="103"/>
      <c r="S196" s="103"/>
      <c r="T196" s="10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R196" s="105"/>
      <c r="AT196" s="105"/>
      <c r="AU196" s="105"/>
      <c r="AY196" s="6"/>
      <c r="BE196" s="106"/>
      <c r="BF196" s="106"/>
      <c r="BG196" s="106"/>
      <c r="BH196" s="106"/>
      <c r="BI196" s="106"/>
      <c r="BJ196" s="6"/>
      <c r="BK196" s="106"/>
      <c r="BL196" s="6"/>
      <c r="BM196" s="105"/>
    </row>
    <row r="197" spans="1:65" s="17" customFormat="1" ht="16.5" customHeight="1">
      <c r="A197" s="14"/>
      <c r="B197" s="15"/>
      <c r="C197" s="94">
        <f t="shared" si="45"/>
        <v>67</v>
      </c>
      <c r="D197" s="94" t="s">
        <v>219</v>
      </c>
      <c r="E197" s="95" t="s">
        <v>4266</v>
      </c>
      <c r="F197" s="96" t="s">
        <v>5261</v>
      </c>
      <c r="G197" s="97" t="s">
        <v>2486</v>
      </c>
      <c r="H197" s="98">
        <v>1</v>
      </c>
      <c r="I197" s="1"/>
      <c r="J197" s="99">
        <f t="shared" si="34"/>
        <v>0</v>
      </c>
      <c r="K197" s="96" t="s">
        <v>0</v>
      </c>
      <c r="L197" s="15"/>
      <c r="M197" s="100" t="s">
        <v>0</v>
      </c>
      <c r="N197" s="101" t="s">
        <v>37</v>
      </c>
      <c r="O197" s="102"/>
      <c r="P197" s="103">
        <f t="shared" si="35"/>
        <v>0</v>
      </c>
      <c r="Q197" s="103">
        <v>0</v>
      </c>
      <c r="R197" s="103">
        <f t="shared" si="36"/>
        <v>0</v>
      </c>
      <c r="S197" s="103">
        <v>0</v>
      </c>
      <c r="T197" s="104">
        <f t="shared" si="37"/>
        <v>0</v>
      </c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R197" s="105" t="s">
        <v>224</v>
      </c>
      <c r="AT197" s="105" t="s">
        <v>219</v>
      </c>
      <c r="AU197" s="105" t="s">
        <v>231</v>
      </c>
      <c r="AY197" s="6" t="s">
        <v>217</v>
      </c>
      <c r="BE197" s="106">
        <f t="shared" si="38"/>
        <v>0</v>
      </c>
      <c r="BF197" s="106">
        <f t="shared" si="39"/>
        <v>0</v>
      </c>
      <c r="BG197" s="106">
        <f t="shared" si="40"/>
        <v>0</v>
      </c>
      <c r="BH197" s="106">
        <f t="shared" si="41"/>
        <v>0</v>
      </c>
      <c r="BI197" s="106">
        <f t="shared" si="42"/>
        <v>0</v>
      </c>
      <c r="BJ197" s="6" t="s">
        <v>79</v>
      </c>
      <c r="BK197" s="106">
        <f t="shared" si="43"/>
        <v>0</v>
      </c>
      <c r="BL197" s="6" t="s">
        <v>224</v>
      </c>
      <c r="BM197" s="105" t="s">
        <v>2431</v>
      </c>
    </row>
    <row r="198" spans="1:65" s="17" customFormat="1" ht="16.5" customHeight="1">
      <c r="A198" s="14"/>
      <c r="B198" s="15"/>
      <c r="C198" s="107">
        <f t="shared" si="45"/>
        <v>68</v>
      </c>
      <c r="D198" s="107" t="s">
        <v>219</v>
      </c>
      <c r="E198" s="108" t="s">
        <v>5260</v>
      </c>
      <c r="F198" s="109" t="s">
        <v>5262</v>
      </c>
      <c r="G198" s="110" t="s">
        <v>2486</v>
      </c>
      <c r="H198" s="111">
        <v>1</v>
      </c>
      <c r="I198" s="3"/>
      <c r="J198" s="112">
        <f t="shared" ref="J198" si="51">ROUND(I198*H198,2)</f>
        <v>0</v>
      </c>
      <c r="K198" s="109" t="s">
        <v>0</v>
      </c>
      <c r="L198" s="15"/>
      <c r="M198" s="100"/>
      <c r="N198" s="101"/>
      <c r="O198" s="102"/>
      <c r="P198" s="103"/>
      <c r="Q198" s="103"/>
      <c r="R198" s="103"/>
      <c r="S198" s="103"/>
      <c r="T198" s="10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R198" s="105"/>
      <c r="AT198" s="105"/>
      <c r="AU198" s="105"/>
      <c r="AY198" s="6"/>
      <c r="BE198" s="106"/>
      <c r="BF198" s="106"/>
      <c r="BG198" s="106"/>
      <c r="BH198" s="106"/>
      <c r="BI198" s="106"/>
      <c r="BJ198" s="6"/>
      <c r="BK198" s="106"/>
      <c r="BL198" s="6"/>
      <c r="BM198" s="105"/>
    </row>
    <row r="199" spans="1:65" s="17" customFormat="1" ht="16.5" customHeight="1">
      <c r="A199" s="14"/>
      <c r="B199" s="15"/>
      <c r="C199" s="94">
        <f t="shared" si="45"/>
        <v>69</v>
      </c>
      <c r="D199" s="94" t="s">
        <v>219</v>
      </c>
      <c r="E199" s="95" t="s">
        <v>4267</v>
      </c>
      <c r="F199" s="96" t="s">
        <v>5264</v>
      </c>
      <c r="G199" s="97" t="s">
        <v>2486</v>
      </c>
      <c r="H199" s="98">
        <v>3</v>
      </c>
      <c r="I199" s="1"/>
      <c r="J199" s="99">
        <f t="shared" si="34"/>
        <v>0</v>
      </c>
      <c r="K199" s="96" t="s">
        <v>0</v>
      </c>
      <c r="L199" s="15"/>
      <c r="M199" s="100" t="s">
        <v>0</v>
      </c>
      <c r="N199" s="101" t="s">
        <v>37</v>
      </c>
      <c r="O199" s="102"/>
      <c r="P199" s="103">
        <f t="shared" si="35"/>
        <v>0</v>
      </c>
      <c r="Q199" s="103">
        <v>0</v>
      </c>
      <c r="R199" s="103">
        <f t="shared" si="36"/>
        <v>0</v>
      </c>
      <c r="S199" s="103">
        <v>0</v>
      </c>
      <c r="T199" s="104">
        <f t="shared" si="37"/>
        <v>0</v>
      </c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R199" s="105" t="s">
        <v>224</v>
      </c>
      <c r="AT199" s="105" t="s">
        <v>219</v>
      </c>
      <c r="AU199" s="105" t="s">
        <v>231</v>
      </c>
      <c r="AY199" s="6" t="s">
        <v>217</v>
      </c>
      <c r="BE199" s="106">
        <f t="shared" si="38"/>
        <v>0</v>
      </c>
      <c r="BF199" s="106">
        <f t="shared" si="39"/>
        <v>0</v>
      </c>
      <c r="BG199" s="106">
        <f t="shared" si="40"/>
        <v>0</v>
      </c>
      <c r="BH199" s="106">
        <f t="shared" si="41"/>
        <v>0</v>
      </c>
      <c r="BI199" s="106">
        <f t="shared" si="42"/>
        <v>0</v>
      </c>
      <c r="BJ199" s="6" t="s">
        <v>79</v>
      </c>
      <c r="BK199" s="106">
        <f t="shared" si="43"/>
        <v>0</v>
      </c>
      <c r="BL199" s="6" t="s">
        <v>224</v>
      </c>
      <c r="BM199" s="105" t="s">
        <v>516</v>
      </c>
    </row>
    <row r="200" spans="1:65" s="17" customFormat="1" ht="16.5" customHeight="1">
      <c r="A200" s="14"/>
      <c r="B200" s="15"/>
      <c r="C200" s="107">
        <f t="shared" si="45"/>
        <v>70</v>
      </c>
      <c r="D200" s="107" t="s">
        <v>219</v>
      </c>
      <c r="E200" s="108" t="s">
        <v>5263</v>
      </c>
      <c r="F200" s="109" t="s">
        <v>5265</v>
      </c>
      <c r="G200" s="110" t="s">
        <v>2486</v>
      </c>
      <c r="H200" s="111">
        <v>3</v>
      </c>
      <c r="I200" s="3"/>
      <c r="J200" s="112">
        <f t="shared" ref="J200" si="52">ROUND(I200*H200,2)</f>
        <v>0</v>
      </c>
      <c r="K200" s="109" t="s">
        <v>0</v>
      </c>
      <c r="L200" s="15"/>
      <c r="M200" s="100"/>
      <c r="N200" s="101"/>
      <c r="O200" s="102"/>
      <c r="P200" s="103"/>
      <c r="Q200" s="103"/>
      <c r="R200" s="103"/>
      <c r="S200" s="103"/>
      <c r="T200" s="10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R200" s="105"/>
      <c r="AT200" s="105"/>
      <c r="AU200" s="105"/>
      <c r="AY200" s="6"/>
      <c r="BE200" s="106"/>
      <c r="BF200" s="106"/>
      <c r="BG200" s="106"/>
      <c r="BH200" s="106"/>
      <c r="BI200" s="106"/>
      <c r="BJ200" s="6"/>
      <c r="BK200" s="106"/>
      <c r="BL200" s="6"/>
      <c r="BM200" s="105"/>
    </row>
    <row r="201" spans="1:65" s="17" customFormat="1" ht="16.5" customHeight="1">
      <c r="A201" s="14"/>
      <c r="B201" s="15"/>
      <c r="C201" s="94">
        <f t="shared" si="45"/>
        <v>71</v>
      </c>
      <c r="D201" s="94" t="s">
        <v>219</v>
      </c>
      <c r="E201" s="95" t="s">
        <v>4268</v>
      </c>
      <c r="F201" s="96" t="s">
        <v>5268</v>
      </c>
      <c r="G201" s="97" t="s">
        <v>2486</v>
      </c>
      <c r="H201" s="98">
        <v>53</v>
      </c>
      <c r="I201" s="1"/>
      <c r="J201" s="99">
        <f t="shared" si="34"/>
        <v>0</v>
      </c>
      <c r="K201" s="96" t="s">
        <v>0</v>
      </c>
      <c r="L201" s="15"/>
      <c r="M201" s="100" t="s">
        <v>0</v>
      </c>
      <c r="N201" s="101" t="s">
        <v>37</v>
      </c>
      <c r="O201" s="102"/>
      <c r="P201" s="103">
        <f t="shared" si="35"/>
        <v>0</v>
      </c>
      <c r="Q201" s="103">
        <v>0</v>
      </c>
      <c r="R201" s="103">
        <f t="shared" si="36"/>
        <v>0</v>
      </c>
      <c r="S201" s="103">
        <v>0</v>
      </c>
      <c r="T201" s="104">
        <f t="shared" si="37"/>
        <v>0</v>
      </c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R201" s="105" t="s">
        <v>224</v>
      </c>
      <c r="AT201" s="105" t="s">
        <v>219</v>
      </c>
      <c r="AU201" s="105" t="s">
        <v>231</v>
      </c>
      <c r="AY201" s="6" t="s">
        <v>217</v>
      </c>
      <c r="BE201" s="106">
        <f t="shared" si="38"/>
        <v>0</v>
      </c>
      <c r="BF201" s="106">
        <f t="shared" si="39"/>
        <v>0</v>
      </c>
      <c r="BG201" s="106">
        <f t="shared" si="40"/>
        <v>0</v>
      </c>
      <c r="BH201" s="106">
        <f t="shared" si="41"/>
        <v>0</v>
      </c>
      <c r="BI201" s="106">
        <f t="shared" si="42"/>
        <v>0</v>
      </c>
      <c r="BJ201" s="6" t="s">
        <v>79</v>
      </c>
      <c r="BK201" s="106">
        <f t="shared" si="43"/>
        <v>0</v>
      </c>
      <c r="BL201" s="6" t="s">
        <v>224</v>
      </c>
      <c r="BM201" s="105" t="s">
        <v>527</v>
      </c>
    </row>
    <row r="202" spans="1:65" s="17" customFormat="1" ht="16.5" customHeight="1">
      <c r="A202" s="14"/>
      <c r="B202" s="15"/>
      <c r="C202" s="107">
        <f t="shared" si="45"/>
        <v>72</v>
      </c>
      <c r="D202" s="107" t="s">
        <v>219</v>
      </c>
      <c r="E202" s="108" t="s">
        <v>5266</v>
      </c>
      <c r="F202" s="109" t="s">
        <v>5267</v>
      </c>
      <c r="G202" s="110" t="s">
        <v>2486</v>
      </c>
      <c r="H202" s="111">
        <v>53</v>
      </c>
      <c r="I202" s="3"/>
      <c r="J202" s="112">
        <f t="shared" ref="J202" si="53">ROUND(I202*H202,2)</f>
        <v>0</v>
      </c>
      <c r="K202" s="109" t="s">
        <v>0</v>
      </c>
      <c r="L202" s="15"/>
      <c r="M202" s="100"/>
      <c r="N202" s="101"/>
      <c r="O202" s="102"/>
      <c r="P202" s="103"/>
      <c r="Q202" s="103"/>
      <c r="R202" s="103"/>
      <c r="S202" s="103"/>
      <c r="T202" s="10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R202" s="105"/>
      <c r="AT202" s="105"/>
      <c r="AU202" s="105"/>
      <c r="AY202" s="6"/>
      <c r="BE202" s="106"/>
      <c r="BF202" s="106"/>
      <c r="BG202" s="106"/>
      <c r="BH202" s="106"/>
      <c r="BI202" s="106"/>
      <c r="BJ202" s="6"/>
      <c r="BK202" s="106"/>
      <c r="BL202" s="6"/>
      <c r="BM202" s="105"/>
    </row>
    <row r="203" spans="1:65" s="17" customFormat="1" ht="16.5" customHeight="1">
      <c r="A203" s="14"/>
      <c r="B203" s="15"/>
      <c r="C203" s="94">
        <f t="shared" si="45"/>
        <v>73</v>
      </c>
      <c r="D203" s="94" t="s">
        <v>219</v>
      </c>
      <c r="E203" s="95" t="s">
        <v>4269</v>
      </c>
      <c r="F203" s="96" t="s">
        <v>5270</v>
      </c>
      <c r="G203" s="97" t="s">
        <v>2486</v>
      </c>
      <c r="H203" s="98">
        <v>3</v>
      </c>
      <c r="I203" s="1"/>
      <c r="J203" s="99">
        <f t="shared" si="34"/>
        <v>0</v>
      </c>
      <c r="K203" s="96" t="s">
        <v>0</v>
      </c>
      <c r="L203" s="15"/>
      <c r="M203" s="100" t="s">
        <v>0</v>
      </c>
      <c r="N203" s="101" t="s">
        <v>37</v>
      </c>
      <c r="O203" s="102"/>
      <c r="P203" s="103">
        <f t="shared" si="35"/>
        <v>0</v>
      </c>
      <c r="Q203" s="103">
        <v>0</v>
      </c>
      <c r="R203" s="103">
        <f t="shared" si="36"/>
        <v>0</v>
      </c>
      <c r="S203" s="103">
        <v>0</v>
      </c>
      <c r="T203" s="104">
        <f t="shared" si="37"/>
        <v>0</v>
      </c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R203" s="105" t="s">
        <v>224</v>
      </c>
      <c r="AT203" s="105" t="s">
        <v>219</v>
      </c>
      <c r="AU203" s="105" t="s">
        <v>231</v>
      </c>
      <c r="AY203" s="6" t="s">
        <v>217</v>
      </c>
      <c r="BE203" s="106">
        <f t="shared" si="38"/>
        <v>0</v>
      </c>
      <c r="BF203" s="106">
        <f t="shared" si="39"/>
        <v>0</v>
      </c>
      <c r="BG203" s="106">
        <f t="shared" si="40"/>
        <v>0</v>
      </c>
      <c r="BH203" s="106">
        <f t="shared" si="41"/>
        <v>0</v>
      </c>
      <c r="BI203" s="106">
        <f t="shared" si="42"/>
        <v>0</v>
      </c>
      <c r="BJ203" s="6" t="s">
        <v>79</v>
      </c>
      <c r="BK203" s="106">
        <f t="shared" si="43"/>
        <v>0</v>
      </c>
      <c r="BL203" s="6" t="s">
        <v>224</v>
      </c>
      <c r="BM203" s="105" t="s">
        <v>536</v>
      </c>
    </row>
    <row r="204" spans="1:65" s="17" customFormat="1" ht="16.5" customHeight="1">
      <c r="A204" s="14"/>
      <c r="B204" s="15"/>
      <c r="C204" s="107">
        <f t="shared" si="45"/>
        <v>74</v>
      </c>
      <c r="D204" s="107" t="s">
        <v>219</v>
      </c>
      <c r="E204" s="108" t="s">
        <v>5269</v>
      </c>
      <c r="F204" s="109" t="s">
        <v>5271</v>
      </c>
      <c r="G204" s="110" t="s">
        <v>2486</v>
      </c>
      <c r="H204" s="111">
        <v>3</v>
      </c>
      <c r="I204" s="3"/>
      <c r="J204" s="112">
        <f t="shared" ref="J204" si="54">ROUND(I204*H204,2)</f>
        <v>0</v>
      </c>
      <c r="K204" s="109" t="s">
        <v>0</v>
      </c>
      <c r="L204" s="15"/>
      <c r="M204" s="100"/>
      <c r="N204" s="101"/>
      <c r="O204" s="102"/>
      <c r="P204" s="103"/>
      <c r="Q204" s="103"/>
      <c r="R204" s="103"/>
      <c r="S204" s="103"/>
      <c r="T204" s="10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R204" s="105"/>
      <c r="AT204" s="105"/>
      <c r="AU204" s="105"/>
      <c r="AY204" s="6"/>
      <c r="BE204" s="106"/>
      <c r="BF204" s="106"/>
      <c r="BG204" s="106"/>
      <c r="BH204" s="106"/>
      <c r="BI204" s="106"/>
      <c r="BJ204" s="6"/>
      <c r="BK204" s="106"/>
      <c r="BL204" s="6"/>
      <c r="BM204" s="105"/>
    </row>
    <row r="205" spans="1:65" s="17" customFormat="1" ht="16.5" customHeight="1">
      <c r="A205" s="14"/>
      <c r="B205" s="15"/>
      <c r="C205" s="94">
        <f t="shared" si="45"/>
        <v>75</v>
      </c>
      <c r="D205" s="94" t="s">
        <v>219</v>
      </c>
      <c r="E205" s="95" t="s">
        <v>4270</v>
      </c>
      <c r="F205" s="96" t="s">
        <v>5273</v>
      </c>
      <c r="G205" s="97" t="s">
        <v>2486</v>
      </c>
      <c r="H205" s="98">
        <v>12</v>
      </c>
      <c r="I205" s="1"/>
      <c r="J205" s="99">
        <f t="shared" si="34"/>
        <v>0</v>
      </c>
      <c r="K205" s="96" t="s">
        <v>0</v>
      </c>
      <c r="L205" s="15"/>
      <c r="M205" s="100" t="s">
        <v>0</v>
      </c>
      <c r="N205" s="101" t="s">
        <v>37</v>
      </c>
      <c r="O205" s="102"/>
      <c r="P205" s="103">
        <f t="shared" si="35"/>
        <v>0</v>
      </c>
      <c r="Q205" s="103">
        <v>0</v>
      </c>
      <c r="R205" s="103">
        <f t="shared" si="36"/>
        <v>0</v>
      </c>
      <c r="S205" s="103">
        <v>0</v>
      </c>
      <c r="T205" s="104">
        <f t="shared" si="37"/>
        <v>0</v>
      </c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R205" s="105" t="s">
        <v>224</v>
      </c>
      <c r="AT205" s="105" t="s">
        <v>219</v>
      </c>
      <c r="AU205" s="105" t="s">
        <v>231</v>
      </c>
      <c r="AY205" s="6" t="s">
        <v>217</v>
      </c>
      <c r="BE205" s="106">
        <f t="shared" si="38"/>
        <v>0</v>
      </c>
      <c r="BF205" s="106">
        <f t="shared" si="39"/>
        <v>0</v>
      </c>
      <c r="BG205" s="106">
        <f t="shared" si="40"/>
        <v>0</v>
      </c>
      <c r="BH205" s="106">
        <f t="shared" si="41"/>
        <v>0</v>
      </c>
      <c r="BI205" s="106">
        <f t="shared" si="42"/>
        <v>0</v>
      </c>
      <c r="BJ205" s="6" t="s">
        <v>79</v>
      </c>
      <c r="BK205" s="106">
        <f t="shared" si="43"/>
        <v>0</v>
      </c>
      <c r="BL205" s="6" t="s">
        <v>224</v>
      </c>
      <c r="BM205" s="105" t="s">
        <v>2478</v>
      </c>
    </row>
    <row r="206" spans="1:65" s="17" customFormat="1" ht="16.5" customHeight="1">
      <c r="A206" s="14"/>
      <c r="B206" s="15"/>
      <c r="C206" s="107">
        <f t="shared" si="45"/>
        <v>76</v>
      </c>
      <c r="D206" s="107" t="s">
        <v>219</v>
      </c>
      <c r="E206" s="108" t="s">
        <v>5272</v>
      </c>
      <c r="F206" s="109" t="s">
        <v>5274</v>
      </c>
      <c r="G206" s="110" t="s">
        <v>2486</v>
      </c>
      <c r="H206" s="111">
        <v>12</v>
      </c>
      <c r="I206" s="3"/>
      <c r="J206" s="112">
        <f t="shared" ref="J206" si="55">ROUND(I206*H206,2)</f>
        <v>0</v>
      </c>
      <c r="K206" s="109" t="s">
        <v>0</v>
      </c>
      <c r="L206" s="15"/>
      <c r="M206" s="100"/>
      <c r="N206" s="101"/>
      <c r="O206" s="102"/>
      <c r="P206" s="103"/>
      <c r="Q206" s="103"/>
      <c r="R206" s="103"/>
      <c r="S206" s="103"/>
      <c r="T206" s="10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R206" s="105"/>
      <c r="AT206" s="105"/>
      <c r="AU206" s="105"/>
      <c r="AY206" s="6"/>
      <c r="BE206" s="106"/>
      <c r="BF206" s="106"/>
      <c r="BG206" s="106"/>
      <c r="BH206" s="106"/>
      <c r="BI206" s="106"/>
      <c r="BJ206" s="6"/>
      <c r="BK206" s="106"/>
      <c r="BL206" s="6"/>
      <c r="BM206" s="105"/>
    </row>
    <row r="207" spans="1:65" s="17" customFormat="1" ht="27.75" customHeight="1">
      <c r="A207" s="14"/>
      <c r="B207" s="15"/>
      <c r="C207" s="94">
        <f t="shared" si="45"/>
        <v>77</v>
      </c>
      <c r="D207" s="94" t="s">
        <v>219</v>
      </c>
      <c r="E207" s="95" t="s">
        <v>4271</v>
      </c>
      <c r="F207" s="96" t="s">
        <v>5276</v>
      </c>
      <c r="G207" s="97" t="s">
        <v>2486</v>
      </c>
      <c r="H207" s="98">
        <v>1</v>
      </c>
      <c r="I207" s="1"/>
      <c r="J207" s="99">
        <f t="shared" si="34"/>
        <v>0</v>
      </c>
      <c r="K207" s="96" t="s">
        <v>0</v>
      </c>
      <c r="L207" s="15"/>
      <c r="M207" s="100" t="s">
        <v>0</v>
      </c>
      <c r="N207" s="101" t="s">
        <v>37</v>
      </c>
      <c r="O207" s="102"/>
      <c r="P207" s="103">
        <f t="shared" si="35"/>
        <v>0</v>
      </c>
      <c r="Q207" s="103">
        <v>0</v>
      </c>
      <c r="R207" s="103">
        <f t="shared" si="36"/>
        <v>0</v>
      </c>
      <c r="S207" s="103">
        <v>0</v>
      </c>
      <c r="T207" s="104">
        <f t="shared" si="37"/>
        <v>0</v>
      </c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R207" s="105" t="s">
        <v>224</v>
      </c>
      <c r="AT207" s="105" t="s">
        <v>219</v>
      </c>
      <c r="AU207" s="105" t="s">
        <v>231</v>
      </c>
      <c r="AY207" s="6" t="s">
        <v>217</v>
      </c>
      <c r="BE207" s="106">
        <f t="shared" si="38"/>
        <v>0</v>
      </c>
      <c r="BF207" s="106">
        <f t="shared" si="39"/>
        <v>0</v>
      </c>
      <c r="BG207" s="106">
        <f t="shared" si="40"/>
        <v>0</v>
      </c>
      <c r="BH207" s="106">
        <f t="shared" si="41"/>
        <v>0</v>
      </c>
      <c r="BI207" s="106">
        <f t="shared" si="42"/>
        <v>0</v>
      </c>
      <c r="BJ207" s="6" t="s">
        <v>79</v>
      </c>
      <c r="BK207" s="106">
        <f t="shared" si="43"/>
        <v>0</v>
      </c>
      <c r="BL207" s="6" t="s">
        <v>224</v>
      </c>
      <c r="BM207" s="105" t="s">
        <v>2480</v>
      </c>
    </row>
    <row r="208" spans="1:65" s="17" customFormat="1" ht="27.75" customHeight="1">
      <c r="A208" s="14"/>
      <c r="B208" s="15"/>
      <c r="C208" s="107">
        <f t="shared" si="45"/>
        <v>78</v>
      </c>
      <c r="D208" s="107" t="s">
        <v>219</v>
      </c>
      <c r="E208" s="108" t="s">
        <v>5275</v>
      </c>
      <c r="F208" s="109" t="s">
        <v>5277</v>
      </c>
      <c r="G208" s="110" t="s">
        <v>2486</v>
      </c>
      <c r="H208" s="111">
        <v>1</v>
      </c>
      <c r="I208" s="3"/>
      <c r="J208" s="112">
        <f t="shared" ref="J208" si="56">ROUND(I208*H208,2)</f>
        <v>0</v>
      </c>
      <c r="K208" s="109" t="s">
        <v>0</v>
      </c>
      <c r="L208" s="15"/>
      <c r="M208" s="100"/>
      <c r="N208" s="101"/>
      <c r="O208" s="102"/>
      <c r="P208" s="103"/>
      <c r="Q208" s="103"/>
      <c r="R208" s="103"/>
      <c r="S208" s="103"/>
      <c r="T208" s="10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R208" s="105"/>
      <c r="AT208" s="105"/>
      <c r="AU208" s="105"/>
      <c r="AY208" s="6"/>
      <c r="BE208" s="106"/>
      <c r="BF208" s="106"/>
      <c r="BG208" s="106"/>
      <c r="BH208" s="106"/>
      <c r="BI208" s="106"/>
      <c r="BJ208" s="6"/>
      <c r="BK208" s="106"/>
      <c r="BL208" s="6"/>
      <c r="BM208" s="105"/>
    </row>
    <row r="209" spans="1:65" s="17" customFormat="1" ht="16.5" customHeight="1">
      <c r="A209" s="14"/>
      <c r="B209" s="15"/>
      <c r="C209" s="94">
        <f t="shared" si="45"/>
        <v>79</v>
      </c>
      <c r="D209" s="94" t="s">
        <v>219</v>
      </c>
      <c r="E209" s="95" t="s">
        <v>4272</v>
      </c>
      <c r="F209" s="96" t="s">
        <v>4273</v>
      </c>
      <c r="G209" s="97" t="s">
        <v>2359</v>
      </c>
      <c r="H209" s="98">
        <v>6</v>
      </c>
      <c r="I209" s="1"/>
      <c r="J209" s="99">
        <f t="shared" si="34"/>
        <v>0</v>
      </c>
      <c r="K209" s="96" t="s">
        <v>0</v>
      </c>
      <c r="L209" s="15"/>
      <c r="M209" s="100" t="s">
        <v>0</v>
      </c>
      <c r="N209" s="101" t="s">
        <v>37</v>
      </c>
      <c r="O209" s="102"/>
      <c r="P209" s="103">
        <f t="shared" si="35"/>
        <v>0</v>
      </c>
      <c r="Q209" s="103">
        <v>0</v>
      </c>
      <c r="R209" s="103">
        <f t="shared" si="36"/>
        <v>0</v>
      </c>
      <c r="S209" s="103">
        <v>0</v>
      </c>
      <c r="T209" s="104">
        <f t="shared" si="37"/>
        <v>0</v>
      </c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R209" s="105" t="s">
        <v>224</v>
      </c>
      <c r="AT209" s="105" t="s">
        <v>219</v>
      </c>
      <c r="AU209" s="105" t="s">
        <v>231</v>
      </c>
      <c r="AY209" s="6" t="s">
        <v>217</v>
      </c>
      <c r="BE209" s="106">
        <f t="shared" si="38"/>
        <v>0</v>
      </c>
      <c r="BF209" s="106">
        <f t="shared" si="39"/>
        <v>0</v>
      </c>
      <c r="BG209" s="106">
        <f t="shared" si="40"/>
        <v>0</v>
      </c>
      <c r="BH209" s="106">
        <f t="shared" si="41"/>
        <v>0</v>
      </c>
      <c r="BI209" s="106">
        <f t="shared" si="42"/>
        <v>0</v>
      </c>
      <c r="BJ209" s="6" t="s">
        <v>79</v>
      </c>
      <c r="BK209" s="106">
        <f t="shared" si="43"/>
        <v>0</v>
      </c>
      <c r="BL209" s="6" t="s">
        <v>224</v>
      </c>
      <c r="BM209" s="105" t="s">
        <v>2482</v>
      </c>
    </row>
    <row r="210" spans="1:65" s="81" customFormat="1" ht="20.85" customHeight="1">
      <c r="B210" s="82"/>
      <c r="C210" s="94"/>
      <c r="D210" s="83" t="s">
        <v>71</v>
      </c>
      <c r="E210" s="92" t="s">
        <v>3424</v>
      </c>
      <c r="F210" s="92" t="s">
        <v>4274</v>
      </c>
      <c r="J210" s="93">
        <f>SUBTOTAL(9,J211:J247)</f>
        <v>0</v>
      </c>
      <c r="L210" s="82"/>
      <c r="M210" s="86"/>
      <c r="N210" s="87"/>
      <c r="O210" s="87"/>
      <c r="P210" s="88">
        <f>SUM(P211:P247)</f>
        <v>0</v>
      </c>
      <c r="Q210" s="87"/>
      <c r="R210" s="88">
        <f>SUM(R211:R247)</f>
        <v>0</v>
      </c>
      <c r="S210" s="87"/>
      <c r="T210" s="89">
        <f>SUM(T211:T247)</f>
        <v>0</v>
      </c>
      <c r="AR210" s="83" t="s">
        <v>79</v>
      </c>
      <c r="AT210" s="90" t="s">
        <v>71</v>
      </c>
      <c r="AU210" s="90" t="s">
        <v>81</v>
      </c>
      <c r="AY210" s="83" t="s">
        <v>217</v>
      </c>
      <c r="BK210" s="91">
        <f>SUM(BK211:BK247)</f>
        <v>0</v>
      </c>
    </row>
    <row r="211" spans="1:65" s="17" customFormat="1" ht="16.5" customHeight="1">
      <c r="A211" s="14"/>
      <c r="B211" s="15"/>
      <c r="C211" s="94">
        <f>C209+1</f>
        <v>80</v>
      </c>
      <c r="D211" s="94" t="s">
        <v>219</v>
      </c>
      <c r="E211" s="95" t="s">
        <v>4275</v>
      </c>
      <c r="F211" s="96" t="s">
        <v>5279</v>
      </c>
      <c r="G211" s="97" t="s">
        <v>2486</v>
      </c>
      <c r="H211" s="98">
        <v>18</v>
      </c>
      <c r="I211" s="1"/>
      <c r="J211" s="99">
        <f t="shared" ref="J211:J247" si="57">ROUND(I211*H211,2)</f>
        <v>0</v>
      </c>
      <c r="K211" s="96" t="s">
        <v>0</v>
      </c>
      <c r="L211" s="15"/>
      <c r="M211" s="100" t="s">
        <v>0</v>
      </c>
      <c r="N211" s="101" t="s">
        <v>37</v>
      </c>
      <c r="O211" s="102"/>
      <c r="P211" s="103">
        <f t="shared" ref="P211:P247" si="58">O211*H211</f>
        <v>0</v>
      </c>
      <c r="Q211" s="103">
        <v>0</v>
      </c>
      <c r="R211" s="103">
        <f t="shared" ref="R211:R247" si="59">Q211*H211</f>
        <v>0</v>
      </c>
      <c r="S211" s="103">
        <v>0</v>
      </c>
      <c r="T211" s="104">
        <f t="shared" ref="T211:T247" si="60">S211*H211</f>
        <v>0</v>
      </c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R211" s="105" t="s">
        <v>224</v>
      </c>
      <c r="AT211" s="105" t="s">
        <v>219</v>
      </c>
      <c r="AU211" s="105" t="s">
        <v>231</v>
      </c>
      <c r="AY211" s="6" t="s">
        <v>217</v>
      </c>
      <c r="BE211" s="106">
        <f t="shared" ref="BE211:BE247" si="61">IF(N211="základní",J211,0)</f>
        <v>0</v>
      </c>
      <c r="BF211" s="106">
        <f t="shared" ref="BF211:BF247" si="62">IF(N211="snížená",J211,0)</f>
        <v>0</v>
      </c>
      <c r="BG211" s="106">
        <f t="shared" ref="BG211:BG247" si="63">IF(N211="zákl. přenesená",J211,0)</f>
        <v>0</v>
      </c>
      <c r="BH211" s="106">
        <f t="shared" ref="BH211:BH247" si="64">IF(N211="sníž. přenesená",J211,0)</f>
        <v>0</v>
      </c>
      <c r="BI211" s="106">
        <f t="shared" ref="BI211:BI247" si="65">IF(N211="nulová",J211,0)</f>
        <v>0</v>
      </c>
      <c r="BJ211" s="6" t="s">
        <v>79</v>
      </c>
      <c r="BK211" s="106">
        <f t="shared" ref="BK211:BK247" si="66">ROUND(I211*H211,2)</f>
        <v>0</v>
      </c>
      <c r="BL211" s="6" t="s">
        <v>224</v>
      </c>
      <c r="BM211" s="105" t="s">
        <v>570</v>
      </c>
    </row>
    <row r="212" spans="1:65" s="17" customFormat="1" ht="16.5" customHeight="1">
      <c r="A212" s="14"/>
      <c r="B212" s="15"/>
      <c r="C212" s="107">
        <f>C211+1</f>
        <v>81</v>
      </c>
      <c r="D212" s="107" t="s">
        <v>219</v>
      </c>
      <c r="E212" s="108" t="s">
        <v>5278</v>
      </c>
      <c r="F212" s="109" t="s">
        <v>5280</v>
      </c>
      <c r="G212" s="110" t="s">
        <v>2486</v>
      </c>
      <c r="H212" s="111">
        <v>18</v>
      </c>
      <c r="I212" s="3"/>
      <c r="J212" s="112">
        <f t="shared" ref="J212" si="67">ROUND(I212*H212,2)</f>
        <v>0</v>
      </c>
      <c r="K212" s="109" t="s">
        <v>0</v>
      </c>
      <c r="L212" s="15"/>
      <c r="M212" s="100"/>
      <c r="N212" s="101"/>
      <c r="O212" s="102"/>
      <c r="P212" s="103"/>
      <c r="Q212" s="103"/>
      <c r="R212" s="103"/>
      <c r="S212" s="103"/>
      <c r="T212" s="10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R212" s="105"/>
      <c r="AT212" s="105"/>
      <c r="AU212" s="105"/>
      <c r="AY212" s="6"/>
      <c r="BE212" s="106"/>
      <c r="BF212" s="106"/>
      <c r="BG212" s="106"/>
      <c r="BH212" s="106"/>
      <c r="BI212" s="106"/>
      <c r="BJ212" s="6"/>
      <c r="BK212" s="106"/>
      <c r="BL212" s="6"/>
      <c r="BM212" s="105"/>
    </row>
    <row r="213" spans="1:65" s="17" customFormat="1" ht="16.5" customHeight="1">
      <c r="A213" s="14"/>
      <c r="B213" s="15"/>
      <c r="C213" s="94">
        <f t="shared" ref="C213:C247" si="68">C212+1</f>
        <v>82</v>
      </c>
      <c r="D213" s="94" t="s">
        <v>219</v>
      </c>
      <c r="E213" s="95" t="s">
        <v>4276</v>
      </c>
      <c r="F213" s="96" t="s">
        <v>5282</v>
      </c>
      <c r="G213" s="97" t="s">
        <v>2486</v>
      </c>
      <c r="H213" s="98">
        <v>9</v>
      </c>
      <c r="I213" s="1"/>
      <c r="J213" s="99">
        <f t="shared" si="57"/>
        <v>0</v>
      </c>
      <c r="K213" s="96" t="s">
        <v>0</v>
      </c>
      <c r="L213" s="15"/>
      <c r="M213" s="100" t="s">
        <v>0</v>
      </c>
      <c r="N213" s="101" t="s">
        <v>37</v>
      </c>
      <c r="O213" s="102"/>
      <c r="P213" s="103">
        <f t="shared" si="58"/>
        <v>0</v>
      </c>
      <c r="Q213" s="103">
        <v>0</v>
      </c>
      <c r="R213" s="103">
        <f t="shared" si="59"/>
        <v>0</v>
      </c>
      <c r="S213" s="103">
        <v>0</v>
      </c>
      <c r="T213" s="104">
        <f t="shared" si="60"/>
        <v>0</v>
      </c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R213" s="105" t="s">
        <v>224</v>
      </c>
      <c r="AT213" s="105" t="s">
        <v>219</v>
      </c>
      <c r="AU213" s="105" t="s">
        <v>231</v>
      </c>
      <c r="AY213" s="6" t="s">
        <v>217</v>
      </c>
      <c r="BE213" s="106">
        <f t="shared" si="61"/>
        <v>0</v>
      </c>
      <c r="BF213" s="106">
        <f t="shared" si="62"/>
        <v>0</v>
      </c>
      <c r="BG213" s="106">
        <f t="shared" si="63"/>
        <v>0</v>
      </c>
      <c r="BH213" s="106">
        <f t="shared" si="64"/>
        <v>0</v>
      </c>
      <c r="BI213" s="106">
        <f t="shared" si="65"/>
        <v>0</v>
      </c>
      <c r="BJ213" s="6" t="s">
        <v>79</v>
      </c>
      <c r="BK213" s="106">
        <f t="shared" si="66"/>
        <v>0</v>
      </c>
      <c r="BL213" s="6" t="s">
        <v>224</v>
      </c>
      <c r="BM213" s="105" t="s">
        <v>583</v>
      </c>
    </row>
    <row r="214" spans="1:65" s="17" customFormat="1" ht="16.5" customHeight="1">
      <c r="A214" s="14"/>
      <c r="B214" s="15"/>
      <c r="C214" s="107">
        <f t="shared" si="68"/>
        <v>83</v>
      </c>
      <c r="D214" s="107" t="s">
        <v>219</v>
      </c>
      <c r="E214" s="108" t="s">
        <v>5281</v>
      </c>
      <c r="F214" s="109" t="s">
        <v>5283</v>
      </c>
      <c r="G214" s="110" t="s">
        <v>2486</v>
      </c>
      <c r="H214" s="111">
        <v>9</v>
      </c>
      <c r="I214" s="3"/>
      <c r="J214" s="112">
        <f t="shared" ref="J214" si="69">ROUND(I214*H214,2)</f>
        <v>0</v>
      </c>
      <c r="K214" s="109" t="s">
        <v>0</v>
      </c>
      <c r="L214" s="15"/>
      <c r="M214" s="100"/>
      <c r="N214" s="101"/>
      <c r="O214" s="102"/>
      <c r="P214" s="103"/>
      <c r="Q214" s="103"/>
      <c r="R214" s="103"/>
      <c r="S214" s="103"/>
      <c r="T214" s="10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R214" s="105"/>
      <c r="AT214" s="105"/>
      <c r="AU214" s="105"/>
      <c r="AY214" s="6"/>
      <c r="BE214" s="106"/>
      <c r="BF214" s="106"/>
      <c r="BG214" s="106"/>
      <c r="BH214" s="106"/>
      <c r="BI214" s="106"/>
      <c r="BJ214" s="6"/>
      <c r="BK214" s="106"/>
      <c r="BL214" s="6"/>
      <c r="BM214" s="105"/>
    </row>
    <row r="215" spans="1:65" s="17" customFormat="1" ht="16.5" customHeight="1">
      <c r="A215" s="14"/>
      <c r="B215" s="15"/>
      <c r="C215" s="94">
        <f t="shared" si="68"/>
        <v>84</v>
      </c>
      <c r="D215" s="94" t="s">
        <v>219</v>
      </c>
      <c r="E215" s="95" t="s">
        <v>4239</v>
      </c>
      <c r="F215" s="96" t="s">
        <v>5222</v>
      </c>
      <c r="G215" s="97" t="s">
        <v>2486</v>
      </c>
      <c r="H215" s="98">
        <v>26</v>
      </c>
      <c r="I215" s="1"/>
      <c r="J215" s="99">
        <f t="shared" si="57"/>
        <v>0</v>
      </c>
      <c r="K215" s="96" t="s">
        <v>0</v>
      </c>
      <c r="L215" s="15"/>
      <c r="M215" s="100" t="s">
        <v>0</v>
      </c>
      <c r="N215" s="101" t="s">
        <v>37</v>
      </c>
      <c r="O215" s="102"/>
      <c r="P215" s="103">
        <f t="shared" si="58"/>
        <v>0</v>
      </c>
      <c r="Q215" s="103">
        <v>0</v>
      </c>
      <c r="R215" s="103">
        <f t="shared" si="59"/>
        <v>0</v>
      </c>
      <c r="S215" s="103">
        <v>0</v>
      </c>
      <c r="T215" s="104">
        <f t="shared" si="60"/>
        <v>0</v>
      </c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R215" s="105" t="s">
        <v>224</v>
      </c>
      <c r="AT215" s="105" t="s">
        <v>219</v>
      </c>
      <c r="AU215" s="105" t="s">
        <v>231</v>
      </c>
      <c r="AY215" s="6" t="s">
        <v>217</v>
      </c>
      <c r="BE215" s="106">
        <f t="shared" si="61"/>
        <v>0</v>
      </c>
      <c r="BF215" s="106">
        <f t="shared" si="62"/>
        <v>0</v>
      </c>
      <c r="BG215" s="106">
        <f t="shared" si="63"/>
        <v>0</v>
      </c>
      <c r="BH215" s="106">
        <f t="shared" si="64"/>
        <v>0</v>
      </c>
      <c r="BI215" s="106">
        <f t="shared" si="65"/>
        <v>0</v>
      </c>
      <c r="BJ215" s="6" t="s">
        <v>79</v>
      </c>
      <c r="BK215" s="106">
        <f t="shared" si="66"/>
        <v>0</v>
      </c>
      <c r="BL215" s="6" t="s">
        <v>224</v>
      </c>
      <c r="BM215" s="105" t="s">
        <v>605</v>
      </c>
    </row>
    <row r="216" spans="1:65" s="17" customFormat="1" ht="16.5" customHeight="1">
      <c r="A216" s="14"/>
      <c r="B216" s="15"/>
      <c r="C216" s="107">
        <f t="shared" si="68"/>
        <v>85</v>
      </c>
      <c r="D216" s="107" t="s">
        <v>219</v>
      </c>
      <c r="E216" s="108" t="s">
        <v>5221</v>
      </c>
      <c r="F216" s="109" t="s">
        <v>5223</v>
      </c>
      <c r="G216" s="110" t="s">
        <v>2486</v>
      </c>
      <c r="H216" s="111">
        <v>26</v>
      </c>
      <c r="I216" s="3"/>
      <c r="J216" s="112">
        <f t="shared" ref="J216" si="70">ROUND(I216*H216,2)</f>
        <v>0</v>
      </c>
      <c r="K216" s="109" t="s">
        <v>0</v>
      </c>
      <c r="L216" s="15"/>
      <c r="M216" s="100"/>
      <c r="N216" s="101"/>
      <c r="O216" s="102"/>
      <c r="P216" s="103"/>
      <c r="Q216" s="103"/>
      <c r="R216" s="103"/>
      <c r="S216" s="103"/>
      <c r="T216" s="10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R216" s="105"/>
      <c r="AT216" s="105"/>
      <c r="AU216" s="105"/>
      <c r="AY216" s="6"/>
      <c r="BE216" s="106"/>
      <c r="BF216" s="106"/>
      <c r="BG216" s="106"/>
      <c r="BH216" s="106"/>
      <c r="BI216" s="106"/>
      <c r="BJ216" s="6"/>
      <c r="BK216" s="106"/>
      <c r="BL216" s="6"/>
      <c r="BM216" s="105"/>
    </row>
    <row r="217" spans="1:65" s="17" customFormat="1" ht="16.5" customHeight="1">
      <c r="A217" s="14"/>
      <c r="B217" s="15"/>
      <c r="C217" s="94">
        <f t="shared" si="68"/>
        <v>86</v>
      </c>
      <c r="D217" s="94" t="s">
        <v>219</v>
      </c>
      <c r="E217" s="95" t="s">
        <v>4277</v>
      </c>
      <c r="F217" s="96" t="s">
        <v>5285</v>
      </c>
      <c r="G217" s="97" t="s">
        <v>2486</v>
      </c>
      <c r="H217" s="98">
        <v>1</v>
      </c>
      <c r="I217" s="1"/>
      <c r="J217" s="99">
        <f t="shared" si="57"/>
        <v>0</v>
      </c>
      <c r="K217" s="96" t="s">
        <v>0</v>
      </c>
      <c r="L217" s="15"/>
      <c r="M217" s="100" t="s">
        <v>0</v>
      </c>
      <c r="N217" s="101" t="s">
        <v>37</v>
      </c>
      <c r="O217" s="102"/>
      <c r="P217" s="103">
        <f t="shared" si="58"/>
        <v>0</v>
      </c>
      <c r="Q217" s="103">
        <v>0</v>
      </c>
      <c r="R217" s="103">
        <f t="shared" si="59"/>
        <v>0</v>
      </c>
      <c r="S217" s="103">
        <v>0</v>
      </c>
      <c r="T217" s="104">
        <f t="shared" si="60"/>
        <v>0</v>
      </c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R217" s="105" t="s">
        <v>224</v>
      </c>
      <c r="AT217" s="105" t="s">
        <v>219</v>
      </c>
      <c r="AU217" s="105" t="s">
        <v>231</v>
      </c>
      <c r="AY217" s="6" t="s">
        <v>217</v>
      </c>
      <c r="BE217" s="106">
        <f t="shared" si="61"/>
        <v>0</v>
      </c>
      <c r="BF217" s="106">
        <f t="shared" si="62"/>
        <v>0</v>
      </c>
      <c r="BG217" s="106">
        <f t="shared" si="63"/>
        <v>0</v>
      </c>
      <c r="BH217" s="106">
        <f t="shared" si="64"/>
        <v>0</v>
      </c>
      <c r="BI217" s="106">
        <f t="shared" si="65"/>
        <v>0</v>
      </c>
      <c r="BJ217" s="6" t="s">
        <v>79</v>
      </c>
      <c r="BK217" s="106">
        <f t="shared" si="66"/>
        <v>0</v>
      </c>
      <c r="BL217" s="6" t="s">
        <v>224</v>
      </c>
      <c r="BM217" s="105" t="s">
        <v>618</v>
      </c>
    </row>
    <row r="218" spans="1:65" s="17" customFormat="1" ht="16.5" customHeight="1">
      <c r="A218" s="14"/>
      <c r="B218" s="15"/>
      <c r="C218" s="107">
        <f t="shared" si="68"/>
        <v>87</v>
      </c>
      <c r="D218" s="107" t="s">
        <v>219</v>
      </c>
      <c r="E218" s="108" t="s">
        <v>5284</v>
      </c>
      <c r="F218" s="109" t="s">
        <v>5286</v>
      </c>
      <c r="G218" s="110" t="s">
        <v>2486</v>
      </c>
      <c r="H218" s="111">
        <v>1</v>
      </c>
      <c r="I218" s="3"/>
      <c r="J218" s="112">
        <f t="shared" ref="J218" si="71">ROUND(I218*H218,2)</f>
        <v>0</v>
      </c>
      <c r="K218" s="109" t="s">
        <v>0</v>
      </c>
      <c r="L218" s="15"/>
      <c r="M218" s="100"/>
      <c r="N218" s="101"/>
      <c r="O218" s="102"/>
      <c r="P218" s="103"/>
      <c r="Q218" s="103"/>
      <c r="R218" s="103"/>
      <c r="S218" s="103"/>
      <c r="T218" s="10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R218" s="105"/>
      <c r="AT218" s="105"/>
      <c r="AU218" s="105"/>
      <c r="AY218" s="6"/>
      <c r="BE218" s="106"/>
      <c r="BF218" s="106"/>
      <c r="BG218" s="106"/>
      <c r="BH218" s="106"/>
      <c r="BI218" s="106"/>
      <c r="BJ218" s="6"/>
      <c r="BK218" s="106"/>
      <c r="BL218" s="6"/>
      <c r="BM218" s="105"/>
    </row>
    <row r="219" spans="1:65" s="17" customFormat="1" ht="16.5" customHeight="1">
      <c r="A219" s="14"/>
      <c r="B219" s="15"/>
      <c r="C219" s="94">
        <f t="shared" si="68"/>
        <v>88</v>
      </c>
      <c r="D219" s="94" t="s">
        <v>219</v>
      </c>
      <c r="E219" s="95" t="s">
        <v>4278</v>
      </c>
      <c r="F219" s="96" t="s">
        <v>5226</v>
      </c>
      <c r="G219" s="97" t="s">
        <v>257</v>
      </c>
      <c r="H219" s="98">
        <v>2190</v>
      </c>
      <c r="I219" s="1"/>
      <c r="J219" s="99">
        <f t="shared" si="57"/>
        <v>0</v>
      </c>
      <c r="K219" s="96" t="s">
        <v>0</v>
      </c>
      <c r="L219" s="15"/>
      <c r="M219" s="100" t="s">
        <v>0</v>
      </c>
      <c r="N219" s="101" t="s">
        <v>37</v>
      </c>
      <c r="O219" s="102"/>
      <c r="P219" s="103">
        <f t="shared" si="58"/>
        <v>0</v>
      </c>
      <c r="Q219" s="103">
        <v>0</v>
      </c>
      <c r="R219" s="103">
        <f t="shared" si="59"/>
        <v>0</v>
      </c>
      <c r="S219" s="103">
        <v>0</v>
      </c>
      <c r="T219" s="104">
        <f t="shared" si="60"/>
        <v>0</v>
      </c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R219" s="105" t="s">
        <v>224</v>
      </c>
      <c r="AT219" s="105" t="s">
        <v>219</v>
      </c>
      <c r="AU219" s="105" t="s">
        <v>231</v>
      </c>
      <c r="AY219" s="6" t="s">
        <v>217</v>
      </c>
      <c r="BE219" s="106">
        <f t="shared" si="61"/>
        <v>0</v>
      </c>
      <c r="BF219" s="106">
        <f t="shared" si="62"/>
        <v>0</v>
      </c>
      <c r="BG219" s="106">
        <f t="shared" si="63"/>
        <v>0</v>
      </c>
      <c r="BH219" s="106">
        <f t="shared" si="64"/>
        <v>0</v>
      </c>
      <c r="BI219" s="106">
        <f t="shared" si="65"/>
        <v>0</v>
      </c>
      <c r="BJ219" s="6" t="s">
        <v>79</v>
      </c>
      <c r="BK219" s="106">
        <f t="shared" si="66"/>
        <v>0</v>
      </c>
      <c r="BL219" s="6" t="s">
        <v>224</v>
      </c>
      <c r="BM219" s="105" t="s">
        <v>631</v>
      </c>
    </row>
    <row r="220" spans="1:65" s="17" customFormat="1" ht="16.5" customHeight="1">
      <c r="A220" s="14"/>
      <c r="B220" s="15"/>
      <c r="C220" s="107">
        <f t="shared" si="68"/>
        <v>89</v>
      </c>
      <c r="D220" s="107" t="s">
        <v>219</v>
      </c>
      <c r="E220" s="108" t="s">
        <v>5287</v>
      </c>
      <c r="F220" s="109" t="s">
        <v>5225</v>
      </c>
      <c r="G220" s="110" t="s">
        <v>257</v>
      </c>
      <c r="H220" s="111">
        <v>2190</v>
      </c>
      <c r="I220" s="3"/>
      <c r="J220" s="112">
        <f t="shared" ref="J220" si="72">ROUND(I220*H220,2)</f>
        <v>0</v>
      </c>
      <c r="K220" s="109" t="s">
        <v>0</v>
      </c>
      <c r="L220" s="15"/>
      <c r="M220" s="100"/>
      <c r="N220" s="101"/>
      <c r="O220" s="102"/>
      <c r="P220" s="103"/>
      <c r="Q220" s="103"/>
      <c r="R220" s="103"/>
      <c r="S220" s="103"/>
      <c r="T220" s="10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R220" s="105"/>
      <c r="AT220" s="105"/>
      <c r="AU220" s="105"/>
      <c r="AY220" s="6"/>
      <c r="BE220" s="106"/>
      <c r="BF220" s="106"/>
      <c r="BG220" s="106"/>
      <c r="BH220" s="106"/>
      <c r="BI220" s="106"/>
      <c r="BJ220" s="6"/>
      <c r="BK220" s="106"/>
      <c r="BL220" s="6"/>
      <c r="BM220" s="105"/>
    </row>
    <row r="221" spans="1:65" s="17" customFormat="1" ht="16.5" customHeight="1">
      <c r="A221" s="14"/>
      <c r="B221" s="15"/>
      <c r="C221" s="94">
        <f t="shared" si="68"/>
        <v>90</v>
      </c>
      <c r="D221" s="94" t="s">
        <v>219</v>
      </c>
      <c r="E221" s="95" t="s">
        <v>4279</v>
      </c>
      <c r="F221" s="96" t="s">
        <v>5289</v>
      </c>
      <c r="G221" s="97" t="s">
        <v>257</v>
      </c>
      <c r="H221" s="98">
        <v>105</v>
      </c>
      <c r="I221" s="1"/>
      <c r="J221" s="99">
        <f t="shared" si="57"/>
        <v>0</v>
      </c>
      <c r="K221" s="96" t="s">
        <v>0</v>
      </c>
      <c r="L221" s="15"/>
      <c r="M221" s="100" t="s">
        <v>0</v>
      </c>
      <c r="N221" s="101" t="s">
        <v>37</v>
      </c>
      <c r="O221" s="102"/>
      <c r="P221" s="103">
        <f t="shared" si="58"/>
        <v>0</v>
      </c>
      <c r="Q221" s="103">
        <v>0</v>
      </c>
      <c r="R221" s="103">
        <f t="shared" si="59"/>
        <v>0</v>
      </c>
      <c r="S221" s="103">
        <v>0</v>
      </c>
      <c r="T221" s="104">
        <f t="shared" si="60"/>
        <v>0</v>
      </c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R221" s="105" t="s">
        <v>224</v>
      </c>
      <c r="AT221" s="105" t="s">
        <v>219</v>
      </c>
      <c r="AU221" s="105" t="s">
        <v>231</v>
      </c>
      <c r="AY221" s="6" t="s">
        <v>217</v>
      </c>
      <c r="BE221" s="106">
        <f t="shared" si="61"/>
        <v>0</v>
      </c>
      <c r="BF221" s="106">
        <f t="shared" si="62"/>
        <v>0</v>
      </c>
      <c r="BG221" s="106">
        <f t="shared" si="63"/>
        <v>0</v>
      </c>
      <c r="BH221" s="106">
        <f t="shared" si="64"/>
        <v>0</v>
      </c>
      <c r="BI221" s="106">
        <f t="shared" si="65"/>
        <v>0</v>
      </c>
      <c r="BJ221" s="6" t="s">
        <v>79</v>
      </c>
      <c r="BK221" s="106">
        <f t="shared" si="66"/>
        <v>0</v>
      </c>
      <c r="BL221" s="6" t="s">
        <v>224</v>
      </c>
      <c r="BM221" s="105" t="s">
        <v>647</v>
      </c>
    </row>
    <row r="222" spans="1:65" s="17" customFormat="1" ht="16.5" customHeight="1">
      <c r="A222" s="14"/>
      <c r="B222" s="15"/>
      <c r="C222" s="107">
        <f t="shared" si="68"/>
        <v>91</v>
      </c>
      <c r="D222" s="107" t="s">
        <v>219</v>
      </c>
      <c r="E222" s="108" t="s">
        <v>5288</v>
      </c>
      <c r="F222" s="109" t="s">
        <v>5290</v>
      </c>
      <c r="G222" s="110" t="s">
        <v>257</v>
      </c>
      <c r="H222" s="111">
        <v>105</v>
      </c>
      <c r="I222" s="3"/>
      <c r="J222" s="112">
        <f t="shared" ref="J222" si="73">ROUND(I222*H222,2)</f>
        <v>0</v>
      </c>
      <c r="K222" s="109" t="s">
        <v>0</v>
      </c>
      <c r="L222" s="15"/>
      <c r="M222" s="100"/>
      <c r="N222" s="101"/>
      <c r="O222" s="102"/>
      <c r="P222" s="103"/>
      <c r="Q222" s="103"/>
      <c r="R222" s="103"/>
      <c r="S222" s="103"/>
      <c r="T222" s="10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R222" s="105"/>
      <c r="AT222" s="105"/>
      <c r="AU222" s="105"/>
      <c r="AY222" s="6"/>
      <c r="BE222" s="106"/>
      <c r="BF222" s="106"/>
      <c r="BG222" s="106"/>
      <c r="BH222" s="106"/>
      <c r="BI222" s="106"/>
      <c r="BJ222" s="6"/>
      <c r="BK222" s="106"/>
      <c r="BL222" s="6"/>
      <c r="BM222" s="105"/>
    </row>
    <row r="223" spans="1:65" s="17" customFormat="1" ht="16.5" customHeight="1">
      <c r="A223" s="14"/>
      <c r="B223" s="15"/>
      <c r="C223" s="94">
        <f t="shared" si="68"/>
        <v>92</v>
      </c>
      <c r="D223" s="94" t="s">
        <v>219</v>
      </c>
      <c r="E223" s="95" t="s">
        <v>4280</v>
      </c>
      <c r="F223" s="96" t="s">
        <v>4281</v>
      </c>
      <c r="G223" s="97" t="s">
        <v>2486</v>
      </c>
      <c r="H223" s="98">
        <v>56</v>
      </c>
      <c r="I223" s="1"/>
      <c r="J223" s="99">
        <f t="shared" si="57"/>
        <v>0</v>
      </c>
      <c r="K223" s="96" t="s">
        <v>0</v>
      </c>
      <c r="L223" s="15"/>
      <c r="M223" s="100" t="s">
        <v>0</v>
      </c>
      <c r="N223" s="101" t="s">
        <v>37</v>
      </c>
      <c r="O223" s="102"/>
      <c r="P223" s="103">
        <f t="shared" si="58"/>
        <v>0</v>
      </c>
      <c r="Q223" s="103">
        <v>0</v>
      </c>
      <c r="R223" s="103">
        <f t="shared" si="59"/>
        <v>0</v>
      </c>
      <c r="S223" s="103">
        <v>0</v>
      </c>
      <c r="T223" s="104">
        <f t="shared" si="60"/>
        <v>0</v>
      </c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R223" s="105" t="s">
        <v>224</v>
      </c>
      <c r="AT223" s="105" t="s">
        <v>219</v>
      </c>
      <c r="AU223" s="105" t="s">
        <v>231</v>
      </c>
      <c r="AY223" s="6" t="s">
        <v>217</v>
      </c>
      <c r="BE223" s="106">
        <f t="shared" si="61"/>
        <v>0</v>
      </c>
      <c r="BF223" s="106">
        <f t="shared" si="62"/>
        <v>0</v>
      </c>
      <c r="BG223" s="106">
        <f t="shared" si="63"/>
        <v>0</v>
      </c>
      <c r="BH223" s="106">
        <f t="shared" si="64"/>
        <v>0</v>
      </c>
      <c r="BI223" s="106">
        <f t="shared" si="65"/>
        <v>0</v>
      </c>
      <c r="BJ223" s="6" t="s">
        <v>79</v>
      </c>
      <c r="BK223" s="106">
        <f t="shared" si="66"/>
        <v>0</v>
      </c>
      <c r="BL223" s="6" t="s">
        <v>224</v>
      </c>
      <c r="BM223" s="105" t="s">
        <v>2491</v>
      </c>
    </row>
    <row r="224" spans="1:65" s="17" customFormat="1" ht="16.5" customHeight="1">
      <c r="A224" s="14"/>
      <c r="B224" s="15"/>
      <c r="C224" s="94">
        <f t="shared" si="68"/>
        <v>93</v>
      </c>
      <c r="D224" s="94" t="s">
        <v>219</v>
      </c>
      <c r="E224" s="95" t="s">
        <v>4241</v>
      </c>
      <c r="F224" s="96" t="s">
        <v>5228</v>
      </c>
      <c r="G224" s="97" t="s">
        <v>257</v>
      </c>
      <c r="H224" s="98">
        <v>100</v>
      </c>
      <c r="I224" s="1"/>
      <c r="J224" s="99">
        <f t="shared" si="57"/>
        <v>0</v>
      </c>
      <c r="K224" s="96" t="s">
        <v>0</v>
      </c>
      <c r="L224" s="15"/>
      <c r="M224" s="100" t="s">
        <v>0</v>
      </c>
      <c r="N224" s="101" t="s">
        <v>37</v>
      </c>
      <c r="O224" s="102"/>
      <c r="P224" s="103">
        <f t="shared" si="58"/>
        <v>0</v>
      </c>
      <c r="Q224" s="103">
        <v>0</v>
      </c>
      <c r="R224" s="103">
        <f t="shared" si="59"/>
        <v>0</v>
      </c>
      <c r="S224" s="103">
        <v>0</v>
      </c>
      <c r="T224" s="104">
        <f t="shared" si="60"/>
        <v>0</v>
      </c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R224" s="105" t="s">
        <v>224</v>
      </c>
      <c r="AT224" s="105" t="s">
        <v>219</v>
      </c>
      <c r="AU224" s="105" t="s">
        <v>231</v>
      </c>
      <c r="AY224" s="6" t="s">
        <v>217</v>
      </c>
      <c r="BE224" s="106">
        <f t="shared" si="61"/>
        <v>0</v>
      </c>
      <c r="BF224" s="106">
        <f t="shared" si="62"/>
        <v>0</v>
      </c>
      <c r="BG224" s="106">
        <f t="shared" si="63"/>
        <v>0</v>
      </c>
      <c r="BH224" s="106">
        <f t="shared" si="64"/>
        <v>0</v>
      </c>
      <c r="BI224" s="106">
        <f t="shared" si="65"/>
        <v>0</v>
      </c>
      <c r="BJ224" s="6" t="s">
        <v>79</v>
      </c>
      <c r="BK224" s="106">
        <f t="shared" si="66"/>
        <v>0</v>
      </c>
      <c r="BL224" s="6" t="s">
        <v>224</v>
      </c>
      <c r="BM224" s="105" t="s">
        <v>665</v>
      </c>
    </row>
    <row r="225" spans="1:65" s="17" customFormat="1" ht="16.5" customHeight="1">
      <c r="A225" s="14"/>
      <c r="B225" s="15"/>
      <c r="C225" s="107">
        <f t="shared" si="68"/>
        <v>94</v>
      </c>
      <c r="D225" s="107" t="s">
        <v>219</v>
      </c>
      <c r="E225" s="108" t="s">
        <v>5227</v>
      </c>
      <c r="F225" s="109" t="s">
        <v>5229</v>
      </c>
      <c r="G225" s="110" t="s">
        <v>257</v>
      </c>
      <c r="H225" s="111">
        <v>100</v>
      </c>
      <c r="I225" s="3"/>
      <c r="J225" s="112">
        <f t="shared" ref="J225" si="74">ROUND(I225*H225,2)</f>
        <v>0</v>
      </c>
      <c r="K225" s="109" t="s">
        <v>0</v>
      </c>
      <c r="L225" s="15"/>
      <c r="M225" s="100"/>
      <c r="N225" s="101"/>
      <c r="O225" s="102"/>
      <c r="P225" s="103"/>
      <c r="Q225" s="103"/>
      <c r="R225" s="103"/>
      <c r="S225" s="103"/>
      <c r="T225" s="10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R225" s="105"/>
      <c r="AT225" s="105"/>
      <c r="AU225" s="105"/>
      <c r="AY225" s="6"/>
      <c r="BE225" s="106"/>
      <c r="BF225" s="106"/>
      <c r="BG225" s="106"/>
      <c r="BH225" s="106"/>
      <c r="BI225" s="106"/>
      <c r="BJ225" s="6"/>
      <c r="BK225" s="106"/>
      <c r="BL225" s="6"/>
      <c r="BM225" s="105"/>
    </row>
    <row r="226" spans="1:65" s="17" customFormat="1" ht="16.5" customHeight="1">
      <c r="A226" s="14"/>
      <c r="B226" s="15"/>
      <c r="C226" s="94">
        <f t="shared" si="68"/>
        <v>95</v>
      </c>
      <c r="D226" s="94" t="s">
        <v>219</v>
      </c>
      <c r="E226" s="95" t="s">
        <v>4282</v>
      </c>
      <c r="F226" s="96" t="s">
        <v>5292</v>
      </c>
      <c r="G226" s="97" t="s">
        <v>257</v>
      </c>
      <c r="H226" s="98">
        <v>15</v>
      </c>
      <c r="I226" s="1"/>
      <c r="J226" s="99">
        <f t="shared" si="57"/>
        <v>0</v>
      </c>
      <c r="K226" s="96" t="s">
        <v>0</v>
      </c>
      <c r="L226" s="15"/>
      <c r="M226" s="100" t="s">
        <v>0</v>
      </c>
      <c r="N226" s="101" t="s">
        <v>37</v>
      </c>
      <c r="O226" s="102"/>
      <c r="P226" s="103">
        <f t="shared" si="58"/>
        <v>0</v>
      </c>
      <c r="Q226" s="103">
        <v>0</v>
      </c>
      <c r="R226" s="103">
        <f t="shared" si="59"/>
        <v>0</v>
      </c>
      <c r="S226" s="103">
        <v>0</v>
      </c>
      <c r="T226" s="104">
        <f t="shared" si="60"/>
        <v>0</v>
      </c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R226" s="105" t="s">
        <v>224</v>
      </c>
      <c r="AT226" s="105" t="s">
        <v>219</v>
      </c>
      <c r="AU226" s="105" t="s">
        <v>231</v>
      </c>
      <c r="AY226" s="6" t="s">
        <v>217</v>
      </c>
      <c r="BE226" s="106">
        <f t="shared" si="61"/>
        <v>0</v>
      </c>
      <c r="BF226" s="106">
        <f t="shared" si="62"/>
        <v>0</v>
      </c>
      <c r="BG226" s="106">
        <f t="shared" si="63"/>
        <v>0</v>
      </c>
      <c r="BH226" s="106">
        <f t="shared" si="64"/>
        <v>0</v>
      </c>
      <c r="BI226" s="106">
        <f t="shared" si="65"/>
        <v>0</v>
      </c>
      <c r="BJ226" s="6" t="s">
        <v>79</v>
      </c>
      <c r="BK226" s="106">
        <f t="shared" si="66"/>
        <v>0</v>
      </c>
      <c r="BL226" s="6" t="s">
        <v>224</v>
      </c>
      <c r="BM226" s="105" t="s">
        <v>674</v>
      </c>
    </row>
    <row r="227" spans="1:65" s="17" customFormat="1" ht="16.5" customHeight="1">
      <c r="A227" s="14"/>
      <c r="B227" s="15"/>
      <c r="C227" s="107">
        <f t="shared" si="68"/>
        <v>96</v>
      </c>
      <c r="D227" s="107" t="s">
        <v>219</v>
      </c>
      <c r="E227" s="108" t="s">
        <v>5291</v>
      </c>
      <c r="F227" s="109" t="s">
        <v>5293</v>
      </c>
      <c r="G227" s="110" t="s">
        <v>257</v>
      </c>
      <c r="H227" s="111">
        <v>15</v>
      </c>
      <c r="I227" s="3"/>
      <c r="J227" s="112">
        <f t="shared" ref="J227" si="75">ROUND(I227*H227,2)</f>
        <v>0</v>
      </c>
      <c r="K227" s="109" t="s">
        <v>0</v>
      </c>
      <c r="L227" s="15"/>
      <c r="M227" s="100"/>
      <c r="N227" s="101"/>
      <c r="O227" s="102"/>
      <c r="P227" s="103"/>
      <c r="Q227" s="103"/>
      <c r="R227" s="103"/>
      <c r="S227" s="103"/>
      <c r="T227" s="10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R227" s="105"/>
      <c r="AT227" s="105"/>
      <c r="AU227" s="105"/>
      <c r="AY227" s="6"/>
      <c r="BE227" s="106"/>
      <c r="BF227" s="106"/>
      <c r="BG227" s="106"/>
      <c r="BH227" s="106"/>
      <c r="BI227" s="106"/>
      <c r="BJ227" s="6"/>
      <c r="BK227" s="106"/>
      <c r="BL227" s="6"/>
      <c r="BM227" s="105"/>
    </row>
    <row r="228" spans="1:65" s="17" customFormat="1" ht="16.5" customHeight="1">
      <c r="A228" s="14"/>
      <c r="B228" s="15"/>
      <c r="C228" s="94">
        <f t="shared" si="68"/>
        <v>97</v>
      </c>
      <c r="D228" s="94" t="s">
        <v>219</v>
      </c>
      <c r="E228" s="95" t="s">
        <v>4283</v>
      </c>
      <c r="F228" s="96" t="s">
        <v>5295</v>
      </c>
      <c r="G228" s="97" t="s">
        <v>257</v>
      </c>
      <c r="H228" s="98">
        <v>25</v>
      </c>
      <c r="I228" s="1"/>
      <c r="J228" s="99">
        <f t="shared" si="57"/>
        <v>0</v>
      </c>
      <c r="K228" s="96" t="s">
        <v>0</v>
      </c>
      <c r="L228" s="15"/>
      <c r="M228" s="100" t="s">
        <v>0</v>
      </c>
      <c r="N228" s="101" t="s">
        <v>37</v>
      </c>
      <c r="O228" s="102"/>
      <c r="P228" s="103">
        <f t="shared" si="58"/>
        <v>0</v>
      </c>
      <c r="Q228" s="103">
        <v>0</v>
      </c>
      <c r="R228" s="103">
        <f t="shared" si="59"/>
        <v>0</v>
      </c>
      <c r="S228" s="103">
        <v>0</v>
      </c>
      <c r="T228" s="104">
        <f t="shared" si="60"/>
        <v>0</v>
      </c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R228" s="105" t="s">
        <v>224</v>
      </c>
      <c r="AT228" s="105" t="s">
        <v>219</v>
      </c>
      <c r="AU228" s="105" t="s">
        <v>231</v>
      </c>
      <c r="AY228" s="6" t="s">
        <v>217</v>
      </c>
      <c r="BE228" s="106">
        <f t="shared" si="61"/>
        <v>0</v>
      </c>
      <c r="BF228" s="106">
        <f t="shared" si="62"/>
        <v>0</v>
      </c>
      <c r="BG228" s="106">
        <f t="shared" si="63"/>
        <v>0</v>
      </c>
      <c r="BH228" s="106">
        <f t="shared" si="64"/>
        <v>0</v>
      </c>
      <c r="BI228" s="106">
        <f t="shared" si="65"/>
        <v>0</v>
      </c>
      <c r="BJ228" s="6" t="s">
        <v>79</v>
      </c>
      <c r="BK228" s="106">
        <f t="shared" si="66"/>
        <v>0</v>
      </c>
      <c r="BL228" s="6" t="s">
        <v>224</v>
      </c>
      <c r="BM228" s="105" t="s">
        <v>688</v>
      </c>
    </row>
    <row r="229" spans="1:65" s="17" customFormat="1" ht="16.5" customHeight="1">
      <c r="A229" s="14"/>
      <c r="B229" s="15"/>
      <c r="C229" s="107">
        <f t="shared" si="68"/>
        <v>98</v>
      </c>
      <c r="D229" s="107" t="s">
        <v>219</v>
      </c>
      <c r="E229" s="108" t="s">
        <v>5294</v>
      </c>
      <c r="F229" s="109" t="s">
        <v>5296</v>
      </c>
      <c r="G229" s="110" t="s">
        <v>257</v>
      </c>
      <c r="H229" s="111">
        <v>25</v>
      </c>
      <c r="I229" s="3"/>
      <c r="J229" s="112">
        <f t="shared" ref="J229" si="76">ROUND(I229*H229,2)</f>
        <v>0</v>
      </c>
      <c r="K229" s="109" t="s">
        <v>0</v>
      </c>
      <c r="L229" s="15"/>
      <c r="M229" s="100"/>
      <c r="N229" s="101"/>
      <c r="O229" s="102"/>
      <c r="P229" s="103"/>
      <c r="Q229" s="103"/>
      <c r="R229" s="103"/>
      <c r="S229" s="103"/>
      <c r="T229" s="10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R229" s="105"/>
      <c r="AT229" s="105"/>
      <c r="AU229" s="105"/>
      <c r="AY229" s="6"/>
      <c r="BE229" s="106"/>
      <c r="BF229" s="106"/>
      <c r="BG229" s="106"/>
      <c r="BH229" s="106"/>
      <c r="BI229" s="106"/>
      <c r="BJ229" s="6"/>
      <c r="BK229" s="106"/>
      <c r="BL229" s="6"/>
      <c r="BM229" s="105"/>
    </row>
    <row r="230" spans="1:65" s="17" customFormat="1" ht="16.5" customHeight="1">
      <c r="A230" s="14"/>
      <c r="B230" s="15"/>
      <c r="C230" s="94">
        <f t="shared" si="68"/>
        <v>99</v>
      </c>
      <c r="D230" s="94" t="s">
        <v>219</v>
      </c>
      <c r="E230" s="95" t="s">
        <v>4284</v>
      </c>
      <c r="F230" s="96" t="s">
        <v>4285</v>
      </c>
      <c r="G230" s="97" t="s">
        <v>257</v>
      </c>
      <c r="H230" s="98">
        <v>22</v>
      </c>
      <c r="I230" s="1"/>
      <c r="J230" s="99">
        <f t="shared" si="57"/>
        <v>0</v>
      </c>
      <c r="K230" s="96" t="s">
        <v>0</v>
      </c>
      <c r="L230" s="15"/>
      <c r="M230" s="100" t="s">
        <v>0</v>
      </c>
      <c r="N230" s="101" t="s">
        <v>37</v>
      </c>
      <c r="O230" s="102"/>
      <c r="P230" s="103">
        <f t="shared" si="58"/>
        <v>0</v>
      </c>
      <c r="Q230" s="103">
        <v>0</v>
      </c>
      <c r="R230" s="103">
        <f t="shared" si="59"/>
        <v>0</v>
      </c>
      <c r="S230" s="103">
        <v>0</v>
      </c>
      <c r="T230" s="104">
        <f t="shared" si="60"/>
        <v>0</v>
      </c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R230" s="105" t="s">
        <v>224</v>
      </c>
      <c r="AT230" s="105" t="s">
        <v>219</v>
      </c>
      <c r="AU230" s="105" t="s">
        <v>231</v>
      </c>
      <c r="AY230" s="6" t="s">
        <v>217</v>
      </c>
      <c r="BE230" s="106">
        <f t="shared" si="61"/>
        <v>0</v>
      </c>
      <c r="BF230" s="106">
        <f t="shared" si="62"/>
        <v>0</v>
      </c>
      <c r="BG230" s="106">
        <f t="shared" si="63"/>
        <v>0</v>
      </c>
      <c r="BH230" s="106">
        <f t="shared" si="64"/>
        <v>0</v>
      </c>
      <c r="BI230" s="106">
        <f t="shared" si="65"/>
        <v>0</v>
      </c>
      <c r="BJ230" s="6" t="s">
        <v>79</v>
      </c>
      <c r="BK230" s="106">
        <f t="shared" si="66"/>
        <v>0</v>
      </c>
      <c r="BL230" s="6" t="s">
        <v>224</v>
      </c>
      <c r="BM230" s="105" t="s">
        <v>698</v>
      </c>
    </row>
    <row r="231" spans="1:65" s="17" customFormat="1" ht="16.5" customHeight="1">
      <c r="A231" s="14"/>
      <c r="B231" s="15"/>
      <c r="C231" s="94">
        <f t="shared" si="68"/>
        <v>100</v>
      </c>
      <c r="D231" s="94" t="s">
        <v>219</v>
      </c>
      <c r="E231" s="95" t="s">
        <v>4286</v>
      </c>
      <c r="F231" s="96" t="s">
        <v>4287</v>
      </c>
      <c r="G231" s="97" t="s">
        <v>2486</v>
      </c>
      <c r="H231" s="98">
        <v>1</v>
      </c>
      <c r="I231" s="1"/>
      <c r="J231" s="99">
        <f t="shared" si="57"/>
        <v>0</v>
      </c>
      <c r="K231" s="96" t="s">
        <v>0</v>
      </c>
      <c r="L231" s="15"/>
      <c r="M231" s="100" t="s">
        <v>0</v>
      </c>
      <c r="N231" s="101" t="s">
        <v>37</v>
      </c>
      <c r="O231" s="102"/>
      <c r="P231" s="103">
        <f t="shared" si="58"/>
        <v>0</v>
      </c>
      <c r="Q231" s="103">
        <v>0</v>
      </c>
      <c r="R231" s="103">
        <f t="shared" si="59"/>
        <v>0</v>
      </c>
      <c r="S231" s="103">
        <v>0</v>
      </c>
      <c r="T231" s="104">
        <f t="shared" si="60"/>
        <v>0</v>
      </c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R231" s="105" t="s">
        <v>224</v>
      </c>
      <c r="AT231" s="105" t="s">
        <v>219</v>
      </c>
      <c r="AU231" s="105" t="s">
        <v>231</v>
      </c>
      <c r="AY231" s="6" t="s">
        <v>217</v>
      </c>
      <c r="BE231" s="106">
        <f t="shared" si="61"/>
        <v>0</v>
      </c>
      <c r="BF231" s="106">
        <f t="shared" si="62"/>
        <v>0</v>
      </c>
      <c r="BG231" s="106">
        <f t="shared" si="63"/>
        <v>0</v>
      </c>
      <c r="BH231" s="106">
        <f t="shared" si="64"/>
        <v>0</v>
      </c>
      <c r="BI231" s="106">
        <f t="shared" si="65"/>
        <v>0</v>
      </c>
      <c r="BJ231" s="6" t="s">
        <v>79</v>
      </c>
      <c r="BK231" s="106">
        <f t="shared" si="66"/>
        <v>0</v>
      </c>
      <c r="BL231" s="6" t="s">
        <v>224</v>
      </c>
      <c r="BM231" s="105" t="s">
        <v>710</v>
      </c>
    </row>
    <row r="232" spans="1:65" s="17" customFormat="1" ht="16.5" customHeight="1">
      <c r="A232" s="14"/>
      <c r="B232" s="15"/>
      <c r="C232" s="94">
        <f t="shared" si="68"/>
        <v>101</v>
      </c>
      <c r="D232" s="94" t="s">
        <v>219</v>
      </c>
      <c r="E232" s="95" t="s">
        <v>4288</v>
      </c>
      <c r="F232" s="96" t="s">
        <v>5298</v>
      </c>
      <c r="G232" s="97" t="s">
        <v>2486</v>
      </c>
      <c r="H232" s="98">
        <v>1</v>
      </c>
      <c r="I232" s="1"/>
      <c r="J232" s="99">
        <f t="shared" si="57"/>
        <v>0</v>
      </c>
      <c r="K232" s="96" t="s">
        <v>0</v>
      </c>
      <c r="L232" s="15"/>
      <c r="M232" s="100" t="s">
        <v>0</v>
      </c>
      <c r="N232" s="101" t="s">
        <v>37</v>
      </c>
      <c r="O232" s="102"/>
      <c r="P232" s="103">
        <f t="shared" si="58"/>
        <v>0</v>
      </c>
      <c r="Q232" s="103">
        <v>0</v>
      </c>
      <c r="R232" s="103">
        <f t="shared" si="59"/>
        <v>0</v>
      </c>
      <c r="S232" s="103">
        <v>0</v>
      </c>
      <c r="T232" s="104">
        <f t="shared" si="60"/>
        <v>0</v>
      </c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R232" s="105" t="s">
        <v>224</v>
      </c>
      <c r="AT232" s="105" t="s">
        <v>219</v>
      </c>
      <c r="AU232" s="105" t="s">
        <v>231</v>
      </c>
      <c r="AY232" s="6" t="s">
        <v>217</v>
      </c>
      <c r="BE232" s="106">
        <f t="shared" si="61"/>
        <v>0</v>
      </c>
      <c r="BF232" s="106">
        <f t="shared" si="62"/>
        <v>0</v>
      </c>
      <c r="BG232" s="106">
        <f t="shared" si="63"/>
        <v>0</v>
      </c>
      <c r="BH232" s="106">
        <f t="shared" si="64"/>
        <v>0</v>
      </c>
      <c r="BI232" s="106">
        <f t="shared" si="65"/>
        <v>0</v>
      </c>
      <c r="BJ232" s="6" t="s">
        <v>79</v>
      </c>
      <c r="BK232" s="106">
        <f t="shared" si="66"/>
        <v>0</v>
      </c>
      <c r="BL232" s="6" t="s">
        <v>224</v>
      </c>
      <c r="BM232" s="105" t="s">
        <v>721</v>
      </c>
    </row>
    <row r="233" spans="1:65" s="17" customFormat="1" ht="16.5" customHeight="1">
      <c r="A233" s="14"/>
      <c r="B233" s="15"/>
      <c r="C233" s="107">
        <f t="shared" si="68"/>
        <v>102</v>
      </c>
      <c r="D233" s="107" t="s">
        <v>219</v>
      </c>
      <c r="E233" s="108" t="s">
        <v>5297</v>
      </c>
      <c r="F233" s="109" t="s">
        <v>5299</v>
      </c>
      <c r="G233" s="110" t="s">
        <v>2486</v>
      </c>
      <c r="H233" s="111">
        <v>1</v>
      </c>
      <c r="I233" s="3"/>
      <c r="J233" s="112">
        <f t="shared" ref="J233" si="77">ROUND(I233*H233,2)</f>
        <v>0</v>
      </c>
      <c r="K233" s="109" t="s">
        <v>0</v>
      </c>
      <c r="L233" s="15"/>
      <c r="M233" s="100"/>
      <c r="N233" s="101"/>
      <c r="O233" s="102"/>
      <c r="P233" s="103"/>
      <c r="Q233" s="103"/>
      <c r="R233" s="103"/>
      <c r="S233" s="103"/>
      <c r="T233" s="10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R233" s="105"/>
      <c r="AT233" s="105"/>
      <c r="AU233" s="105"/>
      <c r="AY233" s="6"/>
      <c r="BE233" s="106"/>
      <c r="BF233" s="106"/>
      <c r="BG233" s="106"/>
      <c r="BH233" s="106"/>
      <c r="BI233" s="106"/>
      <c r="BJ233" s="6"/>
      <c r="BK233" s="106"/>
      <c r="BL233" s="6"/>
      <c r="BM233" s="105"/>
    </row>
    <row r="234" spans="1:65" s="17" customFormat="1" ht="16.5" customHeight="1">
      <c r="A234" s="14"/>
      <c r="B234" s="15"/>
      <c r="C234" s="94">
        <f t="shared" si="68"/>
        <v>103</v>
      </c>
      <c r="D234" s="94" t="s">
        <v>219</v>
      </c>
      <c r="E234" s="95" t="s">
        <v>4289</v>
      </c>
      <c r="F234" s="96" t="s">
        <v>5302</v>
      </c>
      <c r="G234" s="97" t="s">
        <v>257</v>
      </c>
      <c r="H234" s="98">
        <v>30</v>
      </c>
      <c r="I234" s="1"/>
      <c r="J234" s="99">
        <f t="shared" si="57"/>
        <v>0</v>
      </c>
      <c r="K234" s="96" t="s">
        <v>0</v>
      </c>
      <c r="L234" s="15"/>
      <c r="M234" s="100" t="s">
        <v>0</v>
      </c>
      <c r="N234" s="101" t="s">
        <v>37</v>
      </c>
      <c r="O234" s="102"/>
      <c r="P234" s="103">
        <f t="shared" si="58"/>
        <v>0</v>
      </c>
      <c r="Q234" s="103">
        <v>0</v>
      </c>
      <c r="R234" s="103">
        <f t="shared" si="59"/>
        <v>0</v>
      </c>
      <c r="S234" s="103">
        <v>0</v>
      </c>
      <c r="T234" s="104">
        <f t="shared" si="60"/>
        <v>0</v>
      </c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R234" s="105" t="s">
        <v>224</v>
      </c>
      <c r="AT234" s="105" t="s">
        <v>219</v>
      </c>
      <c r="AU234" s="105" t="s">
        <v>231</v>
      </c>
      <c r="AY234" s="6" t="s">
        <v>217</v>
      </c>
      <c r="BE234" s="106">
        <f t="shared" si="61"/>
        <v>0</v>
      </c>
      <c r="BF234" s="106">
        <f t="shared" si="62"/>
        <v>0</v>
      </c>
      <c r="BG234" s="106">
        <f t="shared" si="63"/>
        <v>0</v>
      </c>
      <c r="BH234" s="106">
        <f t="shared" si="64"/>
        <v>0</v>
      </c>
      <c r="BI234" s="106">
        <f t="shared" si="65"/>
        <v>0</v>
      </c>
      <c r="BJ234" s="6" t="s">
        <v>79</v>
      </c>
      <c r="BK234" s="106">
        <f t="shared" si="66"/>
        <v>0</v>
      </c>
      <c r="BL234" s="6" t="s">
        <v>224</v>
      </c>
      <c r="BM234" s="105" t="s">
        <v>737</v>
      </c>
    </row>
    <row r="235" spans="1:65" s="17" customFormat="1" ht="16.5" customHeight="1">
      <c r="A235" s="14"/>
      <c r="B235" s="15"/>
      <c r="C235" s="107">
        <f t="shared" si="68"/>
        <v>104</v>
      </c>
      <c r="D235" s="107" t="s">
        <v>219</v>
      </c>
      <c r="E235" s="108" t="s">
        <v>5300</v>
      </c>
      <c r="F235" s="109" t="s">
        <v>5301</v>
      </c>
      <c r="G235" s="110" t="s">
        <v>257</v>
      </c>
      <c r="H235" s="111">
        <v>30</v>
      </c>
      <c r="I235" s="3"/>
      <c r="J235" s="112">
        <f t="shared" ref="J235" si="78">ROUND(I235*H235,2)</f>
        <v>0</v>
      </c>
      <c r="K235" s="109" t="s">
        <v>0</v>
      </c>
      <c r="L235" s="15"/>
      <c r="M235" s="100"/>
      <c r="N235" s="101"/>
      <c r="O235" s="102"/>
      <c r="P235" s="103"/>
      <c r="Q235" s="103"/>
      <c r="R235" s="103"/>
      <c r="S235" s="103"/>
      <c r="T235" s="10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R235" s="105"/>
      <c r="AT235" s="105"/>
      <c r="AU235" s="105"/>
      <c r="AY235" s="6"/>
      <c r="BE235" s="106"/>
      <c r="BF235" s="106"/>
      <c r="BG235" s="106"/>
      <c r="BH235" s="106"/>
      <c r="BI235" s="106"/>
      <c r="BJ235" s="6"/>
      <c r="BK235" s="106"/>
      <c r="BL235" s="6"/>
      <c r="BM235" s="105"/>
    </row>
    <row r="236" spans="1:65" s="17" customFormat="1" ht="16.5" customHeight="1">
      <c r="A236" s="14"/>
      <c r="B236" s="15"/>
      <c r="C236" s="94">
        <f t="shared" si="68"/>
        <v>105</v>
      </c>
      <c r="D236" s="94" t="s">
        <v>219</v>
      </c>
      <c r="E236" s="95" t="s">
        <v>4290</v>
      </c>
      <c r="F236" s="96" t="s">
        <v>4291</v>
      </c>
      <c r="G236" s="97" t="s">
        <v>2486</v>
      </c>
      <c r="H236" s="98">
        <v>1</v>
      </c>
      <c r="I236" s="1"/>
      <c r="J236" s="99">
        <f t="shared" si="57"/>
        <v>0</v>
      </c>
      <c r="K236" s="96" t="s">
        <v>0</v>
      </c>
      <c r="L236" s="15"/>
      <c r="M236" s="100" t="s">
        <v>0</v>
      </c>
      <c r="N236" s="101" t="s">
        <v>37</v>
      </c>
      <c r="O236" s="102"/>
      <c r="P236" s="103">
        <f t="shared" si="58"/>
        <v>0</v>
      </c>
      <c r="Q236" s="103">
        <v>0</v>
      </c>
      <c r="R236" s="103">
        <f t="shared" si="59"/>
        <v>0</v>
      </c>
      <c r="S236" s="103">
        <v>0</v>
      </c>
      <c r="T236" s="104">
        <f t="shared" si="60"/>
        <v>0</v>
      </c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R236" s="105" t="s">
        <v>224</v>
      </c>
      <c r="AT236" s="105" t="s">
        <v>219</v>
      </c>
      <c r="AU236" s="105" t="s">
        <v>231</v>
      </c>
      <c r="AY236" s="6" t="s">
        <v>217</v>
      </c>
      <c r="BE236" s="106">
        <f t="shared" si="61"/>
        <v>0</v>
      </c>
      <c r="BF236" s="106">
        <f t="shared" si="62"/>
        <v>0</v>
      </c>
      <c r="BG236" s="106">
        <f t="shared" si="63"/>
        <v>0</v>
      </c>
      <c r="BH236" s="106">
        <f t="shared" si="64"/>
        <v>0</v>
      </c>
      <c r="BI236" s="106">
        <f t="shared" si="65"/>
        <v>0</v>
      </c>
      <c r="BJ236" s="6" t="s">
        <v>79</v>
      </c>
      <c r="BK236" s="106">
        <f t="shared" si="66"/>
        <v>0</v>
      </c>
      <c r="BL236" s="6" t="s">
        <v>224</v>
      </c>
      <c r="BM236" s="105" t="s">
        <v>2500</v>
      </c>
    </row>
    <row r="237" spans="1:65" s="17" customFormat="1" ht="16.5" customHeight="1">
      <c r="A237" s="14"/>
      <c r="B237" s="15"/>
      <c r="C237" s="94">
        <f t="shared" si="68"/>
        <v>106</v>
      </c>
      <c r="D237" s="94" t="s">
        <v>219</v>
      </c>
      <c r="E237" s="95" t="s">
        <v>4242</v>
      </c>
      <c r="F237" s="96" t="s">
        <v>5231</v>
      </c>
      <c r="G237" s="97" t="s">
        <v>2486</v>
      </c>
      <c r="H237" s="98">
        <v>12</v>
      </c>
      <c r="I237" s="1"/>
      <c r="J237" s="99">
        <f t="shared" si="57"/>
        <v>0</v>
      </c>
      <c r="K237" s="96" t="s">
        <v>0</v>
      </c>
      <c r="L237" s="15"/>
      <c r="M237" s="100" t="s">
        <v>0</v>
      </c>
      <c r="N237" s="101" t="s">
        <v>37</v>
      </c>
      <c r="O237" s="102"/>
      <c r="P237" s="103">
        <f t="shared" si="58"/>
        <v>0</v>
      </c>
      <c r="Q237" s="103">
        <v>0</v>
      </c>
      <c r="R237" s="103">
        <f t="shared" si="59"/>
        <v>0</v>
      </c>
      <c r="S237" s="103">
        <v>0</v>
      </c>
      <c r="T237" s="104">
        <f t="shared" si="60"/>
        <v>0</v>
      </c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R237" s="105" t="s">
        <v>224</v>
      </c>
      <c r="AT237" s="105" t="s">
        <v>219</v>
      </c>
      <c r="AU237" s="105" t="s">
        <v>231</v>
      </c>
      <c r="AY237" s="6" t="s">
        <v>217</v>
      </c>
      <c r="BE237" s="106">
        <f t="shared" si="61"/>
        <v>0</v>
      </c>
      <c r="BF237" s="106">
        <f t="shared" si="62"/>
        <v>0</v>
      </c>
      <c r="BG237" s="106">
        <f t="shared" si="63"/>
        <v>0</v>
      </c>
      <c r="BH237" s="106">
        <f t="shared" si="64"/>
        <v>0</v>
      </c>
      <c r="BI237" s="106">
        <f t="shared" si="65"/>
        <v>0</v>
      </c>
      <c r="BJ237" s="6" t="s">
        <v>79</v>
      </c>
      <c r="BK237" s="106">
        <f t="shared" si="66"/>
        <v>0</v>
      </c>
      <c r="BL237" s="6" t="s">
        <v>224</v>
      </c>
      <c r="BM237" s="105" t="s">
        <v>762</v>
      </c>
    </row>
    <row r="238" spans="1:65" s="17" customFormat="1" ht="16.5" customHeight="1">
      <c r="A238" s="14"/>
      <c r="B238" s="15"/>
      <c r="C238" s="107">
        <f t="shared" si="68"/>
        <v>107</v>
      </c>
      <c r="D238" s="107" t="s">
        <v>219</v>
      </c>
      <c r="E238" s="108" t="s">
        <v>5230</v>
      </c>
      <c r="F238" s="109" t="s">
        <v>5232</v>
      </c>
      <c r="G238" s="110" t="s">
        <v>2486</v>
      </c>
      <c r="H238" s="111">
        <v>12</v>
      </c>
      <c r="I238" s="3"/>
      <c r="J238" s="112">
        <f t="shared" ref="J238" si="79">ROUND(I238*H238,2)</f>
        <v>0</v>
      </c>
      <c r="K238" s="109" t="s">
        <v>0</v>
      </c>
      <c r="L238" s="15"/>
      <c r="M238" s="100"/>
      <c r="N238" s="101"/>
      <c r="O238" s="102"/>
      <c r="P238" s="103"/>
      <c r="Q238" s="103"/>
      <c r="R238" s="103"/>
      <c r="S238" s="103"/>
      <c r="T238" s="10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R238" s="105"/>
      <c r="AT238" s="105"/>
      <c r="AU238" s="105"/>
      <c r="AY238" s="6"/>
      <c r="BE238" s="106"/>
      <c r="BF238" s="106"/>
      <c r="BG238" s="106"/>
      <c r="BH238" s="106"/>
      <c r="BI238" s="106"/>
      <c r="BJ238" s="6"/>
      <c r="BK238" s="106"/>
      <c r="BL238" s="6"/>
      <c r="BM238" s="105"/>
    </row>
    <row r="239" spans="1:65" s="17" customFormat="1" ht="16.5" customHeight="1">
      <c r="A239" s="14"/>
      <c r="B239" s="15"/>
      <c r="C239" s="94">
        <f t="shared" si="68"/>
        <v>108</v>
      </c>
      <c r="D239" s="94" t="s">
        <v>219</v>
      </c>
      <c r="E239" s="95" t="s">
        <v>4292</v>
      </c>
      <c r="F239" s="96" t="s">
        <v>5234</v>
      </c>
      <c r="G239" s="97" t="s">
        <v>257</v>
      </c>
      <c r="H239" s="98">
        <v>755</v>
      </c>
      <c r="I239" s="1"/>
      <c r="J239" s="99">
        <f t="shared" si="57"/>
        <v>0</v>
      </c>
      <c r="K239" s="96" t="s">
        <v>0</v>
      </c>
      <c r="L239" s="15"/>
      <c r="M239" s="100" t="s">
        <v>0</v>
      </c>
      <c r="N239" s="101" t="s">
        <v>37</v>
      </c>
      <c r="O239" s="102"/>
      <c r="P239" s="103">
        <f t="shared" si="58"/>
        <v>0</v>
      </c>
      <c r="Q239" s="103">
        <v>0</v>
      </c>
      <c r="R239" s="103">
        <f t="shared" si="59"/>
        <v>0</v>
      </c>
      <c r="S239" s="103">
        <v>0</v>
      </c>
      <c r="T239" s="104">
        <f t="shared" si="60"/>
        <v>0</v>
      </c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R239" s="105" t="s">
        <v>224</v>
      </c>
      <c r="AT239" s="105" t="s">
        <v>219</v>
      </c>
      <c r="AU239" s="105" t="s">
        <v>231</v>
      </c>
      <c r="AY239" s="6" t="s">
        <v>217</v>
      </c>
      <c r="BE239" s="106">
        <f t="shared" si="61"/>
        <v>0</v>
      </c>
      <c r="BF239" s="106">
        <f t="shared" si="62"/>
        <v>0</v>
      </c>
      <c r="BG239" s="106">
        <f t="shared" si="63"/>
        <v>0</v>
      </c>
      <c r="BH239" s="106">
        <f t="shared" si="64"/>
        <v>0</v>
      </c>
      <c r="BI239" s="106">
        <f t="shared" si="65"/>
        <v>0</v>
      </c>
      <c r="BJ239" s="6" t="s">
        <v>79</v>
      </c>
      <c r="BK239" s="106">
        <f t="shared" si="66"/>
        <v>0</v>
      </c>
      <c r="BL239" s="6" t="s">
        <v>224</v>
      </c>
      <c r="BM239" s="105" t="s">
        <v>770</v>
      </c>
    </row>
    <row r="240" spans="1:65" s="17" customFormat="1" ht="16.5" customHeight="1">
      <c r="A240" s="14"/>
      <c r="B240" s="15"/>
      <c r="C240" s="107">
        <f t="shared" si="68"/>
        <v>109</v>
      </c>
      <c r="D240" s="107" t="s">
        <v>219</v>
      </c>
      <c r="E240" s="108" t="s">
        <v>4292</v>
      </c>
      <c r="F240" s="109" t="s">
        <v>5235</v>
      </c>
      <c r="G240" s="110" t="s">
        <v>257</v>
      </c>
      <c r="H240" s="111">
        <v>755</v>
      </c>
      <c r="I240" s="3"/>
      <c r="J240" s="112">
        <f t="shared" ref="J240" si="80">ROUND(I240*H240,2)</f>
        <v>0</v>
      </c>
      <c r="K240" s="109" t="s">
        <v>0</v>
      </c>
      <c r="L240" s="15"/>
      <c r="M240" s="100"/>
      <c r="N240" s="101"/>
      <c r="O240" s="102"/>
      <c r="P240" s="103"/>
      <c r="Q240" s="103"/>
      <c r="R240" s="103"/>
      <c r="S240" s="103"/>
      <c r="T240" s="10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R240" s="105"/>
      <c r="AT240" s="105"/>
      <c r="AU240" s="105"/>
      <c r="AY240" s="6"/>
      <c r="BE240" s="106"/>
      <c r="BF240" s="106"/>
      <c r="BG240" s="106"/>
      <c r="BH240" s="106"/>
      <c r="BI240" s="106"/>
      <c r="BJ240" s="6"/>
      <c r="BK240" s="106"/>
      <c r="BL240" s="6"/>
      <c r="BM240" s="105"/>
    </row>
    <row r="241" spans="1:65" s="17" customFormat="1" ht="16.5" customHeight="1">
      <c r="A241" s="14"/>
      <c r="B241" s="15"/>
      <c r="C241" s="94">
        <f t="shared" si="68"/>
        <v>110</v>
      </c>
      <c r="D241" s="94" t="s">
        <v>219</v>
      </c>
      <c r="E241" s="95" t="s">
        <v>4244</v>
      </c>
      <c r="F241" s="96" t="s">
        <v>5236</v>
      </c>
      <c r="G241" s="97" t="s">
        <v>257</v>
      </c>
      <c r="H241" s="98">
        <v>140</v>
      </c>
      <c r="I241" s="1"/>
      <c r="J241" s="99">
        <f t="shared" si="57"/>
        <v>0</v>
      </c>
      <c r="K241" s="96" t="s">
        <v>0</v>
      </c>
      <c r="L241" s="15"/>
      <c r="M241" s="100" t="s">
        <v>0</v>
      </c>
      <c r="N241" s="101" t="s">
        <v>37</v>
      </c>
      <c r="O241" s="102"/>
      <c r="P241" s="103">
        <f t="shared" si="58"/>
        <v>0</v>
      </c>
      <c r="Q241" s="103">
        <v>0</v>
      </c>
      <c r="R241" s="103">
        <f t="shared" si="59"/>
        <v>0</v>
      </c>
      <c r="S241" s="103">
        <v>0</v>
      </c>
      <c r="T241" s="104">
        <f t="shared" si="60"/>
        <v>0</v>
      </c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R241" s="105" t="s">
        <v>224</v>
      </c>
      <c r="AT241" s="105" t="s">
        <v>219</v>
      </c>
      <c r="AU241" s="105" t="s">
        <v>231</v>
      </c>
      <c r="AY241" s="6" t="s">
        <v>217</v>
      </c>
      <c r="BE241" s="106">
        <f t="shared" si="61"/>
        <v>0</v>
      </c>
      <c r="BF241" s="106">
        <f t="shared" si="62"/>
        <v>0</v>
      </c>
      <c r="BG241" s="106">
        <f t="shared" si="63"/>
        <v>0</v>
      </c>
      <c r="BH241" s="106">
        <f t="shared" si="64"/>
        <v>0</v>
      </c>
      <c r="BI241" s="106">
        <f t="shared" si="65"/>
        <v>0</v>
      </c>
      <c r="BJ241" s="6" t="s">
        <v>79</v>
      </c>
      <c r="BK241" s="106">
        <f t="shared" si="66"/>
        <v>0</v>
      </c>
      <c r="BL241" s="6" t="s">
        <v>224</v>
      </c>
      <c r="BM241" s="105" t="s">
        <v>779</v>
      </c>
    </row>
    <row r="242" spans="1:65" s="17" customFormat="1" ht="16.5" customHeight="1">
      <c r="A242" s="14"/>
      <c r="B242" s="15"/>
      <c r="C242" s="107">
        <f t="shared" si="68"/>
        <v>111</v>
      </c>
      <c r="D242" s="107" t="s">
        <v>219</v>
      </c>
      <c r="E242" s="108" t="s">
        <v>5238</v>
      </c>
      <c r="F242" s="109" t="s">
        <v>5237</v>
      </c>
      <c r="G242" s="110" t="s">
        <v>257</v>
      </c>
      <c r="H242" s="111">
        <v>140</v>
      </c>
      <c r="I242" s="3"/>
      <c r="J242" s="112">
        <f t="shared" ref="J242" si="81">ROUND(I242*H242,2)</f>
        <v>0</v>
      </c>
      <c r="K242" s="109" t="s">
        <v>0</v>
      </c>
      <c r="L242" s="15"/>
      <c r="M242" s="100"/>
      <c r="N242" s="101"/>
      <c r="O242" s="102"/>
      <c r="P242" s="103"/>
      <c r="Q242" s="103"/>
      <c r="R242" s="103"/>
      <c r="S242" s="103"/>
      <c r="T242" s="10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R242" s="105"/>
      <c r="AT242" s="105"/>
      <c r="AU242" s="105"/>
      <c r="AY242" s="6"/>
      <c r="BE242" s="106"/>
      <c r="BF242" s="106"/>
      <c r="BG242" s="106"/>
      <c r="BH242" s="106"/>
      <c r="BI242" s="106"/>
      <c r="BJ242" s="6"/>
      <c r="BK242" s="106"/>
      <c r="BL242" s="6"/>
      <c r="BM242" s="105"/>
    </row>
    <row r="243" spans="1:65" s="17" customFormat="1" ht="16.5" customHeight="1">
      <c r="A243" s="14"/>
      <c r="B243" s="15"/>
      <c r="C243" s="94">
        <f t="shared" si="68"/>
        <v>112</v>
      </c>
      <c r="D243" s="94" t="s">
        <v>219</v>
      </c>
      <c r="E243" s="95" t="s">
        <v>4245</v>
      </c>
      <c r="F243" s="96" t="s">
        <v>5239</v>
      </c>
      <c r="G243" s="97" t="s">
        <v>257</v>
      </c>
      <c r="H243" s="98">
        <v>895</v>
      </c>
      <c r="I243" s="1"/>
      <c r="J243" s="99">
        <f t="shared" si="57"/>
        <v>0</v>
      </c>
      <c r="K243" s="96" t="s">
        <v>0</v>
      </c>
      <c r="L243" s="15"/>
      <c r="M243" s="100" t="s">
        <v>0</v>
      </c>
      <c r="N243" s="101" t="s">
        <v>37</v>
      </c>
      <c r="O243" s="102"/>
      <c r="P243" s="103">
        <f t="shared" si="58"/>
        <v>0</v>
      </c>
      <c r="Q243" s="103">
        <v>0</v>
      </c>
      <c r="R243" s="103">
        <f t="shared" si="59"/>
        <v>0</v>
      </c>
      <c r="S243" s="103">
        <v>0</v>
      </c>
      <c r="T243" s="104">
        <f t="shared" si="60"/>
        <v>0</v>
      </c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R243" s="105" t="s">
        <v>224</v>
      </c>
      <c r="AT243" s="105" t="s">
        <v>219</v>
      </c>
      <c r="AU243" s="105" t="s">
        <v>231</v>
      </c>
      <c r="AY243" s="6" t="s">
        <v>217</v>
      </c>
      <c r="BE243" s="106">
        <f t="shared" si="61"/>
        <v>0</v>
      </c>
      <c r="BF243" s="106">
        <f t="shared" si="62"/>
        <v>0</v>
      </c>
      <c r="BG243" s="106">
        <f t="shared" si="63"/>
        <v>0</v>
      </c>
      <c r="BH243" s="106">
        <f t="shared" si="64"/>
        <v>0</v>
      </c>
      <c r="BI243" s="106">
        <f t="shared" si="65"/>
        <v>0</v>
      </c>
      <c r="BJ243" s="6" t="s">
        <v>79</v>
      </c>
      <c r="BK243" s="106">
        <f t="shared" si="66"/>
        <v>0</v>
      </c>
      <c r="BL243" s="6" t="s">
        <v>224</v>
      </c>
      <c r="BM243" s="105" t="s">
        <v>787</v>
      </c>
    </row>
    <row r="244" spans="1:65" s="17" customFormat="1" ht="16.5" customHeight="1">
      <c r="A244" s="14"/>
      <c r="B244" s="15"/>
      <c r="C244" s="107">
        <f t="shared" si="68"/>
        <v>113</v>
      </c>
      <c r="D244" s="107" t="s">
        <v>219</v>
      </c>
      <c r="E244" s="108" t="s">
        <v>5241</v>
      </c>
      <c r="F244" s="109" t="s">
        <v>5240</v>
      </c>
      <c r="G244" s="110" t="s">
        <v>257</v>
      </c>
      <c r="H244" s="111">
        <v>895</v>
      </c>
      <c r="I244" s="3"/>
      <c r="J244" s="112">
        <f t="shared" ref="J244" si="82">ROUND(I244*H244,2)</f>
        <v>0</v>
      </c>
      <c r="K244" s="109" t="s">
        <v>0</v>
      </c>
      <c r="L244" s="15"/>
      <c r="M244" s="100"/>
      <c r="N244" s="101"/>
      <c r="O244" s="102"/>
      <c r="P244" s="103"/>
      <c r="Q244" s="103"/>
      <c r="R244" s="103"/>
      <c r="S244" s="103"/>
      <c r="T244" s="10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R244" s="105"/>
      <c r="AT244" s="105"/>
      <c r="AU244" s="105"/>
      <c r="AY244" s="6"/>
      <c r="BE244" s="106"/>
      <c r="BF244" s="106"/>
      <c r="BG244" s="106"/>
      <c r="BH244" s="106"/>
      <c r="BI244" s="106"/>
      <c r="BJ244" s="6"/>
      <c r="BK244" s="106"/>
      <c r="BL244" s="6"/>
      <c r="BM244" s="105"/>
    </row>
    <row r="245" spans="1:65" s="17" customFormat="1" ht="16.5" customHeight="1">
      <c r="A245" s="14"/>
      <c r="B245" s="15"/>
      <c r="C245" s="94">
        <f t="shared" si="68"/>
        <v>114</v>
      </c>
      <c r="D245" s="94" t="s">
        <v>219</v>
      </c>
      <c r="E245" s="95" t="s">
        <v>4293</v>
      </c>
      <c r="F245" s="96" t="s">
        <v>4247</v>
      </c>
      <c r="G245" s="97" t="s">
        <v>257</v>
      </c>
      <c r="H245" s="98">
        <v>140</v>
      </c>
      <c r="I245" s="1"/>
      <c r="J245" s="99">
        <f t="shared" si="57"/>
        <v>0</v>
      </c>
      <c r="K245" s="96" t="s">
        <v>0</v>
      </c>
      <c r="L245" s="15"/>
      <c r="M245" s="100" t="s">
        <v>0</v>
      </c>
      <c r="N245" s="101" t="s">
        <v>37</v>
      </c>
      <c r="O245" s="102"/>
      <c r="P245" s="103">
        <f t="shared" si="58"/>
        <v>0</v>
      </c>
      <c r="Q245" s="103">
        <v>0</v>
      </c>
      <c r="R245" s="103">
        <f t="shared" si="59"/>
        <v>0</v>
      </c>
      <c r="S245" s="103">
        <v>0</v>
      </c>
      <c r="T245" s="104">
        <f t="shared" si="60"/>
        <v>0</v>
      </c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R245" s="105" t="s">
        <v>224</v>
      </c>
      <c r="AT245" s="105" t="s">
        <v>219</v>
      </c>
      <c r="AU245" s="105" t="s">
        <v>231</v>
      </c>
      <c r="AY245" s="6" t="s">
        <v>217</v>
      </c>
      <c r="BE245" s="106">
        <f t="shared" si="61"/>
        <v>0</v>
      </c>
      <c r="BF245" s="106">
        <f t="shared" si="62"/>
        <v>0</v>
      </c>
      <c r="BG245" s="106">
        <f t="shared" si="63"/>
        <v>0</v>
      </c>
      <c r="BH245" s="106">
        <f t="shared" si="64"/>
        <v>0</v>
      </c>
      <c r="BI245" s="106">
        <f t="shared" si="65"/>
        <v>0</v>
      </c>
      <c r="BJ245" s="6" t="s">
        <v>79</v>
      </c>
      <c r="BK245" s="106">
        <f t="shared" si="66"/>
        <v>0</v>
      </c>
      <c r="BL245" s="6" t="s">
        <v>224</v>
      </c>
      <c r="BM245" s="105" t="s">
        <v>796</v>
      </c>
    </row>
    <row r="246" spans="1:65" s="17" customFormat="1" ht="16.5" customHeight="1">
      <c r="A246" s="14"/>
      <c r="B246" s="15"/>
      <c r="C246" s="94">
        <f t="shared" si="68"/>
        <v>115</v>
      </c>
      <c r="D246" s="94" t="s">
        <v>219</v>
      </c>
      <c r="E246" s="95" t="s">
        <v>4248</v>
      </c>
      <c r="F246" s="96" t="s">
        <v>4249</v>
      </c>
      <c r="G246" s="97" t="s">
        <v>257</v>
      </c>
      <c r="H246" s="98">
        <v>755</v>
      </c>
      <c r="I246" s="1"/>
      <c r="J246" s="99">
        <f t="shared" si="57"/>
        <v>0</v>
      </c>
      <c r="K246" s="96" t="s">
        <v>0</v>
      </c>
      <c r="L246" s="15"/>
      <c r="M246" s="100" t="s">
        <v>0</v>
      </c>
      <c r="N246" s="101" t="s">
        <v>37</v>
      </c>
      <c r="O246" s="102"/>
      <c r="P246" s="103">
        <f t="shared" si="58"/>
        <v>0</v>
      </c>
      <c r="Q246" s="103">
        <v>0</v>
      </c>
      <c r="R246" s="103">
        <f t="shared" si="59"/>
        <v>0</v>
      </c>
      <c r="S246" s="103">
        <v>0</v>
      </c>
      <c r="T246" s="104">
        <f t="shared" si="60"/>
        <v>0</v>
      </c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R246" s="105" t="s">
        <v>224</v>
      </c>
      <c r="AT246" s="105" t="s">
        <v>219</v>
      </c>
      <c r="AU246" s="105" t="s">
        <v>231</v>
      </c>
      <c r="AY246" s="6" t="s">
        <v>217</v>
      </c>
      <c r="BE246" s="106">
        <f t="shared" si="61"/>
        <v>0</v>
      </c>
      <c r="BF246" s="106">
        <f t="shared" si="62"/>
        <v>0</v>
      </c>
      <c r="BG246" s="106">
        <f t="shared" si="63"/>
        <v>0</v>
      </c>
      <c r="BH246" s="106">
        <f t="shared" si="64"/>
        <v>0</v>
      </c>
      <c r="BI246" s="106">
        <f t="shared" si="65"/>
        <v>0</v>
      </c>
      <c r="BJ246" s="6" t="s">
        <v>79</v>
      </c>
      <c r="BK246" s="106">
        <f t="shared" si="66"/>
        <v>0</v>
      </c>
      <c r="BL246" s="6" t="s">
        <v>224</v>
      </c>
      <c r="BM246" s="105" t="s">
        <v>804</v>
      </c>
    </row>
    <row r="247" spans="1:65" s="17" customFormat="1" ht="16.5" customHeight="1">
      <c r="A247" s="14"/>
      <c r="B247" s="15"/>
      <c r="C247" s="94">
        <f t="shared" si="68"/>
        <v>116</v>
      </c>
      <c r="D247" s="94" t="s">
        <v>219</v>
      </c>
      <c r="E247" s="95" t="s">
        <v>4250</v>
      </c>
      <c r="F247" s="96" t="s">
        <v>4251</v>
      </c>
      <c r="G247" s="97" t="s">
        <v>257</v>
      </c>
      <c r="H247" s="98">
        <v>895</v>
      </c>
      <c r="I247" s="1"/>
      <c r="J247" s="99">
        <f t="shared" si="57"/>
        <v>0</v>
      </c>
      <c r="K247" s="96" t="s">
        <v>0</v>
      </c>
      <c r="L247" s="15"/>
      <c r="M247" s="100" t="s">
        <v>0</v>
      </c>
      <c r="N247" s="101" t="s">
        <v>37</v>
      </c>
      <c r="O247" s="102"/>
      <c r="P247" s="103">
        <f t="shared" si="58"/>
        <v>0</v>
      </c>
      <c r="Q247" s="103">
        <v>0</v>
      </c>
      <c r="R247" s="103">
        <f t="shared" si="59"/>
        <v>0</v>
      </c>
      <c r="S247" s="103">
        <v>0</v>
      </c>
      <c r="T247" s="104">
        <f t="shared" si="60"/>
        <v>0</v>
      </c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R247" s="105" t="s">
        <v>224</v>
      </c>
      <c r="AT247" s="105" t="s">
        <v>219</v>
      </c>
      <c r="AU247" s="105" t="s">
        <v>231</v>
      </c>
      <c r="AY247" s="6" t="s">
        <v>217</v>
      </c>
      <c r="BE247" s="106">
        <f t="shared" si="61"/>
        <v>0</v>
      </c>
      <c r="BF247" s="106">
        <f t="shared" si="62"/>
        <v>0</v>
      </c>
      <c r="BG247" s="106">
        <f t="shared" si="63"/>
        <v>0</v>
      </c>
      <c r="BH247" s="106">
        <f t="shared" si="64"/>
        <v>0</v>
      </c>
      <c r="BI247" s="106">
        <f t="shared" si="65"/>
        <v>0</v>
      </c>
      <c r="BJ247" s="6" t="s">
        <v>79</v>
      </c>
      <c r="BK247" s="106">
        <f t="shared" si="66"/>
        <v>0</v>
      </c>
      <c r="BL247" s="6" t="s">
        <v>224</v>
      </c>
      <c r="BM247" s="105" t="s">
        <v>810</v>
      </c>
    </row>
    <row r="248" spans="1:65" s="81" customFormat="1" ht="20.85" customHeight="1">
      <c r="B248" s="82"/>
      <c r="D248" s="83" t="s">
        <v>71</v>
      </c>
      <c r="E248" s="92" t="s">
        <v>3435</v>
      </c>
      <c r="F248" s="92" t="s">
        <v>4294</v>
      </c>
      <c r="J248" s="93">
        <f>SUBTOTAL(9,J249:J255)</f>
        <v>0</v>
      </c>
      <c r="L248" s="82"/>
      <c r="M248" s="86"/>
      <c r="N248" s="87"/>
      <c r="O248" s="87"/>
      <c r="P248" s="88">
        <f>SUM(P249:P255)</f>
        <v>0</v>
      </c>
      <c r="Q248" s="87"/>
      <c r="R248" s="88">
        <f>SUM(R249:R255)</f>
        <v>0</v>
      </c>
      <c r="S248" s="87"/>
      <c r="T248" s="89">
        <f>SUM(T249:T255)</f>
        <v>0</v>
      </c>
      <c r="AR248" s="83" t="s">
        <v>79</v>
      </c>
      <c r="AT248" s="90" t="s">
        <v>71</v>
      </c>
      <c r="AU248" s="90" t="s">
        <v>81</v>
      </c>
      <c r="AY248" s="83" t="s">
        <v>217</v>
      </c>
      <c r="BK248" s="91">
        <f>SUM(BK249:BK255)</f>
        <v>0</v>
      </c>
    </row>
    <row r="249" spans="1:65" s="17" customFormat="1" ht="24">
      <c r="A249" s="14"/>
      <c r="B249" s="15"/>
      <c r="C249" s="94">
        <f>C247+1</f>
        <v>117</v>
      </c>
      <c r="D249" s="94" t="s">
        <v>219</v>
      </c>
      <c r="E249" s="95" t="s">
        <v>4295</v>
      </c>
      <c r="F249" s="96" t="s">
        <v>5304</v>
      </c>
      <c r="G249" s="97" t="s">
        <v>2486</v>
      </c>
      <c r="H249" s="98">
        <v>9</v>
      </c>
      <c r="I249" s="1"/>
      <c r="J249" s="99">
        <f t="shared" ref="J249:J255" si="83">ROUND(I249*H249,2)</f>
        <v>0</v>
      </c>
      <c r="K249" s="96" t="s">
        <v>0</v>
      </c>
      <c r="L249" s="15"/>
      <c r="M249" s="100" t="s">
        <v>0</v>
      </c>
      <c r="N249" s="101" t="s">
        <v>37</v>
      </c>
      <c r="O249" s="102"/>
      <c r="P249" s="103">
        <f>O249*H249</f>
        <v>0</v>
      </c>
      <c r="Q249" s="103">
        <v>0</v>
      </c>
      <c r="R249" s="103">
        <f>Q249*H249</f>
        <v>0</v>
      </c>
      <c r="S249" s="103">
        <v>0</v>
      </c>
      <c r="T249" s="104">
        <f>S249*H249</f>
        <v>0</v>
      </c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R249" s="105" t="s">
        <v>224</v>
      </c>
      <c r="AT249" s="105" t="s">
        <v>219</v>
      </c>
      <c r="AU249" s="105" t="s">
        <v>231</v>
      </c>
      <c r="AY249" s="6" t="s">
        <v>217</v>
      </c>
      <c r="BE249" s="106">
        <f>IF(N249="základní",J249,0)</f>
        <v>0</v>
      </c>
      <c r="BF249" s="106">
        <f>IF(N249="snížená",J249,0)</f>
        <v>0</v>
      </c>
      <c r="BG249" s="106">
        <f>IF(N249="zákl. přenesená",J249,0)</f>
        <v>0</v>
      </c>
      <c r="BH249" s="106">
        <f>IF(N249="sníž. přenesená",J249,0)</f>
        <v>0</v>
      </c>
      <c r="BI249" s="106">
        <f>IF(N249="nulová",J249,0)</f>
        <v>0</v>
      </c>
      <c r="BJ249" s="6" t="s">
        <v>79</v>
      </c>
      <c r="BK249" s="106">
        <f>ROUND(I249*H249,2)</f>
        <v>0</v>
      </c>
      <c r="BL249" s="6" t="s">
        <v>224</v>
      </c>
      <c r="BM249" s="105" t="s">
        <v>818</v>
      </c>
    </row>
    <row r="250" spans="1:65" s="17" customFormat="1" ht="24">
      <c r="A250" s="14"/>
      <c r="B250" s="15"/>
      <c r="C250" s="107">
        <f>C249+1</f>
        <v>118</v>
      </c>
      <c r="D250" s="107" t="s">
        <v>219</v>
      </c>
      <c r="E250" s="108" t="s">
        <v>5309</v>
      </c>
      <c r="F250" s="109" t="s">
        <v>5303</v>
      </c>
      <c r="G250" s="110" t="s">
        <v>2486</v>
      </c>
      <c r="H250" s="111">
        <v>9</v>
      </c>
      <c r="I250" s="3"/>
      <c r="J250" s="112">
        <f t="shared" si="83"/>
        <v>0</v>
      </c>
      <c r="K250" s="109" t="s">
        <v>0</v>
      </c>
      <c r="L250" s="15"/>
      <c r="M250" s="100"/>
      <c r="N250" s="101"/>
      <c r="O250" s="102"/>
      <c r="P250" s="103"/>
      <c r="Q250" s="103"/>
      <c r="R250" s="103"/>
      <c r="S250" s="103"/>
      <c r="T250" s="10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R250" s="105"/>
      <c r="AT250" s="105"/>
      <c r="AU250" s="105"/>
      <c r="AY250" s="6"/>
      <c r="BE250" s="106"/>
      <c r="BF250" s="106"/>
      <c r="BG250" s="106"/>
      <c r="BH250" s="106"/>
      <c r="BI250" s="106"/>
      <c r="BJ250" s="6"/>
      <c r="BK250" s="106"/>
      <c r="BL250" s="6"/>
      <c r="BM250" s="105"/>
    </row>
    <row r="251" spans="1:65" s="17" customFormat="1" ht="16.5" customHeight="1">
      <c r="A251" s="14"/>
      <c r="B251" s="15"/>
      <c r="C251" s="94">
        <f t="shared" ref="C251:C255" si="84">C250+1</f>
        <v>119</v>
      </c>
      <c r="D251" s="94" t="s">
        <v>219</v>
      </c>
      <c r="E251" s="95" t="s">
        <v>4296</v>
      </c>
      <c r="F251" s="96" t="s">
        <v>5305</v>
      </c>
      <c r="G251" s="97" t="s">
        <v>2486</v>
      </c>
      <c r="H251" s="98">
        <v>9</v>
      </c>
      <c r="I251" s="1"/>
      <c r="J251" s="99">
        <f t="shared" si="83"/>
        <v>0</v>
      </c>
      <c r="K251" s="96" t="s">
        <v>0</v>
      </c>
      <c r="L251" s="15"/>
      <c r="M251" s="100" t="s">
        <v>0</v>
      </c>
      <c r="N251" s="101" t="s">
        <v>37</v>
      </c>
      <c r="O251" s="102"/>
      <c r="P251" s="103">
        <f>O251*H251</f>
        <v>0</v>
      </c>
      <c r="Q251" s="103">
        <v>0</v>
      </c>
      <c r="R251" s="103">
        <f>Q251*H251</f>
        <v>0</v>
      </c>
      <c r="S251" s="103">
        <v>0</v>
      </c>
      <c r="T251" s="104">
        <f>S251*H251</f>
        <v>0</v>
      </c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R251" s="105" t="s">
        <v>224</v>
      </c>
      <c r="AT251" s="105" t="s">
        <v>219</v>
      </c>
      <c r="AU251" s="105" t="s">
        <v>231</v>
      </c>
      <c r="AY251" s="6" t="s">
        <v>217</v>
      </c>
      <c r="BE251" s="106">
        <f>IF(N251="základní",J251,0)</f>
        <v>0</v>
      </c>
      <c r="BF251" s="106">
        <f>IF(N251="snížená",J251,0)</f>
        <v>0</v>
      </c>
      <c r="BG251" s="106">
        <f>IF(N251="zákl. přenesená",J251,0)</f>
        <v>0</v>
      </c>
      <c r="BH251" s="106">
        <f>IF(N251="sníž. přenesená",J251,0)</f>
        <v>0</v>
      </c>
      <c r="BI251" s="106">
        <f>IF(N251="nulová",J251,0)</f>
        <v>0</v>
      </c>
      <c r="BJ251" s="6" t="s">
        <v>79</v>
      </c>
      <c r="BK251" s="106">
        <f>ROUND(I251*H251,2)</f>
        <v>0</v>
      </c>
      <c r="BL251" s="6" t="s">
        <v>224</v>
      </c>
      <c r="BM251" s="105" t="s">
        <v>827</v>
      </c>
    </row>
    <row r="252" spans="1:65" s="17" customFormat="1" ht="16.5" customHeight="1">
      <c r="A252" s="14"/>
      <c r="B252" s="15"/>
      <c r="C252" s="107">
        <f t="shared" si="84"/>
        <v>120</v>
      </c>
      <c r="D252" s="107" t="s">
        <v>219</v>
      </c>
      <c r="E252" s="108" t="s">
        <v>5310</v>
      </c>
      <c r="F252" s="109" t="s">
        <v>5306</v>
      </c>
      <c r="G252" s="110" t="s">
        <v>2486</v>
      </c>
      <c r="H252" s="111">
        <v>9</v>
      </c>
      <c r="I252" s="3"/>
      <c r="J252" s="112">
        <f t="shared" si="83"/>
        <v>0</v>
      </c>
      <c r="K252" s="109" t="s">
        <v>0</v>
      </c>
      <c r="L252" s="15"/>
      <c r="M252" s="100"/>
      <c r="N252" s="101"/>
      <c r="O252" s="102"/>
      <c r="P252" s="103"/>
      <c r="Q252" s="103"/>
      <c r="R252" s="103"/>
      <c r="S252" s="103"/>
      <c r="T252" s="10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R252" s="105"/>
      <c r="AT252" s="105"/>
      <c r="AU252" s="105"/>
      <c r="AY252" s="6"/>
      <c r="BE252" s="106"/>
      <c r="BF252" s="106"/>
      <c r="BG252" s="106"/>
      <c r="BH252" s="106"/>
      <c r="BI252" s="106"/>
      <c r="BJ252" s="6"/>
      <c r="BK252" s="106"/>
      <c r="BL252" s="6"/>
      <c r="BM252" s="105"/>
    </row>
    <row r="253" spans="1:65" s="17" customFormat="1" ht="24">
      <c r="A253" s="14"/>
      <c r="B253" s="15"/>
      <c r="C253" s="94">
        <f t="shared" si="84"/>
        <v>121</v>
      </c>
      <c r="D253" s="94" t="s">
        <v>219</v>
      </c>
      <c r="E253" s="95" t="s">
        <v>4297</v>
      </c>
      <c r="F253" s="96" t="s">
        <v>5307</v>
      </c>
      <c r="G253" s="97" t="s">
        <v>2486</v>
      </c>
      <c r="H253" s="98">
        <v>1</v>
      </c>
      <c r="I253" s="1"/>
      <c r="J253" s="99">
        <f t="shared" si="83"/>
        <v>0</v>
      </c>
      <c r="K253" s="96" t="s">
        <v>0</v>
      </c>
      <c r="L253" s="15"/>
      <c r="M253" s="100" t="s">
        <v>0</v>
      </c>
      <c r="N253" s="101" t="s">
        <v>37</v>
      </c>
      <c r="O253" s="102"/>
      <c r="P253" s="103">
        <f>O253*H253</f>
        <v>0</v>
      </c>
      <c r="Q253" s="103">
        <v>0</v>
      </c>
      <c r="R253" s="103">
        <f>Q253*H253</f>
        <v>0</v>
      </c>
      <c r="S253" s="103">
        <v>0</v>
      </c>
      <c r="T253" s="104">
        <f>S253*H253</f>
        <v>0</v>
      </c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R253" s="105" t="s">
        <v>224</v>
      </c>
      <c r="AT253" s="105" t="s">
        <v>219</v>
      </c>
      <c r="AU253" s="105" t="s">
        <v>231</v>
      </c>
      <c r="AY253" s="6" t="s">
        <v>217</v>
      </c>
      <c r="BE253" s="106">
        <f>IF(N253="základní",J253,0)</f>
        <v>0</v>
      </c>
      <c r="BF253" s="106">
        <f>IF(N253="snížená",J253,0)</f>
        <v>0</v>
      </c>
      <c r="BG253" s="106">
        <f>IF(N253="zákl. přenesená",J253,0)</f>
        <v>0</v>
      </c>
      <c r="BH253" s="106">
        <f>IF(N253="sníž. přenesená",J253,0)</f>
        <v>0</v>
      </c>
      <c r="BI253" s="106">
        <f>IF(N253="nulová",J253,0)</f>
        <v>0</v>
      </c>
      <c r="BJ253" s="6" t="s">
        <v>79</v>
      </c>
      <c r="BK253" s="106">
        <f>ROUND(I253*H253,2)</f>
        <v>0</v>
      </c>
      <c r="BL253" s="6" t="s">
        <v>224</v>
      </c>
      <c r="BM253" s="105" t="s">
        <v>836</v>
      </c>
    </row>
    <row r="254" spans="1:65" s="17" customFormat="1" ht="24">
      <c r="A254" s="14"/>
      <c r="B254" s="15"/>
      <c r="C254" s="107">
        <f t="shared" si="84"/>
        <v>122</v>
      </c>
      <c r="D254" s="107" t="s">
        <v>219</v>
      </c>
      <c r="E254" s="108" t="s">
        <v>5311</v>
      </c>
      <c r="F254" s="109" t="s">
        <v>5308</v>
      </c>
      <c r="G254" s="110" t="s">
        <v>2486</v>
      </c>
      <c r="H254" s="111">
        <v>1</v>
      </c>
      <c r="I254" s="3"/>
      <c r="J254" s="112">
        <f t="shared" si="83"/>
        <v>0</v>
      </c>
      <c r="K254" s="109" t="s">
        <v>0</v>
      </c>
      <c r="L254" s="15"/>
      <c r="M254" s="100"/>
      <c r="N254" s="101"/>
      <c r="O254" s="102"/>
      <c r="P254" s="103"/>
      <c r="Q254" s="103"/>
      <c r="R254" s="103"/>
      <c r="S254" s="103"/>
      <c r="T254" s="10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R254" s="105"/>
      <c r="AT254" s="105"/>
      <c r="AU254" s="105"/>
      <c r="AY254" s="6"/>
      <c r="BE254" s="106"/>
      <c r="BF254" s="106"/>
      <c r="BG254" s="106"/>
      <c r="BH254" s="106"/>
      <c r="BI254" s="106"/>
      <c r="BJ254" s="6"/>
      <c r="BK254" s="106"/>
      <c r="BL254" s="6"/>
      <c r="BM254" s="105"/>
    </row>
    <row r="255" spans="1:65" s="17" customFormat="1" ht="16.5" customHeight="1">
      <c r="A255" s="14"/>
      <c r="B255" s="15"/>
      <c r="C255" s="94">
        <f t="shared" si="84"/>
        <v>123</v>
      </c>
      <c r="D255" s="94" t="s">
        <v>219</v>
      </c>
      <c r="E255" s="95" t="s">
        <v>4298</v>
      </c>
      <c r="F255" s="96" t="s">
        <v>4299</v>
      </c>
      <c r="G255" s="97" t="s">
        <v>2359</v>
      </c>
      <c r="H255" s="98">
        <v>4</v>
      </c>
      <c r="I255" s="1"/>
      <c r="J255" s="99">
        <f t="shared" si="83"/>
        <v>0</v>
      </c>
      <c r="K255" s="96" t="s">
        <v>0</v>
      </c>
      <c r="L255" s="15"/>
      <c r="M255" s="100" t="s">
        <v>0</v>
      </c>
      <c r="N255" s="101" t="s">
        <v>37</v>
      </c>
      <c r="O255" s="102"/>
      <c r="P255" s="103">
        <f>O255*H255</f>
        <v>0</v>
      </c>
      <c r="Q255" s="103">
        <v>0</v>
      </c>
      <c r="R255" s="103">
        <f>Q255*H255</f>
        <v>0</v>
      </c>
      <c r="S255" s="103">
        <v>0</v>
      </c>
      <c r="T255" s="104">
        <f>S255*H255</f>
        <v>0</v>
      </c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R255" s="105" t="s">
        <v>224</v>
      </c>
      <c r="AT255" s="105" t="s">
        <v>219</v>
      </c>
      <c r="AU255" s="105" t="s">
        <v>231</v>
      </c>
      <c r="AY255" s="6" t="s">
        <v>217</v>
      </c>
      <c r="BE255" s="106">
        <f>IF(N255="základní",J255,0)</f>
        <v>0</v>
      </c>
      <c r="BF255" s="106">
        <f>IF(N255="snížená",J255,0)</f>
        <v>0</v>
      </c>
      <c r="BG255" s="106">
        <f>IF(N255="zákl. přenesená",J255,0)</f>
        <v>0</v>
      </c>
      <c r="BH255" s="106">
        <f>IF(N255="sníž. přenesená",J255,0)</f>
        <v>0</v>
      </c>
      <c r="BI255" s="106">
        <f>IF(N255="nulová",J255,0)</f>
        <v>0</v>
      </c>
      <c r="BJ255" s="6" t="s">
        <v>79</v>
      </c>
      <c r="BK255" s="106">
        <f>ROUND(I255*H255,2)</f>
        <v>0</v>
      </c>
      <c r="BL255" s="6" t="s">
        <v>224</v>
      </c>
      <c r="BM255" s="105" t="s">
        <v>844</v>
      </c>
    </row>
    <row r="256" spans="1:65" s="81" customFormat="1" ht="20.85" customHeight="1">
      <c r="B256" s="82"/>
      <c r="D256" s="83" t="s">
        <v>71</v>
      </c>
      <c r="E256" s="92" t="s">
        <v>3441</v>
      </c>
      <c r="F256" s="92" t="s">
        <v>4300</v>
      </c>
      <c r="J256" s="93">
        <f>SUBTOTAL(9,J257:J323)</f>
        <v>0</v>
      </c>
      <c r="L256" s="82"/>
      <c r="M256" s="86"/>
      <c r="N256" s="87"/>
      <c r="O256" s="87"/>
      <c r="P256" s="88">
        <f>SUM(P257:P323)</f>
        <v>0</v>
      </c>
      <c r="Q256" s="87"/>
      <c r="R256" s="88">
        <f>SUM(R257:R323)</f>
        <v>0</v>
      </c>
      <c r="S256" s="87"/>
      <c r="T256" s="89">
        <f>SUM(T257:T323)</f>
        <v>0</v>
      </c>
      <c r="AR256" s="83" t="s">
        <v>79</v>
      </c>
      <c r="AT256" s="90" t="s">
        <v>71</v>
      </c>
      <c r="AU256" s="90" t="s">
        <v>81</v>
      </c>
      <c r="AY256" s="83" t="s">
        <v>217</v>
      </c>
      <c r="BK256" s="91">
        <f>SUM(BK257:BK323)</f>
        <v>0</v>
      </c>
    </row>
    <row r="257" spans="1:65" s="17" customFormat="1" ht="36">
      <c r="A257" s="14"/>
      <c r="B257" s="15"/>
      <c r="C257" s="94">
        <f>C255+1</f>
        <v>124</v>
      </c>
      <c r="D257" s="94" t="s">
        <v>219</v>
      </c>
      <c r="E257" s="95" t="s">
        <v>4301</v>
      </c>
      <c r="F257" s="96" t="s">
        <v>5313</v>
      </c>
      <c r="G257" s="97" t="s">
        <v>2486</v>
      </c>
      <c r="H257" s="98">
        <v>1</v>
      </c>
      <c r="I257" s="1"/>
      <c r="J257" s="99">
        <f t="shared" ref="J257:J323" si="85">ROUND(I257*H257,2)</f>
        <v>0</v>
      </c>
      <c r="K257" s="96" t="s">
        <v>0</v>
      </c>
      <c r="L257" s="15"/>
      <c r="M257" s="100" t="s">
        <v>0</v>
      </c>
      <c r="N257" s="101" t="s">
        <v>37</v>
      </c>
      <c r="O257" s="102"/>
      <c r="P257" s="103">
        <f t="shared" ref="P257:P323" si="86">O257*H257</f>
        <v>0</v>
      </c>
      <c r="Q257" s="103">
        <v>0</v>
      </c>
      <c r="R257" s="103">
        <f t="shared" ref="R257:R323" si="87">Q257*H257</f>
        <v>0</v>
      </c>
      <c r="S257" s="103">
        <v>0</v>
      </c>
      <c r="T257" s="104">
        <f t="shared" ref="T257:T323" si="88">S257*H257</f>
        <v>0</v>
      </c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R257" s="105" t="s">
        <v>224</v>
      </c>
      <c r="AT257" s="105" t="s">
        <v>219</v>
      </c>
      <c r="AU257" s="105" t="s">
        <v>231</v>
      </c>
      <c r="AY257" s="6" t="s">
        <v>217</v>
      </c>
      <c r="BE257" s="106">
        <f t="shared" ref="BE257:BE323" si="89">IF(N257="základní",J257,0)</f>
        <v>0</v>
      </c>
      <c r="BF257" s="106">
        <f t="shared" ref="BF257:BF323" si="90">IF(N257="snížená",J257,0)</f>
        <v>0</v>
      </c>
      <c r="BG257" s="106">
        <f t="shared" ref="BG257:BG323" si="91">IF(N257="zákl. přenesená",J257,0)</f>
        <v>0</v>
      </c>
      <c r="BH257" s="106">
        <f t="shared" ref="BH257:BH323" si="92">IF(N257="sníž. přenesená",J257,0)</f>
        <v>0</v>
      </c>
      <c r="BI257" s="106">
        <f t="shared" ref="BI257:BI323" si="93">IF(N257="nulová",J257,0)</f>
        <v>0</v>
      </c>
      <c r="BJ257" s="6" t="s">
        <v>79</v>
      </c>
      <c r="BK257" s="106">
        <f t="shared" ref="BK257:BK323" si="94">ROUND(I257*H257,2)</f>
        <v>0</v>
      </c>
      <c r="BL257" s="6" t="s">
        <v>224</v>
      </c>
      <c r="BM257" s="105" t="s">
        <v>853</v>
      </c>
    </row>
    <row r="258" spans="1:65" s="17" customFormat="1" ht="36">
      <c r="A258" s="14"/>
      <c r="B258" s="15"/>
      <c r="C258" s="107">
        <f>C257+1</f>
        <v>125</v>
      </c>
      <c r="D258" s="107" t="s">
        <v>219</v>
      </c>
      <c r="E258" s="108" t="s">
        <v>5319</v>
      </c>
      <c r="F258" s="109" t="s">
        <v>5314</v>
      </c>
      <c r="G258" s="110" t="s">
        <v>2486</v>
      </c>
      <c r="H258" s="111">
        <v>1</v>
      </c>
      <c r="I258" s="3"/>
      <c r="J258" s="112">
        <f t="shared" ref="J258" si="95">ROUND(I258*H258,2)</f>
        <v>0</v>
      </c>
      <c r="K258" s="109" t="s">
        <v>0</v>
      </c>
      <c r="L258" s="15"/>
      <c r="M258" s="100"/>
      <c r="N258" s="101"/>
      <c r="O258" s="102"/>
      <c r="P258" s="103"/>
      <c r="Q258" s="103"/>
      <c r="R258" s="103"/>
      <c r="S258" s="103"/>
      <c r="T258" s="10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R258" s="105"/>
      <c r="AT258" s="105"/>
      <c r="AU258" s="105"/>
      <c r="AY258" s="6"/>
      <c r="BE258" s="106"/>
      <c r="BF258" s="106"/>
      <c r="BG258" s="106"/>
      <c r="BH258" s="106"/>
      <c r="BI258" s="106"/>
      <c r="BJ258" s="6"/>
      <c r="BK258" s="106"/>
      <c r="BL258" s="6"/>
      <c r="BM258" s="105"/>
    </row>
    <row r="259" spans="1:65" s="17" customFormat="1" ht="16.5" customHeight="1">
      <c r="A259" s="14"/>
      <c r="B259" s="15"/>
      <c r="C259" s="94">
        <f t="shared" ref="C259:C322" si="96">C258+1</f>
        <v>126</v>
      </c>
      <c r="D259" s="94" t="s">
        <v>219</v>
      </c>
      <c r="E259" s="95" t="s">
        <v>4302</v>
      </c>
      <c r="F259" s="96" t="s">
        <v>5315</v>
      </c>
      <c r="G259" s="97" t="s">
        <v>2486</v>
      </c>
      <c r="H259" s="98">
        <v>2</v>
      </c>
      <c r="I259" s="1"/>
      <c r="J259" s="99">
        <f t="shared" si="85"/>
        <v>0</v>
      </c>
      <c r="K259" s="96" t="s">
        <v>0</v>
      </c>
      <c r="L259" s="15"/>
      <c r="M259" s="100" t="s">
        <v>0</v>
      </c>
      <c r="N259" s="101" t="s">
        <v>37</v>
      </c>
      <c r="O259" s="102"/>
      <c r="P259" s="103">
        <f t="shared" si="86"/>
        <v>0</v>
      </c>
      <c r="Q259" s="103">
        <v>0</v>
      </c>
      <c r="R259" s="103">
        <f t="shared" si="87"/>
        <v>0</v>
      </c>
      <c r="S259" s="103">
        <v>0</v>
      </c>
      <c r="T259" s="104">
        <f t="shared" si="88"/>
        <v>0</v>
      </c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R259" s="105" t="s">
        <v>224</v>
      </c>
      <c r="AT259" s="105" t="s">
        <v>219</v>
      </c>
      <c r="AU259" s="105" t="s">
        <v>231</v>
      </c>
      <c r="AY259" s="6" t="s">
        <v>217</v>
      </c>
      <c r="BE259" s="106">
        <f t="shared" si="89"/>
        <v>0</v>
      </c>
      <c r="BF259" s="106">
        <f t="shared" si="90"/>
        <v>0</v>
      </c>
      <c r="BG259" s="106">
        <f t="shared" si="91"/>
        <v>0</v>
      </c>
      <c r="BH259" s="106">
        <f t="shared" si="92"/>
        <v>0</v>
      </c>
      <c r="BI259" s="106">
        <f t="shared" si="93"/>
        <v>0</v>
      </c>
      <c r="BJ259" s="6" t="s">
        <v>79</v>
      </c>
      <c r="BK259" s="106">
        <f t="shared" si="94"/>
        <v>0</v>
      </c>
      <c r="BL259" s="6" t="s">
        <v>224</v>
      </c>
      <c r="BM259" s="105" t="s">
        <v>2514</v>
      </c>
    </row>
    <row r="260" spans="1:65" s="17" customFormat="1" ht="16.5" customHeight="1">
      <c r="A260" s="14"/>
      <c r="B260" s="15"/>
      <c r="C260" s="107">
        <f t="shared" si="96"/>
        <v>127</v>
      </c>
      <c r="D260" s="107" t="s">
        <v>219</v>
      </c>
      <c r="E260" s="108" t="s">
        <v>5318</v>
      </c>
      <c r="F260" s="109" t="s">
        <v>5316</v>
      </c>
      <c r="G260" s="110" t="s">
        <v>2486</v>
      </c>
      <c r="H260" s="111">
        <v>2</v>
      </c>
      <c r="I260" s="3"/>
      <c r="J260" s="112">
        <f t="shared" ref="J260" si="97">ROUND(I260*H260,2)</f>
        <v>0</v>
      </c>
      <c r="K260" s="109" t="s">
        <v>0</v>
      </c>
      <c r="L260" s="15"/>
      <c r="M260" s="100"/>
      <c r="N260" s="101"/>
      <c r="O260" s="102"/>
      <c r="P260" s="103"/>
      <c r="Q260" s="103"/>
      <c r="R260" s="103"/>
      <c r="S260" s="103"/>
      <c r="T260" s="10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R260" s="105"/>
      <c r="AT260" s="105"/>
      <c r="AU260" s="105"/>
      <c r="AY260" s="6"/>
      <c r="BE260" s="106"/>
      <c r="BF260" s="106"/>
      <c r="BG260" s="106"/>
      <c r="BH260" s="106"/>
      <c r="BI260" s="106"/>
      <c r="BJ260" s="6"/>
      <c r="BK260" s="106"/>
      <c r="BL260" s="6"/>
      <c r="BM260" s="105"/>
    </row>
    <row r="261" spans="1:65" s="17" customFormat="1" ht="16.5" customHeight="1">
      <c r="A261" s="14"/>
      <c r="B261" s="15"/>
      <c r="C261" s="94">
        <f t="shared" si="96"/>
        <v>128</v>
      </c>
      <c r="D261" s="94" t="s">
        <v>219</v>
      </c>
      <c r="E261" s="95" t="s">
        <v>4303</v>
      </c>
      <c r="F261" s="96" t="s">
        <v>5320</v>
      </c>
      <c r="G261" s="97" t="s">
        <v>2486</v>
      </c>
      <c r="H261" s="98">
        <v>1</v>
      </c>
      <c r="I261" s="1"/>
      <c r="J261" s="99">
        <f t="shared" si="85"/>
        <v>0</v>
      </c>
      <c r="K261" s="96" t="s">
        <v>0</v>
      </c>
      <c r="L261" s="15"/>
      <c r="M261" s="100" t="s">
        <v>0</v>
      </c>
      <c r="N261" s="101" t="s">
        <v>37</v>
      </c>
      <c r="O261" s="102"/>
      <c r="P261" s="103">
        <f t="shared" si="86"/>
        <v>0</v>
      </c>
      <c r="Q261" s="103">
        <v>0</v>
      </c>
      <c r="R261" s="103">
        <f t="shared" si="87"/>
        <v>0</v>
      </c>
      <c r="S261" s="103">
        <v>0</v>
      </c>
      <c r="T261" s="104">
        <f t="shared" si="88"/>
        <v>0</v>
      </c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R261" s="105" t="s">
        <v>224</v>
      </c>
      <c r="AT261" s="105" t="s">
        <v>219</v>
      </c>
      <c r="AU261" s="105" t="s">
        <v>231</v>
      </c>
      <c r="AY261" s="6" t="s">
        <v>217</v>
      </c>
      <c r="BE261" s="106">
        <f t="shared" si="89"/>
        <v>0</v>
      </c>
      <c r="BF261" s="106">
        <f t="shared" si="90"/>
        <v>0</v>
      </c>
      <c r="BG261" s="106">
        <f t="shared" si="91"/>
        <v>0</v>
      </c>
      <c r="BH261" s="106">
        <f t="shared" si="92"/>
        <v>0</v>
      </c>
      <c r="BI261" s="106">
        <f t="shared" si="93"/>
        <v>0</v>
      </c>
      <c r="BJ261" s="6" t="s">
        <v>79</v>
      </c>
      <c r="BK261" s="106">
        <f t="shared" si="94"/>
        <v>0</v>
      </c>
      <c r="BL261" s="6" t="s">
        <v>224</v>
      </c>
      <c r="BM261" s="105" t="s">
        <v>2516</v>
      </c>
    </row>
    <row r="262" spans="1:65" s="17" customFormat="1" ht="16.5" customHeight="1">
      <c r="A262" s="14"/>
      <c r="B262" s="15"/>
      <c r="C262" s="107">
        <f t="shared" si="96"/>
        <v>129</v>
      </c>
      <c r="D262" s="107" t="s">
        <v>219</v>
      </c>
      <c r="E262" s="108" t="s">
        <v>5317</v>
      </c>
      <c r="F262" s="109" t="s">
        <v>5321</v>
      </c>
      <c r="G262" s="110" t="s">
        <v>2486</v>
      </c>
      <c r="H262" s="111">
        <v>1</v>
      </c>
      <c r="I262" s="3"/>
      <c r="J262" s="112">
        <f t="shared" ref="J262" si="98">ROUND(I262*H262,2)</f>
        <v>0</v>
      </c>
      <c r="K262" s="109" t="s">
        <v>0</v>
      </c>
      <c r="L262" s="15"/>
      <c r="M262" s="100"/>
      <c r="N262" s="101"/>
      <c r="O262" s="102"/>
      <c r="P262" s="103"/>
      <c r="Q262" s="103"/>
      <c r="R262" s="103"/>
      <c r="S262" s="103"/>
      <c r="T262" s="10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R262" s="105"/>
      <c r="AT262" s="105"/>
      <c r="AU262" s="105"/>
      <c r="AY262" s="6"/>
      <c r="BE262" s="106"/>
      <c r="BF262" s="106"/>
      <c r="BG262" s="106"/>
      <c r="BH262" s="106"/>
      <c r="BI262" s="106"/>
      <c r="BJ262" s="6"/>
      <c r="BK262" s="106"/>
      <c r="BL262" s="6"/>
      <c r="BM262" s="105"/>
    </row>
    <row r="263" spans="1:65" s="17" customFormat="1" ht="16.5" customHeight="1">
      <c r="A263" s="14"/>
      <c r="B263" s="15"/>
      <c r="C263" s="94">
        <f t="shared" si="96"/>
        <v>130</v>
      </c>
      <c r="D263" s="94" t="s">
        <v>219</v>
      </c>
      <c r="E263" s="95" t="s">
        <v>4304</v>
      </c>
      <c r="F263" s="96" t="s">
        <v>4305</v>
      </c>
      <c r="G263" s="97" t="s">
        <v>2359</v>
      </c>
      <c r="H263" s="98">
        <v>4</v>
      </c>
      <c r="I263" s="1"/>
      <c r="J263" s="99">
        <f t="shared" si="85"/>
        <v>0</v>
      </c>
      <c r="K263" s="96" t="s">
        <v>0</v>
      </c>
      <c r="L263" s="15"/>
      <c r="M263" s="100" t="s">
        <v>0</v>
      </c>
      <c r="N263" s="101" t="s">
        <v>37</v>
      </c>
      <c r="O263" s="102"/>
      <c r="P263" s="103">
        <f t="shared" si="86"/>
        <v>0</v>
      </c>
      <c r="Q263" s="103">
        <v>0</v>
      </c>
      <c r="R263" s="103">
        <f t="shared" si="87"/>
        <v>0</v>
      </c>
      <c r="S263" s="103">
        <v>0</v>
      </c>
      <c r="T263" s="104">
        <f t="shared" si="88"/>
        <v>0</v>
      </c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R263" s="105" t="s">
        <v>224</v>
      </c>
      <c r="AT263" s="105" t="s">
        <v>219</v>
      </c>
      <c r="AU263" s="105" t="s">
        <v>231</v>
      </c>
      <c r="AY263" s="6" t="s">
        <v>217</v>
      </c>
      <c r="BE263" s="106">
        <f t="shared" si="89"/>
        <v>0</v>
      </c>
      <c r="BF263" s="106">
        <f t="shared" si="90"/>
        <v>0</v>
      </c>
      <c r="BG263" s="106">
        <f t="shared" si="91"/>
        <v>0</v>
      </c>
      <c r="BH263" s="106">
        <f t="shared" si="92"/>
        <v>0</v>
      </c>
      <c r="BI263" s="106">
        <f t="shared" si="93"/>
        <v>0</v>
      </c>
      <c r="BJ263" s="6" t="s">
        <v>79</v>
      </c>
      <c r="BK263" s="106">
        <f t="shared" si="94"/>
        <v>0</v>
      </c>
      <c r="BL263" s="6" t="s">
        <v>224</v>
      </c>
      <c r="BM263" s="105" t="s">
        <v>2518</v>
      </c>
    </row>
    <row r="264" spans="1:65" s="17" customFormat="1" ht="16.5" customHeight="1">
      <c r="A264" s="14"/>
      <c r="B264" s="15"/>
      <c r="C264" s="94">
        <f t="shared" si="96"/>
        <v>131</v>
      </c>
      <c r="D264" s="94" t="s">
        <v>219</v>
      </c>
      <c r="E264" s="95" t="s">
        <v>4268</v>
      </c>
      <c r="F264" s="96" t="s">
        <v>5268</v>
      </c>
      <c r="G264" s="97" t="s">
        <v>2486</v>
      </c>
      <c r="H264" s="98">
        <v>1</v>
      </c>
      <c r="I264" s="1"/>
      <c r="J264" s="99">
        <f t="shared" si="85"/>
        <v>0</v>
      </c>
      <c r="K264" s="96" t="s">
        <v>0</v>
      </c>
      <c r="L264" s="15"/>
      <c r="M264" s="100" t="s">
        <v>0</v>
      </c>
      <c r="N264" s="101" t="s">
        <v>37</v>
      </c>
      <c r="O264" s="102"/>
      <c r="P264" s="103">
        <f t="shared" si="86"/>
        <v>0</v>
      </c>
      <c r="Q264" s="103">
        <v>0</v>
      </c>
      <c r="R264" s="103">
        <f t="shared" si="87"/>
        <v>0</v>
      </c>
      <c r="S264" s="103">
        <v>0</v>
      </c>
      <c r="T264" s="104">
        <f t="shared" si="88"/>
        <v>0</v>
      </c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R264" s="105" t="s">
        <v>224</v>
      </c>
      <c r="AT264" s="105" t="s">
        <v>219</v>
      </c>
      <c r="AU264" s="105" t="s">
        <v>231</v>
      </c>
      <c r="AY264" s="6" t="s">
        <v>217</v>
      </c>
      <c r="BE264" s="106">
        <f t="shared" si="89"/>
        <v>0</v>
      </c>
      <c r="BF264" s="106">
        <f t="shared" si="90"/>
        <v>0</v>
      </c>
      <c r="BG264" s="106">
        <f t="shared" si="91"/>
        <v>0</v>
      </c>
      <c r="BH264" s="106">
        <f t="shared" si="92"/>
        <v>0</v>
      </c>
      <c r="BI264" s="106">
        <f t="shared" si="93"/>
        <v>0</v>
      </c>
      <c r="BJ264" s="6" t="s">
        <v>79</v>
      </c>
      <c r="BK264" s="106">
        <f t="shared" si="94"/>
        <v>0</v>
      </c>
      <c r="BL264" s="6" t="s">
        <v>224</v>
      </c>
      <c r="BM264" s="105" t="s">
        <v>2520</v>
      </c>
    </row>
    <row r="265" spans="1:65" s="17" customFormat="1" ht="16.5" customHeight="1">
      <c r="A265" s="14"/>
      <c r="B265" s="15"/>
      <c r="C265" s="107">
        <f t="shared" si="96"/>
        <v>132</v>
      </c>
      <c r="D265" s="107" t="s">
        <v>219</v>
      </c>
      <c r="E265" s="108" t="s">
        <v>5266</v>
      </c>
      <c r="F265" s="109" t="s">
        <v>5267</v>
      </c>
      <c r="G265" s="110" t="s">
        <v>2486</v>
      </c>
      <c r="H265" s="111">
        <v>1</v>
      </c>
      <c r="I265" s="3"/>
      <c r="J265" s="112">
        <f t="shared" ref="J265" si="99">ROUND(I265*H265,2)</f>
        <v>0</v>
      </c>
      <c r="K265" s="109" t="s">
        <v>0</v>
      </c>
      <c r="L265" s="15"/>
      <c r="M265" s="100"/>
      <c r="N265" s="101"/>
      <c r="O265" s="102"/>
      <c r="P265" s="103"/>
      <c r="Q265" s="103"/>
      <c r="R265" s="103"/>
      <c r="S265" s="103"/>
      <c r="T265" s="10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R265" s="105"/>
      <c r="AT265" s="105"/>
      <c r="AU265" s="105"/>
      <c r="AY265" s="6"/>
      <c r="BE265" s="106"/>
      <c r="BF265" s="106"/>
      <c r="BG265" s="106"/>
      <c r="BH265" s="106"/>
      <c r="BI265" s="106"/>
      <c r="BJ265" s="6"/>
      <c r="BK265" s="106"/>
      <c r="BL265" s="6"/>
      <c r="BM265" s="105"/>
    </row>
    <row r="266" spans="1:65" s="17" customFormat="1" ht="16.5" customHeight="1">
      <c r="A266" s="14"/>
      <c r="B266" s="15"/>
      <c r="C266" s="94">
        <f t="shared" si="96"/>
        <v>133</v>
      </c>
      <c r="D266" s="94" t="s">
        <v>219</v>
      </c>
      <c r="E266" s="95" t="s">
        <v>4306</v>
      </c>
      <c r="F266" s="96" t="s">
        <v>5323</v>
      </c>
      <c r="G266" s="97" t="s">
        <v>2486</v>
      </c>
      <c r="H266" s="98">
        <v>1</v>
      </c>
      <c r="I266" s="1"/>
      <c r="J266" s="99">
        <f t="shared" si="85"/>
        <v>0</v>
      </c>
      <c r="K266" s="96" t="s">
        <v>0</v>
      </c>
      <c r="L266" s="15"/>
      <c r="M266" s="100" t="s">
        <v>0</v>
      </c>
      <c r="N266" s="101" t="s">
        <v>37</v>
      </c>
      <c r="O266" s="102"/>
      <c r="P266" s="103">
        <f t="shared" si="86"/>
        <v>0</v>
      </c>
      <c r="Q266" s="103">
        <v>0</v>
      </c>
      <c r="R266" s="103">
        <f t="shared" si="87"/>
        <v>0</v>
      </c>
      <c r="S266" s="103">
        <v>0</v>
      </c>
      <c r="T266" s="104">
        <f t="shared" si="88"/>
        <v>0</v>
      </c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R266" s="105" t="s">
        <v>224</v>
      </c>
      <c r="AT266" s="105" t="s">
        <v>219</v>
      </c>
      <c r="AU266" s="105" t="s">
        <v>231</v>
      </c>
      <c r="AY266" s="6" t="s">
        <v>217</v>
      </c>
      <c r="BE266" s="106">
        <f t="shared" si="89"/>
        <v>0</v>
      </c>
      <c r="BF266" s="106">
        <f t="shared" si="90"/>
        <v>0</v>
      </c>
      <c r="BG266" s="106">
        <f t="shared" si="91"/>
        <v>0</v>
      </c>
      <c r="BH266" s="106">
        <f t="shared" si="92"/>
        <v>0</v>
      </c>
      <c r="BI266" s="106">
        <f t="shared" si="93"/>
        <v>0</v>
      </c>
      <c r="BJ266" s="6" t="s">
        <v>79</v>
      </c>
      <c r="BK266" s="106">
        <f t="shared" si="94"/>
        <v>0</v>
      </c>
      <c r="BL266" s="6" t="s">
        <v>224</v>
      </c>
      <c r="BM266" s="105" t="s">
        <v>877</v>
      </c>
    </row>
    <row r="267" spans="1:65" s="17" customFormat="1" ht="16.5" customHeight="1">
      <c r="A267" s="14"/>
      <c r="B267" s="15"/>
      <c r="C267" s="107">
        <f t="shared" si="96"/>
        <v>134</v>
      </c>
      <c r="D267" s="107" t="s">
        <v>219</v>
      </c>
      <c r="E267" s="108" t="s">
        <v>5322</v>
      </c>
      <c r="F267" s="109" t="s">
        <v>5324</v>
      </c>
      <c r="G267" s="110" t="s">
        <v>2486</v>
      </c>
      <c r="H267" s="111">
        <v>1</v>
      </c>
      <c r="I267" s="3"/>
      <c r="J267" s="112">
        <f t="shared" ref="J267" si="100">ROUND(I267*H267,2)</f>
        <v>0</v>
      </c>
      <c r="K267" s="109" t="s">
        <v>0</v>
      </c>
      <c r="L267" s="15"/>
      <c r="M267" s="100"/>
      <c r="N267" s="101"/>
      <c r="O267" s="102"/>
      <c r="P267" s="103"/>
      <c r="Q267" s="103"/>
      <c r="R267" s="103"/>
      <c r="S267" s="103"/>
      <c r="T267" s="10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R267" s="105"/>
      <c r="AT267" s="105"/>
      <c r="AU267" s="105"/>
      <c r="AY267" s="6"/>
      <c r="BE267" s="106"/>
      <c r="BF267" s="106"/>
      <c r="BG267" s="106"/>
      <c r="BH267" s="106"/>
      <c r="BI267" s="106"/>
      <c r="BJ267" s="6"/>
      <c r="BK267" s="106"/>
      <c r="BL267" s="6"/>
      <c r="BM267" s="105"/>
    </row>
    <row r="268" spans="1:65" s="17" customFormat="1" ht="16.5" customHeight="1">
      <c r="A268" s="14"/>
      <c r="B268" s="15"/>
      <c r="C268" s="94">
        <f t="shared" si="96"/>
        <v>135</v>
      </c>
      <c r="D268" s="94" t="s">
        <v>219</v>
      </c>
      <c r="E268" s="95" t="s">
        <v>4307</v>
      </c>
      <c r="F268" s="96" t="s">
        <v>5327</v>
      </c>
      <c r="G268" s="97" t="s">
        <v>2486</v>
      </c>
      <c r="H268" s="98">
        <v>2</v>
      </c>
      <c r="I268" s="1"/>
      <c r="J268" s="99">
        <f t="shared" si="85"/>
        <v>0</v>
      </c>
      <c r="K268" s="96" t="s">
        <v>0</v>
      </c>
      <c r="L268" s="15"/>
      <c r="M268" s="100" t="s">
        <v>0</v>
      </c>
      <c r="N268" s="101" t="s">
        <v>37</v>
      </c>
      <c r="O268" s="102"/>
      <c r="P268" s="103">
        <f t="shared" si="86"/>
        <v>0</v>
      </c>
      <c r="Q268" s="103">
        <v>0</v>
      </c>
      <c r="R268" s="103">
        <f t="shared" si="87"/>
        <v>0</v>
      </c>
      <c r="S268" s="103">
        <v>0</v>
      </c>
      <c r="T268" s="104">
        <f t="shared" si="88"/>
        <v>0</v>
      </c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R268" s="105" t="s">
        <v>224</v>
      </c>
      <c r="AT268" s="105" t="s">
        <v>219</v>
      </c>
      <c r="AU268" s="105" t="s">
        <v>231</v>
      </c>
      <c r="AY268" s="6" t="s">
        <v>217</v>
      </c>
      <c r="BE268" s="106">
        <f t="shared" si="89"/>
        <v>0</v>
      </c>
      <c r="BF268" s="106">
        <f t="shared" si="90"/>
        <v>0</v>
      </c>
      <c r="BG268" s="106">
        <f t="shared" si="91"/>
        <v>0</v>
      </c>
      <c r="BH268" s="106">
        <f t="shared" si="92"/>
        <v>0</v>
      </c>
      <c r="BI268" s="106">
        <f t="shared" si="93"/>
        <v>0</v>
      </c>
      <c r="BJ268" s="6" t="s">
        <v>79</v>
      </c>
      <c r="BK268" s="106">
        <f t="shared" si="94"/>
        <v>0</v>
      </c>
      <c r="BL268" s="6" t="s">
        <v>224</v>
      </c>
      <c r="BM268" s="105" t="s">
        <v>887</v>
      </c>
    </row>
    <row r="269" spans="1:65" s="17" customFormat="1" ht="16.5" customHeight="1">
      <c r="A269" s="14"/>
      <c r="B269" s="15"/>
      <c r="C269" s="107">
        <f t="shared" si="96"/>
        <v>136</v>
      </c>
      <c r="D269" s="107" t="s">
        <v>219</v>
      </c>
      <c r="E269" s="108" t="s">
        <v>5325</v>
      </c>
      <c r="F269" s="109" t="s">
        <v>5326</v>
      </c>
      <c r="G269" s="110" t="s">
        <v>2486</v>
      </c>
      <c r="H269" s="111">
        <v>2</v>
      </c>
      <c r="I269" s="3"/>
      <c r="J269" s="112">
        <f t="shared" ref="J269" si="101">ROUND(I269*H269,2)</f>
        <v>0</v>
      </c>
      <c r="K269" s="109" t="s">
        <v>0</v>
      </c>
      <c r="L269" s="15"/>
      <c r="M269" s="100"/>
      <c r="N269" s="101"/>
      <c r="O269" s="102"/>
      <c r="P269" s="103"/>
      <c r="Q269" s="103"/>
      <c r="R269" s="103"/>
      <c r="S269" s="103"/>
      <c r="T269" s="10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R269" s="105"/>
      <c r="AT269" s="105"/>
      <c r="AU269" s="105"/>
      <c r="AY269" s="6"/>
      <c r="BE269" s="106"/>
      <c r="BF269" s="106"/>
      <c r="BG269" s="106"/>
      <c r="BH269" s="106"/>
      <c r="BI269" s="106"/>
      <c r="BJ269" s="6"/>
      <c r="BK269" s="106"/>
      <c r="BL269" s="6"/>
      <c r="BM269" s="105"/>
    </row>
    <row r="270" spans="1:65" s="17" customFormat="1" ht="16.5" customHeight="1">
      <c r="A270" s="14"/>
      <c r="B270" s="15"/>
      <c r="C270" s="94">
        <f t="shared" si="96"/>
        <v>137</v>
      </c>
      <c r="D270" s="94" t="s">
        <v>219</v>
      </c>
      <c r="E270" s="95" t="s">
        <v>4308</v>
      </c>
      <c r="F270" s="96" t="s">
        <v>5329</v>
      </c>
      <c r="G270" s="97" t="s">
        <v>2486</v>
      </c>
      <c r="H270" s="98">
        <v>1</v>
      </c>
      <c r="I270" s="1"/>
      <c r="J270" s="99">
        <f t="shared" si="85"/>
        <v>0</v>
      </c>
      <c r="K270" s="96" t="s">
        <v>0</v>
      </c>
      <c r="L270" s="15"/>
      <c r="M270" s="100" t="s">
        <v>0</v>
      </c>
      <c r="N270" s="101" t="s">
        <v>37</v>
      </c>
      <c r="O270" s="102"/>
      <c r="P270" s="103">
        <f t="shared" si="86"/>
        <v>0</v>
      </c>
      <c r="Q270" s="103">
        <v>0</v>
      </c>
      <c r="R270" s="103">
        <f t="shared" si="87"/>
        <v>0</v>
      </c>
      <c r="S270" s="103">
        <v>0</v>
      </c>
      <c r="T270" s="104">
        <f t="shared" si="88"/>
        <v>0</v>
      </c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R270" s="105" t="s">
        <v>224</v>
      </c>
      <c r="AT270" s="105" t="s">
        <v>219</v>
      </c>
      <c r="AU270" s="105" t="s">
        <v>231</v>
      </c>
      <c r="AY270" s="6" t="s">
        <v>217</v>
      </c>
      <c r="BE270" s="106">
        <f t="shared" si="89"/>
        <v>0</v>
      </c>
      <c r="BF270" s="106">
        <f t="shared" si="90"/>
        <v>0</v>
      </c>
      <c r="BG270" s="106">
        <f t="shared" si="91"/>
        <v>0</v>
      </c>
      <c r="BH270" s="106">
        <f t="shared" si="92"/>
        <v>0</v>
      </c>
      <c r="BI270" s="106">
        <f t="shared" si="93"/>
        <v>0</v>
      </c>
      <c r="BJ270" s="6" t="s">
        <v>79</v>
      </c>
      <c r="BK270" s="106">
        <f t="shared" si="94"/>
        <v>0</v>
      </c>
      <c r="BL270" s="6" t="s">
        <v>224</v>
      </c>
      <c r="BM270" s="105" t="s">
        <v>902</v>
      </c>
    </row>
    <row r="271" spans="1:65" s="17" customFormat="1" ht="16.5" customHeight="1">
      <c r="A271" s="14"/>
      <c r="B271" s="15"/>
      <c r="C271" s="107">
        <f t="shared" si="96"/>
        <v>138</v>
      </c>
      <c r="D271" s="107" t="s">
        <v>219</v>
      </c>
      <c r="E271" s="108" t="s">
        <v>5328</v>
      </c>
      <c r="F271" s="109" t="s">
        <v>5330</v>
      </c>
      <c r="G271" s="110" t="s">
        <v>2486</v>
      </c>
      <c r="H271" s="111">
        <v>1</v>
      </c>
      <c r="I271" s="3"/>
      <c r="J271" s="112">
        <f t="shared" ref="J271" si="102">ROUND(I271*H271,2)</f>
        <v>0</v>
      </c>
      <c r="K271" s="109" t="s">
        <v>0</v>
      </c>
      <c r="L271" s="15"/>
      <c r="M271" s="100"/>
      <c r="N271" s="101"/>
      <c r="O271" s="102"/>
      <c r="P271" s="103"/>
      <c r="Q271" s="103"/>
      <c r="R271" s="103"/>
      <c r="S271" s="103"/>
      <c r="T271" s="10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R271" s="105"/>
      <c r="AT271" s="105"/>
      <c r="AU271" s="105"/>
      <c r="AY271" s="6"/>
      <c r="BE271" s="106"/>
      <c r="BF271" s="106"/>
      <c r="BG271" s="106"/>
      <c r="BH271" s="106"/>
      <c r="BI271" s="106"/>
      <c r="BJ271" s="6"/>
      <c r="BK271" s="106"/>
      <c r="BL271" s="6"/>
      <c r="BM271" s="105"/>
    </row>
    <row r="272" spans="1:65" s="17" customFormat="1" ht="16.5" customHeight="1">
      <c r="A272" s="14"/>
      <c r="B272" s="15"/>
      <c r="C272" s="94">
        <f t="shared" si="96"/>
        <v>139</v>
      </c>
      <c r="D272" s="94" t="s">
        <v>219</v>
      </c>
      <c r="E272" s="95" t="s">
        <v>4309</v>
      </c>
      <c r="F272" s="96" t="s">
        <v>5332</v>
      </c>
      <c r="G272" s="97" t="s">
        <v>2486</v>
      </c>
      <c r="H272" s="98">
        <v>2</v>
      </c>
      <c r="I272" s="1"/>
      <c r="J272" s="99">
        <f t="shared" si="85"/>
        <v>0</v>
      </c>
      <c r="K272" s="96" t="s">
        <v>0</v>
      </c>
      <c r="L272" s="15"/>
      <c r="M272" s="100" t="s">
        <v>0</v>
      </c>
      <c r="N272" s="101" t="s">
        <v>37</v>
      </c>
      <c r="O272" s="102"/>
      <c r="P272" s="103">
        <f t="shared" si="86"/>
        <v>0</v>
      </c>
      <c r="Q272" s="103">
        <v>0</v>
      </c>
      <c r="R272" s="103">
        <f t="shared" si="87"/>
        <v>0</v>
      </c>
      <c r="S272" s="103">
        <v>0</v>
      </c>
      <c r="T272" s="104">
        <f t="shared" si="88"/>
        <v>0</v>
      </c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R272" s="105" t="s">
        <v>224</v>
      </c>
      <c r="AT272" s="105" t="s">
        <v>219</v>
      </c>
      <c r="AU272" s="105" t="s">
        <v>231</v>
      </c>
      <c r="AY272" s="6" t="s">
        <v>217</v>
      </c>
      <c r="BE272" s="106">
        <f t="shared" si="89"/>
        <v>0</v>
      </c>
      <c r="BF272" s="106">
        <f t="shared" si="90"/>
        <v>0</v>
      </c>
      <c r="BG272" s="106">
        <f t="shared" si="91"/>
        <v>0</v>
      </c>
      <c r="BH272" s="106">
        <f t="shared" si="92"/>
        <v>0</v>
      </c>
      <c r="BI272" s="106">
        <f t="shared" si="93"/>
        <v>0</v>
      </c>
      <c r="BJ272" s="6" t="s">
        <v>79</v>
      </c>
      <c r="BK272" s="106">
        <f t="shared" si="94"/>
        <v>0</v>
      </c>
      <c r="BL272" s="6" t="s">
        <v>224</v>
      </c>
      <c r="BM272" s="105" t="s">
        <v>915</v>
      </c>
    </row>
    <row r="273" spans="1:65" s="17" customFormat="1" ht="16.5" customHeight="1">
      <c r="A273" s="14"/>
      <c r="B273" s="15"/>
      <c r="C273" s="107">
        <f t="shared" si="96"/>
        <v>140</v>
      </c>
      <c r="D273" s="107" t="s">
        <v>219</v>
      </c>
      <c r="E273" s="108" t="s">
        <v>5331</v>
      </c>
      <c r="F273" s="109" t="s">
        <v>5333</v>
      </c>
      <c r="G273" s="110" t="s">
        <v>2486</v>
      </c>
      <c r="H273" s="111">
        <v>2</v>
      </c>
      <c r="I273" s="3"/>
      <c r="J273" s="112">
        <f t="shared" ref="J273" si="103">ROUND(I273*H273,2)</f>
        <v>0</v>
      </c>
      <c r="K273" s="109" t="s">
        <v>0</v>
      </c>
      <c r="L273" s="15"/>
      <c r="M273" s="100"/>
      <c r="N273" s="101"/>
      <c r="O273" s="102"/>
      <c r="P273" s="103"/>
      <c r="Q273" s="103"/>
      <c r="R273" s="103"/>
      <c r="S273" s="103"/>
      <c r="T273" s="10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R273" s="105"/>
      <c r="AT273" s="105"/>
      <c r="AU273" s="105"/>
      <c r="AY273" s="6"/>
      <c r="BE273" s="106"/>
      <c r="BF273" s="106"/>
      <c r="BG273" s="106"/>
      <c r="BH273" s="106"/>
      <c r="BI273" s="106"/>
      <c r="BJ273" s="6"/>
      <c r="BK273" s="106"/>
      <c r="BL273" s="6"/>
      <c r="BM273" s="105"/>
    </row>
    <row r="274" spans="1:65" s="17" customFormat="1" ht="16.5" customHeight="1">
      <c r="A274" s="14"/>
      <c r="B274" s="15"/>
      <c r="C274" s="94">
        <f t="shared" si="96"/>
        <v>141</v>
      </c>
      <c r="D274" s="94" t="s">
        <v>219</v>
      </c>
      <c r="E274" s="95" t="s">
        <v>4310</v>
      </c>
      <c r="F274" s="96" t="s">
        <v>5334</v>
      </c>
      <c r="G274" s="97" t="s">
        <v>2486</v>
      </c>
      <c r="H274" s="98">
        <v>4</v>
      </c>
      <c r="I274" s="1"/>
      <c r="J274" s="99">
        <f t="shared" si="85"/>
        <v>0</v>
      </c>
      <c r="K274" s="96" t="s">
        <v>0</v>
      </c>
      <c r="L274" s="15"/>
      <c r="M274" s="100" t="s">
        <v>0</v>
      </c>
      <c r="N274" s="101" t="s">
        <v>37</v>
      </c>
      <c r="O274" s="102"/>
      <c r="P274" s="103">
        <f t="shared" si="86"/>
        <v>0</v>
      </c>
      <c r="Q274" s="103">
        <v>0</v>
      </c>
      <c r="R274" s="103">
        <f t="shared" si="87"/>
        <v>0</v>
      </c>
      <c r="S274" s="103">
        <v>0</v>
      </c>
      <c r="T274" s="104">
        <f t="shared" si="88"/>
        <v>0</v>
      </c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R274" s="105" t="s">
        <v>224</v>
      </c>
      <c r="AT274" s="105" t="s">
        <v>219</v>
      </c>
      <c r="AU274" s="105" t="s">
        <v>231</v>
      </c>
      <c r="AY274" s="6" t="s">
        <v>217</v>
      </c>
      <c r="BE274" s="106">
        <f t="shared" si="89"/>
        <v>0</v>
      </c>
      <c r="BF274" s="106">
        <f t="shared" si="90"/>
        <v>0</v>
      </c>
      <c r="BG274" s="106">
        <f t="shared" si="91"/>
        <v>0</v>
      </c>
      <c r="BH274" s="106">
        <f t="shared" si="92"/>
        <v>0</v>
      </c>
      <c r="BI274" s="106">
        <f t="shared" si="93"/>
        <v>0</v>
      </c>
      <c r="BJ274" s="6" t="s">
        <v>79</v>
      </c>
      <c r="BK274" s="106">
        <f t="shared" si="94"/>
        <v>0</v>
      </c>
      <c r="BL274" s="6" t="s">
        <v>224</v>
      </c>
      <c r="BM274" s="105" t="s">
        <v>924</v>
      </c>
    </row>
    <row r="275" spans="1:65" s="17" customFormat="1" ht="16.5" customHeight="1">
      <c r="A275" s="14"/>
      <c r="B275" s="15"/>
      <c r="C275" s="107">
        <f t="shared" si="96"/>
        <v>142</v>
      </c>
      <c r="D275" s="107" t="s">
        <v>219</v>
      </c>
      <c r="E275" s="108" t="s">
        <v>5336</v>
      </c>
      <c r="F275" s="109" t="s">
        <v>5335</v>
      </c>
      <c r="G275" s="110" t="s">
        <v>2486</v>
      </c>
      <c r="H275" s="111">
        <v>4</v>
      </c>
      <c r="I275" s="3"/>
      <c r="J275" s="112">
        <f t="shared" ref="J275" si="104">ROUND(I275*H275,2)</f>
        <v>0</v>
      </c>
      <c r="K275" s="109" t="s">
        <v>0</v>
      </c>
      <c r="L275" s="15"/>
      <c r="M275" s="100"/>
      <c r="N275" s="101"/>
      <c r="O275" s="102"/>
      <c r="P275" s="103"/>
      <c r="Q275" s="103"/>
      <c r="R275" s="103"/>
      <c r="S275" s="103"/>
      <c r="T275" s="10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R275" s="105"/>
      <c r="AT275" s="105"/>
      <c r="AU275" s="105"/>
      <c r="AY275" s="6"/>
      <c r="BE275" s="106"/>
      <c r="BF275" s="106"/>
      <c r="BG275" s="106"/>
      <c r="BH275" s="106"/>
      <c r="BI275" s="106"/>
      <c r="BJ275" s="6"/>
      <c r="BK275" s="106"/>
      <c r="BL275" s="6"/>
      <c r="BM275" s="105"/>
    </row>
    <row r="276" spans="1:65" s="17" customFormat="1" ht="16.5" customHeight="1">
      <c r="A276" s="14"/>
      <c r="B276" s="15"/>
      <c r="C276" s="94">
        <f t="shared" si="96"/>
        <v>143</v>
      </c>
      <c r="D276" s="94" t="s">
        <v>219</v>
      </c>
      <c r="E276" s="95" t="s">
        <v>4311</v>
      </c>
      <c r="F276" s="96" t="s">
        <v>5338</v>
      </c>
      <c r="G276" s="97" t="s">
        <v>2486</v>
      </c>
      <c r="H276" s="98">
        <v>2</v>
      </c>
      <c r="I276" s="1"/>
      <c r="J276" s="99">
        <f t="shared" si="85"/>
        <v>0</v>
      </c>
      <c r="K276" s="96" t="s">
        <v>0</v>
      </c>
      <c r="L276" s="15"/>
      <c r="M276" s="100" t="s">
        <v>0</v>
      </c>
      <c r="N276" s="101" t="s">
        <v>37</v>
      </c>
      <c r="O276" s="102"/>
      <c r="P276" s="103">
        <f t="shared" si="86"/>
        <v>0</v>
      </c>
      <c r="Q276" s="103">
        <v>0</v>
      </c>
      <c r="R276" s="103">
        <f t="shared" si="87"/>
        <v>0</v>
      </c>
      <c r="S276" s="103">
        <v>0</v>
      </c>
      <c r="T276" s="104">
        <f t="shared" si="88"/>
        <v>0</v>
      </c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R276" s="105" t="s">
        <v>224</v>
      </c>
      <c r="AT276" s="105" t="s">
        <v>219</v>
      </c>
      <c r="AU276" s="105" t="s">
        <v>231</v>
      </c>
      <c r="AY276" s="6" t="s">
        <v>217</v>
      </c>
      <c r="BE276" s="106">
        <f t="shared" si="89"/>
        <v>0</v>
      </c>
      <c r="BF276" s="106">
        <f t="shared" si="90"/>
        <v>0</v>
      </c>
      <c r="BG276" s="106">
        <f t="shared" si="91"/>
        <v>0</v>
      </c>
      <c r="BH276" s="106">
        <f t="shared" si="92"/>
        <v>0</v>
      </c>
      <c r="BI276" s="106">
        <f t="shared" si="93"/>
        <v>0</v>
      </c>
      <c r="BJ276" s="6" t="s">
        <v>79</v>
      </c>
      <c r="BK276" s="106">
        <f t="shared" si="94"/>
        <v>0</v>
      </c>
      <c r="BL276" s="6" t="s">
        <v>224</v>
      </c>
      <c r="BM276" s="105" t="s">
        <v>933</v>
      </c>
    </row>
    <row r="277" spans="1:65" s="17" customFormat="1" ht="16.5" customHeight="1">
      <c r="A277" s="14"/>
      <c r="B277" s="15"/>
      <c r="C277" s="107">
        <f t="shared" si="96"/>
        <v>144</v>
      </c>
      <c r="D277" s="107" t="s">
        <v>219</v>
      </c>
      <c r="E277" s="108" t="s">
        <v>5337</v>
      </c>
      <c r="F277" s="109" t="s">
        <v>5339</v>
      </c>
      <c r="G277" s="110" t="s">
        <v>2486</v>
      </c>
      <c r="H277" s="111">
        <v>2</v>
      </c>
      <c r="I277" s="3"/>
      <c r="J277" s="112">
        <f t="shared" ref="J277" si="105">ROUND(I277*H277,2)</f>
        <v>0</v>
      </c>
      <c r="K277" s="109" t="s">
        <v>0</v>
      </c>
      <c r="L277" s="15"/>
      <c r="M277" s="100"/>
      <c r="N277" s="101"/>
      <c r="O277" s="102"/>
      <c r="P277" s="103"/>
      <c r="Q277" s="103"/>
      <c r="R277" s="103"/>
      <c r="S277" s="103"/>
      <c r="T277" s="10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R277" s="105"/>
      <c r="AT277" s="105"/>
      <c r="AU277" s="105"/>
      <c r="AY277" s="6"/>
      <c r="BE277" s="106"/>
      <c r="BF277" s="106"/>
      <c r="BG277" s="106"/>
      <c r="BH277" s="106"/>
      <c r="BI277" s="106"/>
      <c r="BJ277" s="6"/>
      <c r="BK277" s="106"/>
      <c r="BL277" s="6"/>
      <c r="BM277" s="105"/>
    </row>
    <row r="278" spans="1:65" s="17" customFormat="1" ht="16.5" customHeight="1">
      <c r="A278" s="14"/>
      <c r="B278" s="15"/>
      <c r="C278" s="94">
        <f t="shared" si="96"/>
        <v>145</v>
      </c>
      <c r="D278" s="94" t="s">
        <v>219</v>
      </c>
      <c r="E278" s="95" t="s">
        <v>4308</v>
      </c>
      <c r="F278" s="96" t="s">
        <v>5329</v>
      </c>
      <c r="G278" s="97" t="s">
        <v>2486</v>
      </c>
      <c r="H278" s="98">
        <v>1</v>
      </c>
      <c r="I278" s="1"/>
      <c r="J278" s="99">
        <f t="shared" si="85"/>
        <v>0</v>
      </c>
      <c r="K278" s="96" t="s">
        <v>0</v>
      </c>
      <c r="L278" s="15"/>
      <c r="M278" s="100" t="s">
        <v>0</v>
      </c>
      <c r="N278" s="101" t="s">
        <v>37</v>
      </c>
      <c r="O278" s="102"/>
      <c r="P278" s="103">
        <f t="shared" si="86"/>
        <v>0</v>
      </c>
      <c r="Q278" s="103">
        <v>0</v>
      </c>
      <c r="R278" s="103">
        <f t="shared" si="87"/>
        <v>0</v>
      </c>
      <c r="S278" s="103">
        <v>0</v>
      </c>
      <c r="T278" s="104">
        <f t="shared" si="88"/>
        <v>0</v>
      </c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R278" s="105" t="s">
        <v>224</v>
      </c>
      <c r="AT278" s="105" t="s">
        <v>219</v>
      </c>
      <c r="AU278" s="105" t="s">
        <v>231</v>
      </c>
      <c r="AY278" s="6" t="s">
        <v>217</v>
      </c>
      <c r="BE278" s="106">
        <f t="shared" si="89"/>
        <v>0</v>
      </c>
      <c r="BF278" s="106">
        <f t="shared" si="90"/>
        <v>0</v>
      </c>
      <c r="BG278" s="106">
        <f t="shared" si="91"/>
        <v>0</v>
      </c>
      <c r="BH278" s="106">
        <f t="shared" si="92"/>
        <v>0</v>
      </c>
      <c r="BI278" s="106">
        <f t="shared" si="93"/>
        <v>0</v>
      </c>
      <c r="BJ278" s="6" t="s">
        <v>79</v>
      </c>
      <c r="BK278" s="106">
        <f t="shared" si="94"/>
        <v>0</v>
      </c>
      <c r="BL278" s="6" t="s">
        <v>224</v>
      </c>
      <c r="BM278" s="105" t="s">
        <v>950</v>
      </c>
    </row>
    <row r="279" spans="1:65" s="17" customFormat="1" ht="16.5" customHeight="1">
      <c r="A279" s="14"/>
      <c r="B279" s="15"/>
      <c r="C279" s="107">
        <f t="shared" si="96"/>
        <v>146</v>
      </c>
      <c r="D279" s="107" t="s">
        <v>219</v>
      </c>
      <c r="E279" s="108" t="s">
        <v>5328</v>
      </c>
      <c r="F279" s="109" t="s">
        <v>5330</v>
      </c>
      <c r="G279" s="110" t="s">
        <v>2486</v>
      </c>
      <c r="H279" s="111">
        <v>1</v>
      </c>
      <c r="I279" s="3"/>
      <c r="J279" s="112">
        <f t="shared" ref="J279" si="106">ROUND(I279*H279,2)</f>
        <v>0</v>
      </c>
      <c r="K279" s="109" t="s">
        <v>0</v>
      </c>
      <c r="L279" s="15"/>
      <c r="M279" s="100"/>
      <c r="N279" s="101"/>
      <c r="O279" s="102"/>
      <c r="P279" s="103"/>
      <c r="Q279" s="103"/>
      <c r="R279" s="103"/>
      <c r="S279" s="103"/>
      <c r="T279" s="10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R279" s="105"/>
      <c r="AT279" s="105"/>
      <c r="AU279" s="105"/>
      <c r="AY279" s="6"/>
      <c r="BE279" s="106"/>
      <c r="BF279" s="106"/>
      <c r="BG279" s="106"/>
      <c r="BH279" s="106"/>
      <c r="BI279" s="106"/>
      <c r="BJ279" s="6"/>
      <c r="BK279" s="106"/>
      <c r="BL279" s="6"/>
      <c r="BM279" s="105"/>
    </row>
    <row r="280" spans="1:65" s="17" customFormat="1" ht="16.5" customHeight="1">
      <c r="A280" s="14"/>
      <c r="B280" s="15"/>
      <c r="C280" s="94">
        <f t="shared" si="96"/>
        <v>147</v>
      </c>
      <c r="D280" s="94" t="s">
        <v>219</v>
      </c>
      <c r="E280" s="95" t="s">
        <v>4312</v>
      </c>
      <c r="F280" s="96" t="s">
        <v>5342</v>
      </c>
      <c r="G280" s="97" t="s">
        <v>2486</v>
      </c>
      <c r="H280" s="98">
        <v>1</v>
      </c>
      <c r="I280" s="1"/>
      <c r="J280" s="99">
        <f t="shared" si="85"/>
        <v>0</v>
      </c>
      <c r="K280" s="96" t="s">
        <v>0</v>
      </c>
      <c r="L280" s="15"/>
      <c r="M280" s="100" t="s">
        <v>0</v>
      </c>
      <c r="N280" s="101" t="s">
        <v>37</v>
      </c>
      <c r="O280" s="102"/>
      <c r="P280" s="103">
        <f t="shared" si="86"/>
        <v>0</v>
      </c>
      <c r="Q280" s="103">
        <v>0</v>
      </c>
      <c r="R280" s="103">
        <f t="shared" si="87"/>
        <v>0</v>
      </c>
      <c r="S280" s="103">
        <v>0</v>
      </c>
      <c r="T280" s="104">
        <f t="shared" si="88"/>
        <v>0</v>
      </c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R280" s="105" t="s">
        <v>224</v>
      </c>
      <c r="AT280" s="105" t="s">
        <v>219</v>
      </c>
      <c r="AU280" s="105" t="s">
        <v>231</v>
      </c>
      <c r="AY280" s="6" t="s">
        <v>217</v>
      </c>
      <c r="BE280" s="106">
        <f t="shared" si="89"/>
        <v>0</v>
      </c>
      <c r="BF280" s="106">
        <f t="shared" si="90"/>
        <v>0</v>
      </c>
      <c r="BG280" s="106">
        <f t="shared" si="91"/>
        <v>0</v>
      </c>
      <c r="BH280" s="106">
        <f t="shared" si="92"/>
        <v>0</v>
      </c>
      <c r="BI280" s="106">
        <f t="shared" si="93"/>
        <v>0</v>
      </c>
      <c r="BJ280" s="6" t="s">
        <v>79</v>
      </c>
      <c r="BK280" s="106">
        <f t="shared" si="94"/>
        <v>0</v>
      </c>
      <c r="BL280" s="6" t="s">
        <v>224</v>
      </c>
      <c r="BM280" s="105" t="s">
        <v>961</v>
      </c>
    </row>
    <row r="281" spans="1:65" s="17" customFormat="1" ht="16.5" customHeight="1">
      <c r="A281" s="14"/>
      <c r="B281" s="15"/>
      <c r="C281" s="107">
        <f t="shared" si="96"/>
        <v>148</v>
      </c>
      <c r="D281" s="107" t="s">
        <v>219</v>
      </c>
      <c r="E281" s="108" t="s">
        <v>5340</v>
      </c>
      <c r="F281" s="109" t="s">
        <v>5341</v>
      </c>
      <c r="G281" s="110" t="s">
        <v>2486</v>
      </c>
      <c r="H281" s="111">
        <v>1</v>
      </c>
      <c r="I281" s="3"/>
      <c r="J281" s="112">
        <f t="shared" ref="J281" si="107">ROUND(I281*H281,2)</f>
        <v>0</v>
      </c>
      <c r="K281" s="109" t="s">
        <v>0</v>
      </c>
      <c r="L281" s="15"/>
      <c r="M281" s="100"/>
      <c r="N281" s="101"/>
      <c r="O281" s="102"/>
      <c r="P281" s="103"/>
      <c r="Q281" s="103"/>
      <c r="R281" s="103"/>
      <c r="S281" s="103"/>
      <c r="T281" s="10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R281" s="105"/>
      <c r="AT281" s="105"/>
      <c r="AU281" s="105"/>
      <c r="AY281" s="6"/>
      <c r="BE281" s="106"/>
      <c r="BF281" s="106"/>
      <c r="BG281" s="106"/>
      <c r="BH281" s="106"/>
      <c r="BI281" s="106"/>
      <c r="BJ281" s="6"/>
      <c r="BK281" s="106"/>
      <c r="BL281" s="6"/>
      <c r="BM281" s="105"/>
    </row>
    <row r="282" spans="1:65" s="17" customFormat="1" ht="16.5" customHeight="1">
      <c r="A282" s="14"/>
      <c r="B282" s="15"/>
      <c r="C282" s="94">
        <f t="shared" si="96"/>
        <v>149</v>
      </c>
      <c r="D282" s="94" t="s">
        <v>219</v>
      </c>
      <c r="E282" s="95" t="s">
        <v>4313</v>
      </c>
      <c r="F282" s="96" t="s">
        <v>5345</v>
      </c>
      <c r="G282" s="97" t="s">
        <v>2486</v>
      </c>
      <c r="H282" s="98">
        <v>3</v>
      </c>
      <c r="I282" s="1"/>
      <c r="J282" s="99">
        <f t="shared" si="85"/>
        <v>0</v>
      </c>
      <c r="K282" s="96" t="s">
        <v>0</v>
      </c>
      <c r="L282" s="15"/>
      <c r="M282" s="100" t="s">
        <v>0</v>
      </c>
      <c r="N282" s="101" t="s">
        <v>37</v>
      </c>
      <c r="O282" s="102"/>
      <c r="P282" s="103">
        <f t="shared" si="86"/>
        <v>0</v>
      </c>
      <c r="Q282" s="103">
        <v>0</v>
      </c>
      <c r="R282" s="103">
        <f t="shared" si="87"/>
        <v>0</v>
      </c>
      <c r="S282" s="103">
        <v>0</v>
      </c>
      <c r="T282" s="104">
        <f t="shared" si="88"/>
        <v>0</v>
      </c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R282" s="105" t="s">
        <v>224</v>
      </c>
      <c r="AT282" s="105" t="s">
        <v>219</v>
      </c>
      <c r="AU282" s="105" t="s">
        <v>231</v>
      </c>
      <c r="AY282" s="6" t="s">
        <v>217</v>
      </c>
      <c r="BE282" s="106">
        <f t="shared" si="89"/>
        <v>0</v>
      </c>
      <c r="BF282" s="106">
        <f t="shared" si="90"/>
        <v>0</v>
      </c>
      <c r="BG282" s="106">
        <f t="shared" si="91"/>
        <v>0</v>
      </c>
      <c r="BH282" s="106">
        <f t="shared" si="92"/>
        <v>0</v>
      </c>
      <c r="BI282" s="106">
        <f t="shared" si="93"/>
        <v>0</v>
      </c>
      <c r="BJ282" s="6" t="s">
        <v>79</v>
      </c>
      <c r="BK282" s="106">
        <f t="shared" si="94"/>
        <v>0</v>
      </c>
      <c r="BL282" s="6" t="s">
        <v>224</v>
      </c>
      <c r="BM282" s="105" t="s">
        <v>973</v>
      </c>
    </row>
    <row r="283" spans="1:65" s="17" customFormat="1" ht="16.5" customHeight="1">
      <c r="A283" s="14"/>
      <c r="B283" s="15"/>
      <c r="C283" s="107">
        <f t="shared" si="96"/>
        <v>150</v>
      </c>
      <c r="D283" s="107" t="s">
        <v>219</v>
      </c>
      <c r="E283" s="108" t="s">
        <v>5343</v>
      </c>
      <c r="F283" s="109" t="s">
        <v>5344</v>
      </c>
      <c r="G283" s="110" t="s">
        <v>2486</v>
      </c>
      <c r="H283" s="111">
        <v>3</v>
      </c>
      <c r="I283" s="3"/>
      <c r="J283" s="112">
        <f t="shared" ref="J283" si="108">ROUND(I283*H283,2)</f>
        <v>0</v>
      </c>
      <c r="K283" s="109" t="s">
        <v>0</v>
      </c>
      <c r="L283" s="15"/>
      <c r="M283" s="100"/>
      <c r="N283" s="101"/>
      <c r="O283" s="102"/>
      <c r="P283" s="103"/>
      <c r="Q283" s="103"/>
      <c r="R283" s="103"/>
      <c r="S283" s="103"/>
      <c r="T283" s="10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R283" s="105"/>
      <c r="AT283" s="105"/>
      <c r="AU283" s="105"/>
      <c r="AY283" s="6"/>
      <c r="BE283" s="106"/>
      <c r="BF283" s="106"/>
      <c r="BG283" s="106"/>
      <c r="BH283" s="106"/>
      <c r="BI283" s="106"/>
      <c r="BJ283" s="6"/>
      <c r="BK283" s="106"/>
      <c r="BL283" s="6"/>
      <c r="BM283" s="105"/>
    </row>
    <row r="284" spans="1:65" s="17" customFormat="1" ht="16.5" customHeight="1">
      <c r="A284" s="14"/>
      <c r="B284" s="15"/>
      <c r="C284" s="94">
        <f t="shared" si="96"/>
        <v>151</v>
      </c>
      <c r="D284" s="94" t="s">
        <v>219</v>
      </c>
      <c r="E284" s="95" t="s">
        <v>4314</v>
      </c>
      <c r="F284" s="96" t="s">
        <v>5348</v>
      </c>
      <c r="G284" s="97" t="s">
        <v>2486</v>
      </c>
      <c r="H284" s="98">
        <v>3</v>
      </c>
      <c r="I284" s="1"/>
      <c r="J284" s="99">
        <f t="shared" si="85"/>
        <v>0</v>
      </c>
      <c r="K284" s="96" t="s">
        <v>0</v>
      </c>
      <c r="L284" s="15"/>
      <c r="M284" s="100" t="s">
        <v>0</v>
      </c>
      <c r="N284" s="101" t="s">
        <v>37</v>
      </c>
      <c r="O284" s="102"/>
      <c r="P284" s="103">
        <f t="shared" si="86"/>
        <v>0</v>
      </c>
      <c r="Q284" s="103">
        <v>0</v>
      </c>
      <c r="R284" s="103">
        <f t="shared" si="87"/>
        <v>0</v>
      </c>
      <c r="S284" s="103">
        <v>0</v>
      </c>
      <c r="T284" s="104">
        <f t="shared" si="88"/>
        <v>0</v>
      </c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R284" s="105" t="s">
        <v>224</v>
      </c>
      <c r="AT284" s="105" t="s">
        <v>219</v>
      </c>
      <c r="AU284" s="105" t="s">
        <v>231</v>
      </c>
      <c r="AY284" s="6" t="s">
        <v>217</v>
      </c>
      <c r="BE284" s="106">
        <f t="shared" si="89"/>
        <v>0</v>
      </c>
      <c r="BF284" s="106">
        <f t="shared" si="90"/>
        <v>0</v>
      </c>
      <c r="BG284" s="106">
        <f t="shared" si="91"/>
        <v>0</v>
      </c>
      <c r="BH284" s="106">
        <f t="shared" si="92"/>
        <v>0</v>
      </c>
      <c r="BI284" s="106">
        <f t="shared" si="93"/>
        <v>0</v>
      </c>
      <c r="BJ284" s="6" t="s">
        <v>79</v>
      </c>
      <c r="BK284" s="106">
        <f t="shared" si="94"/>
        <v>0</v>
      </c>
      <c r="BL284" s="6" t="s">
        <v>224</v>
      </c>
      <c r="BM284" s="105" t="s">
        <v>983</v>
      </c>
    </row>
    <row r="285" spans="1:65" s="17" customFormat="1" ht="16.5" customHeight="1">
      <c r="A285" s="14"/>
      <c r="B285" s="15"/>
      <c r="C285" s="107">
        <f t="shared" si="96"/>
        <v>152</v>
      </c>
      <c r="D285" s="107" t="s">
        <v>219</v>
      </c>
      <c r="E285" s="108" t="s">
        <v>5346</v>
      </c>
      <c r="F285" s="109" t="s">
        <v>5347</v>
      </c>
      <c r="G285" s="110" t="s">
        <v>2486</v>
      </c>
      <c r="H285" s="111">
        <v>3</v>
      </c>
      <c r="I285" s="3"/>
      <c r="J285" s="112">
        <f t="shared" ref="J285" si="109">ROUND(I285*H285,2)</f>
        <v>0</v>
      </c>
      <c r="K285" s="109" t="s">
        <v>0</v>
      </c>
      <c r="L285" s="15"/>
      <c r="M285" s="100"/>
      <c r="N285" s="101"/>
      <c r="O285" s="102"/>
      <c r="P285" s="103"/>
      <c r="Q285" s="103"/>
      <c r="R285" s="103"/>
      <c r="S285" s="103"/>
      <c r="T285" s="10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R285" s="105"/>
      <c r="AT285" s="105"/>
      <c r="AU285" s="105"/>
      <c r="AY285" s="6"/>
      <c r="BE285" s="106"/>
      <c r="BF285" s="106"/>
      <c r="BG285" s="106"/>
      <c r="BH285" s="106"/>
      <c r="BI285" s="106"/>
      <c r="BJ285" s="6"/>
      <c r="BK285" s="106"/>
      <c r="BL285" s="6"/>
      <c r="BM285" s="105"/>
    </row>
    <row r="286" spans="1:65" s="17" customFormat="1" ht="16.5" customHeight="1">
      <c r="A286" s="14"/>
      <c r="B286" s="15"/>
      <c r="C286" s="94">
        <f t="shared" si="96"/>
        <v>153</v>
      </c>
      <c r="D286" s="94" t="s">
        <v>219</v>
      </c>
      <c r="E286" s="95" t="s">
        <v>4315</v>
      </c>
      <c r="F286" s="96" t="s">
        <v>5351</v>
      </c>
      <c r="G286" s="97" t="s">
        <v>2486</v>
      </c>
      <c r="H286" s="98">
        <v>1</v>
      </c>
      <c r="I286" s="1"/>
      <c r="J286" s="99">
        <f t="shared" si="85"/>
        <v>0</v>
      </c>
      <c r="K286" s="96" t="s">
        <v>0</v>
      </c>
      <c r="L286" s="15"/>
      <c r="M286" s="100" t="s">
        <v>0</v>
      </c>
      <c r="N286" s="101" t="s">
        <v>37</v>
      </c>
      <c r="O286" s="102"/>
      <c r="P286" s="103">
        <f t="shared" si="86"/>
        <v>0</v>
      </c>
      <c r="Q286" s="103">
        <v>0</v>
      </c>
      <c r="R286" s="103">
        <f t="shared" si="87"/>
        <v>0</v>
      </c>
      <c r="S286" s="103">
        <v>0</v>
      </c>
      <c r="T286" s="104">
        <f t="shared" si="88"/>
        <v>0</v>
      </c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R286" s="105" t="s">
        <v>224</v>
      </c>
      <c r="AT286" s="105" t="s">
        <v>219</v>
      </c>
      <c r="AU286" s="105" t="s">
        <v>231</v>
      </c>
      <c r="AY286" s="6" t="s">
        <v>217</v>
      </c>
      <c r="BE286" s="106">
        <f t="shared" si="89"/>
        <v>0</v>
      </c>
      <c r="BF286" s="106">
        <f t="shared" si="90"/>
        <v>0</v>
      </c>
      <c r="BG286" s="106">
        <f t="shared" si="91"/>
        <v>0</v>
      </c>
      <c r="BH286" s="106">
        <f t="shared" si="92"/>
        <v>0</v>
      </c>
      <c r="BI286" s="106">
        <f t="shared" si="93"/>
        <v>0</v>
      </c>
      <c r="BJ286" s="6" t="s">
        <v>79</v>
      </c>
      <c r="BK286" s="106">
        <f t="shared" si="94"/>
        <v>0</v>
      </c>
      <c r="BL286" s="6" t="s">
        <v>224</v>
      </c>
      <c r="BM286" s="105" t="s">
        <v>993</v>
      </c>
    </row>
    <row r="287" spans="1:65" s="17" customFormat="1" ht="16.5" customHeight="1">
      <c r="A287" s="14"/>
      <c r="B287" s="15"/>
      <c r="C287" s="107">
        <f t="shared" si="96"/>
        <v>154</v>
      </c>
      <c r="D287" s="107" t="s">
        <v>219</v>
      </c>
      <c r="E287" s="108" t="s">
        <v>5349</v>
      </c>
      <c r="F287" s="109" t="s">
        <v>5350</v>
      </c>
      <c r="G287" s="110" t="s">
        <v>2486</v>
      </c>
      <c r="H287" s="111">
        <v>1</v>
      </c>
      <c r="I287" s="3"/>
      <c r="J287" s="112">
        <f t="shared" ref="J287" si="110">ROUND(I287*H287,2)</f>
        <v>0</v>
      </c>
      <c r="K287" s="109" t="s">
        <v>0</v>
      </c>
      <c r="L287" s="15"/>
      <c r="M287" s="100"/>
      <c r="N287" s="101"/>
      <c r="O287" s="102"/>
      <c r="P287" s="103"/>
      <c r="Q287" s="103"/>
      <c r="R287" s="103"/>
      <c r="S287" s="103"/>
      <c r="T287" s="10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R287" s="105"/>
      <c r="AT287" s="105"/>
      <c r="AU287" s="105"/>
      <c r="AY287" s="6"/>
      <c r="BE287" s="106"/>
      <c r="BF287" s="106"/>
      <c r="BG287" s="106"/>
      <c r="BH287" s="106"/>
      <c r="BI287" s="106"/>
      <c r="BJ287" s="6"/>
      <c r="BK287" s="106"/>
      <c r="BL287" s="6"/>
      <c r="BM287" s="105"/>
    </row>
    <row r="288" spans="1:65" s="17" customFormat="1" ht="16.5" customHeight="1">
      <c r="A288" s="14"/>
      <c r="B288" s="15"/>
      <c r="C288" s="94">
        <f t="shared" si="96"/>
        <v>155</v>
      </c>
      <c r="D288" s="94" t="s">
        <v>219</v>
      </c>
      <c r="E288" s="95" t="s">
        <v>4316</v>
      </c>
      <c r="F288" s="96" t="s">
        <v>5353</v>
      </c>
      <c r="G288" s="97" t="s">
        <v>2486</v>
      </c>
      <c r="H288" s="98">
        <v>8</v>
      </c>
      <c r="I288" s="1"/>
      <c r="J288" s="99">
        <f t="shared" si="85"/>
        <v>0</v>
      </c>
      <c r="K288" s="96" t="s">
        <v>0</v>
      </c>
      <c r="L288" s="15"/>
      <c r="M288" s="100" t="s">
        <v>0</v>
      </c>
      <c r="N288" s="101" t="s">
        <v>37</v>
      </c>
      <c r="O288" s="102"/>
      <c r="P288" s="103">
        <f t="shared" si="86"/>
        <v>0</v>
      </c>
      <c r="Q288" s="103">
        <v>0</v>
      </c>
      <c r="R288" s="103">
        <f t="shared" si="87"/>
        <v>0</v>
      </c>
      <c r="S288" s="103">
        <v>0</v>
      </c>
      <c r="T288" s="104">
        <f t="shared" si="88"/>
        <v>0</v>
      </c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R288" s="105" t="s">
        <v>224</v>
      </c>
      <c r="AT288" s="105" t="s">
        <v>219</v>
      </c>
      <c r="AU288" s="105" t="s">
        <v>231</v>
      </c>
      <c r="AY288" s="6" t="s">
        <v>217</v>
      </c>
      <c r="BE288" s="106">
        <f t="shared" si="89"/>
        <v>0</v>
      </c>
      <c r="BF288" s="106">
        <f t="shared" si="90"/>
        <v>0</v>
      </c>
      <c r="BG288" s="106">
        <f t="shared" si="91"/>
        <v>0</v>
      </c>
      <c r="BH288" s="106">
        <f t="shared" si="92"/>
        <v>0</v>
      </c>
      <c r="BI288" s="106">
        <f t="shared" si="93"/>
        <v>0</v>
      </c>
      <c r="BJ288" s="6" t="s">
        <v>79</v>
      </c>
      <c r="BK288" s="106">
        <f t="shared" si="94"/>
        <v>0</v>
      </c>
      <c r="BL288" s="6" t="s">
        <v>224</v>
      </c>
      <c r="BM288" s="105" t="s">
        <v>1004</v>
      </c>
    </row>
    <row r="289" spans="1:65" s="17" customFormat="1" ht="16.5" customHeight="1">
      <c r="A289" s="14"/>
      <c r="B289" s="15"/>
      <c r="C289" s="107">
        <f t="shared" si="96"/>
        <v>156</v>
      </c>
      <c r="D289" s="107" t="s">
        <v>219</v>
      </c>
      <c r="E289" s="108" t="s">
        <v>5352</v>
      </c>
      <c r="F289" s="109" t="s">
        <v>5354</v>
      </c>
      <c r="G289" s="110" t="s">
        <v>2486</v>
      </c>
      <c r="H289" s="111">
        <v>8</v>
      </c>
      <c r="I289" s="3"/>
      <c r="J289" s="112">
        <f t="shared" ref="J289" si="111">ROUND(I289*H289,2)</f>
        <v>0</v>
      </c>
      <c r="K289" s="109" t="s">
        <v>0</v>
      </c>
      <c r="L289" s="15"/>
      <c r="M289" s="100"/>
      <c r="N289" s="101"/>
      <c r="O289" s="102"/>
      <c r="P289" s="103"/>
      <c r="Q289" s="103"/>
      <c r="R289" s="103"/>
      <c r="S289" s="103"/>
      <c r="T289" s="10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R289" s="105"/>
      <c r="AT289" s="105"/>
      <c r="AU289" s="105"/>
      <c r="AY289" s="6"/>
      <c r="BE289" s="106"/>
      <c r="BF289" s="106"/>
      <c r="BG289" s="106"/>
      <c r="BH289" s="106"/>
      <c r="BI289" s="106"/>
      <c r="BJ289" s="6"/>
      <c r="BK289" s="106"/>
      <c r="BL289" s="6"/>
      <c r="BM289" s="105"/>
    </row>
    <row r="290" spans="1:65" s="17" customFormat="1" ht="16.5" customHeight="1">
      <c r="A290" s="14"/>
      <c r="B290" s="15"/>
      <c r="C290" s="94">
        <f t="shared" si="96"/>
        <v>157</v>
      </c>
      <c r="D290" s="94" t="s">
        <v>219</v>
      </c>
      <c r="E290" s="95" t="s">
        <v>4317</v>
      </c>
      <c r="F290" s="96" t="s">
        <v>5355</v>
      </c>
      <c r="G290" s="97" t="s">
        <v>2486</v>
      </c>
      <c r="H290" s="98">
        <v>1</v>
      </c>
      <c r="I290" s="1"/>
      <c r="J290" s="99">
        <f t="shared" si="85"/>
        <v>0</v>
      </c>
      <c r="K290" s="96" t="s">
        <v>0</v>
      </c>
      <c r="L290" s="15"/>
      <c r="M290" s="100" t="s">
        <v>0</v>
      </c>
      <c r="N290" s="101" t="s">
        <v>37</v>
      </c>
      <c r="O290" s="102"/>
      <c r="P290" s="103">
        <f t="shared" si="86"/>
        <v>0</v>
      </c>
      <c r="Q290" s="103">
        <v>0</v>
      </c>
      <c r="R290" s="103">
        <f t="shared" si="87"/>
        <v>0</v>
      </c>
      <c r="S290" s="103">
        <v>0</v>
      </c>
      <c r="T290" s="104">
        <f t="shared" si="88"/>
        <v>0</v>
      </c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R290" s="105" t="s">
        <v>224</v>
      </c>
      <c r="AT290" s="105" t="s">
        <v>219</v>
      </c>
      <c r="AU290" s="105" t="s">
        <v>231</v>
      </c>
      <c r="AY290" s="6" t="s">
        <v>217</v>
      </c>
      <c r="BE290" s="106">
        <f t="shared" si="89"/>
        <v>0</v>
      </c>
      <c r="BF290" s="106">
        <f t="shared" si="90"/>
        <v>0</v>
      </c>
      <c r="BG290" s="106">
        <f t="shared" si="91"/>
        <v>0</v>
      </c>
      <c r="BH290" s="106">
        <f t="shared" si="92"/>
        <v>0</v>
      </c>
      <c r="BI290" s="106">
        <f t="shared" si="93"/>
        <v>0</v>
      </c>
      <c r="BJ290" s="6" t="s">
        <v>79</v>
      </c>
      <c r="BK290" s="106">
        <f t="shared" si="94"/>
        <v>0</v>
      </c>
      <c r="BL290" s="6" t="s">
        <v>224</v>
      </c>
      <c r="BM290" s="105" t="s">
        <v>1014</v>
      </c>
    </row>
    <row r="291" spans="1:65" s="17" customFormat="1" ht="16.5" customHeight="1">
      <c r="A291" s="14"/>
      <c r="B291" s="15"/>
      <c r="C291" s="107">
        <f t="shared" si="96"/>
        <v>158</v>
      </c>
      <c r="D291" s="107" t="s">
        <v>219</v>
      </c>
      <c r="E291" s="108" t="s">
        <v>5358</v>
      </c>
      <c r="F291" s="109" t="s">
        <v>5356</v>
      </c>
      <c r="G291" s="110" t="s">
        <v>2486</v>
      </c>
      <c r="H291" s="111">
        <v>1</v>
      </c>
      <c r="I291" s="3"/>
      <c r="J291" s="112">
        <f t="shared" ref="J291" si="112">ROUND(I291*H291,2)</f>
        <v>0</v>
      </c>
      <c r="K291" s="109" t="s">
        <v>0</v>
      </c>
      <c r="L291" s="15"/>
      <c r="M291" s="100"/>
      <c r="N291" s="101"/>
      <c r="O291" s="102"/>
      <c r="P291" s="103"/>
      <c r="Q291" s="103"/>
      <c r="R291" s="103"/>
      <c r="S291" s="103"/>
      <c r="T291" s="10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R291" s="105"/>
      <c r="AT291" s="105"/>
      <c r="AU291" s="105"/>
      <c r="AY291" s="6"/>
      <c r="BE291" s="106"/>
      <c r="BF291" s="106"/>
      <c r="BG291" s="106"/>
      <c r="BH291" s="106"/>
      <c r="BI291" s="106"/>
      <c r="BJ291" s="6"/>
      <c r="BK291" s="106"/>
      <c r="BL291" s="6"/>
      <c r="BM291" s="105"/>
    </row>
    <row r="292" spans="1:65" s="17" customFormat="1" ht="16.5" customHeight="1">
      <c r="A292" s="14"/>
      <c r="B292" s="15"/>
      <c r="C292" s="94">
        <f t="shared" si="96"/>
        <v>159</v>
      </c>
      <c r="D292" s="94" t="s">
        <v>219</v>
      </c>
      <c r="E292" s="95" t="s">
        <v>4318</v>
      </c>
      <c r="F292" s="96" t="s">
        <v>5312</v>
      </c>
      <c r="G292" s="97" t="s">
        <v>2486</v>
      </c>
      <c r="H292" s="98">
        <v>150</v>
      </c>
      <c r="I292" s="1"/>
      <c r="J292" s="99">
        <f t="shared" si="85"/>
        <v>0</v>
      </c>
      <c r="K292" s="96" t="s">
        <v>0</v>
      </c>
      <c r="L292" s="15"/>
      <c r="M292" s="100" t="s">
        <v>0</v>
      </c>
      <c r="N292" s="101" t="s">
        <v>37</v>
      </c>
      <c r="O292" s="102"/>
      <c r="P292" s="103">
        <f t="shared" si="86"/>
        <v>0</v>
      </c>
      <c r="Q292" s="103">
        <v>0</v>
      </c>
      <c r="R292" s="103">
        <f t="shared" si="87"/>
        <v>0</v>
      </c>
      <c r="S292" s="103">
        <v>0</v>
      </c>
      <c r="T292" s="104">
        <f t="shared" si="88"/>
        <v>0</v>
      </c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R292" s="105" t="s">
        <v>224</v>
      </c>
      <c r="AT292" s="105" t="s">
        <v>219</v>
      </c>
      <c r="AU292" s="105" t="s">
        <v>231</v>
      </c>
      <c r="AY292" s="6" t="s">
        <v>217</v>
      </c>
      <c r="BE292" s="106">
        <f t="shared" si="89"/>
        <v>0</v>
      </c>
      <c r="BF292" s="106">
        <f t="shared" si="90"/>
        <v>0</v>
      </c>
      <c r="BG292" s="106">
        <f t="shared" si="91"/>
        <v>0</v>
      </c>
      <c r="BH292" s="106">
        <f t="shared" si="92"/>
        <v>0</v>
      </c>
      <c r="BI292" s="106">
        <f t="shared" si="93"/>
        <v>0</v>
      </c>
      <c r="BJ292" s="6" t="s">
        <v>79</v>
      </c>
      <c r="BK292" s="106">
        <f t="shared" si="94"/>
        <v>0</v>
      </c>
      <c r="BL292" s="6" t="s">
        <v>224</v>
      </c>
      <c r="BM292" s="105" t="s">
        <v>1024</v>
      </c>
    </row>
    <row r="293" spans="1:65" s="17" customFormat="1" ht="36">
      <c r="A293" s="14"/>
      <c r="B293" s="15"/>
      <c r="C293" s="94">
        <f t="shared" si="96"/>
        <v>160</v>
      </c>
      <c r="D293" s="94" t="s">
        <v>219</v>
      </c>
      <c r="E293" s="95" t="s">
        <v>4319</v>
      </c>
      <c r="F293" s="96" t="s">
        <v>5359</v>
      </c>
      <c r="G293" s="97" t="s">
        <v>2486</v>
      </c>
      <c r="H293" s="98">
        <v>1</v>
      </c>
      <c r="I293" s="1"/>
      <c r="J293" s="99">
        <f t="shared" si="85"/>
        <v>0</v>
      </c>
      <c r="K293" s="96" t="s">
        <v>0</v>
      </c>
      <c r="L293" s="15"/>
      <c r="M293" s="100" t="s">
        <v>0</v>
      </c>
      <c r="N293" s="101" t="s">
        <v>37</v>
      </c>
      <c r="O293" s="102"/>
      <c r="P293" s="103">
        <f t="shared" si="86"/>
        <v>0</v>
      </c>
      <c r="Q293" s="103">
        <v>0</v>
      </c>
      <c r="R293" s="103">
        <f t="shared" si="87"/>
        <v>0</v>
      </c>
      <c r="S293" s="103">
        <v>0</v>
      </c>
      <c r="T293" s="104">
        <f t="shared" si="88"/>
        <v>0</v>
      </c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R293" s="105" t="s">
        <v>224</v>
      </c>
      <c r="AT293" s="105" t="s">
        <v>219</v>
      </c>
      <c r="AU293" s="105" t="s">
        <v>231</v>
      </c>
      <c r="AY293" s="6" t="s">
        <v>217</v>
      </c>
      <c r="BE293" s="106">
        <f t="shared" si="89"/>
        <v>0</v>
      </c>
      <c r="BF293" s="106">
        <f t="shared" si="90"/>
        <v>0</v>
      </c>
      <c r="BG293" s="106">
        <f t="shared" si="91"/>
        <v>0</v>
      </c>
      <c r="BH293" s="106">
        <f t="shared" si="92"/>
        <v>0</v>
      </c>
      <c r="BI293" s="106">
        <f t="shared" si="93"/>
        <v>0</v>
      </c>
      <c r="BJ293" s="6" t="s">
        <v>79</v>
      </c>
      <c r="BK293" s="106">
        <f t="shared" si="94"/>
        <v>0</v>
      </c>
      <c r="BL293" s="6" t="s">
        <v>224</v>
      </c>
      <c r="BM293" s="105" t="s">
        <v>1034</v>
      </c>
    </row>
    <row r="294" spans="1:65" s="17" customFormat="1" ht="36">
      <c r="A294" s="14"/>
      <c r="B294" s="15"/>
      <c r="C294" s="107">
        <f t="shared" si="96"/>
        <v>161</v>
      </c>
      <c r="D294" s="107" t="s">
        <v>219</v>
      </c>
      <c r="E294" s="108" t="s">
        <v>5357</v>
      </c>
      <c r="F294" s="109" t="s">
        <v>5360</v>
      </c>
      <c r="G294" s="110" t="s">
        <v>2486</v>
      </c>
      <c r="H294" s="111">
        <v>1</v>
      </c>
      <c r="I294" s="3"/>
      <c r="J294" s="112">
        <f t="shared" ref="J294" si="113">ROUND(I294*H294,2)</f>
        <v>0</v>
      </c>
      <c r="K294" s="109" t="s">
        <v>0</v>
      </c>
      <c r="L294" s="15"/>
      <c r="M294" s="100"/>
      <c r="N294" s="101"/>
      <c r="O294" s="102"/>
      <c r="P294" s="103"/>
      <c r="Q294" s="103"/>
      <c r="R294" s="103"/>
      <c r="S294" s="103"/>
      <c r="T294" s="10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R294" s="105"/>
      <c r="AT294" s="105"/>
      <c r="AU294" s="105"/>
      <c r="AY294" s="6"/>
      <c r="BE294" s="106"/>
      <c r="BF294" s="106"/>
      <c r="BG294" s="106"/>
      <c r="BH294" s="106"/>
      <c r="BI294" s="106"/>
      <c r="BJ294" s="6"/>
      <c r="BK294" s="106"/>
      <c r="BL294" s="6"/>
      <c r="BM294" s="105"/>
    </row>
    <row r="295" spans="1:65" s="17" customFormat="1" ht="16.5" customHeight="1">
      <c r="A295" s="14"/>
      <c r="B295" s="15"/>
      <c r="C295" s="94">
        <f t="shared" si="96"/>
        <v>162</v>
      </c>
      <c r="D295" s="94" t="s">
        <v>219</v>
      </c>
      <c r="E295" s="95" t="s">
        <v>4320</v>
      </c>
      <c r="F295" s="96" t="s">
        <v>5361</v>
      </c>
      <c r="G295" s="97" t="s">
        <v>2486</v>
      </c>
      <c r="H295" s="98">
        <v>1</v>
      </c>
      <c r="I295" s="1"/>
      <c r="J295" s="99">
        <f t="shared" si="85"/>
        <v>0</v>
      </c>
      <c r="K295" s="96" t="s">
        <v>0</v>
      </c>
      <c r="L295" s="15"/>
      <c r="M295" s="100" t="s">
        <v>0</v>
      </c>
      <c r="N295" s="101" t="s">
        <v>37</v>
      </c>
      <c r="O295" s="102"/>
      <c r="P295" s="103">
        <f t="shared" si="86"/>
        <v>0</v>
      </c>
      <c r="Q295" s="103">
        <v>0</v>
      </c>
      <c r="R295" s="103">
        <f t="shared" si="87"/>
        <v>0</v>
      </c>
      <c r="S295" s="103">
        <v>0</v>
      </c>
      <c r="T295" s="104">
        <f t="shared" si="88"/>
        <v>0</v>
      </c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R295" s="105" t="s">
        <v>224</v>
      </c>
      <c r="AT295" s="105" t="s">
        <v>219</v>
      </c>
      <c r="AU295" s="105" t="s">
        <v>231</v>
      </c>
      <c r="AY295" s="6" t="s">
        <v>217</v>
      </c>
      <c r="BE295" s="106">
        <f t="shared" si="89"/>
        <v>0</v>
      </c>
      <c r="BF295" s="106">
        <f t="shared" si="90"/>
        <v>0</v>
      </c>
      <c r="BG295" s="106">
        <f t="shared" si="91"/>
        <v>0</v>
      </c>
      <c r="BH295" s="106">
        <f t="shared" si="92"/>
        <v>0</v>
      </c>
      <c r="BI295" s="106">
        <f t="shared" si="93"/>
        <v>0</v>
      </c>
      <c r="BJ295" s="6" t="s">
        <v>79</v>
      </c>
      <c r="BK295" s="106">
        <f t="shared" si="94"/>
        <v>0</v>
      </c>
      <c r="BL295" s="6" t="s">
        <v>224</v>
      </c>
      <c r="BM295" s="105" t="s">
        <v>1044</v>
      </c>
    </row>
    <row r="296" spans="1:65" s="17" customFormat="1" ht="16.5" customHeight="1">
      <c r="A296" s="14"/>
      <c r="B296" s="15"/>
      <c r="C296" s="107">
        <f t="shared" si="96"/>
        <v>163</v>
      </c>
      <c r="D296" s="107" t="s">
        <v>219</v>
      </c>
      <c r="E296" s="108" t="s">
        <v>5363</v>
      </c>
      <c r="F296" s="109" t="s">
        <v>5362</v>
      </c>
      <c r="G296" s="110" t="s">
        <v>2486</v>
      </c>
      <c r="H296" s="111">
        <v>1</v>
      </c>
      <c r="I296" s="3"/>
      <c r="J296" s="112">
        <f t="shared" ref="J296" si="114">ROUND(I296*H296,2)</f>
        <v>0</v>
      </c>
      <c r="K296" s="109" t="s">
        <v>0</v>
      </c>
      <c r="L296" s="15"/>
      <c r="M296" s="100"/>
      <c r="N296" s="101"/>
      <c r="O296" s="102"/>
      <c r="P296" s="103"/>
      <c r="Q296" s="103"/>
      <c r="R296" s="103"/>
      <c r="S296" s="103"/>
      <c r="T296" s="10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R296" s="105"/>
      <c r="AT296" s="105"/>
      <c r="AU296" s="105"/>
      <c r="AY296" s="6"/>
      <c r="BE296" s="106"/>
      <c r="BF296" s="106"/>
      <c r="BG296" s="106"/>
      <c r="BH296" s="106"/>
      <c r="BI296" s="106"/>
      <c r="BJ296" s="6"/>
      <c r="BK296" s="106"/>
      <c r="BL296" s="6"/>
      <c r="BM296" s="105"/>
    </row>
    <row r="297" spans="1:65" s="17" customFormat="1" ht="16.5" customHeight="1">
      <c r="A297" s="14"/>
      <c r="B297" s="15"/>
      <c r="C297" s="94">
        <f t="shared" si="96"/>
        <v>164</v>
      </c>
      <c r="D297" s="94" t="s">
        <v>219</v>
      </c>
      <c r="E297" s="95" t="s">
        <v>4321</v>
      </c>
      <c r="F297" s="96" t="s">
        <v>5366</v>
      </c>
      <c r="G297" s="97" t="s">
        <v>2486</v>
      </c>
      <c r="H297" s="98">
        <v>12</v>
      </c>
      <c r="I297" s="1"/>
      <c r="J297" s="99">
        <f t="shared" si="85"/>
        <v>0</v>
      </c>
      <c r="K297" s="96" t="s">
        <v>0</v>
      </c>
      <c r="L297" s="15"/>
      <c r="M297" s="100" t="s">
        <v>0</v>
      </c>
      <c r="N297" s="101" t="s">
        <v>37</v>
      </c>
      <c r="O297" s="102"/>
      <c r="P297" s="103">
        <f t="shared" si="86"/>
        <v>0</v>
      </c>
      <c r="Q297" s="103">
        <v>0</v>
      </c>
      <c r="R297" s="103">
        <f t="shared" si="87"/>
        <v>0</v>
      </c>
      <c r="S297" s="103">
        <v>0</v>
      </c>
      <c r="T297" s="104">
        <f t="shared" si="88"/>
        <v>0</v>
      </c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R297" s="105" t="s">
        <v>224</v>
      </c>
      <c r="AT297" s="105" t="s">
        <v>219</v>
      </c>
      <c r="AU297" s="105" t="s">
        <v>231</v>
      </c>
      <c r="AY297" s="6" t="s">
        <v>217</v>
      </c>
      <c r="BE297" s="106">
        <f t="shared" si="89"/>
        <v>0</v>
      </c>
      <c r="BF297" s="106">
        <f t="shared" si="90"/>
        <v>0</v>
      </c>
      <c r="BG297" s="106">
        <f t="shared" si="91"/>
        <v>0</v>
      </c>
      <c r="BH297" s="106">
        <f t="shared" si="92"/>
        <v>0</v>
      </c>
      <c r="BI297" s="106">
        <f t="shared" si="93"/>
        <v>0</v>
      </c>
      <c r="BJ297" s="6" t="s">
        <v>79</v>
      </c>
      <c r="BK297" s="106">
        <f t="shared" si="94"/>
        <v>0</v>
      </c>
      <c r="BL297" s="6" t="s">
        <v>224</v>
      </c>
      <c r="BM297" s="105" t="s">
        <v>1053</v>
      </c>
    </row>
    <row r="298" spans="1:65" s="17" customFormat="1" ht="16.5" customHeight="1">
      <c r="A298" s="14"/>
      <c r="B298" s="15"/>
      <c r="C298" s="107">
        <f t="shared" si="96"/>
        <v>165</v>
      </c>
      <c r="D298" s="107" t="s">
        <v>219</v>
      </c>
      <c r="E298" s="108" t="s">
        <v>5364</v>
      </c>
      <c r="F298" s="109" t="s">
        <v>5365</v>
      </c>
      <c r="G298" s="110" t="s">
        <v>2486</v>
      </c>
      <c r="H298" s="111">
        <v>12</v>
      </c>
      <c r="I298" s="3"/>
      <c r="J298" s="112">
        <f t="shared" ref="J298" si="115">ROUND(I298*H298,2)</f>
        <v>0</v>
      </c>
      <c r="K298" s="109" t="s">
        <v>0</v>
      </c>
      <c r="L298" s="15"/>
      <c r="M298" s="100"/>
      <c r="N298" s="101"/>
      <c r="O298" s="102"/>
      <c r="P298" s="103"/>
      <c r="Q298" s="103"/>
      <c r="R298" s="103"/>
      <c r="S298" s="103"/>
      <c r="T298" s="10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R298" s="105"/>
      <c r="AT298" s="105"/>
      <c r="AU298" s="105"/>
      <c r="AY298" s="6"/>
      <c r="BE298" s="106"/>
      <c r="BF298" s="106"/>
      <c r="BG298" s="106"/>
      <c r="BH298" s="106"/>
      <c r="BI298" s="106"/>
      <c r="BJ298" s="6"/>
      <c r="BK298" s="106"/>
      <c r="BL298" s="6"/>
      <c r="BM298" s="105"/>
    </row>
    <row r="299" spans="1:65" s="17" customFormat="1" ht="21.75" customHeight="1">
      <c r="A299" s="14"/>
      <c r="B299" s="15"/>
      <c r="C299" s="94">
        <f t="shared" si="96"/>
        <v>166</v>
      </c>
      <c r="D299" s="94" t="s">
        <v>219</v>
      </c>
      <c r="E299" s="95" t="s">
        <v>4322</v>
      </c>
      <c r="F299" s="96" t="s">
        <v>5368</v>
      </c>
      <c r="G299" s="97" t="s">
        <v>2486</v>
      </c>
      <c r="H299" s="98">
        <v>7</v>
      </c>
      <c r="I299" s="1"/>
      <c r="J299" s="99">
        <f t="shared" si="85"/>
        <v>0</v>
      </c>
      <c r="K299" s="96" t="s">
        <v>0</v>
      </c>
      <c r="L299" s="15"/>
      <c r="M299" s="100" t="s">
        <v>0</v>
      </c>
      <c r="N299" s="101" t="s">
        <v>37</v>
      </c>
      <c r="O299" s="102"/>
      <c r="P299" s="103">
        <f t="shared" si="86"/>
        <v>0</v>
      </c>
      <c r="Q299" s="103">
        <v>0</v>
      </c>
      <c r="R299" s="103">
        <f t="shared" si="87"/>
        <v>0</v>
      </c>
      <c r="S299" s="103">
        <v>0</v>
      </c>
      <c r="T299" s="104">
        <f t="shared" si="88"/>
        <v>0</v>
      </c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R299" s="105" t="s">
        <v>224</v>
      </c>
      <c r="AT299" s="105" t="s">
        <v>219</v>
      </c>
      <c r="AU299" s="105" t="s">
        <v>231</v>
      </c>
      <c r="AY299" s="6" t="s">
        <v>217</v>
      </c>
      <c r="BE299" s="106">
        <f t="shared" si="89"/>
        <v>0</v>
      </c>
      <c r="BF299" s="106">
        <f t="shared" si="90"/>
        <v>0</v>
      </c>
      <c r="BG299" s="106">
        <f t="shared" si="91"/>
        <v>0</v>
      </c>
      <c r="BH299" s="106">
        <f t="shared" si="92"/>
        <v>0</v>
      </c>
      <c r="BI299" s="106">
        <f t="shared" si="93"/>
        <v>0</v>
      </c>
      <c r="BJ299" s="6" t="s">
        <v>79</v>
      </c>
      <c r="BK299" s="106">
        <f t="shared" si="94"/>
        <v>0</v>
      </c>
      <c r="BL299" s="6" t="s">
        <v>224</v>
      </c>
      <c r="BM299" s="105" t="s">
        <v>1063</v>
      </c>
    </row>
    <row r="300" spans="1:65" s="17" customFormat="1" ht="21.75" customHeight="1">
      <c r="A300" s="14"/>
      <c r="B300" s="15"/>
      <c r="C300" s="107">
        <f t="shared" si="96"/>
        <v>167</v>
      </c>
      <c r="D300" s="107" t="s">
        <v>219</v>
      </c>
      <c r="E300" s="108" t="s">
        <v>5367</v>
      </c>
      <c r="F300" s="109" t="s">
        <v>5369</v>
      </c>
      <c r="G300" s="110" t="s">
        <v>2486</v>
      </c>
      <c r="H300" s="111">
        <v>7</v>
      </c>
      <c r="I300" s="3"/>
      <c r="J300" s="112">
        <f t="shared" ref="J300" si="116">ROUND(I300*H300,2)</f>
        <v>0</v>
      </c>
      <c r="K300" s="109" t="s">
        <v>0</v>
      </c>
      <c r="L300" s="15"/>
      <c r="M300" s="100"/>
      <c r="N300" s="101"/>
      <c r="O300" s="102"/>
      <c r="P300" s="103"/>
      <c r="Q300" s="103"/>
      <c r="R300" s="103"/>
      <c r="S300" s="103"/>
      <c r="T300" s="10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R300" s="105"/>
      <c r="AT300" s="105"/>
      <c r="AU300" s="105"/>
      <c r="AY300" s="6"/>
      <c r="BE300" s="106"/>
      <c r="BF300" s="106"/>
      <c r="BG300" s="106"/>
      <c r="BH300" s="106"/>
      <c r="BI300" s="106"/>
      <c r="BJ300" s="6"/>
      <c r="BK300" s="106"/>
      <c r="BL300" s="6"/>
      <c r="BM300" s="105"/>
    </row>
    <row r="301" spans="1:65" s="17" customFormat="1" ht="16.5" customHeight="1">
      <c r="A301" s="14"/>
      <c r="B301" s="15"/>
      <c r="C301" s="94">
        <f t="shared" si="96"/>
        <v>168</v>
      </c>
      <c r="D301" s="94" t="s">
        <v>219</v>
      </c>
      <c r="E301" s="95" t="s">
        <v>4239</v>
      </c>
      <c r="F301" s="96" t="s">
        <v>5222</v>
      </c>
      <c r="G301" s="97" t="s">
        <v>2486</v>
      </c>
      <c r="H301" s="98">
        <v>19</v>
      </c>
      <c r="I301" s="1"/>
      <c r="J301" s="99">
        <f t="shared" si="85"/>
        <v>0</v>
      </c>
      <c r="K301" s="96" t="s">
        <v>0</v>
      </c>
      <c r="L301" s="15"/>
      <c r="M301" s="100" t="s">
        <v>0</v>
      </c>
      <c r="N301" s="101" t="s">
        <v>37</v>
      </c>
      <c r="O301" s="102"/>
      <c r="P301" s="103">
        <f t="shared" si="86"/>
        <v>0</v>
      </c>
      <c r="Q301" s="103">
        <v>0</v>
      </c>
      <c r="R301" s="103">
        <f t="shared" si="87"/>
        <v>0</v>
      </c>
      <c r="S301" s="103">
        <v>0</v>
      </c>
      <c r="T301" s="104">
        <f t="shared" si="88"/>
        <v>0</v>
      </c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R301" s="105" t="s">
        <v>224</v>
      </c>
      <c r="AT301" s="105" t="s">
        <v>219</v>
      </c>
      <c r="AU301" s="105" t="s">
        <v>231</v>
      </c>
      <c r="AY301" s="6" t="s">
        <v>217</v>
      </c>
      <c r="BE301" s="106">
        <f t="shared" si="89"/>
        <v>0</v>
      </c>
      <c r="BF301" s="106">
        <f t="shared" si="90"/>
        <v>0</v>
      </c>
      <c r="BG301" s="106">
        <f t="shared" si="91"/>
        <v>0</v>
      </c>
      <c r="BH301" s="106">
        <f t="shared" si="92"/>
        <v>0</v>
      </c>
      <c r="BI301" s="106">
        <f t="shared" si="93"/>
        <v>0</v>
      </c>
      <c r="BJ301" s="6" t="s">
        <v>79</v>
      </c>
      <c r="BK301" s="106">
        <f t="shared" si="94"/>
        <v>0</v>
      </c>
      <c r="BL301" s="6" t="s">
        <v>224</v>
      </c>
      <c r="BM301" s="105" t="s">
        <v>1073</v>
      </c>
    </row>
    <row r="302" spans="1:65" s="17" customFormat="1" ht="16.5" customHeight="1">
      <c r="A302" s="14"/>
      <c r="B302" s="15"/>
      <c r="C302" s="107">
        <f t="shared" si="96"/>
        <v>169</v>
      </c>
      <c r="D302" s="107" t="s">
        <v>219</v>
      </c>
      <c r="E302" s="108" t="s">
        <v>5221</v>
      </c>
      <c r="F302" s="109" t="s">
        <v>5223</v>
      </c>
      <c r="G302" s="110" t="s">
        <v>2486</v>
      </c>
      <c r="H302" s="111">
        <v>19</v>
      </c>
      <c r="I302" s="3"/>
      <c r="J302" s="112">
        <f t="shared" ref="J302" si="117">ROUND(I302*H302,2)</f>
        <v>0</v>
      </c>
      <c r="K302" s="109" t="s">
        <v>0</v>
      </c>
      <c r="L302" s="15"/>
      <c r="M302" s="100"/>
      <c r="N302" s="101"/>
      <c r="O302" s="102"/>
      <c r="P302" s="103"/>
      <c r="Q302" s="103"/>
      <c r="R302" s="103"/>
      <c r="S302" s="103"/>
      <c r="T302" s="10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R302" s="105"/>
      <c r="AT302" s="105"/>
      <c r="AU302" s="105"/>
      <c r="AY302" s="6"/>
      <c r="BE302" s="106"/>
      <c r="BF302" s="106"/>
      <c r="BG302" s="106"/>
      <c r="BH302" s="106"/>
      <c r="BI302" s="106"/>
      <c r="BJ302" s="6"/>
      <c r="BK302" s="106"/>
      <c r="BL302" s="6"/>
      <c r="BM302" s="105"/>
    </row>
    <row r="303" spans="1:65" s="17" customFormat="1" ht="16.5" customHeight="1">
      <c r="A303" s="14"/>
      <c r="B303" s="15"/>
      <c r="C303" s="94">
        <f t="shared" si="96"/>
        <v>170</v>
      </c>
      <c r="D303" s="94" t="s">
        <v>219</v>
      </c>
      <c r="E303" s="95" t="s">
        <v>4323</v>
      </c>
      <c r="F303" s="96" t="s">
        <v>4324</v>
      </c>
      <c r="G303" s="97" t="s">
        <v>2359</v>
      </c>
      <c r="H303" s="98">
        <v>8</v>
      </c>
      <c r="I303" s="1"/>
      <c r="J303" s="99">
        <f t="shared" si="85"/>
        <v>0</v>
      </c>
      <c r="K303" s="96" t="s">
        <v>0</v>
      </c>
      <c r="L303" s="15"/>
      <c r="M303" s="100" t="s">
        <v>0</v>
      </c>
      <c r="N303" s="101" t="s">
        <v>37</v>
      </c>
      <c r="O303" s="102"/>
      <c r="P303" s="103">
        <f t="shared" si="86"/>
        <v>0</v>
      </c>
      <c r="Q303" s="103">
        <v>0</v>
      </c>
      <c r="R303" s="103">
        <f t="shared" si="87"/>
        <v>0</v>
      </c>
      <c r="S303" s="103">
        <v>0</v>
      </c>
      <c r="T303" s="104">
        <f t="shared" si="88"/>
        <v>0</v>
      </c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R303" s="105" t="s">
        <v>224</v>
      </c>
      <c r="AT303" s="105" t="s">
        <v>219</v>
      </c>
      <c r="AU303" s="105" t="s">
        <v>231</v>
      </c>
      <c r="AY303" s="6" t="s">
        <v>217</v>
      </c>
      <c r="BE303" s="106">
        <f t="shared" si="89"/>
        <v>0</v>
      </c>
      <c r="BF303" s="106">
        <f t="shared" si="90"/>
        <v>0</v>
      </c>
      <c r="BG303" s="106">
        <f t="shared" si="91"/>
        <v>0</v>
      </c>
      <c r="BH303" s="106">
        <f t="shared" si="92"/>
        <v>0</v>
      </c>
      <c r="BI303" s="106">
        <f t="shared" si="93"/>
        <v>0</v>
      </c>
      <c r="BJ303" s="6" t="s">
        <v>79</v>
      </c>
      <c r="BK303" s="106">
        <f t="shared" si="94"/>
        <v>0</v>
      </c>
      <c r="BL303" s="6" t="s">
        <v>224</v>
      </c>
      <c r="BM303" s="105" t="s">
        <v>1086</v>
      </c>
    </row>
    <row r="304" spans="1:65" s="17" customFormat="1" ht="16.5" customHeight="1">
      <c r="A304" s="14"/>
      <c r="B304" s="15"/>
      <c r="C304" s="94">
        <f t="shared" si="96"/>
        <v>171</v>
      </c>
      <c r="D304" s="94" t="s">
        <v>219</v>
      </c>
      <c r="E304" s="95" t="s">
        <v>4325</v>
      </c>
      <c r="F304" s="96" t="s">
        <v>5371</v>
      </c>
      <c r="G304" s="97" t="s">
        <v>2486</v>
      </c>
      <c r="H304" s="98">
        <v>1</v>
      </c>
      <c r="I304" s="1"/>
      <c r="J304" s="99">
        <f t="shared" si="85"/>
        <v>0</v>
      </c>
      <c r="K304" s="96" t="s">
        <v>0</v>
      </c>
      <c r="L304" s="15"/>
      <c r="M304" s="100" t="s">
        <v>0</v>
      </c>
      <c r="N304" s="101" t="s">
        <v>37</v>
      </c>
      <c r="O304" s="102"/>
      <c r="P304" s="103">
        <f t="shared" si="86"/>
        <v>0</v>
      </c>
      <c r="Q304" s="103">
        <v>0</v>
      </c>
      <c r="R304" s="103">
        <f t="shared" si="87"/>
        <v>0</v>
      </c>
      <c r="S304" s="103">
        <v>0</v>
      </c>
      <c r="T304" s="104">
        <f t="shared" si="88"/>
        <v>0</v>
      </c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R304" s="105" t="s">
        <v>224</v>
      </c>
      <c r="AT304" s="105" t="s">
        <v>219</v>
      </c>
      <c r="AU304" s="105" t="s">
        <v>231</v>
      </c>
      <c r="AY304" s="6" t="s">
        <v>217</v>
      </c>
      <c r="BE304" s="106">
        <f t="shared" si="89"/>
        <v>0</v>
      </c>
      <c r="BF304" s="106">
        <f t="shared" si="90"/>
        <v>0</v>
      </c>
      <c r="BG304" s="106">
        <f t="shared" si="91"/>
        <v>0</v>
      </c>
      <c r="BH304" s="106">
        <f t="shared" si="92"/>
        <v>0</v>
      </c>
      <c r="BI304" s="106">
        <f t="shared" si="93"/>
        <v>0</v>
      </c>
      <c r="BJ304" s="6" t="s">
        <v>79</v>
      </c>
      <c r="BK304" s="106">
        <f t="shared" si="94"/>
        <v>0</v>
      </c>
      <c r="BL304" s="6" t="s">
        <v>224</v>
      </c>
      <c r="BM304" s="105" t="s">
        <v>1105</v>
      </c>
    </row>
    <row r="305" spans="1:65" s="17" customFormat="1" ht="16.5" customHeight="1">
      <c r="A305" s="14"/>
      <c r="B305" s="15"/>
      <c r="C305" s="107">
        <f t="shared" si="96"/>
        <v>172</v>
      </c>
      <c r="D305" s="107" t="s">
        <v>219</v>
      </c>
      <c r="E305" s="108" t="s">
        <v>5370</v>
      </c>
      <c r="F305" s="109" t="s">
        <v>5372</v>
      </c>
      <c r="G305" s="110" t="s">
        <v>2486</v>
      </c>
      <c r="H305" s="111">
        <v>1</v>
      </c>
      <c r="I305" s="3"/>
      <c r="J305" s="112">
        <f t="shared" ref="J305" si="118">ROUND(I305*H305,2)</f>
        <v>0</v>
      </c>
      <c r="K305" s="109" t="s">
        <v>0</v>
      </c>
      <c r="L305" s="15"/>
      <c r="M305" s="100"/>
      <c r="N305" s="101"/>
      <c r="O305" s="102"/>
      <c r="P305" s="103"/>
      <c r="Q305" s="103"/>
      <c r="R305" s="103"/>
      <c r="S305" s="103"/>
      <c r="T305" s="10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R305" s="105"/>
      <c r="AT305" s="105"/>
      <c r="AU305" s="105"/>
      <c r="AY305" s="6"/>
      <c r="BE305" s="106"/>
      <c r="BF305" s="106"/>
      <c r="BG305" s="106"/>
      <c r="BH305" s="106"/>
      <c r="BI305" s="106"/>
      <c r="BJ305" s="6"/>
      <c r="BK305" s="106"/>
      <c r="BL305" s="6"/>
      <c r="BM305" s="105"/>
    </row>
    <row r="306" spans="1:65" s="17" customFormat="1" ht="16.5" customHeight="1">
      <c r="A306" s="14"/>
      <c r="B306" s="15"/>
      <c r="C306" s="94">
        <f t="shared" si="96"/>
        <v>173</v>
      </c>
      <c r="D306" s="94" t="s">
        <v>219</v>
      </c>
      <c r="E306" s="95" t="s">
        <v>4326</v>
      </c>
      <c r="F306" s="96" t="s">
        <v>5374</v>
      </c>
      <c r="G306" s="97" t="s">
        <v>2486</v>
      </c>
      <c r="H306" s="98">
        <v>1</v>
      </c>
      <c r="I306" s="1"/>
      <c r="J306" s="99">
        <f t="shared" si="85"/>
        <v>0</v>
      </c>
      <c r="K306" s="96" t="s">
        <v>0</v>
      </c>
      <c r="L306" s="15"/>
      <c r="M306" s="100" t="s">
        <v>0</v>
      </c>
      <c r="N306" s="101" t="s">
        <v>37</v>
      </c>
      <c r="O306" s="102"/>
      <c r="P306" s="103">
        <f t="shared" si="86"/>
        <v>0</v>
      </c>
      <c r="Q306" s="103">
        <v>0</v>
      </c>
      <c r="R306" s="103">
        <f t="shared" si="87"/>
        <v>0</v>
      </c>
      <c r="S306" s="103">
        <v>0</v>
      </c>
      <c r="T306" s="104">
        <f t="shared" si="88"/>
        <v>0</v>
      </c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R306" s="105" t="s">
        <v>224</v>
      </c>
      <c r="AT306" s="105" t="s">
        <v>219</v>
      </c>
      <c r="AU306" s="105" t="s">
        <v>231</v>
      </c>
      <c r="AY306" s="6" t="s">
        <v>217</v>
      </c>
      <c r="BE306" s="106">
        <f t="shared" si="89"/>
        <v>0</v>
      </c>
      <c r="BF306" s="106">
        <f t="shared" si="90"/>
        <v>0</v>
      </c>
      <c r="BG306" s="106">
        <f t="shared" si="91"/>
        <v>0</v>
      </c>
      <c r="BH306" s="106">
        <f t="shared" si="92"/>
        <v>0</v>
      </c>
      <c r="BI306" s="106">
        <f t="shared" si="93"/>
        <v>0</v>
      </c>
      <c r="BJ306" s="6" t="s">
        <v>79</v>
      </c>
      <c r="BK306" s="106">
        <f t="shared" si="94"/>
        <v>0</v>
      </c>
      <c r="BL306" s="6" t="s">
        <v>224</v>
      </c>
      <c r="BM306" s="105" t="s">
        <v>2895</v>
      </c>
    </row>
    <row r="307" spans="1:65" s="17" customFormat="1" ht="16.5" customHeight="1">
      <c r="A307" s="14"/>
      <c r="B307" s="15"/>
      <c r="C307" s="107">
        <f t="shared" si="96"/>
        <v>174</v>
      </c>
      <c r="D307" s="107" t="s">
        <v>219</v>
      </c>
      <c r="E307" s="108" t="s">
        <v>5373</v>
      </c>
      <c r="F307" s="109" t="s">
        <v>5375</v>
      </c>
      <c r="G307" s="110" t="s">
        <v>2486</v>
      </c>
      <c r="H307" s="111">
        <v>1</v>
      </c>
      <c r="I307" s="3"/>
      <c r="J307" s="112">
        <f t="shared" ref="J307" si="119">ROUND(I307*H307,2)</f>
        <v>0</v>
      </c>
      <c r="K307" s="109" t="s">
        <v>0</v>
      </c>
      <c r="L307" s="15"/>
      <c r="M307" s="100"/>
      <c r="N307" s="101"/>
      <c r="O307" s="102"/>
      <c r="P307" s="103"/>
      <c r="Q307" s="103"/>
      <c r="R307" s="103"/>
      <c r="S307" s="103"/>
      <c r="T307" s="10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R307" s="105"/>
      <c r="AT307" s="105"/>
      <c r="AU307" s="105"/>
      <c r="AY307" s="6"/>
      <c r="BE307" s="106"/>
      <c r="BF307" s="106"/>
      <c r="BG307" s="106"/>
      <c r="BH307" s="106"/>
      <c r="BI307" s="106"/>
      <c r="BJ307" s="6"/>
      <c r="BK307" s="106"/>
      <c r="BL307" s="6"/>
      <c r="BM307" s="105"/>
    </row>
    <row r="308" spans="1:65" s="17" customFormat="1" ht="16.5" customHeight="1">
      <c r="A308" s="14"/>
      <c r="B308" s="15"/>
      <c r="C308" s="94">
        <f t="shared" si="96"/>
        <v>175</v>
      </c>
      <c r="D308" s="94" t="s">
        <v>219</v>
      </c>
      <c r="E308" s="95" t="s">
        <v>4327</v>
      </c>
      <c r="F308" s="96" t="s">
        <v>5378</v>
      </c>
      <c r="G308" s="97" t="s">
        <v>2486</v>
      </c>
      <c r="H308" s="98">
        <v>1</v>
      </c>
      <c r="I308" s="1"/>
      <c r="J308" s="99">
        <f t="shared" si="85"/>
        <v>0</v>
      </c>
      <c r="K308" s="96" t="s">
        <v>0</v>
      </c>
      <c r="L308" s="15"/>
      <c r="M308" s="100" t="s">
        <v>0</v>
      </c>
      <c r="N308" s="101" t="s">
        <v>37</v>
      </c>
      <c r="O308" s="102"/>
      <c r="P308" s="103">
        <f t="shared" si="86"/>
        <v>0</v>
      </c>
      <c r="Q308" s="103">
        <v>0</v>
      </c>
      <c r="R308" s="103">
        <f t="shared" si="87"/>
        <v>0</v>
      </c>
      <c r="S308" s="103">
        <v>0</v>
      </c>
      <c r="T308" s="104">
        <f t="shared" si="88"/>
        <v>0</v>
      </c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R308" s="105" t="s">
        <v>224</v>
      </c>
      <c r="AT308" s="105" t="s">
        <v>219</v>
      </c>
      <c r="AU308" s="105" t="s">
        <v>231</v>
      </c>
      <c r="AY308" s="6" t="s">
        <v>217</v>
      </c>
      <c r="BE308" s="106">
        <f t="shared" si="89"/>
        <v>0</v>
      </c>
      <c r="BF308" s="106">
        <f t="shared" si="90"/>
        <v>0</v>
      </c>
      <c r="BG308" s="106">
        <f t="shared" si="91"/>
        <v>0</v>
      </c>
      <c r="BH308" s="106">
        <f t="shared" si="92"/>
        <v>0</v>
      </c>
      <c r="BI308" s="106">
        <f t="shared" si="93"/>
        <v>0</v>
      </c>
      <c r="BJ308" s="6" t="s">
        <v>79</v>
      </c>
      <c r="BK308" s="106">
        <f t="shared" si="94"/>
        <v>0</v>
      </c>
      <c r="BL308" s="6" t="s">
        <v>224</v>
      </c>
      <c r="BM308" s="105" t="s">
        <v>1134</v>
      </c>
    </row>
    <row r="309" spans="1:65" s="17" customFormat="1" ht="16.5" customHeight="1">
      <c r="A309" s="14"/>
      <c r="B309" s="15"/>
      <c r="C309" s="107">
        <f t="shared" si="96"/>
        <v>176</v>
      </c>
      <c r="D309" s="107" t="s">
        <v>219</v>
      </c>
      <c r="E309" s="108" t="s">
        <v>5376</v>
      </c>
      <c r="F309" s="109" t="s">
        <v>5377</v>
      </c>
      <c r="G309" s="110" t="s">
        <v>2486</v>
      </c>
      <c r="H309" s="111">
        <v>1</v>
      </c>
      <c r="I309" s="3"/>
      <c r="J309" s="112">
        <f t="shared" ref="J309" si="120">ROUND(I309*H309,2)</f>
        <v>0</v>
      </c>
      <c r="K309" s="109" t="s">
        <v>0</v>
      </c>
      <c r="L309" s="15"/>
      <c r="M309" s="100"/>
      <c r="N309" s="101"/>
      <c r="O309" s="102"/>
      <c r="P309" s="103"/>
      <c r="Q309" s="103"/>
      <c r="R309" s="103"/>
      <c r="S309" s="103"/>
      <c r="T309" s="10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R309" s="105"/>
      <c r="AT309" s="105"/>
      <c r="AU309" s="105"/>
      <c r="AY309" s="6"/>
      <c r="BE309" s="106"/>
      <c r="BF309" s="106"/>
      <c r="BG309" s="106"/>
      <c r="BH309" s="106"/>
      <c r="BI309" s="106"/>
      <c r="BJ309" s="6"/>
      <c r="BK309" s="106"/>
      <c r="BL309" s="6"/>
      <c r="BM309" s="105"/>
    </row>
    <row r="310" spans="1:65" s="17" customFormat="1" ht="16.5" customHeight="1">
      <c r="A310" s="14"/>
      <c r="B310" s="15"/>
      <c r="C310" s="94">
        <f t="shared" si="96"/>
        <v>177</v>
      </c>
      <c r="D310" s="94" t="s">
        <v>219</v>
      </c>
      <c r="E310" s="95" t="s">
        <v>4328</v>
      </c>
      <c r="F310" s="96" t="s">
        <v>5381</v>
      </c>
      <c r="G310" s="97" t="s">
        <v>2486</v>
      </c>
      <c r="H310" s="98">
        <v>1</v>
      </c>
      <c r="I310" s="1"/>
      <c r="J310" s="99">
        <f t="shared" si="85"/>
        <v>0</v>
      </c>
      <c r="K310" s="96" t="s">
        <v>0</v>
      </c>
      <c r="L310" s="15"/>
      <c r="M310" s="100" t="s">
        <v>0</v>
      </c>
      <c r="N310" s="101" t="s">
        <v>37</v>
      </c>
      <c r="O310" s="102"/>
      <c r="P310" s="103">
        <f t="shared" si="86"/>
        <v>0</v>
      </c>
      <c r="Q310" s="103">
        <v>0</v>
      </c>
      <c r="R310" s="103">
        <f t="shared" si="87"/>
        <v>0</v>
      </c>
      <c r="S310" s="103">
        <v>0</v>
      </c>
      <c r="T310" s="104">
        <f t="shared" si="88"/>
        <v>0</v>
      </c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R310" s="105" t="s">
        <v>224</v>
      </c>
      <c r="AT310" s="105" t="s">
        <v>219</v>
      </c>
      <c r="AU310" s="105" t="s">
        <v>231</v>
      </c>
      <c r="AY310" s="6" t="s">
        <v>217</v>
      </c>
      <c r="BE310" s="106">
        <f t="shared" si="89"/>
        <v>0</v>
      </c>
      <c r="BF310" s="106">
        <f t="shared" si="90"/>
        <v>0</v>
      </c>
      <c r="BG310" s="106">
        <f t="shared" si="91"/>
        <v>0</v>
      </c>
      <c r="BH310" s="106">
        <f t="shared" si="92"/>
        <v>0</v>
      </c>
      <c r="BI310" s="106">
        <f t="shared" si="93"/>
        <v>0</v>
      </c>
      <c r="BJ310" s="6" t="s">
        <v>79</v>
      </c>
      <c r="BK310" s="106">
        <f t="shared" si="94"/>
        <v>0</v>
      </c>
      <c r="BL310" s="6" t="s">
        <v>224</v>
      </c>
      <c r="BM310" s="105" t="s">
        <v>1143</v>
      </c>
    </row>
    <row r="311" spans="1:65" s="17" customFormat="1" ht="16.5" customHeight="1">
      <c r="A311" s="14"/>
      <c r="B311" s="15"/>
      <c r="C311" s="107">
        <f t="shared" si="96"/>
        <v>178</v>
      </c>
      <c r="D311" s="107" t="s">
        <v>219</v>
      </c>
      <c r="E311" s="108" t="s">
        <v>5379</v>
      </c>
      <c r="F311" s="109" t="s">
        <v>5380</v>
      </c>
      <c r="G311" s="110" t="s">
        <v>2486</v>
      </c>
      <c r="H311" s="111">
        <v>1</v>
      </c>
      <c r="I311" s="3"/>
      <c r="J311" s="112">
        <f t="shared" ref="J311" si="121">ROUND(I311*H311,2)</f>
        <v>0</v>
      </c>
      <c r="K311" s="109" t="s">
        <v>0</v>
      </c>
      <c r="L311" s="15"/>
      <c r="M311" s="100"/>
      <c r="N311" s="101"/>
      <c r="O311" s="102"/>
      <c r="P311" s="103"/>
      <c r="Q311" s="103"/>
      <c r="R311" s="103"/>
      <c r="S311" s="103"/>
      <c r="T311" s="10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R311" s="105"/>
      <c r="AT311" s="105"/>
      <c r="AU311" s="105"/>
      <c r="AY311" s="6"/>
      <c r="BE311" s="106"/>
      <c r="BF311" s="106"/>
      <c r="BG311" s="106"/>
      <c r="BH311" s="106"/>
      <c r="BI311" s="106"/>
      <c r="BJ311" s="6"/>
      <c r="BK311" s="106"/>
      <c r="BL311" s="6"/>
      <c r="BM311" s="105"/>
    </row>
    <row r="312" spans="1:65" s="17" customFormat="1" ht="16.5" customHeight="1">
      <c r="A312" s="14"/>
      <c r="B312" s="15"/>
      <c r="C312" s="94">
        <f t="shared" si="96"/>
        <v>179</v>
      </c>
      <c r="D312" s="94" t="s">
        <v>219</v>
      </c>
      <c r="E312" s="95" t="s">
        <v>4329</v>
      </c>
      <c r="F312" s="96" t="s">
        <v>5383</v>
      </c>
      <c r="G312" s="97" t="s">
        <v>2486</v>
      </c>
      <c r="H312" s="98">
        <v>1</v>
      </c>
      <c r="I312" s="1"/>
      <c r="J312" s="99">
        <f t="shared" si="85"/>
        <v>0</v>
      </c>
      <c r="K312" s="96" t="s">
        <v>0</v>
      </c>
      <c r="L312" s="15"/>
      <c r="M312" s="100" t="s">
        <v>0</v>
      </c>
      <c r="N312" s="101" t="s">
        <v>37</v>
      </c>
      <c r="O312" s="102"/>
      <c r="P312" s="103">
        <f t="shared" si="86"/>
        <v>0</v>
      </c>
      <c r="Q312" s="103">
        <v>0</v>
      </c>
      <c r="R312" s="103">
        <f t="shared" si="87"/>
        <v>0</v>
      </c>
      <c r="S312" s="103">
        <v>0</v>
      </c>
      <c r="T312" s="104">
        <f t="shared" si="88"/>
        <v>0</v>
      </c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R312" s="105" t="s">
        <v>224</v>
      </c>
      <c r="AT312" s="105" t="s">
        <v>219</v>
      </c>
      <c r="AU312" s="105" t="s">
        <v>231</v>
      </c>
      <c r="AY312" s="6" t="s">
        <v>217</v>
      </c>
      <c r="BE312" s="106">
        <f t="shared" si="89"/>
        <v>0</v>
      </c>
      <c r="BF312" s="106">
        <f t="shared" si="90"/>
        <v>0</v>
      </c>
      <c r="BG312" s="106">
        <f t="shared" si="91"/>
        <v>0</v>
      </c>
      <c r="BH312" s="106">
        <f t="shared" si="92"/>
        <v>0</v>
      </c>
      <c r="BI312" s="106">
        <f t="shared" si="93"/>
        <v>0</v>
      </c>
      <c r="BJ312" s="6" t="s">
        <v>79</v>
      </c>
      <c r="BK312" s="106">
        <f t="shared" si="94"/>
        <v>0</v>
      </c>
      <c r="BL312" s="6" t="s">
        <v>224</v>
      </c>
      <c r="BM312" s="105" t="s">
        <v>1157</v>
      </c>
    </row>
    <row r="313" spans="1:65" s="17" customFormat="1" ht="16.5" customHeight="1">
      <c r="A313" s="14"/>
      <c r="B313" s="15"/>
      <c r="C313" s="107">
        <f t="shared" si="96"/>
        <v>180</v>
      </c>
      <c r="D313" s="107" t="s">
        <v>219</v>
      </c>
      <c r="E313" s="108" t="s">
        <v>5382</v>
      </c>
      <c r="F313" s="109" t="s">
        <v>5384</v>
      </c>
      <c r="G313" s="110" t="s">
        <v>2486</v>
      </c>
      <c r="H313" s="111">
        <v>1</v>
      </c>
      <c r="I313" s="3"/>
      <c r="J313" s="112">
        <f t="shared" ref="J313" si="122">ROUND(I313*H313,2)</f>
        <v>0</v>
      </c>
      <c r="K313" s="109" t="s">
        <v>0</v>
      </c>
      <c r="L313" s="15"/>
      <c r="M313" s="100"/>
      <c r="N313" s="101"/>
      <c r="O313" s="102"/>
      <c r="P313" s="103"/>
      <c r="Q313" s="103"/>
      <c r="R313" s="103"/>
      <c r="S313" s="103"/>
      <c r="T313" s="10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R313" s="105"/>
      <c r="AT313" s="105"/>
      <c r="AU313" s="105"/>
      <c r="AY313" s="6"/>
      <c r="BE313" s="106"/>
      <c r="BF313" s="106"/>
      <c r="BG313" s="106"/>
      <c r="BH313" s="106"/>
      <c r="BI313" s="106"/>
      <c r="BJ313" s="6"/>
      <c r="BK313" s="106"/>
      <c r="BL313" s="6"/>
      <c r="BM313" s="105"/>
    </row>
    <row r="314" spans="1:65" s="17" customFormat="1" ht="16.5" customHeight="1">
      <c r="A314" s="14"/>
      <c r="B314" s="15"/>
      <c r="C314" s="94">
        <f t="shared" si="96"/>
        <v>181</v>
      </c>
      <c r="D314" s="94" t="s">
        <v>219</v>
      </c>
      <c r="E314" s="95" t="s">
        <v>4330</v>
      </c>
      <c r="F314" s="96" t="s">
        <v>5386</v>
      </c>
      <c r="G314" s="97" t="s">
        <v>2486</v>
      </c>
      <c r="H314" s="98">
        <v>1</v>
      </c>
      <c r="I314" s="1"/>
      <c r="J314" s="99">
        <f t="shared" si="85"/>
        <v>0</v>
      </c>
      <c r="K314" s="96" t="s">
        <v>0</v>
      </c>
      <c r="L314" s="15"/>
      <c r="M314" s="100" t="s">
        <v>0</v>
      </c>
      <c r="N314" s="101" t="s">
        <v>37</v>
      </c>
      <c r="O314" s="102"/>
      <c r="P314" s="103">
        <f t="shared" si="86"/>
        <v>0</v>
      </c>
      <c r="Q314" s="103">
        <v>0</v>
      </c>
      <c r="R314" s="103">
        <f t="shared" si="87"/>
        <v>0</v>
      </c>
      <c r="S314" s="103">
        <v>0</v>
      </c>
      <c r="T314" s="104">
        <f t="shared" si="88"/>
        <v>0</v>
      </c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R314" s="105" t="s">
        <v>224</v>
      </c>
      <c r="AT314" s="105" t="s">
        <v>219</v>
      </c>
      <c r="AU314" s="105" t="s">
        <v>231</v>
      </c>
      <c r="AY314" s="6" t="s">
        <v>217</v>
      </c>
      <c r="BE314" s="106">
        <f t="shared" si="89"/>
        <v>0</v>
      </c>
      <c r="BF314" s="106">
        <f t="shared" si="90"/>
        <v>0</v>
      </c>
      <c r="BG314" s="106">
        <f t="shared" si="91"/>
        <v>0</v>
      </c>
      <c r="BH314" s="106">
        <f t="shared" si="92"/>
        <v>0</v>
      </c>
      <c r="BI314" s="106">
        <f t="shared" si="93"/>
        <v>0</v>
      </c>
      <c r="BJ314" s="6" t="s">
        <v>79</v>
      </c>
      <c r="BK314" s="106">
        <f t="shared" si="94"/>
        <v>0</v>
      </c>
      <c r="BL314" s="6" t="s">
        <v>224</v>
      </c>
      <c r="BM314" s="105" t="s">
        <v>1167</v>
      </c>
    </row>
    <row r="315" spans="1:65" s="17" customFormat="1" ht="16.5" customHeight="1">
      <c r="A315" s="14"/>
      <c r="B315" s="15"/>
      <c r="C315" s="107">
        <f t="shared" si="96"/>
        <v>182</v>
      </c>
      <c r="D315" s="107" t="s">
        <v>219</v>
      </c>
      <c r="E315" s="108" t="s">
        <v>5385</v>
      </c>
      <c r="F315" s="109" t="s">
        <v>5387</v>
      </c>
      <c r="G315" s="110" t="s">
        <v>2486</v>
      </c>
      <c r="H315" s="111">
        <v>1</v>
      </c>
      <c r="I315" s="3"/>
      <c r="J315" s="112">
        <f t="shared" ref="J315" si="123">ROUND(I315*H315,2)</f>
        <v>0</v>
      </c>
      <c r="K315" s="109" t="s">
        <v>0</v>
      </c>
      <c r="L315" s="15"/>
      <c r="M315" s="100"/>
      <c r="N315" s="101"/>
      <c r="O315" s="102"/>
      <c r="P315" s="103"/>
      <c r="Q315" s="103"/>
      <c r="R315" s="103"/>
      <c r="S315" s="103"/>
      <c r="T315" s="10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R315" s="105"/>
      <c r="AT315" s="105"/>
      <c r="AU315" s="105"/>
      <c r="AY315" s="6"/>
      <c r="BE315" s="106"/>
      <c r="BF315" s="106"/>
      <c r="BG315" s="106"/>
      <c r="BH315" s="106"/>
      <c r="BI315" s="106"/>
      <c r="BJ315" s="6"/>
      <c r="BK315" s="106"/>
      <c r="BL315" s="6"/>
      <c r="BM315" s="105"/>
    </row>
    <row r="316" spans="1:65" s="17" customFormat="1" ht="16.5" customHeight="1">
      <c r="A316" s="14"/>
      <c r="B316" s="15"/>
      <c r="C316" s="94">
        <f t="shared" si="96"/>
        <v>183</v>
      </c>
      <c r="D316" s="94" t="s">
        <v>219</v>
      </c>
      <c r="E316" s="95" t="s">
        <v>4331</v>
      </c>
      <c r="F316" s="96" t="s">
        <v>5389</v>
      </c>
      <c r="G316" s="97" t="s">
        <v>2486</v>
      </c>
      <c r="H316" s="98">
        <v>1</v>
      </c>
      <c r="I316" s="1"/>
      <c r="J316" s="99">
        <f t="shared" si="85"/>
        <v>0</v>
      </c>
      <c r="K316" s="96" t="s">
        <v>0</v>
      </c>
      <c r="L316" s="15"/>
      <c r="M316" s="100" t="s">
        <v>0</v>
      </c>
      <c r="N316" s="101" t="s">
        <v>37</v>
      </c>
      <c r="O316" s="102"/>
      <c r="P316" s="103">
        <f t="shared" si="86"/>
        <v>0</v>
      </c>
      <c r="Q316" s="103">
        <v>0</v>
      </c>
      <c r="R316" s="103">
        <f t="shared" si="87"/>
        <v>0</v>
      </c>
      <c r="S316" s="103">
        <v>0</v>
      </c>
      <c r="T316" s="104">
        <f t="shared" si="88"/>
        <v>0</v>
      </c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R316" s="105" t="s">
        <v>224</v>
      </c>
      <c r="AT316" s="105" t="s">
        <v>219</v>
      </c>
      <c r="AU316" s="105" t="s">
        <v>231</v>
      </c>
      <c r="AY316" s="6" t="s">
        <v>217</v>
      </c>
      <c r="BE316" s="106">
        <f t="shared" si="89"/>
        <v>0</v>
      </c>
      <c r="BF316" s="106">
        <f t="shared" si="90"/>
        <v>0</v>
      </c>
      <c r="BG316" s="106">
        <f t="shared" si="91"/>
        <v>0</v>
      </c>
      <c r="BH316" s="106">
        <f t="shared" si="92"/>
        <v>0</v>
      </c>
      <c r="BI316" s="106">
        <f t="shared" si="93"/>
        <v>0</v>
      </c>
      <c r="BJ316" s="6" t="s">
        <v>79</v>
      </c>
      <c r="BK316" s="106">
        <f t="shared" si="94"/>
        <v>0</v>
      </c>
      <c r="BL316" s="6" t="s">
        <v>224</v>
      </c>
      <c r="BM316" s="105" t="s">
        <v>1176</v>
      </c>
    </row>
    <row r="317" spans="1:65" s="17" customFormat="1" ht="16.5" customHeight="1">
      <c r="A317" s="14"/>
      <c r="B317" s="15"/>
      <c r="C317" s="107">
        <f t="shared" si="96"/>
        <v>184</v>
      </c>
      <c r="D317" s="107" t="s">
        <v>219</v>
      </c>
      <c r="E317" s="108" t="s">
        <v>5388</v>
      </c>
      <c r="F317" s="109" t="s">
        <v>5390</v>
      </c>
      <c r="G317" s="110" t="s">
        <v>2486</v>
      </c>
      <c r="H317" s="111">
        <v>1</v>
      </c>
      <c r="I317" s="3"/>
      <c r="J317" s="112">
        <f t="shared" ref="J317" si="124">ROUND(I317*H317,2)</f>
        <v>0</v>
      </c>
      <c r="K317" s="109" t="s">
        <v>0</v>
      </c>
      <c r="L317" s="15"/>
      <c r="M317" s="100"/>
      <c r="N317" s="101"/>
      <c r="O317" s="102"/>
      <c r="P317" s="103"/>
      <c r="Q317" s="103"/>
      <c r="R317" s="103"/>
      <c r="S317" s="103"/>
      <c r="T317" s="10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R317" s="105"/>
      <c r="AT317" s="105"/>
      <c r="AU317" s="105"/>
      <c r="AY317" s="6"/>
      <c r="BE317" s="106"/>
      <c r="BF317" s="106"/>
      <c r="BG317" s="106"/>
      <c r="BH317" s="106"/>
      <c r="BI317" s="106"/>
      <c r="BJ317" s="6"/>
      <c r="BK317" s="106"/>
      <c r="BL317" s="6"/>
      <c r="BM317" s="105"/>
    </row>
    <row r="318" spans="1:65" s="17" customFormat="1" ht="16.5" customHeight="1">
      <c r="A318" s="14"/>
      <c r="B318" s="15"/>
      <c r="C318" s="94">
        <f t="shared" si="96"/>
        <v>185</v>
      </c>
      <c r="D318" s="94" t="s">
        <v>219</v>
      </c>
      <c r="E318" s="95" t="s">
        <v>4332</v>
      </c>
      <c r="F318" s="96" t="s">
        <v>5392</v>
      </c>
      <c r="G318" s="97" t="s">
        <v>2486</v>
      </c>
      <c r="H318" s="98">
        <v>2</v>
      </c>
      <c r="I318" s="1"/>
      <c r="J318" s="99">
        <f t="shared" si="85"/>
        <v>0</v>
      </c>
      <c r="K318" s="96" t="s">
        <v>0</v>
      </c>
      <c r="L318" s="15"/>
      <c r="M318" s="100" t="s">
        <v>0</v>
      </c>
      <c r="N318" s="101" t="s">
        <v>37</v>
      </c>
      <c r="O318" s="102"/>
      <c r="P318" s="103">
        <f t="shared" si="86"/>
        <v>0</v>
      </c>
      <c r="Q318" s="103">
        <v>0</v>
      </c>
      <c r="R318" s="103">
        <f t="shared" si="87"/>
        <v>0</v>
      </c>
      <c r="S318" s="103">
        <v>0</v>
      </c>
      <c r="T318" s="104">
        <f t="shared" si="88"/>
        <v>0</v>
      </c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R318" s="105" t="s">
        <v>224</v>
      </c>
      <c r="AT318" s="105" t="s">
        <v>219</v>
      </c>
      <c r="AU318" s="105" t="s">
        <v>231</v>
      </c>
      <c r="AY318" s="6" t="s">
        <v>217</v>
      </c>
      <c r="BE318" s="106">
        <f t="shared" si="89"/>
        <v>0</v>
      </c>
      <c r="BF318" s="106">
        <f t="shared" si="90"/>
        <v>0</v>
      </c>
      <c r="BG318" s="106">
        <f t="shared" si="91"/>
        <v>0</v>
      </c>
      <c r="BH318" s="106">
        <f t="shared" si="92"/>
        <v>0</v>
      </c>
      <c r="BI318" s="106">
        <f t="shared" si="93"/>
        <v>0</v>
      </c>
      <c r="BJ318" s="6" t="s">
        <v>79</v>
      </c>
      <c r="BK318" s="106">
        <f t="shared" si="94"/>
        <v>0</v>
      </c>
      <c r="BL318" s="6" t="s">
        <v>224</v>
      </c>
      <c r="BM318" s="105" t="s">
        <v>1186</v>
      </c>
    </row>
    <row r="319" spans="1:65" s="17" customFormat="1" ht="16.5" customHeight="1">
      <c r="A319" s="14"/>
      <c r="B319" s="15"/>
      <c r="C319" s="107">
        <f t="shared" si="96"/>
        <v>186</v>
      </c>
      <c r="D319" s="107" t="s">
        <v>219</v>
      </c>
      <c r="E319" s="108" t="s">
        <v>5391</v>
      </c>
      <c r="F319" s="109" t="s">
        <v>5393</v>
      </c>
      <c r="G319" s="110" t="s">
        <v>2486</v>
      </c>
      <c r="H319" s="111">
        <v>2</v>
      </c>
      <c r="I319" s="3"/>
      <c r="J319" s="112">
        <f t="shared" ref="J319" si="125">ROUND(I319*H319,2)</f>
        <v>0</v>
      </c>
      <c r="K319" s="109" t="s">
        <v>0</v>
      </c>
      <c r="L319" s="15"/>
      <c r="M319" s="100"/>
      <c r="N319" s="101"/>
      <c r="O319" s="102"/>
      <c r="P319" s="103"/>
      <c r="Q319" s="103"/>
      <c r="R319" s="103"/>
      <c r="S319" s="103"/>
      <c r="T319" s="10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R319" s="105"/>
      <c r="AT319" s="105"/>
      <c r="AU319" s="105"/>
      <c r="AY319" s="6"/>
      <c r="BE319" s="106"/>
      <c r="BF319" s="106"/>
      <c r="BG319" s="106"/>
      <c r="BH319" s="106"/>
      <c r="BI319" s="106"/>
      <c r="BJ319" s="6"/>
      <c r="BK319" s="106"/>
      <c r="BL319" s="6"/>
      <c r="BM319" s="105"/>
    </row>
    <row r="320" spans="1:65" s="17" customFormat="1" ht="16.5" customHeight="1">
      <c r="A320" s="14"/>
      <c r="B320" s="15"/>
      <c r="C320" s="94">
        <f t="shared" si="96"/>
        <v>187</v>
      </c>
      <c r="D320" s="94" t="s">
        <v>219</v>
      </c>
      <c r="E320" s="95" t="s">
        <v>4333</v>
      </c>
      <c r="F320" s="96" t="s">
        <v>5395</v>
      </c>
      <c r="G320" s="97" t="s">
        <v>2486</v>
      </c>
      <c r="H320" s="98">
        <v>1</v>
      </c>
      <c r="I320" s="1"/>
      <c r="J320" s="99">
        <f t="shared" si="85"/>
        <v>0</v>
      </c>
      <c r="K320" s="96" t="s">
        <v>0</v>
      </c>
      <c r="L320" s="15"/>
      <c r="M320" s="100" t="s">
        <v>0</v>
      </c>
      <c r="N320" s="101" t="s">
        <v>37</v>
      </c>
      <c r="O320" s="102"/>
      <c r="P320" s="103">
        <f t="shared" si="86"/>
        <v>0</v>
      </c>
      <c r="Q320" s="103">
        <v>0</v>
      </c>
      <c r="R320" s="103">
        <f t="shared" si="87"/>
        <v>0</v>
      </c>
      <c r="S320" s="103">
        <v>0</v>
      </c>
      <c r="T320" s="104">
        <f t="shared" si="88"/>
        <v>0</v>
      </c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R320" s="105" t="s">
        <v>224</v>
      </c>
      <c r="AT320" s="105" t="s">
        <v>219</v>
      </c>
      <c r="AU320" s="105" t="s">
        <v>231</v>
      </c>
      <c r="AY320" s="6" t="s">
        <v>217</v>
      </c>
      <c r="BE320" s="106">
        <f t="shared" si="89"/>
        <v>0</v>
      </c>
      <c r="BF320" s="106">
        <f t="shared" si="90"/>
        <v>0</v>
      </c>
      <c r="BG320" s="106">
        <f t="shared" si="91"/>
        <v>0</v>
      </c>
      <c r="BH320" s="106">
        <f t="shared" si="92"/>
        <v>0</v>
      </c>
      <c r="BI320" s="106">
        <f t="shared" si="93"/>
        <v>0</v>
      </c>
      <c r="BJ320" s="6" t="s">
        <v>79</v>
      </c>
      <c r="BK320" s="106">
        <f t="shared" si="94"/>
        <v>0</v>
      </c>
      <c r="BL320" s="6" t="s">
        <v>224</v>
      </c>
      <c r="BM320" s="105" t="s">
        <v>1196</v>
      </c>
    </row>
    <row r="321" spans="1:65" s="17" customFormat="1" ht="16.5" customHeight="1">
      <c r="A321" s="14"/>
      <c r="B321" s="15"/>
      <c r="C321" s="107">
        <f t="shared" si="96"/>
        <v>188</v>
      </c>
      <c r="D321" s="107" t="s">
        <v>219</v>
      </c>
      <c r="E321" s="108" t="s">
        <v>5394</v>
      </c>
      <c r="F321" s="109" t="s">
        <v>5396</v>
      </c>
      <c r="G321" s="110" t="s">
        <v>2486</v>
      </c>
      <c r="H321" s="111">
        <v>1</v>
      </c>
      <c r="I321" s="3"/>
      <c r="J321" s="112">
        <f t="shared" ref="J321:J322" si="126">ROUND(I321*H321,2)</f>
        <v>0</v>
      </c>
      <c r="K321" s="109" t="s">
        <v>0</v>
      </c>
      <c r="L321" s="15"/>
      <c r="M321" s="100"/>
      <c r="N321" s="101"/>
      <c r="O321" s="102"/>
      <c r="P321" s="103"/>
      <c r="Q321" s="103"/>
      <c r="R321" s="103"/>
      <c r="S321" s="103"/>
      <c r="T321" s="10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R321" s="105"/>
      <c r="AT321" s="105"/>
      <c r="AU321" s="105"/>
      <c r="AY321" s="6"/>
      <c r="BE321" s="106"/>
      <c r="BF321" s="106"/>
      <c r="BG321" s="106"/>
      <c r="BH321" s="106"/>
      <c r="BI321" s="106"/>
      <c r="BJ321" s="6"/>
      <c r="BK321" s="106"/>
      <c r="BL321" s="6"/>
      <c r="BM321" s="105"/>
    </row>
    <row r="322" spans="1:65" s="17" customFormat="1" ht="16.5" customHeight="1">
      <c r="A322" s="14"/>
      <c r="B322" s="15"/>
      <c r="C322" s="94">
        <f t="shared" si="96"/>
        <v>189</v>
      </c>
      <c r="D322" s="94" t="s">
        <v>219</v>
      </c>
      <c r="E322" s="95" t="s">
        <v>4334</v>
      </c>
      <c r="F322" s="96" t="s">
        <v>5398</v>
      </c>
      <c r="G322" s="97" t="s">
        <v>2486</v>
      </c>
      <c r="H322" s="98">
        <v>1</v>
      </c>
      <c r="I322" s="1"/>
      <c r="J322" s="99">
        <f t="shared" si="126"/>
        <v>0</v>
      </c>
      <c r="K322" s="96" t="s">
        <v>0</v>
      </c>
      <c r="L322" s="15"/>
      <c r="M322" s="100"/>
      <c r="N322" s="101"/>
      <c r="O322" s="102"/>
      <c r="P322" s="103"/>
      <c r="Q322" s="103"/>
      <c r="R322" s="103"/>
      <c r="S322" s="103"/>
      <c r="T322" s="10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R322" s="105"/>
      <c r="AT322" s="105"/>
      <c r="AU322" s="105"/>
      <c r="AY322" s="6"/>
      <c r="BE322" s="106"/>
      <c r="BF322" s="106"/>
      <c r="BG322" s="106"/>
      <c r="BH322" s="106"/>
      <c r="BI322" s="106"/>
      <c r="BJ322" s="6"/>
      <c r="BK322" s="106"/>
      <c r="BL322" s="6"/>
      <c r="BM322" s="105"/>
    </row>
    <row r="323" spans="1:65" s="17" customFormat="1" ht="16.5" customHeight="1">
      <c r="A323" s="14"/>
      <c r="B323" s="15"/>
      <c r="C323" s="107">
        <f t="shared" ref="C323" si="127">C322+1</f>
        <v>190</v>
      </c>
      <c r="D323" s="107" t="s">
        <v>219</v>
      </c>
      <c r="E323" s="108" t="s">
        <v>5397</v>
      </c>
      <c r="F323" s="109" t="s">
        <v>5399</v>
      </c>
      <c r="G323" s="110" t="s">
        <v>2486</v>
      </c>
      <c r="H323" s="111">
        <v>1</v>
      </c>
      <c r="I323" s="3"/>
      <c r="J323" s="112">
        <f t="shared" si="85"/>
        <v>0</v>
      </c>
      <c r="K323" s="109" t="s">
        <v>0</v>
      </c>
      <c r="L323" s="15"/>
      <c r="M323" s="100" t="s">
        <v>0</v>
      </c>
      <c r="N323" s="101" t="s">
        <v>37</v>
      </c>
      <c r="O323" s="102"/>
      <c r="P323" s="103">
        <f t="shared" si="86"/>
        <v>0</v>
      </c>
      <c r="Q323" s="103">
        <v>0</v>
      </c>
      <c r="R323" s="103">
        <f t="shared" si="87"/>
        <v>0</v>
      </c>
      <c r="S323" s="103">
        <v>0</v>
      </c>
      <c r="T323" s="104">
        <f t="shared" si="88"/>
        <v>0</v>
      </c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R323" s="105" t="s">
        <v>224</v>
      </c>
      <c r="AT323" s="105" t="s">
        <v>219</v>
      </c>
      <c r="AU323" s="105" t="s">
        <v>231</v>
      </c>
      <c r="AY323" s="6" t="s">
        <v>217</v>
      </c>
      <c r="BE323" s="106">
        <f t="shared" si="89"/>
        <v>0</v>
      </c>
      <c r="BF323" s="106">
        <f t="shared" si="90"/>
        <v>0</v>
      </c>
      <c r="BG323" s="106">
        <f t="shared" si="91"/>
        <v>0</v>
      </c>
      <c r="BH323" s="106">
        <f t="shared" si="92"/>
        <v>0</v>
      </c>
      <c r="BI323" s="106">
        <f t="shared" si="93"/>
        <v>0</v>
      </c>
      <c r="BJ323" s="6" t="s">
        <v>79</v>
      </c>
      <c r="BK323" s="106">
        <f t="shared" si="94"/>
        <v>0</v>
      </c>
      <c r="BL323" s="6" t="s">
        <v>224</v>
      </c>
      <c r="BM323" s="105" t="s">
        <v>1203</v>
      </c>
    </row>
    <row r="324" spans="1:65" s="81" customFormat="1" ht="20.85" customHeight="1">
      <c r="B324" s="82"/>
      <c r="D324" s="83" t="s">
        <v>71</v>
      </c>
      <c r="E324" s="92" t="s">
        <v>3447</v>
      </c>
      <c r="F324" s="92" t="s">
        <v>4335</v>
      </c>
      <c r="J324" s="93">
        <f>SUBTOTAL(9,J325)</f>
        <v>0</v>
      </c>
      <c r="L324" s="82"/>
      <c r="M324" s="86"/>
      <c r="N324" s="87"/>
      <c r="O324" s="87"/>
      <c r="P324" s="88">
        <f>P325</f>
        <v>0</v>
      </c>
      <c r="Q324" s="87"/>
      <c r="R324" s="88">
        <f>R325</f>
        <v>0</v>
      </c>
      <c r="S324" s="87"/>
      <c r="T324" s="89">
        <f>T325</f>
        <v>0</v>
      </c>
      <c r="AR324" s="83" t="s">
        <v>79</v>
      </c>
      <c r="AT324" s="90" t="s">
        <v>71</v>
      </c>
      <c r="AU324" s="90" t="s">
        <v>81</v>
      </c>
      <c r="AY324" s="83" t="s">
        <v>217</v>
      </c>
      <c r="BK324" s="91">
        <f>BK325</f>
        <v>0</v>
      </c>
    </row>
    <row r="325" spans="1:65" s="17" customFormat="1" ht="16.5" customHeight="1">
      <c r="A325" s="14"/>
      <c r="B325" s="15"/>
      <c r="C325" s="94">
        <f>C323+1</f>
        <v>191</v>
      </c>
      <c r="D325" s="94" t="s">
        <v>219</v>
      </c>
      <c r="E325" s="95" t="s">
        <v>4336</v>
      </c>
      <c r="F325" s="96" t="s">
        <v>4959</v>
      </c>
      <c r="G325" s="97" t="s">
        <v>862</v>
      </c>
      <c r="H325" s="98">
        <v>1</v>
      </c>
      <c r="I325" s="1"/>
      <c r="J325" s="99">
        <f>ROUND(I325*H325,2)</f>
        <v>0</v>
      </c>
      <c r="K325" s="96" t="s">
        <v>0</v>
      </c>
      <c r="L325" s="15"/>
      <c r="M325" s="100" t="s">
        <v>0</v>
      </c>
      <c r="N325" s="101" t="s">
        <v>37</v>
      </c>
      <c r="O325" s="102"/>
      <c r="P325" s="103">
        <f>O325*H325</f>
        <v>0</v>
      </c>
      <c r="Q325" s="103">
        <v>0</v>
      </c>
      <c r="R325" s="103">
        <f>Q325*H325</f>
        <v>0</v>
      </c>
      <c r="S325" s="103">
        <v>0</v>
      </c>
      <c r="T325" s="104">
        <f>S325*H325</f>
        <v>0</v>
      </c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R325" s="105" t="s">
        <v>224</v>
      </c>
      <c r="AT325" s="105" t="s">
        <v>219</v>
      </c>
      <c r="AU325" s="105" t="s">
        <v>231</v>
      </c>
      <c r="AY325" s="6" t="s">
        <v>217</v>
      </c>
      <c r="BE325" s="106">
        <f>IF(N325="základní",J325,0)</f>
        <v>0</v>
      </c>
      <c r="BF325" s="106">
        <f>IF(N325="snížená",J325,0)</f>
        <v>0</v>
      </c>
      <c r="BG325" s="106">
        <f>IF(N325="zákl. přenesená",J325,0)</f>
        <v>0</v>
      </c>
      <c r="BH325" s="106">
        <f>IF(N325="sníž. přenesená",J325,0)</f>
        <v>0</v>
      </c>
      <c r="BI325" s="106">
        <f>IF(N325="nulová",J325,0)</f>
        <v>0</v>
      </c>
      <c r="BJ325" s="6" t="s">
        <v>79</v>
      </c>
      <c r="BK325" s="106">
        <f>ROUND(I325*H325,2)</f>
        <v>0</v>
      </c>
      <c r="BL325" s="6" t="s">
        <v>224</v>
      </c>
      <c r="BM325" s="105" t="s">
        <v>1212</v>
      </c>
    </row>
    <row r="326" spans="1:65" s="81" customFormat="1" ht="22.9" customHeight="1">
      <c r="B326" s="82"/>
      <c r="D326" s="83" t="s">
        <v>71</v>
      </c>
      <c r="E326" s="92" t="s">
        <v>3453</v>
      </c>
      <c r="F326" s="92" t="s">
        <v>4337</v>
      </c>
      <c r="J326" s="93">
        <f>SUBTOTAL(9,J327:J350)</f>
        <v>0</v>
      </c>
      <c r="L326" s="82"/>
      <c r="M326" s="86"/>
      <c r="N326" s="87"/>
      <c r="O326" s="87"/>
      <c r="P326" s="88">
        <f>SUM(P327:P350)</f>
        <v>0</v>
      </c>
      <c r="Q326" s="87"/>
      <c r="R326" s="88">
        <f>SUM(R327:R350)</f>
        <v>0</v>
      </c>
      <c r="S326" s="87"/>
      <c r="T326" s="89">
        <f>SUM(T327:T350)</f>
        <v>0</v>
      </c>
      <c r="AR326" s="83" t="s">
        <v>79</v>
      </c>
      <c r="AT326" s="90" t="s">
        <v>71</v>
      </c>
      <c r="AU326" s="90" t="s">
        <v>79</v>
      </c>
      <c r="AY326" s="83" t="s">
        <v>217</v>
      </c>
      <c r="BK326" s="91">
        <f>SUM(BK327:BK350)</f>
        <v>0</v>
      </c>
    </row>
    <row r="327" spans="1:65" s="17" customFormat="1" ht="16.5" customHeight="1">
      <c r="A327" s="14"/>
      <c r="B327" s="15"/>
      <c r="C327" s="94">
        <f>C325+1</f>
        <v>192</v>
      </c>
      <c r="D327" s="94" t="s">
        <v>219</v>
      </c>
      <c r="E327" s="95" t="s">
        <v>4338</v>
      </c>
      <c r="F327" s="96" t="s">
        <v>5402</v>
      </c>
      <c r="G327" s="97" t="s">
        <v>257</v>
      </c>
      <c r="H327" s="98">
        <v>25</v>
      </c>
      <c r="I327" s="1"/>
      <c r="J327" s="99">
        <f t="shared" ref="J327:J350" si="128">ROUND(I327*H327,2)</f>
        <v>0</v>
      </c>
      <c r="K327" s="96" t="s">
        <v>0</v>
      </c>
      <c r="L327" s="15"/>
      <c r="M327" s="100" t="s">
        <v>0</v>
      </c>
      <c r="N327" s="101" t="s">
        <v>37</v>
      </c>
      <c r="O327" s="102"/>
      <c r="P327" s="103">
        <f t="shared" ref="P327:P350" si="129">O327*H327</f>
        <v>0</v>
      </c>
      <c r="Q327" s="103">
        <v>0</v>
      </c>
      <c r="R327" s="103">
        <f t="shared" ref="R327:R350" si="130">Q327*H327</f>
        <v>0</v>
      </c>
      <c r="S327" s="103">
        <v>0</v>
      </c>
      <c r="T327" s="104">
        <f t="shared" ref="T327:T350" si="131">S327*H327</f>
        <v>0</v>
      </c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R327" s="105" t="s">
        <v>224</v>
      </c>
      <c r="AT327" s="105" t="s">
        <v>219</v>
      </c>
      <c r="AU327" s="105" t="s">
        <v>81</v>
      </c>
      <c r="AY327" s="6" t="s">
        <v>217</v>
      </c>
      <c r="BE327" s="106">
        <f t="shared" ref="BE327:BE350" si="132">IF(N327="základní",J327,0)</f>
        <v>0</v>
      </c>
      <c r="BF327" s="106">
        <f t="shared" ref="BF327:BF350" si="133">IF(N327="snížená",J327,0)</f>
        <v>0</v>
      </c>
      <c r="BG327" s="106">
        <f t="shared" ref="BG327:BG350" si="134">IF(N327="zákl. přenesená",J327,0)</f>
        <v>0</v>
      </c>
      <c r="BH327" s="106">
        <f t="shared" ref="BH327:BH350" si="135">IF(N327="sníž. přenesená",J327,0)</f>
        <v>0</v>
      </c>
      <c r="BI327" s="106">
        <f t="shared" ref="BI327:BI350" si="136">IF(N327="nulová",J327,0)</f>
        <v>0</v>
      </c>
      <c r="BJ327" s="6" t="s">
        <v>79</v>
      </c>
      <c r="BK327" s="106">
        <f t="shared" ref="BK327:BK350" si="137">ROUND(I327*H327,2)</f>
        <v>0</v>
      </c>
      <c r="BL327" s="6" t="s">
        <v>224</v>
      </c>
      <c r="BM327" s="105" t="s">
        <v>1222</v>
      </c>
    </row>
    <row r="328" spans="1:65" s="17" customFormat="1" ht="16.5" customHeight="1">
      <c r="A328" s="14"/>
      <c r="B328" s="15"/>
      <c r="C328" s="107">
        <f>C327+1</f>
        <v>193</v>
      </c>
      <c r="D328" s="107" t="s">
        <v>219</v>
      </c>
      <c r="E328" s="108" t="s">
        <v>5400</v>
      </c>
      <c r="F328" s="109" t="s">
        <v>5401</v>
      </c>
      <c r="G328" s="110" t="s">
        <v>257</v>
      </c>
      <c r="H328" s="111">
        <v>25</v>
      </c>
      <c r="I328" s="3"/>
      <c r="J328" s="112">
        <f t="shared" ref="J328" si="138">ROUND(I328*H328,2)</f>
        <v>0</v>
      </c>
      <c r="K328" s="109" t="s">
        <v>0</v>
      </c>
      <c r="L328" s="15"/>
      <c r="M328" s="100"/>
      <c r="N328" s="101"/>
      <c r="O328" s="102"/>
      <c r="P328" s="103"/>
      <c r="Q328" s="103"/>
      <c r="R328" s="103"/>
      <c r="S328" s="103"/>
      <c r="T328" s="10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R328" s="105"/>
      <c r="AT328" s="105"/>
      <c r="AU328" s="105"/>
      <c r="AY328" s="6"/>
      <c r="BE328" s="106"/>
      <c r="BF328" s="106"/>
      <c r="BG328" s="106"/>
      <c r="BH328" s="106"/>
      <c r="BI328" s="106"/>
      <c r="BJ328" s="6"/>
      <c r="BK328" s="106"/>
      <c r="BL328" s="6"/>
      <c r="BM328" s="105"/>
    </row>
    <row r="329" spans="1:65" s="17" customFormat="1" ht="16.5" customHeight="1">
      <c r="A329" s="14"/>
      <c r="B329" s="15"/>
      <c r="C329" s="94">
        <f t="shared" ref="C329:C350" si="139">C328+1</f>
        <v>194</v>
      </c>
      <c r="D329" s="94" t="s">
        <v>219</v>
      </c>
      <c r="E329" s="95" t="s">
        <v>4339</v>
      </c>
      <c r="F329" s="96" t="s">
        <v>5404</v>
      </c>
      <c r="G329" s="97" t="s">
        <v>2486</v>
      </c>
      <c r="H329" s="98">
        <v>6</v>
      </c>
      <c r="I329" s="1"/>
      <c r="J329" s="99">
        <f t="shared" si="128"/>
        <v>0</v>
      </c>
      <c r="K329" s="96" t="s">
        <v>0</v>
      </c>
      <c r="L329" s="15"/>
      <c r="M329" s="100" t="s">
        <v>0</v>
      </c>
      <c r="N329" s="101" t="s">
        <v>37</v>
      </c>
      <c r="O329" s="102"/>
      <c r="P329" s="103">
        <f t="shared" si="129"/>
        <v>0</v>
      </c>
      <c r="Q329" s="103">
        <v>0</v>
      </c>
      <c r="R329" s="103">
        <f t="shared" si="130"/>
        <v>0</v>
      </c>
      <c r="S329" s="103">
        <v>0</v>
      </c>
      <c r="T329" s="104">
        <f t="shared" si="131"/>
        <v>0</v>
      </c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R329" s="105" t="s">
        <v>224</v>
      </c>
      <c r="AT329" s="105" t="s">
        <v>219</v>
      </c>
      <c r="AU329" s="105" t="s">
        <v>81</v>
      </c>
      <c r="AY329" s="6" t="s">
        <v>217</v>
      </c>
      <c r="BE329" s="106">
        <f t="shared" si="132"/>
        <v>0</v>
      </c>
      <c r="BF329" s="106">
        <f t="shared" si="133"/>
        <v>0</v>
      </c>
      <c r="BG329" s="106">
        <f t="shared" si="134"/>
        <v>0</v>
      </c>
      <c r="BH329" s="106">
        <f t="shared" si="135"/>
        <v>0</v>
      </c>
      <c r="BI329" s="106">
        <f t="shared" si="136"/>
        <v>0</v>
      </c>
      <c r="BJ329" s="6" t="s">
        <v>79</v>
      </c>
      <c r="BK329" s="106">
        <f t="shared" si="137"/>
        <v>0</v>
      </c>
      <c r="BL329" s="6" t="s">
        <v>224</v>
      </c>
      <c r="BM329" s="105" t="s">
        <v>1233</v>
      </c>
    </row>
    <row r="330" spans="1:65" s="17" customFormat="1" ht="16.5" customHeight="1">
      <c r="A330" s="14"/>
      <c r="B330" s="15"/>
      <c r="C330" s="107">
        <f t="shared" si="139"/>
        <v>195</v>
      </c>
      <c r="D330" s="107" t="s">
        <v>219</v>
      </c>
      <c r="E330" s="108" t="s">
        <v>5403</v>
      </c>
      <c r="F330" s="109" t="s">
        <v>5405</v>
      </c>
      <c r="G330" s="110" t="s">
        <v>2486</v>
      </c>
      <c r="H330" s="111">
        <v>6</v>
      </c>
      <c r="I330" s="3"/>
      <c r="J330" s="112">
        <f t="shared" ref="J330" si="140">ROUND(I330*H330,2)</f>
        <v>0</v>
      </c>
      <c r="K330" s="109" t="s">
        <v>0</v>
      </c>
      <c r="L330" s="15"/>
      <c r="M330" s="100"/>
      <c r="N330" s="101"/>
      <c r="O330" s="102"/>
      <c r="P330" s="103"/>
      <c r="Q330" s="103"/>
      <c r="R330" s="103"/>
      <c r="S330" s="103"/>
      <c r="T330" s="10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R330" s="105"/>
      <c r="AT330" s="105"/>
      <c r="AU330" s="105"/>
      <c r="AY330" s="6"/>
      <c r="BE330" s="106"/>
      <c r="BF330" s="106"/>
      <c r="BG330" s="106"/>
      <c r="BH330" s="106"/>
      <c r="BI330" s="106"/>
      <c r="BJ330" s="6"/>
      <c r="BK330" s="106"/>
      <c r="BL330" s="6"/>
      <c r="BM330" s="105"/>
    </row>
    <row r="331" spans="1:65" s="17" customFormat="1" ht="16.5" customHeight="1">
      <c r="A331" s="14"/>
      <c r="B331" s="15"/>
      <c r="C331" s="94">
        <f t="shared" si="139"/>
        <v>196</v>
      </c>
      <c r="D331" s="94" t="s">
        <v>219</v>
      </c>
      <c r="E331" s="95" t="s">
        <v>4340</v>
      </c>
      <c r="F331" s="96" t="s">
        <v>5407</v>
      </c>
      <c r="G331" s="97" t="s">
        <v>2486</v>
      </c>
      <c r="H331" s="98">
        <v>6</v>
      </c>
      <c r="I331" s="1"/>
      <c r="J331" s="99">
        <f t="shared" si="128"/>
        <v>0</v>
      </c>
      <c r="K331" s="96" t="s">
        <v>0</v>
      </c>
      <c r="L331" s="15"/>
      <c r="M331" s="100" t="s">
        <v>0</v>
      </c>
      <c r="N331" s="101" t="s">
        <v>37</v>
      </c>
      <c r="O331" s="102"/>
      <c r="P331" s="103">
        <f t="shared" si="129"/>
        <v>0</v>
      </c>
      <c r="Q331" s="103">
        <v>0</v>
      </c>
      <c r="R331" s="103">
        <f t="shared" si="130"/>
        <v>0</v>
      </c>
      <c r="S331" s="103">
        <v>0</v>
      </c>
      <c r="T331" s="104">
        <f t="shared" si="131"/>
        <v>0</v>
      </c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R331" s="105" t="s">
        <v>224</v>
      </c>
      <c r="AT331" s="105" t="s">
        <v>219</v>
      </c>
      <c r="AU331" s="105" t="s">
        <v>81</v>
      </c>
      <c r="AY331" s="6" t="s">
        <v>217</v>
      </c>
      <c r="BE331" s="106">
        <f t="shared" si="132"/>
        <v>0</v>
      </c>
      <c r="BF331" s="106">
        <f t="shared" si="133"/>
        <v>0</v>
      </c>
      <c r="BG331" s="106">
        <f t="shared" si="134"/>
        <v>0</v>
      </c>
      <c r="BH331" s="106">
        <f t="shared" si="135"/>
        <v>0</v>
      </c>
      <c r="BI331" s="106">
        <f t="shared" si="136"/>
        <v>0</v>
      </c>
      <c r="BJ331" s="6" t="s">
        <v>79</v>
      </c>
      <c r="BK331" s="106">
        <f t="shared" si="137"/>
        <v>0</v>
      </c>
      <c r="BL331" s="6" t="s">
        <v>224</v>
      </c>
      <c r="BM331" s="105" t="s">
        <v>1243</v>
      </c>
    </row>
    <row r="332" spans="1:65" s="17" customFormat="1" ht="16.5" customHeight="1">
      <c r="A332" s="14"/>
      <c r="B332" s="15"/>
      <c r="C332" s="107">
        <f t="shared" si="139"/>
        <v>197</v>
      </c>
      <c r="D332" s="107" t="s">
        <v>219</v>
      </c>
      <c r="E332" s="108" t="s">
        <v>5406</v>
      </c>
      <c r="F332" s="109" t="s">
        <v>5408</v>
      </c>
      <c r="G332" s="110" t="s">
        <v>2486</v>
      </c>
      <c r="H332" s="111">
        <v>6</v>
      </c>
      <c r="I332" s="3"/>
      <c r="J332" s="112">
        <f t="shared" ref="J332" si="141">ROUND(I332*H332,2)</f>
        <v>0</v>
      </c>
      <c r="K332" s="109" t="s">
        <v>0</v>
      </c>
      <c r="L332" s="15"/>
      <c r="M332" s="100"/>
      <c r="N332" s="101"/>
      <c r="O332" s="102"/>
      <c r="P332" s="103"/>
      <c r="Q332" s="103"/>
      <c r="R332" s="103"/>
      <c r="S332" s="103"/>
      <c r="T332" s="10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R332" s="105"/>
      <c r="AT332" s="105"/>
      <c r="AU332" s="105"/>
      <c r="AY332" s="6"/>
      <c r="BE332" s="106"/>
      <c r="BF332" s="106"/>
      <c r="BG332" s="106"/>
      <c r="BH332" s="106"/>
      <c r="BI332" s="106"/>
      <c r="BJ332" s="6"/>
      <c r="BK332" s="106"/>
      <c r="BL332" s="6"/>
      <c r="BM332" s="105"/>
    </row>
    <row r="333" spans="1:65" s="17" customFormat="1" ht="16.5" customHeight="1">
      <c r="A333" s="14"/>
      <c r="B333" s="15"/>
      <c r="C333" s="94">
        <f t="shared" si="139"/>
        <v>198</v>
      </c>
      <c r="D333" s="94" t="s">
        <v>219</v>
      </c>
      <c r="E333" s="95" t="s">
        <v>4341</v>
      </c>
      <c r="F333" s="96" t="s">
        <v>5410</v>
      </c>
      <c r="G333" s="97" t="s">
        <v>2486</v>
      </c>
      <c r="H333" s="98">
        <v>2</v>
      </c>
      <c r="I333" s="1"/>
      <c r="J333" s="99">
        <f t="shared" si="128"/>
        <v>0</v>
      </c>
      <c r="K333" s="96" t="s">
        <v>0</v>
      </c>
      <c r="L333" s="15"/>
      <c r="M333" s="100" t="s">
        <v>0</v>
      </c>
      <c r="N333" s="101" t="s">
        <v>37</v>
      </c>
      <c r="O333" s="102"/>
      <c r="P333" s="103">
        <f t="shared" si="129"/>
        <v>0</v>
      </c>
      <c r="Q333" s="103">
        <v>0</v>
      </c>
      <c r="R333" s="103">
        <f t="shared" si="130"/>
        <v>0</v>
      </c>
      <c r="S333" s="103">
        <v>0</v>
      </c>
      <c r="T333" s="104">
        <f t="shared" si="131"/>
        <v>0</v>
      </c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R333" s="105" t="s">
        <v>224</v>
      </c>
      <c r="AT333" s="105" t="s">
        <v>219</v>
      </c>
      <c r="AU333" s="105" t="s">
        <v>81</v>
      </c>
      <c r="AY333" s="6" t="s">
        <v>217</v>
      </c>
      <c r="BE333" s="106">
        <f t="shared" si="132"/>
        <v>0</v>
      </c>
      <c r="BF333" s="106">
        <f t="shared" si="133"/>
        <v>0</v>
      </c>
      <c r="BG333" s="106">
        <f t="shared" si="134"/>
        <v>0</v>
      </c>
      <c r="BH333" s="106">
        <f t="shared" si="135"/>
        <v>0</v>
      </c>
      <c r="BI333" s="106">
        <f t="shared" si="136"/>
        <v>0</v>
      </c>
      <c r="BJ333" s="6" t="s">
        <v>79</v>
      </c>
      <c r="BK333" s="106">
        <f t="shared" si="137"/>
        <v>0</v>
      </c>
      <c r="BL333" s="6" t="s">
        <v>224</v>
      </c>
      <c r="BM333" s="105" t="s">
        <v>1252</v>
      </c>
    </row>
    <row r="334" spans="1:65" s="17" customFormat="1" ht="16.5" customHeight="1">
      <c r="A334" s="14"/>
      <c r="B334" s="15"/>
      <c r="C334" s="107">
        <f t="shared" si="139"/>
        <v>199</v>
      </c>
      <c r="D334" s="107" t="s">
        <v>219</v>
      </c>
      <c r="E334" s="108" t="s">
        <v>5409</v>
      </c>
      <c r="F334" s="109" t="s">
        <v>5411</v>
      </c>
      <c r="G334" s="110" t="s">
        <v>2486</v>
      </c>
      <c r="H334" s="111">
        <v>2</v>
      </c>
      <c r="I334" s="3"/>
      <c r="J334" s="112">
        <f t="shared" ref="J334" si="142">ROUND(I334*H334,2)</f>
        <v>0</v>
      </c>
      <c r="K334" s="109" t="s">
        <v>0</v>
      </c>
      <c r="L334" s="15"/>
      <c r="M334" s="100"/>
      <c r="N334" s="101"/>
      <c r="O334" s="102"/>
      <c r="P334" s="103"/>
      <c r="Q334" s="103"/>
      <c r="R334" s="103"/>
      <c r="S334" s="103"/>
      <c r="T334" s="10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R334" s="105"/>
      <c r="AT334" s="105"/>
      <c r="AU334" s="105"/>
      <c r="AY334" s="6"/>
      <c r="BE334" s="106"/>
      <c r="BF334" s="106"/>
      <c r="BG334" s="106"/>
      <c r="BH334" s="106"/>
      <c r="BI334" s="106"/>
      <c r="BJ334" s="6"/>
      <c r="BK334" s="106"/>
      <c r="BL334" s="6"/>
      <c r="BM334" s="105"/>
    </row>
    <row r="335" spans="1:65" s="17" customFormat="1" ht="16.5" customHeight="1">
      <c r="A335" s="14"/>
      <c r="B335" s="15"/>
      <c r="C335" s="94">
        <f t="shared" si="139"/>
        <v>200</v>
      </c>
      <c r="D335" s="94" t="s">
        <v>219</v>
      </c>
      <c r="E335" s="95" t="s">
        <v>4342</v>
      </c>
      <c r="F335" s="96" t="s">
        <v>5413</v>
      </c>
      <c r="G335" s="97" t="s">
        <v>2486</v>
      </c>
      <c r="H335" s="98">
        <v>4</v>
      </c>
      <c r="I335" s="1"/>
      <c r="J335" s="99">
        <f t="shared" si="128"/>
        <v>0</v>
      </c>
      <c r="K335" s="96" t="s">
        <v>0</v>
      </c>
      <c r="L335" s="15"/>
      <c r="M335" s="100" t="s">
        <v>0</v>
      </c>
      <c r="N335" s="101" t="s">
        <v>37</v>
      </c>
      <c r="O335" s="102"/>
      <c r="P335" s="103">
        <f t="shared" si="129"/>
        <v>0</v>
      </c>
      <c r="Q335" s="103">
        <v>0</v>
      </c>
      <c r="R335" s="103">
        <f t="shared" si="130"/>
        <v>0</v>
      </c>
      <c r="S335" s="103">
        <v>0</v>
      </c>
      <c r="T335" s="104">
        <f t="shared" si="131"/>
        <v>0</v>
      </c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R335" s="105" t="s">
        <v>224</v>
      </c>
      <c r="AT335" s="105" t="s">
        <v>219</v>
      </c>
      <c r="AU335" s="105" t="s">
        <v>81</v>
      </c>
      <c r="AY335" s="6" t="s">
        <v>217</v>
      </c>
      <c r="BE335" s="106">
        <f t="shared" si="132"/>
        <v>0</v>
      </c>
      <c r="BF335" s="106">
        <f t="shared" si="133"/>
        <v>0</v>
      </c>
      <c r="BG335" s="106">
        <f t="shared" si="134"/>
        <v>0</v>
      </c>
      <c r="BH335" s="106">
        <f t="shared" si="135"/>
        <v>0</v>
      </c>
      <c r="BI335" s="106">
        <f t="shared" si="136"/>
        <v>0</v>
      </c>
      <c r="BJ335" s="6" t="s">
        <v>79</v>
      </c>
      <c r="BK335" s="106">
        <f t="shared" si="137"/>
        <v>0</v>
      </c>
      <c r="BL335" s="6" t="s">
        <v>224</v>
      </c>
      <c r="BM335" s="105" t="s">
        <v>1261</v>
      </c>
    </row>
    <row r="336" spans="1:65" s="17" customFormat="1" ht="16.5" customHeight="1">
      <c r="A336" s="14"/>
      <c r="B336" s="15"/>
      <c r="C336" s="107">
        <f t="shared" si="139"/>
        <v>201</v>
      </c>
      <c r="D336" s="107" t="s">
        <v>219</v>
      </c>
      <c r="E336" s="108" t="s">
        <v>5412</v>
      </c>
      <c r="F336" s="109" t="s">
        <v>5414</v>
      </c>
      <c r="G336" s="110" t="s">
        <v>2486</v>
      </c>
      <c r="H336" s="111">
        <v>4</v>
      </c>
      <c r="I336" s="3"/>
      <c r="J336" s="112">
        <f t="shared" ref="J336" si="143">ROUND(I336*H336,2)</f>
        <v>0</v>
      </c>
      <c r="K336" s="109" t="s">
        <v>0</v>
      </c>
      <c r="L336" s="15"/>
      <c r="M336" s="100"/>
      <c r="N336" s="101"/>
      <c r="O336" s="102"/>
      <c r="P336" s="103"/>
      <c r="Q336" s="103"/>
      <c r="R336" s="103"/>
      <c r="S336" s="103"/>
      <c r="T336" s="10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R336" s="105"/>
      <c r="AT336" s="105"/>
      <c r="AU336" s="105"/>
      <c r="AY336" s="6"/>
      <c r="BE336" s="106"/>
      <c r="BF336" s="106"/>
      <c r="BG336" s="106"/>
      <c r="BH336" s="106"/>
      <c r="BI336" s="106"/>
      <c r="BJ336" s="6"/>
      <c r="BK336" s="106"/>
      <c r="BL336" s="6"/>
      <c r="BM336" s="105"/>
    </row>
    <row r="337" spans="1:65" s="17" customFormat="1" ht="16.5" customHeight="1">
      <c r="A337" s="14"/>
      <c r="B337" s="15"/>
      <c r="C337" s="94">
        <f t="shared" si="139"/>
        <v>202</v>
      </c>
      <c r="D337" s="94" t="s">
        <v>219</v>
      </c>
      <c r="E337" s="95" t="s">
        <v>4343</v>
      </c>
      <c r="F337" s="96" t="s">
        <v>5416</v>
      </c>
      <c r="G337" s="97" t="s">
        <v>2486</v>
      </c>
      <c r="H337" s="98">
        <v>4</v>
      </c>
      <c r="I337" s="1"/>
      <c r="J337" s="99">
        <f t="shared" si="128"/>
        <v>0</v>
      </c>
      <c r="K337" s="96" t="s">
        <v>0</v>
      </c>
      <c r="L337" s="15"/>
      <c r="M337" s="100" t="s">
        <v>0</v>
      </c>
      <c r="N337" s="101" t="s">
        <v>37</v>
      </c>
      <c r="O337" s="102"/>
      <c r="P337" s="103">
        <f t="shared" si="129"/>
        <v>0</v>
      </c>
      <c r="Q337" s="103">
        <v>0</v>
      </c>
      <c r="R337" s="103">
        <f t="shared" si="130"/>
        <v>0</v>
      </c>
      <c r="S337" s="103">
        <v>0</v>
      </c>
      <c r="T337" s="104">
        <f t="shared" si="131"/>
        <v>0</v>
      </c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R337" s="105" t="s">
        <v>224</v>
      </c>
      <c r="AT337" s="105" t="s">
        <v>219</v>
      </c>
      <c r="AU337" s="105" t="s">
        <v>81</v>
      </c>
      <c r="AY337" s="6" t="s">
        <v>217</v>
      </c>
      <c r="BE337" s="106">
        <f t="shared" si="132"/>
        <v>0</v>
      </c>
      <c r="BF337" s="106">
        <f t="shared" si="133"/>
        <v>0</v>
      </c>
      <c r="BG337" s="106">
        <f t="shared" si="134"/>
        <v>0</v>
      </c>
      <c r="BH337" s="106">
        <f t="shared" si="135"/>
        <v>0</v>
      </c>
      <c r="BI337" s="106">
        <f t="shared" si="136"/>
        <v>0</v>
      </c>
      <c r="BJ337" s="6" t="s">
        <v>79</v>
      </c>
      <c r="BK337" s="106">
        <f t="shared" si="137"/>
        <v>0</v>
      </c>
      <c r="BL337" s="6" t="s">
        <v>224</v>
      </c>
      <c r="BM337" s="105" t="s">
        <v>4079</v>
      </c>
    </row>
    <row r="338" spans="1:65" s="17" customFormat="1" ht="16.5" customHeight="1">
      <c r="A338" s="14"/>
      <c r="B338" s="15"/>
      <c r="C338" s="107">
        <f t="shared" si="139"/>
        <v>203</v>
      </c>
      <c r="D338" s="107" t="s">
        <v>219</v>
      </c>
      <c r="E338" s="108" t="s">
        <v>5415</v>
      </c>
      <c r="F338" s="109" t="s">
        <v>5417</v>
      </c>
      <c r="G338" s="110" t="s">
        <v>2486</v>
      </c>
      <c r="H338" s="111">
        <v>4</v>
      </c>
      <c r="I338" s="3"/>
      <c r="J338" s="112">
        <f t="shared" ref="J338" si="144">ROUND(I338*H338,2)</f>
        <v>0</v>
      </c>
      <c r="K338" s="109" t="s">
        <v>0</v>
      </c>
      <c r="L338" s="15"/>
      <c r="M338" s="100"/>
      <c r="N338" s="101"/>
      <c r="O338" s="102"/>
      <c r="P338" s="103"/>
      <c r="Q338" s="103"/>
      <c r="R338" s="103"/>
      <c r="S338" s="103"/>
      <c r="T338" s="10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R338" s="105"/>
      <c r="AT338" s="105"/>
      <c r="AU338" s="105"/>
      <c r="AY338" s="6"/>
      <c r="BE338" s="106"/>
      <c r="BF338" s="106"/>
      <c r="BG338" s="106"/>
      <c r="BH338" s="106"/>
      <c r="BI338" s="106"/>
      <c r="BJ338" s="6"/>
      <c r="BK338" s="106"/>
      <c r="BL338" s="6"/>
      <c r="BM338" s="105"/>
    </row>
    <row r="339" spans="1:65" s="17" customFormat="1" ht="16.5" customHeight="1">
      <c r="A339" s="14"/>
      <c r="B339" s="15"/>
      <c r="C339" s="94">
        <f t="shared" si="139"/>
        <v>204</v>
      </c>
      <c r="D339" s="94" t="s">
        <v>219</v>
      </c>
      <c r="E339" s="95" t="s">
        <v>4239</v>
      </c>
      <c r="F339" s="96" t="s">
        <v>5222</v>
      </c>
      <c r="G339" s="97" t="s">
        <v>2486</v>
      </c>
      <c r="H339" s="98">
        <v>8</v>
      </c>
      <c r="I339" s="1"/>
      <c r="J339" s="99">
        <f t="shared" si="128"/>
        <v>0</v>
      </c>
      <c r="K339" s="96" t="s">
        <v>0</v>
      </c>
      <c r="L339" s="15"/>
      <c r="M339" s="100" t="s">
        <v>0</v>
      </c>
      <c r="N339" s="101" t="s">
        <v>37</v>
      </c>
      <c r="O339" s="102"/>
      <c r="P339" s="103">
        <f t="shared" si="129"/>
        <v>0</v>
      </c>
      <c r="Q339" s="103">
        <v>0</v>
      </c>
      <c r="R339" s="103">
        <f t="shared" si="130"/>
        <v>0</v>
      </c>
      <c r="S339" s="103">
        <v>0</v>
      </c>
      <c r="T339" s="104">
        <f t="shared" si="131"/>
        <v>0</v>
      </c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R339" s="105" t="s">
        <v>224</v>
      </c>
      <c r="AT339" s="105" t="s">
        <v>219</v>
      </c>
      <c r="AU339" s="105" t="s">
        <v>81</v>
      </c>
      <c r="AY339" s="6" t="s">
        <v>217</v>
      </c>
      <c r="BE339" s="106">
        <f t="shared" si="132"/>
        <v>0</v>
      </c>
      <c r="BF339" s="106">
        <f t="shared" si="133"/>
        <v>0</v>
      </c>
      <c r="BG339" s="106">
        <f t="shared" si="134"/>
        <v>0</v>
      </c>
      <c r="BH339" s="106">
        <f t="shared" si="135"/>
        <v>0</v>
      </c>
      <c r="BI339" s="106">
        <f t="shared" si="136"/>
        <v>0</v>
      </c>
      <c r="BJ339" s="6" t="s">
        <v>79</v>
      </c>
      <c r="BK339" s="106">
        <f t="shared" si="137"/>
        <v>0</v>
      </c>
      <c r="BL339" s="6" t="s">
        <v>224</v>
      </c>
      <c r="BM339" s="105" t="s">
        <v>1277</v>
      </c>
    </row>
    <row r="340" spans="1:65" s="17" customFormat="1" ht="16.5" customHeight="1">
      <c r="A340" s="14"/>
      <c r="B340" s="15"/>
      <c r="C340" s="107">
        <f t="shared" si="139"/>
        <v>205</v>
      </c>
      <c r="D340" s="107" t="s">
        <v>219</v>
      </c>
      <c r="E340" s="108" t="s">
        <v>5221</v>
      </c>
      <c r="F340" s="109" t="s">
        <v>5223</v>
      </c>
      <c r="G340" s="110" t="s">
        <v>2486</v>
      </c>
      <c r="H340" s="111">
        <v>8</v>
      </c>
      <c r="I340" s="3"/>
      <c r="J340" s="112">
        <f t="shared" ref="J340" si="145">ROUND(I340*H340,2)</f>
        <v>0</v>
      </c>
      <c r="K340" s="109" t="s">
        <v>0</v>
      </c>
      <c r="L340" s="15"/>
      <c r="M340" s="100"/>
      <c r="N340" s="101"/>
      <c r="O340" s="102"/>
      <c r="P340" s="103"/>
      <c r="Q340" s="103"/>
      <c r="R340" s="103"/>
      <c r="S340" s="103"/>
      <c r="T340" s="10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R340" s="105"/>
      <c r="AT340" s="105"/>
      <c r="AU340" s="105"/>
      <c r="AY340" s="6"/>
      <c r="BE340" s="106"/>
      <c r="BF340" s="106"/>
      <c r="BG340" s="106"/>
      <c r="BH340" s="106"/>
      <c r="BI340" s="106"/>
      <c r="BJ340" s="6"/>
      <c r="BK340" s="106"/>
      <c r="BL340" s="6"/>
      <c r="BM340" s="105"/>
    </row>
    <row r="341" spans="1:65" s="17" customFormat="1" ht="16.5" customHeight="1">
      <c r="A341" s="14"/>
      <c r="B341" s="15"/>
      <c r="C341" s="94">
        <f t="shared" si="139"/>
        <v>206</v>
      </c>
      <c r="D341" s="94" t="s">
        <v>219</v>
      </c>
      <c r="E341" s="95" t="s">
        <v>4344</v>
      </c>
      <c r="F341" s="96" t="s">
        <v>5419</v>
      </c>
      <c r="G341" s="97" t="s">
        <v>2486</v>
      </c>
      <c r="H341" s="98">
        <v>2</v>
      </c>
      <c r="I341" s="1"/>
      <c r="J341" s="99">
        <f t="shared" si="128"/>
        <v>0</v>
      </c>
      <c r="K341" s="96" t="s">
        <v>0</v>
      </c>
      <c r="L341" s="15"/>
      <c r="M341" s="100" t="s">
        <v>0</v>
      </c>
      <c r="N341" s="101" t="s">
        <v>37</v>
      </c>
      <c r="O341" s="102"/>
      <c r="P341" s="103">
        <f t="shared" si="129"/>
        <v>0</v>
      </c>
      <c r="Q341" s="103">
        <v>0</v>
      </c>
      <c r="R341" s="103">
        <f t="shared" si="130"/>
        <v>0</v>
      </c>
      <c r="S341" s="103">
        <v>0</v>
      </c>
      <c r="T341" s="104">
        <f t="shared" si="131"/>
        <v>0</v>
      </c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R341" s="105" t="s">
        <v>224</v>
      </c>
      <c r="AT341" s="105" t="s">
        <v>219</v>
      </c>
      <c r="AU341" s="105" t="s">
        <v>81</v>
      </c>
      <c r="AY341" s="6" t="s">
        <v>217</v>
      </c>
      <c r="BE341" s="106">
        <f t="shared" si="132"/>
        <v>0</v>
      </c>
      <c r="BF341" s="106">
        <f t="shared" si="133"/>
        <v>0</v>
      </c>
      <c r="BG341" s="106">
        <f t="shared" si="134"/>
        <v>0</v>
      </c>
      <c r="BH341" s="106">
        <f t="shared" si="135"/>
        <v>0</v>
      </c>
      <c r="BI341" s="106">
        <f t="shared" si="136"/>
        <v>0</v>
      </c>
      <c r="BJ341" s="6" t="s">
        <v>79</v>
      </c>
      <c r="BK341" s="106">
        <f t="shared" si="137"/>
        <v>0</v>
      </c>
      <c r="BL341" s="6" t="s">
        <v>224</v>
      </c>
      <c r="BM341" s="105" t="s">
        <v>1289</v>
      </c>
    </row>
    <row r="342" spans="1:65" s="17" customFormat="1" ht="16.5" customHeight="1">
      <c r="A342" s="14"/>
      <c r="B342" s="15"/>
      <c r="C342" s="107">
        <f t="shared" si="139"/>
        <v>207</v>
      </c>
      <c r="D342" s="107" t="s">
        <v>219</v>
      </c>
      <c r="E342" s="108" t="s">
        <v>5418</v>
      </c>
      <c r="F342" s="109" t="s">
        <v>5420</v>
      </c>
      <c r="G342" s="110" t="s">
        <v>2486</v>
      </c>
      <c r="H342" s="111">
        <v>2</v>
      </c>
      <c r="I342" s="3"/>
      <c r="J342" s="112">
        <f t="shared" ref="J342" si="146">ROUND(I342*H342,2)</f>
        <v>0</v>
      </c>
      <c r="K342" s="109" t="s">
        <v>0</v>
      </c>
      <c r="L342" s="15"/>
      <c r="M342" s="100"/>
      <c r="N342" s="101"/>
      <c r="O342" s="102"/>
      <c r="P342" s="103"/>
      <c r="Q342" s="103"/>
      <c r="R342" s="103"/>
      <c r="S342" s="103"/>
      <c r="T342" s="10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R342" s="105"/>
      <c r="AT342" s="105"/>
      <c r="AU342" s="105"/>
      <c r="AY342" s="6"/>
      <c r="BE342" s="106"/>
      <c r="BF342" s="106"/>
      <c r="BG342" s="106"/>
      <c r="BH342" s="106"/>
      <c r="BI342" s="106"/>
      <c r="BJ342" s="6"/>
      <c r="BK342" s="106"/>
      <c r="BL342" s="6"/>
      <c r="BM342" s="105"/>
    </row>
    <row r="343" spans="1:65" s="17" customFormat="1" ht="16.5" customHeight="1">
      <c r="A343" s="14"/>
      <c r="B343" s="15"/>
      <c r="C343" s="94">
        <f t="shared" si="139"/>
        <v>208</v>
      </c>
      <c r="D343" s="94" t="s">
        <v>219</v>
      </c>
      <c r="E343" s="95" t="s">
        <v>4345</v>
      </c>
      <c r="F343" s="96" t="s">
        <v>5236</v>
      </c>
      <c r="G343" s="97" t="s">
        <v>257</v>
      </c>
      <c r="H343" s="98">
        <v>48</v>
      </c>
      <c r="I343" s="1"/>
      <c r="J343" s="99">
        <f t="shared" si="128"/>
        <v>0</v>
      </c>
      <c r="K343" s="96" t="s">
        <v>0</v>
      </c>
      <c r="L343" s="15"/>
      <c r="M343" s="100" t="s">
        <v>0</v>
      </c>
      <c r="N343" s="101" t="s">
        <v>37</v>
      </c>
      <c r="O343" s="102"/>
      <c r="P343" s="103">
        <f t="shared" si="129"/>
        <v>0</v>
      </c>
      <c r="Q343" s="103">
        <v>0</v>
      </c>
      <c r="R343" s="103">
        <f t="shared" si="130"/>
        <v>0</v>
      </c>
      <c r="S343" s="103">
        <v>0</v>
      </c>
      <c r="T343" s="104">
        <f t="shared" si="131"/>
        <v>0</v>
      </c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R343" s="105" t="s">
        <v>224</v>
      </c>
      <c r="AT343" s="105" t="s">
        <v>219</v>
      </c>
      <c r="AU343" s="105" t="s">
        <v>81</v>
      </c>
      <c r="AY343" s="6" t="s">
        <v>217</v>
      </c>
      <c r="BE343" s="106">
        <f t="shared" si="132"/>
        <v>0</v>
      </c>
      <c r="BF343" s="106">
        <f t="shared" si="133"/>
        <v>0</v>
      </c>
      <c r="BG343" s="106">
        <f t="shared" si="134"/>
        <v>0</v>
      </c>
      <c r="BH343" s="106">
        <f t="shared" si="135"/>
        <v>0</v>
      </c>
      <c r="BI343" s="106">
        <f t="shared" si="136"/>
        <v>0</v>
      </c>
      <c r="BJ343" s="6" t="s">
        <v>79</v>
      </c>
      <c r="BK343" s="106">
        <f t="shared" si="137"/>
        <v>0</v>
      </c>
      <c r="BL343" s="6" t="s">
        <v>224</v>
      </c>
      <c r="BM343" s="105" t="s">
        <v>1301</v>
      </c>
    </row>
    <row r="344" spans="1:65" s="17" customFormat="1" ht="16.5" customHeight="1">
      <c r="A344" s="14"/>
      <c r="B344" s="15"/>
      <c r="C344" s="107">
        <f t="shared" si="139"/>
        <v>209</v>
      </c>
      <c r="D344" s="107" t="s">
        <v>219</v>
      </c>
      <c r="E344" s="108" t="s">
        <v>5421</v>
      </c>
      <c r="F344" s="109" t="s">
        <v>5237</v>
      </c>
      <c r="G344" s="110" t="s">
        <v>257</v>
      </c>
      <c r="H344" s="111">
        <v>48</v>
      </c>
      <c r="I344" s="3"/>
      <c r="J344" s="112">
        <f t="shared" ref="J344" si="147">ROUND(I344*H344,2)</f>
        <v>0</v>
      </c>
      <c r="K344" s="109" t="s">
        <v>0</v>
      </c>
      <c r="L344" s="15"/>
      <c r="M344" s="100"/>
      <c r="N344" s="101"/>
      <c r="O344" s="102"/>
      <c r="P344" s="103"/>
      <c r="Q344" s="103"/>
      <c r="R344" s="103"/>
      <c r="S344" s="103"/>
      <c r="T344" s="10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R344" s="105"/>
      <c r="AT344" s="105"/>
      <c r="AU344" s="105"/>
      <c r="AY344" s="6"/>
      <c r="BE344" s="106"/>
      <c r="BF344" s="106"/>
      <c r="BG344" s="106"/>
      <c r="BH344" s="106"/>
      <c r="BI344" s="106"/>
      <c r="BJ344" s="6"/>
      <c r="BK344" s="106"/>
      <c r="BL344" s="6"/>
      <c r="BM344" s="105"/>
    </row>
    <row r="345" spans="1:65" s="17" customFormat="1" ht="16.5" customHeight="1">
      <c r="A345" s="14"/>
      <c r="B345" s="15"/>
      <c r="C345" s="94">
        <f t="shared" si="139"/>
        <v>210</v>
      </c>
      <c r="D345" s="94" t="s">
        <v>219</v>
      </c>
      <c r="E345" s="95" t="s">
        <v>4245</v>
      </c>
      <c r="F345" s="96" t="s">
        <v>5239</v>
      </c>
      <c r="G345" s="97" t="s">
        <v>257</v>
      </c>
      <c r="H345" s="98">
        <v>48</v>
      </c>
      <c r="I345" s="1"/>
      <c r="J345" s="99">
        <f t="shared" si="128"/>
        <v>0</v>
      </c>
      <c r="K345" s="96" t="s">
        <v>0</v>
      </c>
      <c r="L345" s="15"/>
      <c r="M345" s="100" t="s">
        <v>0</v>
      </c>
      <c r="N345" s="101" t="s">
        <v>37</v>
      </c>
      <c r="O345" s="102"/>
      <c r="P345" s="103">
        <f t="shared" si="129"/>
        <v>0</v>
      </c>
      <c r="Q345" s="103">
        <v>0</v>
      </c>
      <c r="R345" s="103">
        <f t="shared" si="130"/>
        <v>0</v>
      </c>
      <c r="S345" s="103">
        <v>0</v>
      </c>
      <c r="T345" s="104">
        <f t="shared" si="131"/>
        <v>0</v>
      </c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R345" s="105" t="s">
        <v>224</v>
      </c>
      <c r="AT345" s="105" t="s">
        <v>219</v>
      </c>
      <c r="AU345" s="105" t="s">
        <v>81</v>
      </c>
      <c r="AY345" s="6" t="s">
        <v>217</v>
      </c>
      <c r="BE345" s="106">
        <f t="shared" si="132"/>
        <v>0</v>
      </c>
      <c r="BF345" s="106">
        <f t="shared" si="133"/>
        <v>0</v>
      </c>
      <c r="BG345" s="106">
        <f t="shared" si="134"/>
        <v>0</v>
      </c>
      <c r="BH345" s="106">
        <f t="shared" si="135"/>
        <v>0</v>
      </c>
      <c r="BI345" s="106">
        <f t="shared" si="136"/>
        <v>0</v>
      </c>
      <c r="BJ345" s="6" t="s">
        <v>79</v>
      </c>
      <c r="BK345" s="106">
        <f t="shared" si="137"/>
        <v>0</v>
      </c>
      <c r="BL345" s="6" t="s">
        <v>224</v>
      </c>
      <c r="BM345" s="105" t="s">
        <v>1309</v>
      </c>
    </row>
    <row r="346" spans="1:65" s="17" customFormat="1" ht="16.5" customHeight="1">
      <c r="A346" s="14"/>
      <c r="B346" s="15"/>
      <c r="C346" s="107">
        <f t="shared" si="139"/>
        <v>211</v>
      </c>
      <c r="D346" s="107" t="s">
        <v>219</v>
      </c>
      <c r="E346" s="108" t="s">
        <v>5241</v>
      </c>
      <c r="F346" s="109" t="s">
        <v>5240</v>
      </c>
      <c r="G346" s="110" t="s">
        <v>257</v>
      </c>
      <c r="H346" s="111">
        <v>48</v>
      </c>
      <c r="I346" s="3"/>
      <c r="J346" s="112">
        <f t="shared" ref="J346" si="148">ROUND(I346*H346,2)</f>
        <v>0</v>
      </c>
      <c r="K346" s="109" t="s">
        <v>0</v>
      </c>
      <c r="L346" s="15"/>
      <c r="M346" s="100"/>
      <c r="N346" s="101"/>
      <c r="O346" s="102"/>
      <c r="P346" s="103"/>
      <c r="Q346" s="103"/>
      <c r="R346" s="103"/>
      <c r="S346" s="103"/>
      <c r="T346" s="10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R346" s="105"/>
      <c r="AT346" s="105"/>
      <c r="AU346" s="105"/>
      <c r="AY346" s="6"/>
      <c r="BE346" s="106"/>
      <c r="BF346" s="106"/>
      <c r="BG346" s="106"/>
      <c r="BH346" s="106"/>
      <c r="BI346" s="106"/>
      <c r="BJ346" s="6"/>
      <c r="BK346" s="106"/>
      <c r="BL346" s="6"/>
      <c r="BM346" s="105"/>
    </row>
    <row r="347" spans="1:65" s="17" customFormat="1" ht="16.5" customHeight="1">
      <c r="A347" s="14"/>
      <c r="B347" s="15"/>
      <c r="C347" s="94">
        <f t="shared" si="139"/>
        <v>212</v>
      </c>
      <c r="D347" s="94" t="s">
        <v>219</v>
      </c>
      <c r="E347" s="95" t="s">
        <v>4346</v>
      </c>
      <c r="F347" s="96" t="s">
        <v>4347</v>
      </c>
      <c r="G347" s="97" t="s">
        <v>257</v>
      </c>
      <c r="H347" s="98">
        <v>48</v>
      </c>
      <c r="I347" s="1"/>
      <c r="J347" s="99">
        <f t="shared" si="128"/>
        <v>0</v>
      </c>
      <c r="K347" s="96" t="s">
        <v>0</v>
      </c>
      <c r="L347" s="15"/>
      <c r="M347" s="100" t="s">
        <v>0</v>
      </c>
      <c r="N347" s="101" t="s">
        <v>37</v>
      </c>
      <c r="O347" s="102"/>
      <c r="P347" s="103">
        <f t="shared" si="129"/>
        <v>0</v>
      </c>
      <c r="Q347" s="103">
        <v>0</v>
      </c>
      <c r="R347" s="103">
        <f t="shared" si="130"/>
        <v>0</v>
      </c>
      <c r="S347" s="103">
        <v>0</v>
      </c>
      <c r="T347" s="104">
        <f t="shared" si="131"/>
        <v>0</v>
      </c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R347" s="105" t="s">
        <v>224</v>
      </c>
      <c r="AT347" s="105" t="s">
        <v>219</v>
      </c>
      <c r="AU347" s="105" t="s">
        <v>81</v>
      </c>
      <c r="AY347" s="6" t="s">
        <v>217</v>
      </c>
      <c r="BE347" s="106">
        <f t="shared" si="132"/>
        <v>0</v>
      </c>
      <c r="BF347" s="106">
        <f t="shared" si="133"/>
        <v>0</v>
      </c>
      <c r="BG347" s="106">
        <f t="shared" si="134"/>
        <v>0</v>
      </c>
      <c r="BH347" s="106">
        <f t="shared" si="135"/>
        <v>0</v>
      </c>
      <c r="BI347" s="106">
        <f t="shared" si="136"/>
        <v>0</v>
      </c>
      <c r="BJ347" s="6" t="s">
        <v>79</v>
      </c>
      <c r="BK347" s="106">
        <f t="shared" si="137"/>
        <v>0</v>
      </c>
      <c r="BL347" s="6" t="s">
        <v>224</v>
      </c>
      <c r="BM347" s="105" t="s">
        <v>1318</v>
      </c>
    </row>
    <row r="348" spans="1:65" s="17" customFormat="1" ht="16.5" customHeight="1">
      <c r="A348" s="14"/>
      <c r="B348" s="15"/>
      <c r="C348" s="94">
        <f t="shared" si="139"/>
        <v>213</v>
      </c>
      <c r="D348" s="94" t="s">
        <v>219</v>
      </c>
      <c r="E348" s="95" t="s">
        <v>4348</v>
      </c>
      <c r="F348" s="96" t="s">
        <v>4349</v>
      </c>
      <c r="G348" s="97" t="s">
        <v>257</v>
      </c>
      <c r="H348" s="98">
        <v>48</v>
      </c>
      <c r="I348" s="1"/>
      <c r="J348" s="99">
        <f t="shared" si="128"/>
        <v>0</v>
      </c>
      <c r="K348" s="96" t="s">
        <v>0</v>
      </c>
      <c r="L348" s="15"/>
      <c r="M348" s="100" t="s">
        <v>0</v>
      </c>
      <c r="N348" s="101" t="s">
        <v>37</v>
      </c>
      <c r="O348" s="102"/>
      <c r="P348" s="103">
        <f t="shared" si="129"/>
        <v>0</v>
      </c>
      <c r="Q348" s="103">
        <v>0</v>
      </c>
      <c r="R348" s="103">
        <f t="shared" si="130"/>
        <v>0</v>
      </c>
      <c r="S348" s="103">
        <v>0</v>
      </c>
      <c r="T348" s="104">
        <f t="shared" si="131"/>
        <v>0</v>
      </c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R348" s="105" t="s">
        <v>224</v>
      </c>
      <c r="AT348" s="105" t="s">
        <v>219</v>
      </c>
      <c r="AU348" s="105" t="s">
        <v>81</v>
      </c>
      <c r="AY348" s="6" t="s">
        <v>217</v>
      </c>
      <c r="BE348" s="106">
        <f t="shared" si="132"/>
        <v>0</v>
      </c>
      <c r="BF348" s="106">
        <f t="shared" si="133"/>
        <v>0</v>
      </c>
      <c r="BG348" s="106">
        <f t="shared" si="134"/>
        <v>0</v>
      </c>
      <c r="BH348" s="106">
        <f t="shared" si="135"/>
        <v>0</v>
      </c>
      <c r="BI348" s="106">
        <f t="shared" si="136"/>
        <v>0</v>
      </c>
      <c r="BJ348" s="6" t="s">
        <v>79</v>
      </c>
      <c r="BK348" s="106">
        <f t="shared" si="137"/>
        <v>0</v>
      </c>
      <c r="BL348" s="6" t="s">
        <v>224</v>
      </c>
      <c r="BM348" s="105" t="s">
        <v>1331</v>
      </c>
    </row>
    <row r="349" spans="1:65" s="17" customFormat="1" ht="16.5" customHeight="1">
      <c r="A349" s="14"/>
      <c r="B349" s="15"/>
      <c r="C349" s="94">
        <f t="shared" si="139"/>
        <v>214</v>
      </c>
      <c r="D349" s="94" t="s">
        <v>219</v>
      </c>
      <c r="E349" s="95" t="s">
        <v>4350</v>
      </c>
      <c r="F349" s="96" t="s">
        <v>5423</v>
      </c>
      <c r="G349" s="97" t="s">
        <v>257</v>
      </c>
      <c r="H349" s="98">
        <v>5</v>
      </c>
      <c r="I349" s="1"/>
      <c r="J349" s="99">
        <f t="shared" ref="J349" si="149">ROUND(I349*H349,2)</f>
        <v>0</v>
      </c>
      <c r="K349" s="96" t="s">
        <v>0</v>
      </c>
      <c r="L349" s="15"/>
      <c r="M349" s="100"/>
      <c r="N349" s="101"/>
      <c r="O349" s="102"/>
      <c r="P349" s="103"/>
      <c r="Q349" s="103"/>
      <c r="R349" s="103"/>
      <c r="S349" s="103"/>
      <c r="T349" s="10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R349" s="105"/>
      <c r="AT349" s="105"/>
      <c r="AU349" s="105"/>
      <c r="AY349" s="6"/>
      <c r="BE349" s="106"/>
      <c r="BF349" s="106"/>
      <c r="BG349" s="106"/>
      <c r="BH349" s="106"/>
      <c r="BI349" s="106"/>
      <c r="BJ349" s="6"/>
      <c r="BK349" s="106"/>
      <c r="BL349" s="6"/>
      <c r="BM349" s="105"/>
    </row>
    <row r="350" spans="1:65" s="17" customFormat="1" ht="16.5" customHeight="1">
      <c r="A350" s="14"/>
      <c r="B350" s="15"/>
      <c r="C350" s="107">
        <f t="shared" si="139"/>
        <v>215</v>
      </c>
      <c r="D350" s="107" t="s">
        <v>219</v>
      </c>
      <c r="E350" s="108" t="s">
        <v>5422</v>
      </c>
      <c r="F350" s="109" t="s">
        <v>5424</v>
      </c>
      <c r="G350" s="110" t="s">
        <v>257</v>
      </c>
      <c r="H350" s="111">
        <v>5</v>
      </c>
      <c r="I350" s="3"/>
      <c r="J350" s="112">
        <f t="shared" si="128"/>
        <v>0</v>
      </c>
      <c r="K350" s="109" t="s">
        <v>0</v>
      </c>
      <c r="L350" s="15"/>
      <c r="M350" s="100" t="s">
        <v>0</v>
      </c>
      <c r="N350" s="101" t="s">
        <v>37</v>
      </c>
      <c r="O350" s="102"/>
      <c r="P350" s="103">
        <f t="shared" si="129"/>
        <v>0</v>
      </c>
      <c r="Q350" s="103">
        <v>0</v>
      </c>
      <c r="R350" s="103">
        <f t="shared" si="130"/>
        <v>0</v>
      </c>
      <c r="S350" s="103">
        <v>0</v>
      </c>
      <c r="T350" s="104">
        <f t="shared" si="131"/>
        <v>0</v>
      </c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R350" s="105" t="s">
        <v>224</v>
      </c>
      <c r="AT350" s="105" t="s">
        <v>219</v>
      </c>
      <c r="AU350" s="105" t="s">
        <v>81</v>
      </c>
      <c r="AY350" s="6" t="s">
        <v>217</v>
      </c>
      <c r="BE350" s="106">
        <f t="shared" si="132"/>
        <v>0</v>
      </c>
      <c r="BF350" s="106">
        <f t="shared" si="133"/>
        <v>0</v>
      </c>
      <c r="BG350" s="106">
        <f t="shared" si="134"/>
        <v>0</v>
      </c>
      <c r="BH350" s="106">
        <f t="shared" si="135"/>
        <v>0</v>
      </c>
      <c r="BI350" s="106">
        <f t="shared" si="136"/>
        <v>0</v>
      </c>
      <c r="BJ350" s="6" t="s">
        <v>79</v>
      </c>
      <c r="BK350" s="106">
        <f t="shared" si="137"/>
        <v>0</v>
      </c>
      <c r="BL350" s="6" t="s">
        <v>224</v>
      </c>
      <c r="BM350" s="105" t="s">
        <v>1342</v>
      </c>
    </row>
    <row r="351" spans="1:65" s="81" customFormat="1" ht="22.9" customHeight="1">
      <c r="B351" s="82"/>
      <c r="D351" s="83" t="s">
        <v>71</v>
      </c>
      <c r="E351" s="92" t="s">
        <v>3465</v>
      </c>
      <c r="F351" s="92" t="s">
        <v>4351</v>
      </c>
      <c r="J351" s="93">
        <f>SUBTOTAL(9,J352:J360)</f>
        <v>0</v>
      </c>
      <c r="L351" s="82"/>
      <c r="M351" s="86"/>
      <c r="N351" s="87"/>
      <c r="O351" s="87"/>
      <c r="P351" s="88">
        <f>SUM(P352:P360)</f>
        <v>0</v>
      </c>
      <c r="Q351" s="87"/>
      <c r="R351" s="88">
        <f>SUM(R352:R360)</f>
        <v>0</v>
      </c>
      <c r="S351" s="87"/>
      <c r="T351" s="89">
        <f>SUM(T352:T360)</f>
        <v>0</v>
      </c>
      <c r="AR351" s="83" t="s">
        <v>79</v>
      </c>
      <c r="AT351" s="90" t="s">
        <v>71</v>
      </c>
      <c r="AU351" s="90" t="s">
        <v>79</v>
      </c>
      <c r="AY351" s="83" t="s">
        <v>217</v>
      </c>
      <c r="BK351" s="91">
        <f>SUM(BK352:BK360)</f>
        <v>0</v>
      </c>
    </row>
    <row r="352" spans="1:65" s="17" customFormat="1" ht="16.5" customHeight="1">
      <c r="A352" s="14"/>
      <c r="B352" s="15"/>
      <c r="C352" s="94">
        <f>C350+1</f>
        <v>216</v>
      </c>
      <c r="D352" s="94" t="s">
        <v>219</v>
      </c>
      <c r="E352" s="95" t="s">
        <v>4352</v>
      </c>
      <c r="F352" s="96" t="s">
        <v>5427</v>
      </c>
      <c r="G352" s="97" t="s">
        <v>257</v>
      </c>
      <c r="H352" s="98">
        <v>12</v>
      </c>
      <c r="I352" s="1"/>
      <c r="J352" s="99">
        <f t="shared" ref="J352:J360" si="150">ROUND(I352*H352,2)</f>
        <v>0</v>
      </c>
      <c r="K352" s="96" t="s">
        <v>0</v>
      </c>
      <c r="L352" s="15"/>
      <c r="M352" s="100" t="s">
        <v>0</v>
      </c>
      <c r="N352" s="101" t="s">
        <v>37</v>
      </c>
      <c r="O352" s="102"/>
      <c r="P352" s="103">
        <f t="shared" ref="P352:P360" si="151">O352*H352</f>
        <v>0</v>
      </c>
      <c r="Q352" s="103">
        <v>0</v>
      </c>
      <c r="R352" s="103">
        <f t="shared" ref="R352:R360" si="152">Q352*H352</f>
        <v>0</v>
      </c>
      <c r="S352" s="103">
        <v>0</v>
      </c>
      <c r="T352" s="104">
        <f t="shared" ref="T352:T360" si="153">S352*H352</f>
        <v>0</v>
      </c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R352" s="105" t="s">
        <v>224</v>
      </c>
      <c r="AT352" s="105" t="s">
        <v>219</v>
      </c>
      <c r="AU352" s="105" t="s">
        <v>81</v>
      </c>
      <c r="AY352" s="6" t="s">
        <v>217</v>
      </c>
      <c r="BE352" s="106">
        <f t="shared" ref="BE352:BE360" si="154">IF(N352="základní",J352,0)</f>
        <v>0</v>
      </c>
      <c r="BF352" s="106">
        <f t="shared" ref="BF352:BF360" si="155">IF(N352="snížená",J352,0)</f>
        <v>0</v>
      </c>
      <c r="BG352" s="106">
        <f t="shared" ref="BG352:BG360" si="156">IF(N352="zákl. přenesená",J352,0)</f>
        <v>0</v>
      </c>
      <c r="BH352" s="106">
        <f t="shared" ref="BH352:BH360" si="157">IF(N352="sníž. přenesená",J352,0)</f>
        <v>0</v>
      </c>
      <c r="BI352" s="106">
        <f t="shared" ref="BI352:BI360" si="158">IF(N352="nulová",J352,0)</f>
        <v>0</v>
      </c>
      <c r="BJ352" s="6" t="s">
        <v>79</v>
      </c>
      <c r="BK352" s="106">
        <f t="shared" ref="BK352:BK360" si="159">ROUND(I352*H352,2)</f>
        <v>0</v>
      </c>
      <c r="BL352" s="6" t="s">
        <v>224</v>
      </c>
      <c r="BM352" s="105" t="s">
        <v>1350</v>
      </c>
    </row>
    <row r="353" spans="1:65" s="17" customFormat="1" ht="16.5" customHeight="1">
      <c r="A353" s="14"/>
      <c r="B353" s="15"/>
      <c r="C353" s="107">
        <f>C352+1</f>
        <v>217</v>
      </c>
      <c r="D353" s="107" t="s">
        <v>219</v>
      </c>
      <c r="E353" s="108" t="s">
        <v>5425</v>
      </c>
      <c r="F353" s="109" t="s">
        <v>5426</v>
      </c>
      <c r="G353" s="110" t="s">
        <v>257</v>
      </c>
      <c r="H353" s="111">
        <v>12</v>
      </c>
      <c r="I353" s="3"/>
      <c r="J353" s="112">
        <f t="shared" ref="J353" si="160">ROUND(I353*H353,2)</f>
        <v>0</v>
      </c>
      <c r="K353" s="109" t="s">
        <v>0</v>
      </c>
      <c r="L353" s="15"/>
      <c r="M353" s="100"/>
      <c r="N353" s="101"/>
      <c r="O353" s="102"/>
      <c r="P353" s="103"/>
      <c r="Q353" s="103"/>
      <c r="R353" s="103"/>
      <c r="S353" s="103"/>
      <c r="T353" s="10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R353" s="105"/>
      <c r="AT353" s="105"/>
      <c r="AU353" s="105"/>
      <c r="AY353" s="6"/>
      <c r="BE353" s="106"/>
      <c r="BF353" s="106"/>
      <c r="BG353" s="106"/>
      <c r="BH353" s="106"/>
      <c r="BI353" s="106"/>
      <c r="BJ353" s="6"/>
      <c r="BK353" s="106"/>
      <c r="BL353" s="6"/>
      <c r="BM353" s="105"/>
    </row>
    <row r="354" spans="1:65" s="17" customFormat="1" ht="16.5" customHeight="1">
      <c r="A354" s="14"/>
      <c r="B354" s="15"/>
      <c r="C354" s="94">
        <f t="shared" ref="C354:C360" si="161">C353+1</f>
        <v>218</v>
      </c>
      <c r="D354" s="94" t="s">
        <v>219</v>
      </c>
      <c r="E354" s="95" t="s">
        <v>4353</v>
      </c>
      <c r="F354" s="96" t="s">
        <v>5175</v>
      </c>
      <c r="G354" s="97" t="s">
        <v>2486</v>
      </c>
      <c r="H354" s="98">
        <v>4</v>
      </c>
      <c r="I354" s="1"/>
      <c r="J354" s="99">
        <f t="shared" si="150"/>
        <v>0</v>
      </c>
      <c r="K354" s="96" t="s">
        <v>0</v>
      </c>
      <c r="L354" s="15"/>
      <c r="M354" s="100" t="s">
        <v>0</v>
      </c>
      <c r="N354" s="101" t="s">
        <v>37</v>
      </c>
      <c r="O354" s="102"/>
      <c r="P354" s="103">
        <f t="shared" si="151"/>
        <v>0</v>
      </c>
      <c r="Q354" s="103">
        <v>0</v>
      </c>
      <c r="R354" s="103">
        <f t="shared" si="152"/>
        <v>0</v>
      </c>
      <c r="S354" s="103">
        <v>0</v>
      </c>
      <c r="T354" s="104">
        <f t="shared" si="153"/>
        <v>0</v>
      </c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R354" s="105" t="s">
        <v>224</v>
      </c>
      <c r="AT354" s="105" t="s">
        <v>219</v>
      </c>
      <c r="AU354" s="105" t="s">
        <v>81</v>
      </c>
      <c r="AY354" s="6" t="s">
        <v>217</v>
      </c>
      <c r="BE354" s="106">
        <f t="shared" si="154"/>
        <v>0</v>
      </c>
      <c r="BF354" s="106">
        <f t="shared" si="155"/>
        <v>0</v>
      </c>
      <c r="BG354" s="106">
        <f t="shared" si="156"/>
        <v>0</v>
      </c>
      <c r="BH354" s="106">
        <f t="shared" si="157"/>
        <v>0</v>
      </c>
      <c r="BI354" s="106">
        <f t="shared" si="158"/>
        <v>0</v>
      </c>
      <c r="BJ354" s="6" t="s">
        <v>79</v>
      </c>
      <c r="BK354" s="106">
        <f t="shared" si="159"/>
        <v>0</v>
      </c>
      <c r="BL354" s="6" t="s">
        <v>224</v>
      </c>
      <c r="BM354" s="105" t="s">
        <v>1359</v>
      </c>
    </row>
    <row r="355" spans="1:65" s="17" customFormat="1" ht="16.5" customHeight="1">
      <c r="A355" s="14"/>
      <c r="B355" s="15"/>
      <c r="C355" s="107">
        <f t="shared" si="161"/>
        <v>219</v>
      </c>
      <c r="D355" s="107" t="s">
        <v>219</v>
      </c>
      <c r="E355" s="108" t="s">
        <v>5428</v>
      </c>
      <c r="F355" s="109" t="s">
        <v>5174</v>
      </c>
      <c r="G355" s="110" t="s">
        <v>2486</v>
      </c>
      <c r="H355" s="111">
        <v>4</v>
      </c>
      <c r="I355" s="3"/>
      <c r="J355" s="112">
        <f t="shared" ref="J355" si="162">ROUND(I355*H355,2)</f>
        <v>0</v>
      </c>
      <c r="K355" s="109" t="s">
        <v>0</v>
      </c>
      <c r="L355" s="15"/>
      <c r="M355" s="100"/>
      <c r="N355" s="101"/>
      <c r="O355" s="102"/>
      <c r="P355" s="103"/>
      <c r="Q355" s="103"/>
      <c r="R355" s="103"/>
      <c r="S355" s="103"/>
      <c r="T355" s="10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R355" s="105"/>
      <c r="AT355" s="105"/>
      <c r="AU355" s="105"/>
      <c r="AY355" s="6"/>
      <c r="BE355" s="106"/>
      <c r="BF355" s="106"/>
      <c r="BG355" s="106"/>
      <c r="BH355" s="106"/>
      <c r="BI355" s="106"/>
      <c r="BJ355" s="6"/>
      <c r="BK355" s="106"/>
      <c r="BL355" s="6"/>
      <c r="BM355" s="105"/>
    </row>
    <row r="356" spans="1:65" s="17" customFormat="1" ht="16.5" customHeight="1">
      <c r="A356" s="14"/>
      <c r="B356" s="15"/>
      <c r="C356" s="94">
        <f t="shared" si="161"/>
        <v>220</v>
      </c>
      <c r="D356" s="94" t="s">
        <v>219</v>
      </c>
      <c r="E356" s="95" t="s">
        <v>4354</v>
      </c>
      <c r="F356" s="96" t="s">
        <v>4355</v>
      </c>
      <c r="G356" s="97" t="s">
        <v>862</v>
      </c>
      <c r="H356" s="98">
        <v>1</v>
      </c>
      <c r="I356" s="1"/>
      <c r="J356" s="99">
        <f t="shared" si="150"/>
        <v>0</v>
      </c>
      <c r="K356" s="96" t="s">
        <v>0</v>
      </c>
      <c r="L356" s="15"/>
      <c r="M356" s="100" t="s">
        <v>0</v>
      </c>
      <c r="N356" s="101" t="s">
        <v>37</v>
      </c>
      <c r="O356" s="102"/>
      <c r="P356" s="103">
        <f t="shared" si="151"/>
        <v>0</v>
      </c>
      <c r="Q356" s="103">
        <v>0</v>
      </c>
      <c r="R356" s="103">
        <f t="shared" si="152"/>
        <v>0</v>
      </c>
      <c r="S356" s="103">
        <v>0</v>
      </c>
      <c r="T356" s="104">
        <f t="shared" si="153"/>
        <v>0</v>
      </c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R356" s="105" t="s">
        <v>224</v>
      </c>
      <c r="AT356" s="105" t="s">
        <v>219</v>
      </c>
      <c r="AU356" s="105" t="s">
        <v>81</v>
      </c>
      <c r="AY356" s="6" t="s">
        <v>217</v>
      </c>
      <c r="BE356" s="106">
        <f t="shared" si="154"/>
        <v>0</v>
      </c>
      <c r="BF356" s="106">
        <f t="shared" si="155"/>
        <v>0</v>
      </c>
      <c r="BG356" s="106">
        <f t="shared" si="156"/>
        <v>0</v>
      </c>
      <c r="BH356" s="106">
        <f t="shared" si="157"/>
        <v>0</v>
      </c>
      <c r="BI356" s="106">
        <f t="shared" si="158"/>
        <v>0</v>
      </c>
      <c r="BJ356" s="6" t="s">
        <v>79</v>
      </c>
      <c r="BK356" s="106">
        <f t="shared" si="159"/>
        <v>0</v>
      </c>
      <c r="BL356" s="6" t="s">
        <v>224</v>
      </c>
      <c r="BM356" s="105" t="s">
        <v>4356</v>
      </c>
    </row>
    <row r="357" spans="1:65" s="17" customFormat="1" ht="16.5" customHeight="1">
      <c r="A357" s="14"/>
      <c r="B357" s="15"/>
      <c r="C357" s="94">
        <f t="shared" si="161"/>
        <v>221</v>
      </c>
      <c r="D357" s="94" t="s">
        <v>219</v>
      </c>
      <c r="E357" s="95" t="s">
        <v>4357</v>
      </c>
      <c r="F357" s="96" t="s">
        <v>5429</v>
      </c>
      <c r="G357" s="97" t="s">
        <v>2486</v>
      </c>
      <c r="H357" s="98">
        <v>500</v>
      </c>
      <c r="I357" s="1"/>
      <c r="J357" s="99">
        <f t="shared" si="150"/>
        <v>0</v>
      </c>
      <c r="K357" s="96" t="s">
        <v>0</v>
      </c>
      <c r="L357" s="15"/>
      <c r="M357" s="100" t="s">
        <v>0</v>
      </c>
      <c r="N357" s="101" t="s">
        <v>37</v>
      </c>
      <c r="O357" s="102"/>
      <c r="P357" s="103">
        <f t="shared" si="151"/>
        <v>0</v>
      </c>
      <c r="Q357" s="103">
        <v>0</v>
      </c>
      <c r="R357" s="103">
        <f t="shared" si="152"/>
        <v>0</v>
      </c>
      <c r="S357" s="103">
        <v>0</v>
      </c>
      <c r="T357" s="104">
        <f t="shared" si="153"/>
        <v>0</v>
      </c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R357" s="105" t="s">
        <v>224</v>
      </c>
      <c r="AT357" s="105" t="s">
        <v>219</v>
      </c>
      <c r="AU357" s="105" t="s">
        <v>81</v>
      </c>
      <c r="AY357" s="6" t="s">
        <v>217</v>
      </c>
      <c r="BE357" s="106">
        <f t="shared" si="154"/>
        <v>0</v>
      </c>
      <c r="BF357" s="106">
        <f t="shared" si="155"/>
        <v>0</v>
      </c>
      <c r="BG357" s="106">
        <f t="shared" si="156"/>
        <v>0</v>
      </c>
      <c r="BH357" s="106">
        <f t="shared" si="157"/>
        <v>0</v>
      </c>
      <c r="BI357" s="106">
        <f t="shared" si="158"/>
        <v>0</v>
      </c>
      <c r="BJ357" s="6" t="s">
        <v>79</v>
      </c>
      <c r="BK357" s="106">
        <f t="shared" si="159"/>
        <v>0</v>
      </c>
      <c r="BL357" s="6" t="s">
        <v>224</v>
      </c>
      <c r="BM357" s="105" t="s">
        <v>4358</v>
      </c>
    </row>
    <row r="358" spans="1:65" s="17" customFormat="1" ht="16.5" customHeight="1">
      <c r="A358" s="14"/>
      <c r="B358" s="15"/>
      <c r="C358" s="107">
        <f t="shared" si="161"/>
        <v>222</v>
      </c>
      <c r="D358" s="107" t="s">
        <v>219</v>
      </c>
      <c r="E358" s="108" t="s">
        <v>5431</v>
      </c>
      <c r="F358" s="109" t="s">
        <v>5430</v>
      </c>
      <c r="G358" s="110" t="s">
        <v>2486</v>
      </c>
      <c r="H358" s="111">
        <v>500</v>
      </c>
      <c r="I358" s="3"/>
      <c r="J358" s="112">
        <f t="shared" ref="J358" si="163">ROUND(I358*H358,2)</f>
        <v>0</v>
      </c>
      <c r="K358" s="109" t="s">
        <v>0</v>
      </c>
      <c r="L358" s="15"/>
      <c r="M358" s="100"/>
      <c r="N358" s="101"/>
      <c r="O358" s="102"/>
      <c r="P358" s="103"/>
      <c r="Q358" s="103"/>
      <c r="R358" s="103"/>
      <c r="S358" s="103"/>
      <c r="T358" s="10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R358" s="105"/>
      <c r="AT358" s="105"/>
      <c r="AU358" s="105"/>
      <c r="AY358" s="6"/>
      <c r="BE358" s="106"/>
      <c r="BF358" s="106"/>
      <c r="BG358" s="106"/>
      <c r="BH358" s="106"/>
      <c r="BI358" s="106"/>
      <c r="BJ358" s="6"/>
      <c r="BK358" s="106"/>
      <c r="BL358" s="6"/>
      <c r="BM358" s="105"/>
    </row>
    <row r="359" spans="1:65" s="17" customFormat="1" ht="16.5" customHeight="1">
      <c r="A359" s="14"/>
      <c r="B359" s="15"/>
      <c r="C359" s="94">
        <f t="shared" si="161"/>
        <v>223</v>
      </c>
      <c r="D359" s="94" t="s">
        <v>219</v>
      </c>
      <c r="E359" s="95" t="s">
        <v>4359</v>
      </c>
      <c r="F359" s="96" t="s">
        <v>4360</v>
      </c>
      <c r="G359" s="97" t="s">
        <v>2486</v>
      </c>
      <c r="H359" s="98">
        <v>1</v>
      </c>
      <c r="I359" s="1"/>
      <c r="J359" s="99">
        <f t="shared" si="150"/>
        <v>0</v>
      </c>
      <c r="K359" s="96" t="s">
        <v>0</v>
      </c>
      <c r="L359" s="15"/>
      <c r="M359" s="100" t="s">
        <v>0</v>
      </c>
      <c r="N359" s="101" t="s">
        <v>37</v>
      </c>
      <c r="O359" s="102"/>
      <c r="P359" s="103">
        <f t="shared" si="151"/>
        <v>0</v>
      </c>
      <c r="Q359" s="103">
        <v>0</v>
      </c>
      <c r="R359" s="103">
        <f t="shared" si="152"/>
        <v>0</v>
      </c>
      <c r="S359" s="103">
        <v>0</v>
      </c>
      <c r="T359" s="104">
        <f t="shared" si="153"/>
        <v>0</v>
      </c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R359" s="105" t="s">
        <v>224</v>
      </c>
      <c r="AT359" s="105" t="s">
        <v>219</v>
      </c>
      <c r="AU359" s="105" t="s">
        <v>81</v>
      </c>
      <c r="AY359" s="6" t="s">
        <v>217</v>
      </c>
      <c r="BE359" s="106">
        <f t="shared" si="154"/>
        <v>0</v>
      </c>
      <c r="BF359" s="106">
        <f t="shared" si="155"/>
        <v>0</v>
      </c>
      <c r="BG359" s="106">
        <f t="shared" si="156"/>
        <v>0</v>
      </c>
      <c r="BH359" s="106">
        <f t="shared" si="157"/>
        <v>0</v>
      </c>
      <c r="BI359" s="106">
        <f t="shared" si="158"/>
        <v>0</v>
      </c>
      <c r="BJ359" s="6" t="s">
        <v>79</v>
      </c>
      <c r="BK359" s="106">
        <f t="shared" si="159"/>
        <v>0</v>
      </c>
      <c r="BL359" s="6" t="s">
        <v>224</v>
      </c>
      <c r="BM359" s="105" t="s">
        <v>1388</v>
      </c>
    </row>
    <row r="360" spans="1:65" s="17" customFormat="1" ht="16.5" customHeight="1">
      <c r="A360" s="14"/>
      <c r="B360" s="15"/>
      <c r="C360" s="94">
        <f t="shared" si="161"/>
        <v>224</v>
      </c>
      <c r="D360" s="94" t="s">
        <v>219</v>
      </c>
      <c r="E360" s="95" t="s">
        <v>4361</v>
      </c>
      <c r="F360" s="96" t="s">
        <v>4362</v>
      </c>
      <c r="G360" s="97" t="s">
        <v>2486</v>
      </c>
      <c r="H360" s="98">
        <v>1</v>
      </c>
      <c r="I360" s="1"/>
      <c r="J360" s="99">
        <f t="shared" si="150"/>
        <v>0</v>
      </c>
      <c r="K360" s="96" t="s">
        <v>0</v>
      </c>
      <c r="L360" s="15"/>
      <c r="M360" s="118" t="s">
        <v>0</v>
      </c>
      <c r="N360" s="119" t="s">
        <v>37</v>
      </c>
      <c r="O360" s="120"/>
      <c r="P360" s="121">
        <f t="shared" si="151"/>
        <v>0</v>
      </c>
      <c r="Q360" s="121">
        <v>0</v>
      </c>
      <c r="R360" s="121">
        <f t="shared" si="152"/>
        <v>0</v>
      </c>
      <c r="S360" s="121">
        <v>0</v>
      </c>
      <c r="T360" s="122">
        <f t="shared" si="153"/>
        <v>0</v>
      </c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R360" s="105" t="s">
        <v>224</v>
      </c>
      <c r="AT360" s="105" t="s">
        <v>219</v>
      </c>
      <c r="AU360" s="105" t="s">
        <v>81</v>
      </c>
      <c r="AY360" s="6" t="s">
        <v>217</v>
      </c>
      <c r="BE360" s="106">
        <f t="shared" si="154"/>
        <v>0</v>
      </c>
      <c r="BF360" s="106">
        <f t="shared" si="155"/>
        <v>0</v>
      </c>
      <c r="BG360" s="106">
        <f t="shared" si="156"/>
        <v>0</v>
      </c>
      <c r="BH360" s="106">
        <f t="shared" si="157"/>
        <v>0</v>
      </c>
      <c r="BI360" s="106">
        <f t="shared" si="158"/>
        <v>0</v>
      </c>
      <c r="BJ360" s="6" t="s">
        <v>79</v>
      </c>
      <c r="BK360" s="106">
        <f t="shared" si="159"/>
        <v>0</v>
      </c>
      <c r="BL360" s="6" t="s">
        <v>224</v>
      </c>
      <c r="BM360" s="105" t="s">
        <v>1398</v>
      </c>
    </row>
    <row r="361" spans="1:65" s="17" customFormat="1" ht="6.95" customHeight="1">
      <c r="A361" s="14"/>
      <c r="B361" s="46"/>
      <c r="C361" s="47"/>
      <c r="D361" s="47"/>
      <c r="E361" s="47"/>
      <c r="F361" s="47"/>
      <c r="G361" s="47"/>
      <c r="H361" s="47"/>
      <c r="I361" s="47"/>
      <c r="J361" s="47"/>
      <c r="K361" s="47"/>
      <c r="L361" s="15"/>
      <c r="M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</row>
  </sheetData>
  <sheetProtection algorithmName="SHA-512" hashValue="eAkBrNCkgntqXQeq6Yvh7pJ4gnPK+ZytJeqcVvrkYvdoyFQIcc5jgPyMaR9gA0UrV3NMscT+ayOf5ZNyOZY+xw==" saltValue="0ltfiF6MMwtH6pKAjqEXwQ==" spinCount="100000" sheet="1" objects="1" scenarios="1"/>
  <autoFilter ref="C125:K360"/>
  <mergeCells count="9">
    <mergeCell ref="E87:H87"/>
    <mergeCell ref="E116:H116"/>
    <mergeCell ref="E118:H118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00"/>
  <sheetViews>
    <sheetView showGridLines="0" workbookViewId="0">
      <selection activeCell="F12" sqref="F12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147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s="17" customFormat="1" ht="12" customHeight="1">
      <c r="A8" s="14"/>
      <c r="B8" s="15"/>
      <c r="C8" s="14"/>
      <c r="D8" s="12" t="s">
        <v>162</v>
      </c>
      <c r="E8" s="14"/>
      <c r="F8" s="14"/>
      <c r="G8" s="14"/>
      <c r="H8" s="14"/>
      <c r="I8" s="14"/>
      <c r="J8" s="14"/>
      <c r="K8" s="14"/>
      <c r="L8" s="16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</row>
    <row r="9" spans="1:46" s="17" customFormat="1" ht="16.5" customHeight="1">
      <c r="A9" s="14"/>
      <c r="B9" s="15"/>
      <c r="C9" s="14"/>
      <c r="D9" s="14"/>
      <c r="E9" s="315" t="s">
        <v>4363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>
      <c r="A10" s="14"/>
      <c r="B10" s="15"/>
      <c r="C10" s="14"/>
      <c r="D10" s="14"/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2" customHeight="1">
      <c r="A11" s="14"/>
      <c r="B11" s="15"/>
      <c r="C11" s="14"/>
      <c r="D11" s="12" t="s">
        <v>16</v>
      </c>
      <c r="E11" s="14"/>
      <c r="F11" s="19" t="s">
        <v>0</v>
      </c>
      <c r="G11" s="14"/>
      <c r="H11" s="14"/>
      <c r="I11" s="12" t="s">
        <v>17</v>
      </c>
      <c r="J11" s="19" t="s">
        <v>0</v>
      </c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 ht="12" customHeight="1">
      <c r="A12" s="14"/>
      <c r="B12" s="15"/>
      <c r="C12" s="14"/>
      <c r="D12" s="12" t="s">
        <v>18</v>
      </c>
      <c r="E12" s="14"/>
      <c r="F12" s="19" t="s">
        <v>19</v>
      </c>
      <c r="G12" s="14"/>
      <c r="H12" s="14"/>
      <c r="I12" s="12" t="s">
        <v>20</v>
      </c>
      <c r="J12" s="20">
        <f>'Rekapitulace stavby'!AN8</f>
        <v>0</v>
      </c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0.9" customHeight="1">
      <c r="A13" s="14"/>
      <c r="B13" s="15"/>
      <c r="C13" s="14"/>
      <c r="D13" s="14"/>
      <c r="E13" s="14"/>
      <c r="F13" s="14"/>
      <c r="G13" s="14"/>
      <c r="H13" s="14"/>
      <c r="I13" s="14"/>
      <c r="J13" s="14"/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21</v>
      </c>
      <c r="E14" s="14"/>
      <c r="F14" s="14"/>
      <c r="G14" s="14"/>
      <c r="H14" s="14"/>
      <c r="I14" s="12" t="s">
        <v>22</v>
      </c>
      <c r="J14" s="19">
        <v>63703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8" customHeight="1">
      <c r="A15" s="14"/>
      <c r="B15" s="15"/>
      <c r="C15" s="14"/>
      <c r="D15" s="14"/>
      <c r="E15" s="19" t="s">
        <v>23</v>
      </c>
      <c r="F15" s="14"/>
      <c r="G15" s="14"/>
      <c r="H15" s="14"/>
      <c r="I15" s="12" t="s">
        <v>24</v>
      </c>
      <c r="J15" s="19" t="s">
        <v>5515</v>
      </c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6.95" customHeight="1">
      <c r="A16" s="14"/>
      <c r="B16" s="15"/>
      <c r="C16" s="14"/>
      <c r="D16" s="14"/>
      <c r="E16" s="14"/>
      <c r="F16" s="14"/>
      <c r="G16" s="14"/>
      <c r="H16" s="14"/>
      <c r="I16" s="14"/>
      <c r="J16" s="14"/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2" customHeight="1">
      <c r="A17" s="14"/>
      <c r="B17" s="15"/>
      <c r="C17" s="14"/>
      <c r="D17" s="12" t="s">
        <v>25</v>
      </c>
      <c r="E17" s="125"/>
      <c r="F17" s="125"/>
      <c r="G17" s="125"/>
      <c r="H17" s="125"/>
      <c r="I17" s="126" t="s">
        <v>22</v>
      </c>
      <c r="J17" s="123">
        <f>'Rekapitulace stavby'!AN13</f>
        <v>0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18" customHeight="1">
      <c r="A18" s="14"/>
      <c r="B18" s="15"/>
      <c r="C18" s="14"/>
      <c r="D18" s="14"/>
      <c r="E18" s="324">
        <f>'Rekapitulace stavby'!E14</f>
        <v>0</v>
      </c>
      <c r="F18" s="324"/>
      <c r="G18" s="324"/>
      <c r="H18" s="324"/>
      <c r="I18" s="126" t="s">
        <v>24</v>
      </c>
      <c r="J18" s="123">
        <f>'Rekapitulace stavby'!AN14</f>
        <v>0</v>
      </c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6.95" customHeight="1">
      <c r="A19" s="14"/>
      <c r="B19" s="15"/>
      <c r="C19" s="14"/>
      <c r="D19" s="14"/>
      <c r="E19" s="14"/>
      <c r="F19" s="14"/>
      <c r="G19" s="14"/>
      <c r="H19" s="14"/>
      <c r="I19" s="14"/>
      <c r="J19" s="14"/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2" customHeight="1">
      <c r="A20" s="14"/>
      <c r="B20" s="15"/>
      <c r="C20" s="14"/>
      <c r="D20" s="12" t="s">
        <v>26</v>
      </c>
      <c r="E20" s="14"/>
      <c r="F20" s="14"/>
      <c r="G20" s="14"/>
      <c r="H20" s="14"/>
      <c r="I20" s="12" t="s">
        <v>22</v>
      </c>
      <c r="J20" s="19">
        <v>25091905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18" customHeight="1">
      <c r="A21" s="14"/>
      <c r="B21" s="15"/>
      <c r="C21" s="14"/>
      <c r="D21" s="14"/>
      <c r="E21" s="19" t="s">
        <v>27</v>
      </c>
      <c r="F21" s="14"/>
      <c r="G21" s="14"/>
      <c r="H21" s="14"/>
      <c r="I21" s="12" t="s">
        <v>24</v>
      </c>
      <c r="J21" s="19" t="s">
        <v>5514</v>
      </c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6.95" customHeight="1">
      <c r="A22" s="14"/>
      <c r="B22" s="15"/>
      <c r="C22" s="14"/>
      <c r="D22" s="14"/>
      <c r="E22" s="14"/>
      <c r="F22" s="14"/>
      <c r="G22" s="14"/>
      <c r="H22" s="14"/>
      <c r="I22" s="14"/>
      <c r="J22" s="14"/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2" customHeight="1">
      <c r="A23" s="14"/>
      <c r="B23" s="15"/>
      <c r="C23" s="14"/>
      <c r="D23" s="12" t="s">
        <v>29</v>
      </c>
      <c r="E23" s="14"/>
      <c r="F23" s="14"/>
      <c r="G23" s="14"/>
      <c r="H23" s="14"/>
      <c r="I23" s="12" t="s">
        <v>22</v>
      </c>
      <c r="J23" s="19" t="str">
        <f>IF('Rekapitulace stavby'!AN19="","",'Rekapitulace stavby'!AN19)</f>
        <v/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18" customHeight="1">
      <c r="A24" s="14"/>
      <c r="B24" s="15"/>
      <c r="C24" s="14"/>
      <c r="D24" s="14"/>
      <c r="E24" s="19" t="str">
        <f>IF('Rekapitulace stavby'!E20="","",'Rekapitulace stavby'!E20)</f>
        <v xml:space="preserve"> </v>
      </c>
      <c r="F24" s="14"/>
      <c r="G24" s="14"/>
      <c r="H24" s="14"/>
      <c r="I24" s="12" t="s">
        <v>24</v>
      </c>
      <c r="J24" s="19" t="str">
        <f>IF('Rekapitulace stavby'!AN20="","",'Rekapitulace stavby'!AN20)</f>
        <v/>
      </c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6.95" customHeight="1">
      <c r="A25" s="14"/>
      <c r="B25" s="15"/>
      <c r="C25" s="14"/>
      <c r="D25" s="14"/>
      <c r="E25" s="14"/>
      <c r="F25" s="14"/>
      <c r="G25" s="14"/>
      <c r="H25" s="14"/>
      <c r="I25" s="14"/>
      <c r="J25" s="14"/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2" customHeight="1">
      <c r="A26" s="14"/>
      <c r="B26" s="15"/>
      <c r="C26" s="14"/>
      <c r="D26" s="12" t="s">
        <v>31</v>
      </c>
      <c r="E26" s="14"/>
      <c r="F26" s="14"/>
      <c r="G26" s="14"/>
      <c r="H26" s="14"/>
      <c r="I26" s="14"/>
      <c r="J26" s="14"/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24" customFormat="1" ht="16.5" customHeight="1">
      <c r="A27" s="21"/>
      <c r="B27" s="22"/>
      <c r="C27" s="21"/>
      <c r="D27" s="21"/>
      <c r="E27" s="289" t="s">
        <v>0</v>
      </c>
      <c r="F27" s="289"/>
      <c r="G27" s="289"/>
      <c r="H27" s="289"/>
      <c r="I27" s="21"/>
      <c r="J27" s="21"/>
      <c r="K27" s="21"/>
      <c r="L27" s="23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1:31" s="17" customFormat="1" ht="6.95" customHeight="1">
      <c r="A28" s="14"/>
      <c r="B28" s="15"/>
      <c r="C28" s="14"/>
      <c r="D28" s="14"/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17" customFormat="1" ht="6.95" customHeight="1">
      <c r="A29" s="14"/>
      <c r="B29" s="15"/>
      <c r="C29" s="14"/>
      <c r="D29" s="25"/>
      <c r="E29" s="25"/>
      <c r="F29" s="25"/>
      <c r="G29" s="25"/>
      <c r="H29" s="25"/>
      <c r="I29" s="25"/>
      <c r="J29" s="25"/>
      <c r="K29" s="25"/>
      <c r="L29" s="16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</row>
    <row r="30" spans="1:31" s="17" customFormat="1" ht="25.35" customHeight="1">
      <c r="A30" s="14"/>
      <c r="B30" s="15"/>
      <c r="C30" s="14"/>
      <c r="D30" s="26" t="s">
        <v>32</v>
      </c>
      <c r="E30" s="14"/>
      <c r="F30" s="14"/>
      <c r="G30" s="14"/>
      <c r="H30" s="14"/>
      <c r="I30" s="14"/>
      <c r="J30" s="27">
        <f>ROUND(J121, 2)</f>
        <v>0</v>
      </c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14.45" customHeight="1">
      <c r="A32" s="14"/>
      <c r="B32" s="15"/>
      <c r="C32" s="14"/>
      <c r="D32" s="14"/>
      <c r="E32" s="14"/>
      <c r="F32" s="28" t="s">
        <v>34</v>
      </c>
      <c r="G32" s="14"/>
      <c r="H32" s="14"/>
      <c r="I32" s="28" t="s">
        <v>33</v>
      </c>
      <c r="J32" s="28" t="s">
        <v>35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14.45" customHeight="1">
      <c r="A33" s="14"/>
      <c r="B33" s="15"/>
      <c r="C33" s="14"/>
      <c r="D33" s="29" t="s">
        <v>36</v>
      </c>
      <c r="E33" s="12" t="s">
        <v>37</v>
      </c>
      <c r="F33" s="30">
        <f>J30</f>
        <v>0</v>
      </c>
      <c r="G33" s="14"/>
      <c r="H33" s="14"/>
      <c r="I33" s="31">
        <v>0.21</v>
      </c>
      <c r="J33" s="30">
        <f>F33*0.21</f>
        <v>0</v>
      </c>
      <c r="K33" s="14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2" t="s">
        <v>38</v>
      </c>
      <c r="F34" s="30">
        <f>ROUND((SUM(BF121:BF199)),  2)</f>
        <v>0</v>
      </c>
      <c r="G34" s="14"/>
      <c r="H34" s="14"/>
      <c r="I34" s="31">
        <v>0.15</v>
      </c>
      <c r="J34" s="30">
        <f>ROUND(((SUM(BF121:BF199))*I34),  2)</f>
        <v>0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hidden="1" customHeight="1">
      <c r="A35" s="14"/>
      <c r="B35" s="15"/>
      <c r="C35" s="14"/>
      <c r="D35" s="14"/>
      <c r="E35" s="12" t="s">
        <v>39</v>
      </c>
      <c r="F35" s="30">
        <f>ROUND((SUM(BG121:BG199)),  2)</f>
        <v>0</v>
      </c>
      <c r="G35" s="14"/>
      <c r="H35" s="14"/>
      <c r="I35" s="31">
        <v>0.21</v>
      </c>
      <c r="J35" s="30">
        <f>0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hidden="1" customHeight="1">
      <c r="A36" s="14"/>
      <c r="B36" s="15"/>
      <c r="C36" s="14"/>
      <c r="D36" s="14"/>
      <c r="E36" s="12" t="s">
        <v>40</v>
      </c>
      <c r="F36" s="30">
        <f>ROUND((SUM(BH121:BH199)),  2)</f>
        <v>0</v>
      </c>
      <c r="G36" s="14"/>
      <c r="H36" s="14"/>
      <c r="I36" s="31">
        <v>0.15</v>
      </c>
      <c r="J36" s="30">
        <f>0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41</v>
      </c>
      <c r="F37" s="30">
        <f>ROUND((SUM(BI121:BI199)),  2)</f>
        <v>0</v>
      </c>
      <c r="G37" s="14"/>
      <c r="H37" s="14"/>
      <c r="I37" s="31">
        <v>0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6.95" customHeight="1">
      <c r="A38" s="14"/>
      <c r="B38" s="15"/>
      <c r="C38" s="14"/>
      <c r="D38" s="14"/>
      <c r="E38" s="14"/>
      <c r="F38" s="14"/>
      <c r="G38" s="14"/>
      <c r="H38" s="14"/>
      <c r="I38" s="14"/>
      <c r="J38" s="14"/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25.35" customHeight="1">
      <c r="A39" s="14"/>
      <c r="B39" s="15"/>
      <c r="C39" s="32"/>
      <c r="D39" s="33" t="s">
        <v>42</v>
      </c>
      <c r="E39" s="34"/>
      <c r="F39" s="34"/>
      <c r="G39" s="35" t="s">
        <v>43</v>
      </c>
      <c r="H39" s="36" t="s">
        <v>44</v>
      </c>
      <c r="I39" s="34"/>
      <c r="J39" s="37">
        <f>SUM(J30:J37)</f>
        <v>0</v>
      </c>
      <c r="K39" s="38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14.4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ht="14.45" customHeight="1">
      <c r="B41" s="9"/>
      <c r="L41" s="9"/>
    </row>
    <row r="42" spans="1:31" ht="14.45" customHeight="1">
      <c r="B42" s="9"/>
      <c r="L42" s="9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47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47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47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47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47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47" s="17" customFormat="1" ht="12" customHeight="1">
      <c r="A86" s="14"/>
      <c r="B86" s="15"/>
      <c r="C86" s="12" t="s">
        <v>162</v>
      </c>
      <c r="D86" s="14"/>
      <c r="E86" s="14"/>
      <c r="F86" s="14"/>
      <c r="G86" s="14"/>
      <c r="H86" s="14"/>
      <c r="I86" s="14"/>
      <c r="J86" s="14"/>
      <c r="K86" s="14"/>
      <c r="L86" s="16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</row>
    <row r="87" spans="1:47" s="17" customFormat="1" ht="16.5" customHeight="1">
      <c r="A87" s="14"/>
      <c r="B87" s="15"/>
      <c r="C87" s="14"/>
      <c r="D87" s="14"/>
      <c r="E87" s="315" t="str">
        <f>E9</f>
        <v>SO 207 - MaR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47" s="17" customFormat="1" ht="6.95" customHeight="1">
      <c r="A88" s="14"/>
      <c r="B88" s="15"/>
      <c r="C88" s="14"/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47" s="17" customFormat="1" ht="12" customHeight="1">
      <c r="A89" s="14"/>
      <c r="B89" s="15"/>
      <c r="C89" s="12" t="s">
        <v>18</v>
      </c>
      <c r="D89" s="14"/>
      <c r="E89" s="14"/>
      <c r="F89" s="19" t="str">
        <f>F12</f>
        <v>Praha 6 - Hradčany</v>
      </c>
      <c r="G89" s="14"/>
      <c r="H89" s="14"/>
      <c r="I89" s="12" t="s">
        <v>20</v>
      </c>
      <c r="J89" s="20">
        <f>IF(J12="","",J12)</f>
        <v>0</v>
      </c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47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47" s="17" customFormat="1" ht="15.2" customHeight="1">
      <c r="A91" s="14"/>
      <c r="B91" s="15"/>
      <c r="C91" s="12" t="s">
        <v>21</v>
      </c>
      <c r="D91" s="14"/>
      <c r="E91" s="14"/>
      <c r="F91" s="19" t="str">
        <f>E15</f>
        <v>Městská část Praha 6</v>
      </c>
      <c r="G91" s="14"/>
      <c r="H91" s="14"/>
      <c r="I91" s="12" t="s">
        <v>26</v>
      </c>
      <c r="J91" s="50" t="str">
        <f>E21</f>
        <v>BOMART spol. s r.o.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47" s="17" customFormat="1" ht="15.2" customHeight="1">
      <c r="A92" s="14"/>
      <c r="B92" s="15"/>
      <c r="C92" s="12" t="s">
        <v>25</v>
      </c>
      <c r="D92" s="14"/>
      <c r="E92" s="14"/>
      <c r="F92" s="19">
        <f>IF(E18="","",E18)</f>
        <v>0</v>
      </c>
      <c r="G92" s="14"/>
      <c r="H92" s="14"/>
      <c r="I92" s="12" t="s">
        <v>29</v>
      </c>
      <c r="J92" s="50" t="str">
        <f>E24</f>
        <v xml:space="preserve"> </v>
      </c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47" s="17" customFormat="1" ht="10.35" customHeight="1">
      <c r="A93" s="14"/>
      <c r="B93" s="15"/>
      <c r="C93" s="14"/>
      <c r="D93" s="14"/>
      <c r="E93" s="14"/>
      <c r="F93" s="14"/>
      <c r="G93" s="14"/>
      <c r="H93" s="14"/>
      <c r="I93" s="14"/>
      <c r="J93" s="14"/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47" s="17" customFormat="1" ht="29.25" customHeight="1">
      <c r="A94" s="14"/>
      <c r="B94" s="15"/>
      <c r="C94" s="51" t="s">
        <v>165</v>
      </c>
      <c r="D94" s="32"/>
      <c r="E94" s="32"/>
      <c r="F94" s="32"/>
      <c r="G94" s="32"/>
      <c r="H94" s="32"/>
      <c r="I94" s="32"/>
      <c r="J94" s="52" t="s">
        <v>166</v>
      </c>
      <c r="K94" s="32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47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47" s="17" customFormat="1" ht="22.9" customHeight="1">
      <c r="A96" s="14"/>
      <c r="B96" s="15"/>
      <c r="C96" s="53" t="s">
        <v>167</v>
      </c>
      <c r="D96" s="14"/>
      <c r="E96" s="14"/>
      <c r="F96" s="14"/>
      <c r="G96" s="14"/>
      <c r="H96" s="14"/>
      <c r="I96" s="14"/>
      <c r="J96" s="27">
        <f>J121</f>
        <v>0</v>
      </c>
      <c r="K96" s="14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U96" s="6" t="s">
        <v>168</v>
      </c>
    </row>
    <row r="97" spans="1:31" s="54" customFormat="1" ht="24.95" customHeight="1">
      <c r="B97" s="55"/>
      <c r="D97" s="56" t="s">
        <v>4364</v>
      </c>
      <c r="E97" s="57"/>
      <c r="F97" s="57"/>
      <c r="G97" s="57"/>
      <c r="H97" s="57"/>
      <c r="I97" s="57"/>
      <c r="J97" s="58">
        <f>J122</f>
        <v>0</v>
      </c>
      <c r="L97" s="55"/>
    </row>
    <row r="98" spans="1:31" s="59" customFormat="1" ht="19.899999999999999" customHeight="1">
      <c r="B98" s="60"/>
      <c r="D98" s="61" t="s">
        <v>4365</v>
      </c>
      <c r="E98" s="62"/>
      <c r="F98" s="62"/>
      <c r="G98" s="62"/>
      <c r="H98" s="62"/>
      <c r="I98" s="62"/>
      <c r="J98" s="63">
        <f>J123</f>
        <v>0</v>
      </c>
      <c r="L98" s="60"/>
    </row>
    <row r="99" spans="1:31" s="59" customFormat="1" ht="19.899999999999999" customHeight="1">
      <c r="B99" s="60"/>
      <c r="D99" s="61" t="s">
        <v>4366</v>
      </c>
      <c r="E99" s="62"/>
      <c r="F99" s="62"/>
      <c r="G99" s="62"/>
      <c r="H99" s="62"/>
      <c r="I99" s="62"/>
      <c r="J99" s="63">
        <f>J126</f>
        <v>0</v>
      </c>
      <c r="L99" s="60"/>
    </row>
    <row r="100" spans="1:31" s="59" customFormat="1" ht="19.899999999999999" customHeight="1">
      <c r="B100" s="60"/>
      <c r="D100" s="61" t="s">
        <v>4367</v>
      </c>
      <c r="E100" s="62"/>
      <c r="F100" s="62"/>
      <c r="G100" s="62"/>
      <c r="H100" s="62"/>
      <c r="I100" s="62"/>
      <c r="J100" s="63">
        <f>J162</f>
        <v>0</v>
      </c>
      <c r="L100" s="60"/>
    </row>
    <row r="101" spans="1:31" s="59" customFormat="1" ht="19.899999999999999" customHeight="1">
      <c r="B101" s="60"/>
      <c r="D101" s="61" t="s">
        <v>4368</v>
      </c>
      <c r="E101" s="62"/>
      <c r="F101" s="62"/>
      <c r="G101" s="62"/>
      <c r="H101" s="62"/>
      <c r="I101" s="62"/>
      <c r="J101" s="63">
        <f>J166</f>
        <v>0</v>
      </c>
      <c r="L101" s="60"/>
    </row>
    <row r="102" spans="1:31" s="17" customFormat="1" ht="21.75" customHeight="1">
      <c r="A102" s="14"/>
      <c r="B102" s="15"/>
      <c r="C102" s="14"/>
      <c r="D102" s="14"/>
      <c r="E102" s="14"/>
      <c r="F102" s="14"/>
      <c r="G102" s="14"/>
      <c r="H102" s="14"/>
      <c r="I102" s="14"/>
      <c r="J102" s="14"/>
      <c r="K102" s="14"/>
      <c r="L102" s="16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</row>
    <row r="103" spans="1:31" s="17" customFormat="1" ht="6.95" customHeight="1">
      <c r="A103" s="14"/>
      <c r="B103" s="46"/>
      <c r="C103" s="47"/>
      <c r="D103" s="47"/>
      <c r="E103" s="47"/>
      <c r="F103" s="47"/>
      <c r="G103" s="47"/>
      <c r="H103" s="47"/>
      <c r="I103" s="47"/>
      <c r="J103" s="47"/>
      <c r="K103" s="47"/>
      <c r="L103" s="16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</row>
    <row r="107" spans="1:31" s="17" customFormat="1" ht="6.95" customHeight="1">
      <c r="A107" s="14"/>
      <c r="B107" s="48"/>
      <c r="C107" s="49"/>
      <c r="D107" s="49"/>
      <c r="E107" s="49"/>
      <c r="F107" s="49"/>
      <c r="G107" s="49"/>
      <c r="H107" s="49"/>
      <c r="I107" s="49"/>
      <c r="J107" s="49"/>
      <c r="K107" s="49"/>
      <c r="L107" s="16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</row>
    <row r="108" spans="1:31" s="17" customFormat="1" ht="24.95" customHeight="1">
      <c r="A108" s="14"/>
      <c r="B108" s="15"/>
      <c r="C108" s="10" t="s">
        <v>202</v>
      </c>
      <c r="D108" s="14"/>
      <c r="E108" s="14"/>
      <c r="F108" s="14"/>
      <c r="G108" s="14"/>
      <c r="H108" s="14"/>
      <c r="I108" s="14"/>
      <c r="J108" s="14"/>
      <c r="K108" s="14"/>
      <c r="L108" s="16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31" s="17" customFormat="1" ht="6.95" customHeight="1">
      <c r="A109" s="14"/>
      <c r="B109" s="15"/>
      <c r="C109" s="14"/>
      <c r="D109" s="14"/>
      <c r="E109" s="14"/>
      <c r="F109" s="14"/>
      <c r="G109" s="14"/>
      <c r="H109" s="14"/>
      <c r="I109" s="14"/>
      <c r="J109" s="14"/>
      <c r="K109" s="14"/>
      <c r="L109" s="16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  <row r="110" spans="1:31" s="17" customFormat="1" ht="12" customHeight="1">
      <c r="A110" s="14"/>
      <c r="B110" s="15"/>
      <c r="C110" s="12" t="s">
        <v>14</v>
      </c>
      <c r="D110" s="14"/>
      <c r="E110" s="14"/>
      <c r="F110" s="14"/>
      <c r="G110" s="14"/>
      <c r="H110" s="14"/>
      <c r="I110" s="14"/>
      <c r="J110" s="14"/>
      <c r="K110" s="14"/>
      <c r="L110" s="16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</row>
    <row r="111" spans="1:31" s="17" customFormat="1" ht="16.5" customHeight="1">
      <c r="A111" s="14"/>
      <c r="B111" s="15"/>
      <c r="C111" s="14"/>
      <c r="D111" s="14"/>
      <c r="E111" s="321" t="str">
        <f>E7</f>
        <v>MŠ Tychonova - celková rekonstrukce</v>
      </c>
      <c r="F111" s="322"/>
      <c r="G111" s="322"/>
      <c r="H111" s="322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31" s="17" customFormat="1" ht="12" customHeight="1">
      <c r="A112" s="14"/>
      <c r="B112" s="15"/>
      <c r="C112" s="12" t="s">
        <v>162</v>
      </c>
      <c r="D112" s="14"/>
      <c r="E112" s="14"/>
      <c r="F112" s="14"/>
      <c r="G112" s="14"/>
      <c r="H112" s="14"/>
      <c r="I112" s="14"/>
      <c r="J112" s="14"/>
      <c r="K112" s="14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3" spans="1:65" s="17" customFormat="1" ht="16.5" customHeight="1">
      <c r="A113" s="14"/>
      <c r="B113" s="15"/>
      <c r="C113" s="14"/>
      <c r="D113" s="14"/>
      <c r="E113" s="315" t="str">
        <f>E9</f>
        <v>SO 207 - MaR</v>
      </c>
      <c r="F113" s="320"/>
      <c r="G113" s="320"/>
      <c r="H113" s="320"/>
      <c r="I113" s="14"/>
      <c r="J113" s="14"/>
      <c r="K113" s="14"/>
      <c r="L113" s="16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</row>
    <row r="114" spans="1:65" s="17" customFormat="1" ht="6.95" customHeight="1">
      <c r="A114" s="14"/>
      <c r="B114" s="15"/>
      <c r="C114" s="14"/>
      <c r="D114" s="14"/>
      <c r="E114" s="14"/>
      <c r="F114" s="14"/>
      <c r="G114" s="14"/>
      <c r="H114" s="14"/>
      <c r="I114" s="14"/>
      <c r="J114" s="14"/>
      <c r="K114" s="14"/>
      <c r="L114" s="16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</row>
    <row r="115" spans="1:65" s="17" customFormat="1" ht="12" customHeight="1">
      <c r="A115" s="14"/>
      <c r="B115" s="15"/>
      <c r="C115" s="12" t="s">
        <v>18</v>
      </c>
      <c r="D115" s="14"/>
      <c r="E115" s="14"/>
      <c r="F115" s="19" t="str">
        <f>F12</f>
        <v>Praha 6 - Hradčany</v>
      </c>
      <c r="G115" s="14"/>
      <c r="H115" s="14"/>
      <c r="I115" s="12" t="s">
        <v>20</v>
      </c>
      <c r="J115" s="20">
        <f>IF(J12="","",J12)</f>
        <v>0</v>
      </c>
      <c r="K115" s="14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65" s="17" customFormat="1" ht="6.95" customHeight="1">
      <c r="A116" s="14"/>
      <c r="B116" s="15"/>
      <c r="C116" s="14"/>
      <c r="D116" s="14"/>
      <c r="E116" s="14"/>
      <c r="F116" s="14"/>
      <c r="G116" s="14"/>
      <c r="H116" s="14"/>
      <c r="I116" s="14"/>
      <c r="J116" s="14"/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65" s="17" customFormat="1" ht="15.2" customHeight="1">
      <c r="A117" s="14"/>
      <c r="B117" s="15"/>
      <c r="C117" s="12" t="s">
        <v>21</v>
      </c>
      <c r="D117" s="14"/>
      <c r="E117" s="14"/>
      <c r="F117" s="19" t="str">
        <f>E15</f>
        <v>Městská část Praha 6</v>
      </c>
      <c r="G117" s="14"/>
      <c r="H117" s="14"/>
      <c r="I117" s="12" t="s">
        <v>26</v>
      </c>
      <c r="J117" s="50" t="str">
        <f>E21</f>
        <v>BOMART spol. s r.o.</v>
      </c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65" s="17" customFormat="1" ht="15.2" customHeight="1">
      <c r="A118" s="14"/>
      <c r="B118" s="15"/>
      <c r="C118" s="12" t="s">
        <v>25</v>
      </c>
      <c r="D118" s="14"/>
      <c r="E118" s="14"/>
      <c r="F118" s="19">
        <f>IF(E18="","",E18)</f>
        <v>0</v>
      </c>
      <c r="G118" s="14"/>
      <c r="H118" s="14"/>
      <c r="I118" s="12" t="s">
        <v>29</v>
      </c>
      <c r="J118" s="50" t="str">
        <f>E24</f>
        <v xml:space="preserve"> </v>
      </c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65" s="17" customFormat="1" ht="10.35" customHeight="1">
      <c r="A119" s="14"/>
      <c r="B119" s="15"/>
      <c r="C119" s="14"/>
      <c r="D119" s="14"/>
      <c r="E119" s="14"/>
      <c r="F119" s="14"/>
      <c r="G119" s="14"/>
      <c r="H119" s="14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65" s="73" customFormat="1" ht="29.25" customHeight="1">
      <c r="A120" s="64"/>
      <c r="B120" s="65"/>
      <c r="C120" s="66" t="s">
        <v>203</v>
      </c>
      <c r="D120" s="67" t="s">
        <v>57</v>
      </c>
      <c r="E120" s="67" t="s">
        <v>53</v>
      </c>
      <c r="F120" s="67" t="s">
        <v>54</v>
      </c>
      <c r="G120" s="67" t="s">
        <v>204</v>
      </c>
      <c r="H120" s="67" t="s">
        <v>205</v>
      </c>
      <c r="I120" s="67" t="s">
        <v>206</v>
      </c>
      <c r="J120" s="67" t="s">
        <v>166</v>
      </c>
      <c r="K120" s="68" t="s">
        <v>207</v>
      </c>
      <c r="L120" s="69"/>
      <c r="M120" s="70" t="s">
        <v>0</v>
      </c>
      <c r="N120" s="71" t="s">
        <v>36</v>
      </c>
      <c r="O120" s="71" t="s">
        <v>208</v>
      </c>
      <c r="P120" s="71" t="s">
        <v>209</v>
      </c>
      <c r="Q120" s="71" t="s">
        <v>210</v>
      </c>
      <c r="R120" s="71" t="s">
        <v>211</v>
      </c>
      <c r="S120" s="71" t="s">
        <v>212</v>
      </c>
      <c r="T120" s="72" t="s">
        <v>213</v>
      </c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</row>
    <row r="121" spans="1:65" s="17" customFormat="1" ht="22.9" customHeight="1">
      <c r="A121" s="14"/>
      <c r="B121" s="15"/>
      <c r="C121" s="74" t="s">
        <v>214</v>
      </c>
      <c r="D121" s="14"/>
      <c r="E121" s="14"/>
      <c r="F121" s="14"/>
      <c r="G121" s="14"/>
      <c r="H121" s="14"/>
      <c r="I121" s="14"/>
      <c r="J121" s="75">
        <f>SUBTOTAL(9,J124:J199)</f>
        <v>0</v>
      </c>
      <c r="K121" s="14"/>
      <c r="L121" s="15"/>
      <c r="M121" s="76"/>
      <c r="N121" s="77"/>
      <c r="O121" s="25"/>
      <c r="P121" s="78">
        <f>P122</f>
        <v>0</v>
      </c>
      <c r="Q121" s="25"/>
      <c r="R121" s="78">
        <f>R122</f>
        <v>0</v>
      </c>
      <c r="S121" s="25"/>
      <c r="T121" s="79">
        <f>T122</f>
        <v>0</v>
      </c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6" t="s">
        <v>71</v>
      </c>
      <c r="AU121" s="6" t="s">
        <v>168</v>
      </c>
      <c r="BK121" s="80">
        <f>BK122</f>
        <v>0</v>
      </c>
    </row>
    <row r="122" spans="1:65" s="81" customFormat="1" ht="25.9" customHeight="1">
      <c r="B122" s="82"/>
      <c r="D122" s="83" t="s">
        <v>71</v>
      </c>
      <c r="E122" s="84" t="s">
        <v>2391</v>
      </c>
      <c r="F122" s="84" t="s">
        <v>146</v>
      </c>
      <c r="J122" s="85">
        <f>SUBTOTAL(9,J124:J199)</f>
        <v>0</v>
      </c>
      <c r="L122" s="82"/>
      <c r="M122" s="86"/>
      <c r="N122" s="87"/>
      <c r="O122" s="87"/>
      <c r="P122" s="88">
        <f>P123+P126+P162+P166</f>
        <v>0</v>
      </c>
      <c r="Q122" s="87"/>
      <c r="R122" s="88">
        <f>R123+R126+R162+R166</f>
        <v>0</v>
      </c>
      <c r="S122" s="87"/>
      <c r="T122" s="89">
        <f>T123+T126+T162+T166</f>
        <v>0</v>
      </c>
      <c r="AR122" s="83" t="s">
        <v>79</v>
      </c>
      <c r="AT122" s="90" t="s">
        <v>71</v>
      </c>
      <c r="AU122" s="90" t="s">
        <v>72</v>
      </c>
      <c r="AY122" s="83" t="s">
        <v>217</v>
      </c>
      <c r="BK122" s="91">
        <f>BK123+BK126+BK162+BK166</f>
        <v>0</v>
      </c>
    </row>
    <row r="123" spans="1:65" s="81" customFormat="1" ht="22.9" customHeight="1">
      <c r="B123" s="82"/>
      <c r="D123" s="83" t="s">
        <v>71</v>
      </c>
      <c r="E123" s="92" t="s">
        <v>81</v>
      </c>
      <c r="F123" s="92" t="s">
        <v>4369</v>
      </c>
      <c r="J123" s="93">
        <f>SUBTOTAL(9,J124:J125)</f>
        <v>0</v>
      </c>
      <c r="L123" s="82"/>
      <c r="M123" s="86"/>
      <c r="N123" s="87"/>
      <c r="O123" s="87"/>
      <c r="P123" s="88">
        <f>P124</f>
        <v>0</v>
      </c>
      <c r="Q123" s="87"/>
      <c r="R123" s="88">
        <f>R124</f>
        <v>0</v>
      </c>
      <c r="S123" s="87"/>
      <c r="T123" s="89">
        <f>T124</f>
        <v>0</v>
      </c>
      <c r="AR123" s="83" t="s">
        <v>79</v>
      </c>
      <c r="AT123" s="90" t="s">
        <v>71</v>
      </c>
      <c r="AU123" s="90" t="s">
        <v>79</v>
      </c>
      <c r="AY123" s="83" t="s">
        <v>217</v>
      </c>
      <c r="BK123" s="91">
        <f>BK124</f>
        <v>0</v>
      </c>
    </row>
    <row r="124" spans="1:65" s="17" customFormat="1" ht="21.75" customHeight="1">
      <c r="A124" s="14"/>
      <c r="B124" s="15"/>
      <c r="C124" s="94">
        <f>1</f>
        <v>1</v>
      </c>
      <c r="D124" s="94" t="s">
        <v>219</v>
      </c>
      <c r="E124" s="95" t="s">
        <v>4370</v>
      </c>
      <c r="F124" s="96" t="s">
        <v>5432</v>
      </c>
      <c r="G124" s="97" t="s">
        <v>2486</v>
      </c>
      <c r="H124" s="98">
        <v>1</v>
      </c>
      <c r="I124" s="1"/>
      <c r="J124" s="99">
        <f>ROUND(I124*H124,2)</f>
        <v>0</v>
      </c>
      <c r="K124" s="96" t="s">
        <v>0</v>
      </c>
      <c r="L124" s="15"/>
      <c r="M124" s="100" t="s">
        <v>0</v>
      </c>
      <c r="N124" s="101" t="s">
        <v>37</v>
      </c>
      <c r="O124" s="102"/>
      <c r="P124" s="103">
        <f>O124*H124</f>
        <v>0</v>
      </c>
      <c r="Q124" s="103">
        <v>0</v>
      </c>
      <c r="R124" s="103">
        <f>Q124*H124</f>
        <v>0</v>
      </c>
      <c r="S124" s="103">
        <v>0</v>
      </c>
      <c r="T124" s="104">
        <f>S124*H124</f>
        <v>0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R124" s="105" t="s">
        <v>224</v>
      </c>
      <c r="AT124" s="105" t="s">
        <v>219</v>
      </c>
      <c r="AU124" s="105" t="s">
        <v>81</v>
      </c>
      <c r="AY124" s="6" t="s">
        <v>217</v>
      </c>
      <c r="BE124" s="106">
        <f>IF(N124="základní",J124,0)</f>
        <v>0</v>
      </c>
      <c r="BF124" s="106">
        <f>IF(N124="snížená",J124,0)</f>
        <v>0</v>
      </c>
      <c r="BG124" s="106">
        <f>IF(N124="zákl. přenesená",J124,0)</f>
        <v>0</v>
      </c>
      <c r="BH124" s="106">
        <f>IF(N124="sníž. přenesená",J124,0)</f>
        <v>0</v>
      </c>
      <c r="BI124" s="106">
        <f>IF(N124="nulová",J124,0)</f>
        <v>0</v>
      </c>
      <c r="BJ124" s="6" t="s">
        <v>79</v>
      </c>
      <c r="BK124" s="106">
        <f>ROUND(I124*H124,2)</f>
        <v>0</v>
      </c>
      <c r="BL124" s="6" t="s">
        <v>224</v>
      </c>
      <c r="BM124" s="105" t="s">
        <v>81</v>
      </c>
    </row>
    <row r="125" spans="1:65" s="17" customFormat="1" ht="21.75" customHeight="1">
      <c r="A125" s="14"/>
      <c r="B125" s="15"/>
      <c r="C125" s="94">
        <f>C124+1</f>
        <v>2</v>
      </c>
      <c r="D125" s="94" t="s">
        <v>219</v>
      </c>
      <c r="E125" s="95" t="s">
        <v>5434</v>
      </c>
      <c r="F125" s="96" t="s">
        <v>5433</v>
      </c>
      <c r="G125" s="97" t="s">
        <v>2486</v>
      </c>
      <c r="H125" s="98">
        <v>1</v>
      </c>
      <c r="I125" s="1"/>
      <c r="J125" s="99">
        <f>ROUND(I125*H125,2)</f>
        <v>0</v>
      </c>
      <c r="K125" s="96" t="s">
        <v>0</v>
      </c>
      <c r="L125" s="15"/>
      <c r="M125" s="100"/>
      <c r="N125" s="101"/>
      <c r="O125" s="102"/>
      <c r="P125" s="103"/>
      <c r="Q125" s="103"/>
      <c r="R125" s="103"/>
      <c r="S125" s="103"/>
      <c r="T125" s="10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R125" s="105"/>
      <c r="AT125" s="105"/>
      <c r="AU125" s="105"/>
      <c r="AY125" s="6"/>
      <c r="BE125" s="106"/>
      <c r="BF125" s="106"/>
      <c r="BG125" s="106"/>
      <c r="BH125" s="106"/>
      <c r="BI125" s="106"/>
      <c r="BJ125" s="6"/>
      <c r="BK125" s="106"/>
      <c r="BL125" s="6"/>
      <c r="BM125" s="105"/>
    </row>
    <row r="126" spans="1:65" s="81" customFormat="1" ht="22.9" customHeight="1">
      <c r="B126" s="82"/>
      <c r="D126" s="83" t="s">
        <v>71</v>
      </c>
      <c r="E126" s="92" t="s">
        <v>688</v>
      </c>
      <c r="F126" s="92" t="s">
        <v>4371</v>
      </c>
      <c r="J126" s="93">
        <f>SUBTOTAL(9,J127:J161)</f>
        <v>0</v>
      </c>
      <c r="L126" s="82"/>
      <c r="M126" s="86"/>
      <c r="N126" s="87"/>
      <c r="O126" s="87"/>
      <c r="P126" s="88">
        <f>SUM(P127:P161)</f>
        <v>0</v>
      </c>
      <c r="Q126" s="87"/>
      <c r="R126" s="88">
        <f>SUM(R127:R161)</f>
        <v>0</v>
      </c>
      <c r="S126" s="87"/>
      <c r="T126" s="89">
        <f>SUM(T127:T161)</f>
        <v>0</v>
      </c>
      <c r="AR126" s="83" t="s">
        <v>79</v>
      </c>
      <c r="AT126" s="90" t="s">
        <v>71</v>
      </c>
      <c r="AU126" s="90" t="s">
        <v>79</v>
      </c>
      <c r="AY126" s="83" t="s">
        <v>217</v>
      </c>
      <c r="BK126" s="91">
        <f>SUM(BK127:BK161)</f>
        <v>0</v>
      </c>
    </row>
    <row r="127" spans="1:65" s="17" customFormat="1" ht="16.5" customHeight="1">
      <c r="A127" s="14"/>
      <c r="B127" s="15"/>
      <c r="C127" s="94">
        <f>C125+1</f>
        <v>3</v>
      </c>
      <c r="D127" s="94" t="s">
        <v>219</v>
      </c>
      <c r="E127" s="95" t="s">
        <v>4372</v>
      </c>
      <c r="F127" s="96" t="s">
        <v>5436</v>
      </c>
      <c r="G127" s="97" t="s">
        <v>2486</v>
      </c>
      <c r="H127" s="98">
        <v>1</v>
      </c>
      <c r="I127" s="1"/>
      <c r="J127" s="99">
        <f t="shared" ref="J127:J161" si="0">ROUND(I127*H127,2)</f>
        <v>0</v>
      </c>
      <c r="K127" s="96" t="s">
        <v>0</v>
      </c>
      <c r="L127" s="15"/>
      <c r="M127" s="100" t="s">
        <v>0</v>
      </c>
      <c r="N127" s="101" t="s">
        <v>37</v>
      </c>
      <c r="O127" s="102"/>
      <c r="P127" s="103">
        <f t="shared" ref="P127:P161" si="1">O127*H127</f>
        <v>0</v>
      </c>
      <c r="Q127" s="103">
        <v>0</v>
      </c>
      <c r="R127" s="103">
        <f t="shared" ref="R127:R161" si="2">Q127*H127</f>
        <v>0</v>
      </c>
      <c r="S127" s="103">
        <v>0</v>
      </c>
      <c r="T127" s="104">
        <f t="shared" ref="T127:T161" si="3">S127*H127</f>
        <v>0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R127" s="105" t="s">
        <v>224</v>
      </c>
      <c r="AT127" s="105" t="s">
        <v>219</v>
      </c>
      <c r="AU127" s="105" t="s">
        <v>81</v>
      </c>
      <c r="AY127" s="6" t="s">
        <v>217</v>
      </c>
      <c r="BE127" s="106">
        <f t="shared" ref="BE127:BE161" si="4">IF(N127="základní",J127,0)</f>
        <v>0</v>
      </c>
      <c r="BF127" s="106">
        <f t="shared" ref="BF127:BF161" si="5">IF(N127="snížená",J127,0)</f>
        <v>0</v>
      </c>
      <c r="BG127" s="106">
        <f t="shared" ref="BG127:BG161" si="6">IF(N127="zákl. přenesená",J127,0)</f>
        <v>0</v>
      </c>
      <c r="BH127" s="106">
        <f t="shared" ref="BH127:BH161" si="7">IF(N127="sníž. přenesená",J127,0)</f>
        <v>0</v>
      </c>
      <c r="BI127" s="106">
        <f t="shared" ref="BI127:BI161" si="8">IF(N127="nulová",J127,0)</f>
        <v>0</v>
      </c>
      <c r="BJ127" s="6" t="s">
        <v>79</v>
      </c>
      <c r="BK127" s="106">
        <f t="shared" ref="BK127:BK161" si="9">ROUND(I127*H127,2)</f>
        <v>0</v>
      </c>
      <c r="BL127" s="6" t="s">
        <v>224</v>
      </c>
      <c r="BM127" s="105" t="s">
        <v>224</v>
      </c>
    </row>
    <row r="128" spans="1:65" s="17" customFormat="1" ht="16.5" customHeight="1">
      <c r="A128" s="14"/>
      <c r="B128" s="15"/>
      <c r="C128" s="94">
        <f>C127+1</f>
        <v>4</v>
      </c>
      <c r="D128" s="94" t="s">
        <v>219</v>
      </c>
      <c r="E128" s="95" t="s">
        <v>5435</v>
      </c>
      <c r="F128" s="96" t="s">
        <v>5437</v>
      </c>
      <c r="G128" s="97" t="s">
        <v>2486</v>
      </c>
      <c r="H128" s="98">
        <v>1</v>
      </c>
      <c r="I128" s="1"/>
      <c r="J128" s="99">
        <f t="shared" ref="J128" si="10">ROUND(I128*H128,2)</f>
        <v>0</v>
      </c>
      <c r="K128" s="96" t="s">
        <v>0</v>
      </c>
      <c r="L128" s="15"/>
      <c r="M128" s="100"/>
      <c r="N128" s="101"/>
      <c r="O128" s="102"/>
      <c r="P128" s="103"/>
      <c r="Q128" s="103"/>
      <c r="R128" s="103"/>
      <c r="S128" s="103"/>
      <c r="T128" s="10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R128" s="105"/>
      <c r="AT128" s="105"/>
      <c r="AU128" s="105"/>
      <c r="AY128" s="6"/>
      <c r="BE128" s="106"/>
      <c r="BF128" s="106"/>
      <c r="BG128" s="106"/>
      <c r="BH128" s="106"/>
      <c r="BI128" s="106"/>
      <c r="BJ128" s="6"/>
      <c r="BK128" s="106"/>
      <c r="BL128" s="6"/>
      <c r="BM128" s="105"/>
    </row>
    <row r="129" spans="1:65" s="17" customFormat="1" ht="16.5" customHeight="1">
      <c r="A129" s="14"/>
      <c r="B129" s="15"/>
      <c r="C129" s="94">
        <f t="shared" ref="C129:C161" si="11">C128+1</f>
        <v>5</v>
      </c>
      <c r="D129" s="94" t="s">
        <v>219</v>
      </c>
      <c r="E129" s="95" t="s">
        <v>4373</v>
      </c>
      <c r="F129" s="96" t="s">
        <v>5440</v>
      </c>
      <c r="G129" s="97" t="s">
        <v>2486</v>
      </c>
      <c r="H129" s="98">
        <v>1</v>
      </c>
      <c r="I129" s="1"/>
      <c r="J129" s="99">
        <f t="shared" si="0"/>
        <v>0</v>
      </c>
      <c r="K129" s="96" t="s">
        <v>0</v>
      </c>
      <c r="L129" s="15"/>
      <c r="M129" s="100" t="s">
        <v>0</v>
      </c>
      <c r="N129" s="101" t="s">
        <v>37</v>
      </c>
      <c r="O129" s="102"/>
      <c r="P129" s="103">
        <f t="shared" si="1"/>
        <v>0</v>
      </c>
      <c r="Q129" s="103">
        <v>0</v>
      </c>
      <c r="R129" s="103">
        <f t="shared" si="2"/>
        <v>0</v>
      </c>
      <c r="S129" s="103">
        <v>0</v>
      </c>
      <c r="T129" s="104">
        <f t="shared" si="3"/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R129" s="105" t="s">
        <v>224</v>
      </c>
      <c r="AT129" s="105" t="s">
        <v>219</v>
      </c>
      <c r="AU129" s="105" t="s">
        <v>81</v>
      </c>
      <c r="AY129" s="6" t="s">
        <v>217</v>
      </c>
      <c r="BE129" s="106">
        <f t="shared" si="4"/>
        <v>0</v>
      </c>
      <c r="BF129" s="106">
        <f t="shared" si="5"/>
        <v>0</v>
      </c>
      <c r="BG129" s="106">
        <f t="shared" si="6"/>
        <v>0</v>
      </c>
      <c r="BH129" s="106">
        <f t="shared" si="7"/>
        <v>0</v>
      </c>
      <c r="BI129" s="106">
        <f t="shared" si="8"/>
        <v>0</v>
      </c>
      <c r="BJ129" s="6" t="s">
        <v>79</v>
      </c>
      <c r="BK129" s="106">
        <f t="shared" si="9"/>
        <v>0</v>
      </c>
      <c r="BL129" s="6" t="s">
        <v>224</v>
      </c>
      <c r="BM129" s="105" t="s">
        <v>244</v>
      </c>
    </row>
    <row r="130" spans="1:65" s="17" customFormat="1" ht="16.5" customHeight="1">
      <c r="A130" s="14"/>
      <c r="B130" s="15"/>
      <c r="C130" s="94">
        <f t="shared" si="11"/>
        <v>6</v>
      </c>
      <c r="D130" s="94" t="s">
        <v>219</v>
      </c>
      <c r="E130" s="95" t="s">
        <v>5438</v>
      </c>
      <c r="F130" s="96" t="s">
        <v>5439</v>
      </c>
      <c r="G130" s="97" t="s">
        <v>2486</v>
      </c>
      <c r="H130" s="98">
        <v>1</v>
      </c>
      <c r="I130" s="1"/>
      <c r="J130" s="99">
        <f t="shared" ref="J130" si="12">ROUND(I130*H130,2)</f>
        <v>0</v>
      </c>
      <c r="K130" s="96" t="s">
        <v>0</v>
      </c>
      <c r="L130" s="15"/>
      <c r="M130" s="100"/>
      <c r="N130" s="101"/>
      <c r="O130" s="102"/>
      <c r="P130" s="103"/>
      <c r="Q130" s="103"/>
      <c r="R130" s="103"/>
      <c r="S130" s="103"/>
      <c r="T130" s="10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R130" s="105"/>
      <c r="AT130" s="105"/>
      <c r="AU130" s="105"/>
      <c r="AY130" s="6"/>
      <c r="BE130" s="106"/>
      <c r="BF130" s="106"/>
      <c r="BG130" s="106"/>
      <c r="BH130" s="106"/>
      <c r="BI130" s="106"/>
      <c r="BJ130" s="6"/>
      <c r="BK130" s="106"/>
      <c r="BL130" s="6"/>
      <c r="BM130" s="105"/>
    </row>
    <row r="131" spans="1:65" s="17" customFormat="1" ht="24">
      <c r="A131" s="14"/>
      <c r="B131" s="15"/>
      <c r="C131" s="94">
        <f t="shared" si="11"/>
        <v>7</v>
      </c>
      <c r="D131" s="94" t="s">
        <v>219</v>
      </c>
      <c r="E131" s="95" t="s">
        <v>4374</v>
      </c>
      <c r="F131" s="96" t="s">
        <v>5442</v>
      </c>
      <c r="G131" s="97" t="s">
        <v>2486</v>
      </c>
      <c r="H131" s="98">
        <v>7</v>
      </c>
      <c r="I131" s="1"/>
      <c r="J131" s="99">
        <f t="shared" si="0"/>
        <v>0</v>
      </c>
      <c r="K131" s="96" t="s">
        <v>0</v>
      </c>
      <c r="L131" s="15"/>
      <c r="M131" s="100" t="s">
        <v>0</v>
      </c>
      <c r="N131" s="101" t="s">
        <v>37</v>
      </c>
      <c r="O131" s="102"/>
      <c r="P131" s="103">
        <f t="shared" si="1"/>
        <v>0</v>
      </c>
      <c r="Q131" s="103">
        <v>0</v>
      </c>
      <c r="R131" s="103">
        <f t="shared" si="2"/>
        <v>0</v>
      </c>
      <c r="S131" s="103">
        <v>0</v>
      </c>
      <c r="T131" s="104">
        <f t="shared" si="3"/>
        <v>0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R131" s="105" t="s">
        <v>224</v>
      </c>
      <c r="AT131" s="105" t="s">
        <v>219</v>
      </c>
      <c r="AU131" s="105" t="s">
        <v>81</v>
      </c>
      <c r="AY131" s="6" t="s">
        <v>217</v>
      </c>
      <c r="BE131" s="106">
        <f t="shared" si="4"/>
        <v>0</v>
      </c>
      <c r="BF131" s="106">
        <f t="shared" si="5"/>
        <v>0</v>
      </c>
      <c r="BG131" s="106">
        <f t="shared" si="6"/>
        <v>0</v>
      </c>
      <c r="BH131" s="106">
        <f t="shared" si="7"/>
        <v>0</v>
      </c>
      <c r="BI131" s="106">
        <f t="shared" si="8"/>
        <v>0</v>
      </c>
      <c r="BJ131" s="6" t="s">
        <v>79</v>
      </c>
      <c r="BK131" s="106">
        <f t="shared" si="9"/>
        <v>0</v>
      </c>
      <c r="BL131" s="6" t="s">
        <v>224</v>
      </c>
      <c r="BM131" s="105" t="s">
        <v>248</v>
      </c>
    </row>
    <row r="132" spans="1:65" s="17" customFormat="1" ht="24">
      <c r="A132" s="14"/>
      <c r="B132" s="15"/>
      <c r="C132" s="94">
        <f t="shared" si="11"/>
        <v>8</v>
      </c>
      <c r="D132" s="94" t="s">
        <v>219</v>
      </c>
      <c r="E132" s="95" t="s">
        <v>5441</v>
      </c>
      <c r="F132" s="96" t="s">
        <v>5443</v>
      </c>
      <c r="G132" s="97" t="s">
        <v>2486</v>
      </c>
      <c r="H132" s="98">
        <v>7</v>
      </c>
      <c r="I132" s="1"/>
      <c r="J132" s="99">
        <f t="shared" ref="J132" si="13">ROUND(I132*H132,2)</f>
        <v>0</v>
      </c>
      <c r="K132" s="96" t="s">
        <v>0</v>
      </c>
      <c r="L132" s="15"/>
      <c r="M132" s="100"/>
      <c r="N132" s="101"/>
      <c r="O132" s="102"/>
      <c r="P132" s="103"/>
      <c r="Q132" s="103"/>
      <c r="R132" s="103"/>
      <c r="S132" s="103"/>
      <c r="T132" s="10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R132" s="105"/>
      <c r="AT132" s="105"/>
      <c r="AU132" s="105"/>
      <c r="AY132" s="6"/>
      <c r="BE132" s="106"/>
      <c r="BF132" s="106"/>
      <c r="BG132" s="106"/>
      <c r="BH132" s="106"/>
      <c r="BI132" s="106"/>
      <c r="BJ132" s="6"/>
      <c r="BK132" s="106"/>
      <c r="BL132" s="6"/>
      <c r="BM132" s="105"/>
    </row>
    <row r="133" spans="1:65" s="17" customFormat="1" ht="16.5" customHeight="1">
      <c r="A133" s="14"/>
      <c r="B133" s="15"/>
      <c r="C133" s="94">
        <f t="shared" si="11"/>
        <v>9</v>
      </c>
      <c r="D133" s="94" t="s">
        <v>219</v>
      </c>
      <c r="E133" s="95" t="s">
        <v>4375</v>
      </c>
      <c r="F133" s="96" t="s">
        <v>5445</v>
      </c>
      <c r="G133" s="97" t="s">
        <v>2486</v>
      </c>
      <c r="H133" s="98">
        <v>2</v>
      </c>
      <c r="I133" s="1"/>
      <c r="J133" s="99">
        <f t="shared" si="0"/>
        <v>0</v>
      </c>
      <c r="K133" s="96" t="s">
        <v>0</v>
      </c>
      <c r="L133" s="15"/>
      <c r="M133" s="100" t="s">
        <v>0</v>
      </c>
      <c r="N133" s="101" t="s">
        <v>37</v>
      </c>
      <c r="O133" s="102"/>
      <c r="P133" s="103">
        <f t="shared" si="1"/>
        <v>0</v>
      </c>
      <c r="Q133" s="103">
        <v>0</v>
      </c>
      <c r="R133" s="103">
        <f t="shared" si="2"/>
        <v>0</v>
      </c>
      <c r="S133" s="103">
        <v>0</v>
      </c>
      <c r="T133" s="104">
        <f t="shared" si="3"/>
        <v>0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R133" s="105" t="s">
        <v>224</v>
      </c>
      <c r="AT133" s="105" t="s">
        <v>219</v>
      </c>
      <c r="AU133" s="105" t="s">
        <v>81</v>
      </c>
      <c r="AY133" s="6" t="s">
        <v>217</v>
      </c>
      <c r="BE133" s="106">
        <f t="shared" si="4"/>
        <v>0</v>
      </c>
      <c r="BF133" s="106">
        <f t="shared" si="5"/>
        <v>0</v>
      </c>
      <c r="BG133" s="106">
        <f t="shared" si="6"/>
        <v>0</v>
      </c>
      <c r="BH133" s="106">
        <f t="shared" si="7"/>
        <v>0</v>
      </c>
      <c r="BI133" s="106">
        <f t="shared" si="8"/>
        <v>0</v>
      </c>
      <c r="BJ133" s="6" t="s">
        <v>79</v>
      </c>
      <c r="BK133" s="106">
        <f t="shared" si="9"/>
        <v>0</v>
      </c>
      <c r="BL133" s="6" t="s">
        <v>224</v>
      </c>
      <c r="BM133" s="105" t="s">
        <v>266</v>
      </c>
    </row>
    <row r="134" spans="1:65" s="17" customFormat="1" ht="16.5" customHeight="1">
      <c r="A134" s="14"/>
      <c r="B134" s="15"/>
      <c r="C134" s="94">
        <f t="shared" si="11"/>
        <v>10</v>
      </c>
      <c r="D134" s="94" t="s">
        <v>219</v>
      </c>
      <c r="E134" s="95" t="s">
        <v>5444</v>
      </c>
      <c r="F134" s="96" t="s">
        <v>5446</v>
      </c>
      <c r="G134" s="97" t="s">
        <v>2486</v>
      </c>
      <c r="H134" s="98">
        <v>2</v>
      </c>
      <c r="I134" s="1"/>
      <c r="J134" s="99">
        <f t="shared" ref="J134" si="14">ROUND(I134*H134,2)</f>
        <v>0</v>
      </c>
      <c r="K134" s="96" t="s">
        <v>0</v>
      </c>
      <c r="L134" s="15"/>
      <c r="M134" s="100"/>
      <c r="N134" s="101"/>
      <c r="O134" s="102"/>
      <c r="P134" s="103"/>
      <c r="Q134" s="103"/>
      <c r="R134" s="103"/>
      <c r="S134" s="103"/>
      <c r="T134" s="10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R134" s="105"/>
      <c r="AT134" s="105"/>
      <c r="AU134" s="105"/>
      <c r="AY134" s="6"/>
      <c r="BE134" s="106"/>
      <c r="BF134" s="106"/>
      <c r="BG134" s="106"/>
      <c r="BH134" s="106"/>
      <c r="BI134" s="106"/>
      <c r="BJ134" s="6"/>
      <c r="BK134" s="106"/>
      <c r="BL134" s="6"/>
      <c r="BM134" s="105"/>
    </row>
    <row r="135" spans="1:65" s="17" customFormat="1" ht="16.5" customHeight="1">
      <c r="A135" s="14"/>
      <c r="B135" s="15"/>
      <c r="C135" s="94">
        <f t="shared" si="11"/>
        <v>11</v>
      </c>
      <c r="D135" s="94" t="s">
        <v>219</v>
      </c>
      <c r="E135" s="95" t="s">
        <v>4376</v>
      </c>
      <c r="F135" s="96" t="s">
        <v>5447</v>
      </c>
      <c r="G135" s="97" t="s">
        <v>2486</v>
      </c>
      <c r="H135" s="98">
        <v>1</v>
      </c>
      <c r="I135" s="1"/>
      <c r="J135" s="99">
        <f t="shared" si="0"/>
        <v>0</v>
      </c>
      <c r="K135" s="96" t="s">
        <v>0</v>
      </c>
      <c r="L135" s="15"/>
      <c r="M135" s="100" t="s">
        <v>0</v>
      </c>
      <c r="N135" s="101" t="s">
        <v>37</v>
      </c>
      <c r="O135" s="102"/>
      <c r="P135" s="103">
        <f t="shared" si="1"/>
        <v>0</v>
      </c>
      <c r="Q135" s="103">
        <v>0</v>
      </c>
      <c r="R135" s="103">
        <f t="shared" si="2"/>
        <v>0</v>
      </c>
      <c r="S135" s="103">
        <v>0</v>
      </c>
      <c r="T135" s="104">
        <f t="shared" si="3"/>
        <v>0</v>
      </c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R135" s="105" t="s">
        <v>224</v>
      </c>
      <c r="AT135" s="105" t="s">
        <v>219</v>
      </c>
      <c r="AU135" s="105" t="s">
        <v>81</v>
      </c>
      <c r="AY135" s="6" t="s">
        <v>217</v>
      </c>
      <c r="BE135" s="106">
        <f t="shared" si="4"/>
        <v>0</v>
      </c>
      <c r="BF135" s="106">
        <f t="shared" si="5"/>
        <v>0</v>
      </c>
      <c r="BG135" s="106">
        <f t="shared" si="6"/>
        <v>0</v>
      </c>
      <c r="BH135" s="106">
        <f t="shared" si="7"/>
        <v>0</v>
      </c>
      <c r="BI135" s="106">
        <f t="shared" si="8"/>
        <v>0</v>
      </c>
      <c r="BJ135" s="6" t="s">
        <v>79</v>
      </c>
      <c r="BK135" s="106">
        <f t="shared" si="9"/>
        <v>0</v>
      </c>
      <c r="BL135" s="6" t="s">
        <v>224</v>
      </c>
      <c r="BM135" s="105" t="s">
        <v>275</v>
      </c>
    </row>
    <row r="136" spans="1:65" s="17" customFormat="1" ht="16.5" customHeight="1">
      <c r="A136" s="14"/>
      <c r="B136" s="15"/>
      <c r="C136" s="94">
        <f t="shared" si="11"/>
        <v>12</v>
      </c>
      <c r="D136" s="94" t="s">
        <v>219</v>
      </c>
      <c r="E136" s="95" t="s">
        <v>5461</v>
      </c>
      <c r="F136" s="96" t="s">
        <v>5448</v>
      </c>
      <c r="G136" s="97" t="s">
        <v>2486</v>
      </c>
      <c r="H136" s="98">
        <v>1</v>
      </c>
      <c r="I136" s="1"/>
      <c r="J136" s="99">
        <f t="shared" ref="J136" si="15">ROUND(I136*H136,2)</f>
        <v>0</v>
      </c>
      <c r="K136" s="96" t="s">
        <v>0</v>
      </c>
      <c r="L136" s="15"/>
      <c r="M136" s="100"/>
      <c r="N136" s="101"/>
      <c r="O136" s="102"/>
      <c r="P136" s="103"/>
      <c r="Q136" s="103"/>
      <c r="R136" s="103"/>
      <c r="S136" s="103"/>
      <c r="T136" s="10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R136" s="105"/>
      <c r="AT136" s="105"/>
      <c r="AU136" s="105"/>
      <c r="AY136" s="6"/>
      <c r="BE136" s="106"/>
      <c r="BF136" s="106"/>
      <c r="BG136" s="106"/>
      <c r="BH136" s="106"/>
      <c r="BI136" s="106"/>
      <c r="BJ136" s="6"/>
      <c r="BK136" s="106"/>
      <c r="BL136" s="6"/>
      <c r="BM136" s="105"/>
    </row>
    <row r="137" spans="1:65" s="17" customFormat="1" ht="16.5" customHeight="1">
      <c r="A137" s="14"/>
      <c r="B137" s="15"/>
      <c r="C137" s="94">
        <f t="shared" si="11"/>
        <v>13</v>
      </c>
      <c r="D137" s="94" t="s">
        <v>219</v>
      </c>
      <c r="E137" s="95" t="s">
        <v>4377</v>
      </c>
      <c r="F137" s="96" t="s">
        <v>5449</v>
      </c>
      <c r="G137" s="97" t="s">
        <v>2486</v>
      </c>
      <c r="H137" s="98">
        <v>1</v>
      </c>
      <c r="I137" s="1"/>
      <c r="J137" s="99">
        <f t="shared" si="0"/>
        <v>0</v>
      </c>
      <c r="K137" s="96" t="s">
        <v>0</v>
      </c>
      <c r="L137" s="15"/>
      <c r="M137" s="100" t="s">
        <v>0</v>
      </c>
      <c r="N137" s="101" t="s">
        <v>37</v>
      </c>
      <c r="O137" s="102"/>
      <c r="P137" s="103">
        <f t="shared" si="1"/>
        <v>0</v>
      </c>
      <c r="Q137" s="103">
        <v>0</v>
      </c>
      <c r="R137" s="103">
        <f t="shared" si="2"/>
        <v>0</v>
      </c>
      <c r="S137" s="103">
        <v>0</v>
      </c>
      <c r="T137" s="104">
        <f t="shared" si="3"/>
        <v>0</v>
      </c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R137" s="105" t="s">
        <v>224</v>
      </c>
      <c r="AT137" s="105" t="s">
        <v>219</v>
      </c>
      <c r="AU137" s="105" t="s">
        <v>81</v>
      </c>
      <c r="AY137" s="6" t="s">
        <v>217</v>
      </c>
      <c r="BE137" s="106">
        <f t="shared" si="4"/>
        <v>0</v>
      </c>
      <c r="BF137" s="106">
        <f t="shared" si="5"/>
        <v>0</v>
      </c>
      <c r="BG137" s="106">
        <f t="shared" si="6"/>
        <v>0</v>
      </c>
      <c r="BH137" s="106">
        <f t="shared" si="7"/>
        <v>0</v>
      </c>
      <c r="BI137" s="106">
        <f t="shared" si="8"/>
        <v>0</v>
      </c>
      <c r="BJ137" s="6" t="s">
        <v>79</v>
      </c>
      <c r="BK137" s="106">
        <f t="shared" si="9"/>
        <v>0</v>
      </c>
      <c r="BL137" s="6" t="s">
        <v>224</v>
      </c>
      <c r="BM137" s="105" t="s">
        <v>283</v>
      </c>
    </row>
    <row r="138" spans="1:65" s="17" customFormat="1" ht="16.5" customHeight="1">
      <c r="A138" s="14"/>
      <c r="B138" s="15"/>
      <c r="C138" s="94">
        <f t="shared" si="11"/>
        <v>14</v>
      </c>
      <c r="D138" s="94" t="s">
        <v>219</v>
      </c>
      <c r="E138" s="95" t="s">
        <v>5460</v>
      </c>
      <c r="F138" s="96" t="s">
        <v>5450</v>
      </c>
      <c r="G138" s="97" t="s">
        <v>2486</v>
      </c>
      <c r="H138" s="98">
        <v>1</v>
      </c>
      <c r="I138" s="1"/>
      <c r="J138" s="99">
        <f t="shared" ref="J138" si="16">ROUND(I138*H138,2)</f>
        <v>0</v>
      </c>
      <c r="K138" s="96" t="s">
        <v>0</v>
      </c>
      <c r="L138" s="15"/>
      <c r="M138" s="100"/>
      <c r="N138" s="101"/>
      <c r="O138" s="102"/>
      <c r="P138" s="103"/>
      <c r="Q138" s="103"/>
      <c r="R138" s="103"/>
      <c r="S138" s="103"/>
      <c r="T138" s="10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R138" s="105"/>
      <c r="AT138" s="105"/>
      <c r="AU138" s="105"/>
      <c r="AY138" s="6"/>
      <c r="BE138" s="106"/>
      <c r="BF138" s="106"/>
      <c r="BG138" s="106"/>
      <c r="BH138" s="106"/>
      <c r="BI138" s="106"/>
      <c r="BJ138" s="6"/>
      <c r="BK138" s="106"/>
      <c r="BL138" s="6"/>
      <c r="BM138" s="105"/>
    </row>
    <row r="139" spans="1:65" s="17" customFormat="1" ht="16.5" customHeight="1">
      <c r="A139" s="14"/>
      <c r="B139" s="15"/>
      <c r="C139" s="94">
        <f t="shared" si="11"/>
        <v>15</v>
      </c>
      <c r="D139" s="94" t="s">
        <v>219</v>
      </c>
      <c r="E139" s="95" t="s">
        <v>4378</v>
      </c>
      <c r="F139" s="96" t="s">
        <v>5451</v>
      </c>
      <c r="G139" s="97" t="s">
        <v>2486</v>
      </c>
      <c r="H139" s="98">
        <v>2</v>
      </c>
      <c r="I139" s="1"/>
      <c r="J139" s="99">
        <f t="shared" si="0"/>
        <v>0</v>
      </c>
      <c r="K139" s="96" t="s">
        <v>0</v>
      </c>
      <c r="L139" s="15"/>
      <c r="M139" s="100" t="s">
        <v>0</v>
      </c>
      <c r="N139" s="101" t="s">
        <v>37</v>
      </c>
      <c r="O139" s="102"/>
      <c r="P139" s="103">
        <f t="shared" si="1"/>
        <v>0</v>
      </c>
      <c r="Q139" s="103">
        <v>0</v>
      </c>
      <c r="R139" s="103">
        <f t="shared" si="2"/>
        <v>0</v>
      </c>
      <c r="S139" s="103">
        <v>0</v>
      </c>
      <c r="T139" s="104">
        <f t="shared" si="3"/>
        <v>0</v>
      </c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R139" s="105" t="s">
        <v>224</v>
      </c>
      <c r="AT139" s="105" t="s">
        <v>219</v>
      </c>
      <c r="AU139" s="105" t="s">
        <v>81</v>
      </c>
      <c r="AY139" s="6" t="s">
        <v>217</v>
      </c>
      <c r="BE139" s="106">
        <f t="shared" si="4"/>
        <v>0</v>
      </c>
      <c r="BF139" s="106">
        <f t="shared" si="5"/>
        <v>0</v>
      </c>
      <c r="BG139" s="106">
        <f t="shared" si="6"/>
        <v>0</v>
      </c>
      <c r="BH139" s="106">
        <f t="shared" si="7"/>
        <v>0</v>
      </c>
      <c r="BI139" s="106">
        <f t="shared" si="8"/>
        <v>0</v>
      </c>
      <c r="BJ139" s="6" t="s">
        <v>79</v>
      </c>
      <c r="BK139" s="106">
        <f t="shared" si="9"/>
        <v>0</v>
      </c>
      <c r="BL139" s="6" t="s">
        <v>224</v>
      </c>
      <c r="BM139" s="105" t="s">
        <v>293</v>
      </c>
    </row>
    <row r="140" spans="1:65" s="17" customFormat="1" ht="16.5" customHeight="1">
      <c r="A140" s="14"/>
      <c r="B140" s="15"/>
      <c r="C140" s="94">
        <f t="shared" si="11"/>
        <v>16</v>
      </c>
      <c r="D140" s="94" t="s">
        <v>219</v>
      </c>
      <c r="E140" s="95" t="s">
        <v>5459</v>
      </c>
      <c r="F140" s="96" t="s">
        <v>5452</v>
      </c>
      <c r="G140" s="97" t="s">
        <v>2486</v>
      </c>
      <c r="H140" s="98">
        <v>2</v>
      </c>
      <c r="I140" s="1"/>
      <c r="J140" s="99">
        <f t="shared" ref="J140" si="17">ROUND(I140*H140,2)</f>
        <v>0</v>
      </c>
      <c r="K140" s="96" t="s">
        <v>0</v>
      </c>
      <c r="L140" s="15"/>
      <c r="M140" s="100"/>
      <c r="N140" s="101"/>
      <c r="O140" s="102"/>
      <c r="P140" s="103"/>
      <c r="Q140" s="103"/>
      <c r="R140" s="103"/>
      <c r="S140" s="103"/>
      <c r="T140" s="10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R140" s="105"/>
      <c r="AT140" s="105"/>
      <c r="AU140" s="105"/>
      <c r="AY140" s="6"/>
      <c r="BE140" s="106"/>
      <c r="BF140" s="106"/>
      <c r="BG140" s="106"/>
      <c r="BH140" s="106"/>
      <c r="BI140" s="106"/>
      <c r="BJ140" s="6"/>
      <c r="BK140" s="106"/>
      <c r="BL140" s="6"/>
      <c r="BM140" s="105"/>
    </row>
    <row r="141" spans="1:65" s="17" customFormat="1" ht="24">
      <c r="A141" s="14"/>
      <c r="B141" s="15"/>
      <c r="C141" s="94">
        <f t="shared" si="11"/>
        <v>17</v>
      </c>
      <c r="D141" s="94" t="s">
        <v>219</v>
      </c>
      <c r="E141" s="95" t="s">
        <v>4379</v>
      </c>
      <c r="F141" s="96" t="s">
        <v>5453</v>
      </c>
      <c r="G141" s="97" t="s">
        <v>2486</v>
      </c>
      <c r="H141" s="98">
        <v>1</v>
      </c>
      <c r="I141" s="1"/>
      <c r="J141" s="99">
        <f t="shared" si="0"/>
        <v>0</v>
      </c>
      <c r="K141" s="96" t="s">
        <v>0</v>
      </c>
      <c r="L141" s="15"/>
      <c r="M141" s="100" t="s">
        <v>0</v>
      </c>
      <c r="N141" s="101" t="s">
        <v>37</v>
      </c>
      <c r="O141" s="102"/>
      <c r="P141" s="103">
        <f t="shared" si="1"/>
        <v>0</v>
      </c>
      <c r="Q141" s="103">
        <v>0</v>
      </c>
      <c r="R141" s="103">
        <f t="shared" si="2"/>
        <v>0</v>
      </c>
      <c r="S141" s="103">
        <v>0</v>
      </c>
      <c r="T141" s="104">
        <f t="shared" si="3"/>
        <v>0</v>
      </c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R141" s="105" t="s">
        <v>224</v>
      </c>
      <c r="AT141" s="105" t="s">
        <v>219</v>
      </c>
      <c r="AU141" s="105" t="s">
        <v>81</v>
      </c>
      <c r="AY141" s="6" t="s">
        <v>217</v>
      </c>
      <c r="BE141" s="106">
        <f t="shared" si="4"/>
        <v>0</v>
      </c>
      <c r="BF141" s="106">
        <f t="shared" si="5"/>
        <v>0</v>
      </c>
      <c r="BG141" s="106">
        <f t="shared" si="6"/>
        <v>0</v>
      </c>
      <c r="BH141" s="106">
        <f t="shared" si="7"/>
        <v>0</v>
      </c>
      <c r="BI141" s="106">
        <f t="shared" si="8"/>
        <v>0</v>
      </c>
      <c r="BJ141" s="6" t="s">
        <v>79</v>
      </c>
      <c r="BK141" s="106">
        <f t="shared" si="9"/>
        <v>0</v>
      </c>
      <c r="BL141" s="6" t="s">
        <v>224</v>
      </c>
      <c r="BM141" s="105" t="s">
        <v>299</v>
      </c>
    </row>
    <row r="142" spans="1:65" s="17" customFormat="1" ht="24">
      <c r="A142" s="14"/>
      <c r="B142" s="15"/>
      <c r="C142" s="94">
        <f t="shared" si="11"/>
        <v>18</v>
      </c>
      <c r="D142" s="94" t="s">
        <v>219</v>
      </c>
      <c r="E142" s="95" t="s">
        <v>5458</v>
      </c>
      <c r="F142" s="96" t="s">
        <v>5454</v>
      </c>
      <c r="G142" s="97" t="s">
        <v>2486</v>
      </c>
      <c r="H142" s="98">
        <v>1</v>
      </c>
      <c r="I142" s="1"/>
      <c r="J142" s="99">
        <f t="shared" ref="J142" si="18">ROUND(I142*H142,2)</f>
        <v>0</v>
      </c>
      <c r="K142" s="96" t="s">
        <v>0</v>
      </c>
      <c r="L142" s="15"/>
      <c r="M142" s="100"/>
      <c r="N142" s="101"/>
      <c r="O142" s="102"/>
      <c r="P142" s="103"/>
      <c r="Q142" s="103"/>
      <c r="R142" s="103"/>
      <c r="S142" s="103"/>
      <c r="T142" s="10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R142" s="105"/>
      <c r="AT142" s="105"/>
      <c r="AU142" s="105"/>
      <c r="AY142" s="6"/>
      <c r="BE142" s="106"/>
      <c r="BF142" s="106"/>
      <c r="BG142" s="106"/>
      <c r="BH142" s="106"/>
      <c r="BI142" s="106"/>
      <c r="BJ142" s="6"/>
      <c r="BK142" s="106"/>
      <c r="BL142" s="6"/>
      <c r="BM142" s="105"/>
    </row>
    <row r="143" spans="1:65" s="17" customFormat="1" ht="16.5" customHeight="1">
      <c r="A143" s="14"/>
      <c r="B143" s="15"/>
      <c r="C143" s="94">
        <f t="shared" si="11"/>
        <v>19</v>
      </c>
      <c r="D143" s="94" t="s">
        <v>219</v>
      </c>
      <c r="E143" s="95" t="s">
        <v>4380</v>
      </c>
      <c r="F143" s="96" t="s">
        <v>5455</v>
      </c>
      <c r="G143" s="97" t="s">
        <v>2486</v>
      </c>
      <c r="H143" s="98">
        <v>1</v>
      </c>
      <c r="I143" s="1"/>
      <c r="J143" s="99">
        <f t="shared" si="0"/>
        <v>0</v>
      </c>
      <c r="K143" s="96" t="s">
        <v>0</v>
      </c>
      <c r="L143" s="15"/>
      <c r="M143" s="100" t="s">
        <v>0</v>
      </c>
      <c r="N143" s="101" t="s">
        <v>37</v>
      </c>
      <c r="O143" s="102"/>
      <c r="P143" s="103">
        <f t="shared" si="1"/>
        <v>0</v>
      </c>
      <c r="Q143" s="103">
        <v>0</v>
      </c>
      <c r="R143" s="103">
        <f t="shared" si="2"/>
        <v>0</v>
      </c>
      <c r="S143" s="103">
        <v>0</v>
      </c>
      <c r="T143" s="104">
        <f t="shared" si="3"/>
        <v>0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R143" s="105" t="s">
        <v>224</v>
      </c>
      <c r="AT143" s="105" t="s">
        <v>219</v>
      </c>
      <c r="AU143" s="105" t="s">
        <v>81</v>
      </c>
      <c r="AY143" s="6" t="s">
        <v>217</v>
      </c>
      <c r="BE143" s="106">
        <f t="shared" si="4"/>
        <v>0</v>
      </c>
      <c r="BF143" s="106">
        <f t="shared" si="5"/>
        <v>0</v>
      </c>
      <c r="BG143" s="106">
        <f t="shared" si="6"/>
        <v>0</v>
      </c>
      <c r="BH143" s="106">
        <f t="shared" si="7"/>
        <v>0</v>
      </c>
      <c r="BI143" s="106">
        <f t="shared" si="8"/>
        <v>0</v>
      </c>
      <c r="BJ143" s="6" t="s">
        <v>79</v>
      </c>
      <c r="BK143" s="106">
        <f t="shared" si="9"/>
        <v>0</v>
      </c>
      <c r="BL143" s="6" t="s">
        <v>224</v>
      </c>
      <c r="BM143" s="105" t="s">
        <v>308</v>
      </c>
    </row>
    <row r="144" spans="1:65" s="17" customFormat="1" ht="16.5" customHeight="1">
      <c r="A144" s="14"/>
      <c r="B144" s="15"/>
      <c r="C144" s="94">
        <f t="shared" si="11"/>
        <v>20</v>
      </c>
      <c r="D144" s="94" t="s">
        <v>219</v>
      </c>
      <c r="E144" s="95" t="s">
        <v>5457</v>
      </c>
      <c r="F144" s="96" t="s">
        <v>5456</v>
      </c>
      <c r="G144" s="97" t="s">
        <v>2486</v>
      </c>
      <c r="H144" s="98">
        <v>1</v>
      </c>
      <c r="I144" s="1"/>
      <c r="J144" s="99">
        <f t="shared" ref="J144" si="19">ROUND(I144*H144,2)</f>
        <v>0</v>
      </c>
      <c r="K144" s="96" t="s">
        <v>0</v>
      </c>
      <c r="L144" s="15"/>
      <c r="M144" s="100"/>
      <c r="N144" s="101"/>
      <c r="O144" s="102"/>
      <c r="P144" s="103"/>
      <c r="Q144" s="103"/>
      <c r="R144" s="103"/>
      <c r="S144" s="103"/>
      <c r="T144" s="10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R144" s="105"/>
      <c r="AT144" s="105"/>
      <c r="AU144" s="105"/>
      <c r="AY144" s="6"/>
      <c r="BE144" s="106"/>
      <c r="BF144" s="106"/>
      <c r="BG144" s="106"/>
      <c r="BH144" s="106"/>
      <c r="BI144" s="106"/>
      <c r="BJ144" s="6"/>
      <c r="BK144" s="106"/>
      <c r="BL144" s="6"/>
      <c r="BM144" s="105"/>
    </row>
    <row r="145" spans="1:65" s="17" customFormat="1" ht="24">
      <c r="A145" s="14"/>
      <c r="B145" s="15"/>
      <c r="C145" s="94">
        <f t="shared" si="11"/>
        <v>21</v>
      </c>
      <c r="D145" s="94" t="s">
        <v>219</v>
      </c>
      <c r="E145" s="95" t="s">
        <v>4381</v>
      </c>
      <c r="F145" s="96" t="s">
        <v>5463</v>
      </c>
      <c r="G145" s="97" t="s">
        <v>2486</v>
      </c>
      <c r="H145" s="98">
        <v>1</v>
      </c>
      <c r="I145" s="1"/>
      <c r="J145" s="99">
        <f t="shared" si="0"/>
        <v>0</v>
      </c>
      <c r="K145" s="96" t="s">
        <v>0</v>
      </c>
      <c r="L145" s="15"/>
      <c r="M145" s="100" t="s">
        <v>0</v>
      </c>
      <c r="N145" s="101" t="s">
        <v>37</v>
      </c>
      <c r="O145" s="102"/>
      <c r="P145" s="103">
        <f t="shared" si="1"/>
        <v>0</v>
      </c>
      <c r="Q145" s="103">
        <v>0</v>
      </c>
      <c r="R145" s="103">
        <f t="shared" si="2"/>
        <v>0</v>
      </c>
      <c r="S145" s="103">
        <v>0</v>
      </c>
      <c r="T145" s="104">
        <f t="shared" si="3"/>
        <v>0</v>
      </c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R145" s="105" t="s">
        <v>224</v>
      </c>
      <c r="AT145" s="105" t="s">
        <v>219</v>
      </c>
      <c r="AU145" s="105" t="s">
        <v>81</v>
      </c>
      <c r="AY145" s="6" t="s">
        <v>217</v>
      </c>
      <c r="BE145" s="106">
        <f t="shared" si="4"/>
        <v>0</v>
      </c>
      <c r="BF145" s="106">
        <f t="shared" si="5"/>
        <v>0</v>
      </c>
      <c r="BG145" s="106">
        <f t="shared" si="6"/>
        <v>0</v>
      </c>
      <c r="BH145" s="106">
        <f t="shared" si="7"/>
        <v>0</v>
      </c>
      <c r="BI145" s="106">
        <f t="shared" si="8"/>
        <v>0</v>
      </c>
      <c r="BJ145" s="6" t="s">
        <v>79</v>
      </c>
      <c r="BK145" s="106">
        <f t="shared" si="9"/>
        <v>0</v>
      </c>
      <c r="BL145" s="6" t="s">
        <v>224</v>
      </c>
      <c r="BM145" s="105" t="s">
        <v>317</v>
      </c>
    </row>
    <row r="146" spans="1:65" s="17" customFormat="1" ht="24">
      <c r="A146" s="14"/>
      <c r="B146" s="15"/>
      <c r="C146" s="94">
        <f t="shared" si="11"/>
        <v>22</v>
      </c>
      <c r="D146" s="94" t="s">
        <v>219</v>
      </c>
      <c r="E146" s="95" t="s">
        <v>5462</v>
      </c>
      <c r="F146" s="96" t="s">
        <v>5464</v>
      </c>
      <c r="G146" s="97" t="s">
        <v>2486</v>
      </c>
      <c r="H146" s="98">
        <v>1</v>
      </c>
      <c r="I146" s="1"/>
      <c r="J146" s="99">
        <f t="shared" ref="J146" si="20">ROUND(I146*H146,2)</f>
        <v>0</v>
      </c>
      <c r="K146" s="96" t="s">
        <v>0</v>
      </c>
      <c r="L146" s="15"/>
      <c r="M146" s="100"/>
      <c r="N146" s="101"/>
      <c r="O146" s="102"/>
      <c r="P146" s="103"/>
      <c r="Q146" s="103"/>
      <c r="R146" s="103"/>
      <c r="S146" s="103"/>
      <c r="T146" s="10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R146" s="105"/>
      <c r="AT146" s="105"/>
      <c r="AU146" s="105"/>
      <c r="AY146" s="6"/>
      <c r="BE146" s="106"/>
      <c r="BF146" s="106"/>
      <c r="BG146" s="106"/>
      <c r="BH146" s="106"/>
      <c r="BI146" s="106"/>
      <c r="BJ146" s="6"/>
      <c r="BK146" s="106"/>
      <c r="BL146" s="6"/>
      <c r="BM146" s="105"/>
    </row>
    <row r="147" spans="1:65" s="17" customFormat="1" ht="24">
      <c r="A147" s="14"/>
      <c r="B147" s="15"/>
      <c r="C147" s="94">
        <f t="shared" si="11"/>
        <v>23</v>
      </c>
      <c r="D147" s="94" t="s">
        <v>219</v>
      </c>
      <c r="E147" s="95" t="s">
        <v>4382</v>
      </c>
      <c r="F147" s="96" t="s">
        <v>5466</v>
      </c>
      <c r="G147" s="97" t="s">
        <v>2486</v>
      </c>
      <c r="H147" s="98">
        <v>1</v>
      </c>
      <c r="I147" s="1"/>
      <c r="J147" s="99">
        <f t="shared" si="0"/>
        <v>0</v>
      </c>
      <c r="K147" s="96" t="s">
        <v>0</v>
      </c>
      <c r="L147" s="15"/>
      <c r="M147" s="100" t="s">
        <v>0</v>
      </c>
      <c r="N147" s="101" t="s">
        <v>37</v>
      </c>
      <c r="O147" s="102"/>
      <c r="P147" s="103">
        <f t="shared" si="1"/>
        <v>0</v>
      </c>
      <c r="Q147" s="103">
        <v>0</v>
      </c>
      <c r="R147" s="103">
        <f t="shared" si="2"/>
        <v>0</v>
      </c>
      <c r="S147" s="103">
        <v>0</v>
      </c>
      <c r="T147" s="104">
        <f t="shared" si="3"/>
        <v>0</v>
      </c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R147" s="105" t="s">
        <v>224</v>
      </c>
      <c r="AT147" s="105" t="s">
        <v>219</v>
      </c>
      <c r="AU147" s="105" t="s">
        <v>81</v>
      </c>
      <c r="AY147" s="6" t="s">
        <v>217</v>
      </c>
      <c r="BE147" s="106">
        <f t="shared" si="4"/>
        <v>0</v>
      </c>
      <c r="BF147" s="106">
        <f t="shared" si="5"/>
        <v>0</v>
      </c>
      <c r="BG147" s="106">
        <f t="shared" si="6"/>
        <v>0</v>
      </c>
      <c r="BH147" s="106">
        <f t="shared" si="7"/>
        <v>0</v>
      </c>
      <c r="BI147" s="106">
        <f t="shared" si="8"/>
        <v>0</v>
      </c>
      <c r="BJ147" s="6" t="s">
        <v>79</v>
      </c>
      <c r="BK147" s="106">
        <f t="shared" si="9"/>
        <v>0</v>
      </c>
      <c r="BL147" s="6" t="s">
        <v>224</v>
      </c>
      <c r="BM147" s="105" t="s">
        <v>326</v>
      </c>
    </row>
    <row r="148" spans="1:65" s="17" customFormat="1" ht="24">
      <c r="A148" s="14"/>
      <c r="B148" s="15"/>
      <c r="C148" s="94">
        <f t="shared" si="11"/>
        <v>24</v>
      </c>
      <c r="D148" s="94" t="s">
        <v>219</v>
      </c>
      <c r="E148" s="95" t="s">
        <v>5465</v>
      </c>
      <c r="F148" s="96" t="s">
        <v>5467</v>
      </c>
      <c r="G148" s="97" t="s">
        <v>2486</v>
      </c>
      <c r="H148" s="98">
        <v>1</v>
      </c>
      <c r="I148" s="1"/>
      <c r="J148" s="99">
        <f t="shared" ref="J148" si="21">ROUND(I148*H148,2)</f>
        <v>0</v>
      </c>
      <c r="K148" s="96" t="s">
        <v>0</v>
      </c>
      <c r="L148" s="15"/>
      <c r="M148" s="100"/>
      <c r="N148" s="101"/>
      <c r="O148" s="102"/>
      <c r="P148" s="103"/>
      <c r="Q148" s="103"/>
      <c r="R148" s="103"/>
      <c r="S148" s="103"/>
      <c r="T148" s="10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R148" s="105"/>
      <c r="AT148" s="105"/>
      <c r="AU148" s="105"/>
      <c r="AY148" s="6"/>
      <c r="BE148" s="106"/>
      <c r="BF148" s="106"/>
      <c r="BG148" s="106"/>
      <c r="BH148" s="106"/>
      <c r="BI148" s="106"/>
      <c r="BJ148" s="6"/>
      <c r="BK148" s="106"/>
      <c r="BL148" s="6"/>
      <c r="BM148" s="105"/>
    </row>
    <row r="149" spans="1:65" s="17" customFormat="1" ht="16.5" customHeight="1">
      <c r="A149" s="14"/>
      <c r="B149" s="15"/>
      <c r="C149" s="94">
        <f t="shared" si="11"/>
        <v>25</v>
      </c>
      <c r="D149" s="94" t="s">
        <v>219</v>
      </c>
      <c r="E149" s="95" t="s">
        <v>4383</v>
      </c>
      <c r="F149" s="96" t="s">
        <v>5468</v>
      </c>
      <c r="G149" s="97" t="s">
        <v>2486</v>
      </c>
      <c r="H149" s="98">
        <v>1</v>
      </c>
      <c r="I149" s="1"/>
      <c r="J149" s="99">
        <f t="shared" si="0"/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 t="shared" si="1"/>
        <v>0</v>
      </c>
      <c r="Q149" s="103">
        <v>0</v>
      </c>
      <c r="R149" s="103">
        <f t="shared" si="2"/>
        <v>0</v>
      </c>
      <c r="S149" s="103">
        <v>0</v>
      </c>
      <c r="T149" s="104">
        <f t="shared" si="3"/>
        <v>0</v>
      </c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R149" s="105" t="s">
        <v>224</v>
      </c>
      <c r="AT149" s="105" t="s">
        <v>219</v>
      </c>
      <c r="AU149" s="105" t="s">
        <v>81</v>
      </c>
      <c r="AY149" s="6" t="s">
        <v>217</v>
      </c>
      <c r="BE149" s="106">
        <f t="shared" si="4"/>
        <v>0</v>
      </c>
      <c r="BF149" s="106">
        <f t="shared" si="5"/>
        <v>0</v>
      </c>
      <c r="BG149" s="106">
        <f t="shared" si="6"/>
        <v>0</v>
      </c>
      <c r="BH149" s="106">
        <f t="shared" si="7"/>
        <v>0</v>
      </c>
      <c r="BI149" s="106">
        <f t="shared" si="8"/>
        <v>0</v>
      </c>
      <c r="BJ149" s="6" t="s">
        <v>79</v>
      </c>
      <c r="BK149" s="106">
        <f t="shared" si="9"/>
        <v>0</v>
      </c>
      <c r="BL149" s="6" t="s">
        <v>224</v>
      </c>
      <c r="BM149" s="105" t="s">
        <v>335</v>
      </c>
    </row>
    <row r="150" spans="1:65" s="17" customFormat="1" ht="16.5" customHeight="1">
      <c r="A150" s="14"/>
      <c r="B150" s="15"/>
      <c r="C150" s="94">
        <f t="shared" si="11"/>
        <v>26</v>
      </c>
      <c r="D150" s="94" t="s">
        <v>219</v>
      </c>
      <c r="E150" s="95" t="s">
        <v>5470</v>
      </c>
      <c r="F150" s="96" t="s">
        <v>5469</v>
      </c>
      <c r="G150" s="97" t="s">
        <v>2486</v>
      </c>
      <c r="H150" s="98">
        <v>1</v>
      </c>
      <c r="I150" s="1"/>
      <c r="J150" s="99">
        <f t="shared" ref="J150" si="22">ROUND(I150*H150,2)</f>
        <v>0</v>
      </c>
      <c r="K150" s="96" t="s">
        <v>0</v>
      </c>
      <c r="L150" s="15"/>
      <c r="M150" s="100"/>
      <c r="N150" s="101"/>
      <c r="O150" s="102"/>
      <c r="P150" s="103"/>
      <c r="Q150" s="103"/>
      <c r="R150" s="103"/>
      <c r="S150" s="103"/>
      <c r="T150" s="10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R150" s="105"/>
      <c r="AT150" s="105"/>
      <c r="AU150" s="105"/>
      <c r="AY150" s="6"/>
      <c r="BE150" s="106"/>
      <c r="BF150" s="106"/>
      <c r="BG150" s="106"/>
      <c r="BH150" s="106"/>
      <c r="BI150" s="106"/>
      <c r="BJ150" s="6"/>
      <c r="BK150" s="106"/>
      <c r="BL150" s="6"/>
      <c r="BM150" s="105"/>
    </row>
    <row r="151" spans="1:65" s="17" customFormat="1" ht="16.5" customHeight="1">
      <c r="A151" s="14"/>
      <c r="B151" s="15"/>
      <c r="C151" s="94">
        <f t="shared" si="11"/>
        <v>27</v>
      </c>
      <c r="D151" s="94" t="s">
        <v>219</v>
      </c>
      <c r="E151" s="95" t="s">
        <v>4384</v>
      </c>
      <c r="F151" s="96" t="s">
        <v>5471</v>
      </c>
      <c r="G151" s="97" t="s">
        <v>2486</v>
      </c>
      <c r="H151" s="98">
        <v>1</v>
      </c>
      <c r="I151" s="1"/>
      <c r="J151" s="99">
        <f t="shared" si="0"/>
        <v>0</v>
      </c>
      <c r="K151" s="96" t="s">
        <v>0</v>
      </c>
      <c r="L151" s="15"/>
      <c r="M151" s="100" t="s">
        <v>0</v>
      </c>
      <c r="N151" s="101" t="s">
        <v>37</v>
      </c>
      <c r="O151" s="102"/>
      <c r="P151" s="103">
        <f t="shared" si="1"/>
        <v>0</v>
      </c>
      <c r="Q151" s="103">
        <v>0</v>
      </c>
      <c r="R151" s="103">
        <f t="shared" si="2"/>
        <v>0</v>
      </c>
      <c r="S151" s="103">
        <v>0</v>
      </c>
      <c r="T151" s="104">
        <f t="shared" si="3"/>
        <v>0</v>
      </c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R151" s="105" t="s">
        <v>224</v>
      </c>
      <c r="AT151" s="105" t="s">
        <v>219</v>
      </c>
      <c r="AU151" s="105" t="s">
        <v>81</v>
      </c>
      <c r="AY151" s="6" t="s">
        <v>217</v>
      </c>
      <c r="BE151" s="106">
        <f t="shared" si="4"/>
        <v>0</v>
      </c>
      <c r="BF151" s="106">
        <f t="shared" si="5"/>
        <v>0</v>
      </c>
      <c r="BG151" s="106">
        <f t="shared" si="6"/>
        <v>0</v>
      </c>
      <c r="BH151" s="106">
        <f t="shared" si="7"/>
        <v>0</v>
      </c>
      <c r="BI151" s="106">
        <f t="shared" si="8"/>
        <v>0</v>
      </c>
      <c r="BJ151" s="6" t="s">
        <v>79</v>
      </c>
      <c r="BK151" s="106">
        <f t="shared" si="9"/>
        <v>0</v>
      </c>
      <c r="BL151" s="6" t="s">
        <v>224</v>
      </c>
      <c r="BM151" s="105" t="s">
        <v>343</v>
      </c>
    </row>
    <row r="152" spans="1:65" s="17" customFormat="1" ht="16.5" customHeight="1">
      <c r="A152" s="14"/>
      <c r="B152" s="15"/>
      <c r="C152" s="94">
        <f t="shared" si="11"/>
        <v>28</v>
      </c>
      <c r="D152" s="94" t="s">
        <v>219</v>
      </c>
      <c r="E152" s="95" t="s">
        <v>5473</v>
      </c>
      <c r="F152" s="96" t="s">
        <v>5472</v>
      </c>
      <c r="G152" s="97" t="s">
        <v>2486</v>
      </c>
      <c r="H152" s="98">
        <v>1</v>
      </c>
      <c r="I152" s="1"/>
      <c r="J152" s="99">
        <f t="shared" ref="J152" si="23">ROUND(I152*H152,2)</f>
        <v>0</v>
      </c>
      <c r="K152" s="96" t="s">
        <v>0</v>
      </c>
      <c r="L152" s="15"/>
      <c r="M152" s="100"/>
      <c r="N152" s="101"/>
      <c r="O152" s="102"/>
      <c r="P152" s="103"/>
      <c r="Q152" s="103"/>
      <c r="R152" s="103"/>
      <c r="S152" s="103"/>
      <c r="T152" s="10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R152" s="105"/>
      <c r="AT152" s="105"/>
      <c r="AU152" s="105"/>
      <c r="AY152" s="6"/>
      <c r="BE152" s="106"/>
      <c r="BF152" s="106"/>
      <c r="BG152" s="106"/>
      <c r="BH152" s="106"/>
      <c r="BI152" s="106"/>
      <c r="BJ152" s="6"/>
      <c r="BK152" s="106"/>
      <c r="BL152" s="6"/>
      <c r="BM152" s="105"/>
    </row>
    <row r="153" spans="1:65" s="17" customFormat="1" ht="16.5" customHeight="1">
      <c r="A153" s="14"/>
      <c r="B153" s="15"/>
      <c r="C153" s="94">
        <f t="shared" si="11"/>
        <v>29</v>
      </c>
      <c r="D153" s="94" t="s">
        <v>219</v>
      </c>
      <c r="E153" s="95" t="s">
        <v>4385</v>
      </c>
      <c r="F153" s="96" t="s">
        <v>5475</v>
      </c>
      <c r="G153" s="97" t="s">
        <v>2486</v>
      </c>
      <c r="H153" s="98">
        <v>1</v>
      </c>
      <c r="I153" s="1"/>
      <c r="J153" s="99">
        <f t="shared" si="0"/>
        <v>0</v>
      </c>
      <c r="K153" s="96" t="s">
        <v>0</v>
      </c>
      <c r="L153" s="15"/>
      <c r="M153" s="100" t="s">
        <v>0</v>
      </c>
      <c r="N153" s="101" t="s">
        <v>37</v>
      </c>
      <c r="O153" s="102"/>
      <c r="P153" s="103">
        <f t="shared" si="1"/>
        <v>0</v>
      </c>
      <c r="Q153" s="103">
        <v>0</v>
      </c>
      <c r="R153" s="103">
        <f t="shared" si="2"/>
        <v>0</v>
      </c>
      <c r="S153" s="103">
        <v>0</v>
      </c>
      <c r="T153" s="104">
        <f t="shared" si="3"/>
        <v>0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R153" s="105" t="s">
        <v>224</v>
      </c>
      <c r="AT153" s="105" t="s">
        <v>219</v>
      </c>
      <c r="AU153" s="105" t="s">
        <v>81</v>
      </c>
      <c r="AY153" s="6" t="s">
        <v>217</v>
      </c>
      <c r="BE153" s="106">
        <f t="shared" si="4"/>
        <v>0</v>
      </c>
      <c r="BF153" s="106">
        <f t="shared" si="5"/>
        <v>0</v>
      </c>
      <c r="BG153" s="106">
        <f t="shared" si="6"/>
        <v>0</v>
      </c>
      <c r="BH153" s="106">
        <f t="shared" si="7"/>
        <v>0</v>
      </c>
      <c r="BI153" s="106">
        <f t="shared" si="8"/>
        <v>0</v>
      </c>
      <c r="BJ153" s="6" t="s">
        <v>79</v>
      </c>
      <c r="BK153" s="106">
        <f t="shared" si="9"/>
        <v>0</v>
      </c>
      <c r="BL153" s="6" t="s">
        <v>224</v>
      </c>
      <c r="BM153" s="105" t="s">
        <v>364</v>
      </c>
    </row>
    <row r="154" spans="1:65" s="17" customFormat="1" ht="16.5" customHeight="1">
      <c r="A154" s="14"/>
      <c r="B154" s="15"/>
      <c r="C154" s="94">
        <f t="shared" si="11"/>
        <v>30</v>
      </c>
      <c r="D154" s="94" t="s">
        <v>219</v>
      </c>
      <c r="E154" s="95" t="s">
        <v>5474</v>
      </c>
      <c r="F154" s="96" t="s">
        <v>5476</v>
      </c>
      <c r="G154" s="97" t="s">
        <v>2486</v>
      </c>
      <c r="H154" s="98">
        <v>1</v>
      </c>
      <c r="I154" s="1"/>
      <c r="J154" s="99">
        <f t="shared" ref="J154" si="24">ROUND(I154*H154,2)</f>
        <v>0</v>
      </c>
      <c r="K154" s="96" t="s">
        <v>0</v>
      </c>
      <c r="L154" s="15"/>
      <c r="M154" s="100"/>
      <c r="N154" s="101"/>
      <c r="O154" s="102"/>
      <c r="P154" s="103"/>
      <c r="Q154" s="103"/>
      <c r="R154" s="103"/>
      <c r="S154" s="103"/>
      <c r="T154" s="10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R154" s="105"/>
      <c r="AT154" s="105"/>
      <c r="AU154" s="105"/>
      <c r="AY154" s="6"/>
      <c r="BE154" s="106"/>
      <c r="BF154" s="106"/>
      <c r="BG154" s="106"/>
      <c r="BH154" s="106"/>
      <c r="BI154" s="106"/>
      <c r="BJ154" s="6"/>
      <c r="BK154" s="106"/>
      <c r="BL154" s="6"/>
      <c r="BM154" s="105"/>
    </row>
    <row r="155" spans="1:65" s="17" customFormat="1" ht="16.5" customHeight="1">
      <c r="A155" s="14"/>
      <c r="B155" s="15"/>
      <c r="C155" s="94">
        <f t="shared" si="11"/>
        <v>31</v>
      </c>
      <c r="D155" s="94" t="s">
        <v>219</v>
      </c>
      <c r="E155" s="95" t="s">
        <v>4386</v>
      </c>
      <c r="F155" s="96" t="s">
        <v>5477</v>
      </c>
      <c r="G155" s="97" t="s">
        <v>2486</v>
      </c>
      <c r="H155" s="98">
        <v>1</v>
      </c>
      <c r="I155" s="1"/>
      <c r="J155" s="99">
        <f t="shared" si="0"/>
        <v>0</v>
      </c>
      <c r="K155" s="96" t="s">
        <v>0</v>
      </c>
      <c r="L155" s="15"/>
      <c r="M155" s="100" t="s">
        <v>0</v>
      </c>
      <c r="N155" s="101" t="s">
        <v>37</v>
      </c>
      <c r="O155" s="102"/>
      <c r="P155" s="103">
        <f t="shared" si="1"/>
        <v>0</v>
      </c>
      <c r="Q155" s="103">
        <v>0</v>
      </c>
      <c r="R155" s="103">
        <f t="shared" si="2"/>
        <v>0</v>
      </c>
      <c r="S155" s="103">
        <v>0</v>
      </c>
      <c r="T155" s="104">
        <f t="shared" si="3"/>
        <v>0</v>
      </c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R155" s="105" t="s">
        <v>224</v>
      </c>
      <c r="AT155" s="105" t="s">
        <v>219</v>
      </c>
      <c r="AU155" s="105" t="s">
        <v>81</v>
      </c>
      <c r="AY155" s="6" t="s">
        <v>217</v>
      </c>
      <c r="BE155" s="106">
        <f t="shared" si="4"/>
        <v>0</v>
      </c>
      <c r="BF155" s="106">
        <f t="shared" si="5"/>
        <v>0</v>
      </c>
      <c r="BG155" s="106">
        <f t="shared" si="6"/>
        <v>0</v>
      </c>
      <c r="BH155" s="106">
        <f t="shared" si="7"/>
        <v>0</v>
      </c>
      <c r="BI155" s="106">
        <f t="shared" si="8"/>
        <v>0</v>
      </c>
      <c r="BJ155" s="6" t="s">
        <v>79</v>
      </c>
      <c r="BK155" s="106">
        <f t="shared" si="9"/>
        <v>0</v>
      </c>
      <c r="BL155" s="6" t="s">
        <v>224</v>
      </c>
      <c r="BM155" s="105" t="s">
        <v>2409</v>
      </c>
    </row>
    <row r="156" spans="1:65" s="17" customFormat="1" ht="16.5" customHeight="1">
      <c r="A156" s="14"/>
      <c r="B156" s="15"/>
      <c r="C156" s="94">
        <f t="shared" si="11"/>
        <v>32</v>
      </c>
      <c r="D156" s="94" t="s">
        <v>219</v>
      </c>
      <c r="E156" s="95" t="s">
        <v>5479</v>
      </c>
      <c r="F156" s="96" t="s">
        <v>5478</v>
      </c>
      <c r="G156" s="97" t="s">
        <v>2486</v>
      </c>
      <c r="H156" s="98">
        <v>1</v>
      </c>
      <c r="I156" s="1"/>
      <c r="J156" s="99">
        <f t="shared" ref="J156" si="25">ROUND(I156*H156,2)</f>
        <v>0</v>
      </c>
      <c r="K156" s="96" t="s">
        <v>0</v>
      </c>
      <c r="L156" s="15"/>
      <c r="M156" s="100"/>
      <c r="N156" s="101"/>
      <c r="O156" s="102"/>
      <c r="P156" s="103"/>
      <c r="Q156" s="103"/>
      <c r="R156" s="103"/>
      <c r="S156" s="103"/>
      <c r="T156" s="10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R156" s="105"/>
      <c r="AT156" s="105"/>
      <c r="AU156" s="105"/>
      <c r="AY156" s="6"/>
      <c r="BE156" s="106"/>
      <c r="BF156" s="106"/>
      <c r="BG156" s="106"/>
      <c r="BH156" s="106"/>
      <c r="BI156" s="106"/>
      <c r="BJ156" s="6"/>
      <c r="BK156" s="106"/>
      <c r="BL156" s="6"/>
      <c r="BM156" s="105"/>
    </row>
    <row r="157" spans="1:65" s="17" customFormat="1" ht="16.5" customHeight="1">
      <c r="A157" s="14"/>
      <c r="B157" s="15"/>
      <c r="C157" s="94">
        <f t="shared" si="11"/>
        <v>33</v>
      </c>
      <c r="D157" s="94" t="s">
        <v>219</v>
      </c>
      <c r="E157" s="95" t="s">
        <v>4387</v>
      </c>
      <c r="F157" s="96" t="s">
        <v>5480</v>
      </c>
      <c r="G157" s="97" t="s">
        <v>2486</v>
      </c>
      <c r="H157" s="98">
        <v>1</v>
      </c>
      <c r="I157" s="1"/>
      <c r="J157" s="99">
        <f t="shared" si="0"/>
        <v>0</v>
      </c>
      <c r="K157" s="96" t="s">
        <v>0</v>
      </c>
      <c r="L157" s="15"/>
      <c r="M157" s="100" t="s">
        <v>0</v>
      </c>
      <c r="N157" s="101" t="s">
        <v>37</v>
      </c>
      <c r="O157" s="102"/>
      <c r="P157" s="103">
        <f t="shared" si="1"/>
        <v>0</v>
      </c>
      <c r="Q157" s="103">
        <v>0</v>
      </c>
      <c r="R157" s="103">
        <f t="shared" si="2"/>
        <v>0</v>
      </c>
      <c r="S157" s="103">
        <v>0</v>
      </c>
      <c r="T157" s="104">
        <f t="shared" si="3"/>
        <v>0</v>
      </c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R157" s="105" t="s">
        <v>224</v>
      </c>
      <c r="AT157" s="105" t="s">
        <v>219</v>
      </c>
      <c r="AU157" s="105" t="s">
        <v>81</v>
      </c>
      <c r="AY157" s="6" t="s">
        <v>217</v>
      </c>
      <c r="BE157" s="106">
        <f t="shared" si="4"/>
        <v>0</v>
      </c>
      <c r="BF157" s="106">
        <f t="shared" si="5"/>
        <v>0</v>
      </c>
      <c r="BG157" s="106">
        <f t="shared" si="6"/>
        <v>0</v>
      </c>
      <c r="BH157" s="106">
        <f t="shared" si="7"/>
        <v>0</v>
      </c>
      <c r="BI157" s="106">
        <f t="shared" si="8"/>
        <v>0</v>
      </c>
      <c r="BJ157" s="6" t="s">
        <v>79</v>
      </c>
      <c r="BK157" s="106">
        <f t="shared" si="9"/>
        <v>0</v>
      </c>
      <c r="BL157" s="6" t="s">
        <v>224</v>
      </c>
      <c r="BM157" s="105" t="s">
        <v>380</v>
      </c>
    </row>
    <row r="158" spans="1:65" s="17" customFormat="1" ht="16.5" customHeight="1">
      <c r="A158" s="14"/>
      <c r="B158" s="15"/>
      <c r="C158" s="94">
        <f t="shared" si="11"/>
        <v>34</v>
      </c>
      <c r="D158" s="94" t="s">
        <v>219</v>
      </c>
      <c r="E158" s="95" t="s">
        <v>5487</v>
      </c>
      <c r="F158" s="96" t="s">
        <v>5481</v>
      </c>
      <c r="G158" s="97" t="s">
        <v>2486</v>
      </c>
      <c r="H158" s="98">
        <v>1</v>
      </c>
      <c r="I158" s="1"/>
      <c r="J158" s="99">
        <f t="shared" ref="J158" si="26">ROUND(I158*H158,2)</f>
        <v>0</v>
      </c>
      <c r="K158" s="96" t="s">
        <v>0</v>
      </c>
      <c r="L158" s="15"/>
      <c r="M158" s="100"/>
      <c r="N158" s="101"/>
      <c r="O158" s="102"/>
      <c r="P158" s="103"/>
      <c r="Q158" s="103"/>
      <c r="R158" s="103"/>
      <c r="S158" s="103"/>
      <c r="T158" s="10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R158" s="105"/>
      <c r="AT158" s="105"/>
      <c r="AU158" s="105"/>
      <c r="AY158" s="6"/>
      <c r="BE158" s="106"/>
      <c r="BF158" s="106"/>
      <c r="BG158" s="106"/>
      <c r="BH158" s="106"/>
      <c r="BI158" s="106"/>
      <c r="BJ158" s="6"/>
      <c r="BK158" s="106"/>
      <c r="BL158" s="6"/>
      <c r="BM158" s="105"/>
    </row>
    <row r="159" spans="1:65" s="17" customFormat="1" ht="16.5" customHeight="1">
      <c r="A159" s="14"/>
      <c r="B159" s="15"/>
      <c r="C159" s="94">
        <f t="shared" si="11"/>
        <v>35</v>
      </c>
      <c r="D159" s="94" t="s">
        <v>219</v>
      </c>
      <c r="E159" s="95" t="s">
        <v>4388</v>
      </c>
      <c r="F159" s="96" t="s">
        <v>5482</v>
      </c>
      <c r="G159" s="97" t="s">
        <v>2486</v>
      </c>
      <c r="H159" s="98">
        <v>1</v>
      </c>
      <c r="I159" s="1"/>
      <c r="J159" s="99">
        <f t="shared" si="0"/>
        <v>0</v>
      </c>
      <c r="K159" s="96" t="s">
        <v>0</v>
      </c>
      <c r="L159" s="15"/>
      <c r="M159" s="100" t="s">
        <v>0</v>
      </c>
      <c r="N159" s="101" t="s">
        <v>37</v>
      </c>
      <c r="O159" s="102"/>
      <c r="P159" s="103">
        <f t="shared" si="1"/>
        <v>0</v>
      </c>
      <c r="Q159" s="103">
        <v>0</v>
      </c>
      <c r="R159" s="103">
        <f t="shared" si="2"/>
        <v>0</v>
      </c>
      <c r="S159" s="103">
        <v>0</v>
      </c>
      <c r="T159" s="104">
        <f t="shared" si="3"/>
        <v>0</v>
      </c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R159" s="105" t="s">
        <v>224</v>
      </c>
      <c r="AT159" s="105" t="s">
        <v>219</v>
      </c>
      <c r="AU159" s="105" t="s">
        <v>81</v>
      </c>
      <c r="AY159" s="6" t="s">
        <v>217</v>
      </c>
      <c r="BE159" s="106">
        <f t="shared" si="4"/>
        <v>0</v>
      </c>
      <c r="BF159" s="106">
        <f t="shared" si="5"/>
        <v>0</v>
      </c>
      <c r="BG159" s="106">
        <f t="shared" si="6"/>
        <v>0</v>
      </c>
      <c r="BH159" s="106">
        <f t="shared" si="7"/>
        <v>0</v>
      </c>
      <c r="BI159" s="106">
        <f t="shared" si="8"/>
        <v>0</v>
      </c>
      <c r="BJ159" s="6" t="s">
        <v>79</v>
      </c>
      <c r="BK159" s="106">
        <f t="shared" si="9"/>
        <v>0</v>
      </c>
      <c r="BL159" s="6" t="s">
        <v>224</v>
      </c>
      <c r="BM159" s="105" t="s">
        <v>395</v>
      </c>
    </row>
    <row r="160" spans="1:65" s="17" customFormat="1" ht="16.5" customHeight="1">
      <c r="A160" s="14"/>
      <c r="B160" s="15"/>
      <c r="C160" s="94">
        <f t="shared" si="11"/>
        <v>36</v>
      </c>
      <c r="D160" s="94" t="s">
        <v>219</v>
      </c>
      <c r="E160" s="95" t="s">
        <v>5488</v>
      </c>
      <c r="F160" s="96" t="s">
        <v>5483</v>
      </c>
      <c r="G160" s="97" t="s">
        <v>2486</v>
      </c>
      <c r="H160" s="98">
        <v>1</v>
      </c>
      <c r="I160" s="1"/>
      <c r="J160" s="99">
        <f t="shared" ref="J160" si="27">ROUND(I160*H160,2)</f>
        <v>0</v>
      </c>
      <c r="K160" s="96" t="s">
        <v>0</v>
      </c>
      <c r="L160" s="15"/>
      <c r="M160" s="100"/>
      <c r="N160" s="101"/>
      <c r="O160" s="102"/>
      <c r="P160" s="103"/>
      <c r="Q160" s="103"/>
      <c r="R160" s="103"/>
      <c r="S160" s="103"/>
      <c r="T160" s="10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R160" s="105"/>
      <c r="AT160" s="105"/>
      <c r="AU160" s="105"/>
      <c r="AY160" s="6"/>
      <c r="BE160" s="106"/>
      <c r="BF160" s="106"/>
      <c r="BG160" s="106"/>
      <c r="BH160" s="106"/>
      <c r="BI160" s="106"/>
      <c r="BJ160" s="6"/>
      <c r="BK160" s="106"/>
      <c r="BL160" s="6"/>
      <c r="BM160" s="105"/>
    </row>
    <row r="161" spans="1:65" s="17" customFormat="1" ht="16.5" customHeight="1">
      <c r="A161" s="14"/>
      <c r="B161" s="15"/>
      <c r="C161" s="94">
        <f t="shared" si="11"/>
        <v>37</v>
      </c>
      <c r="D161" s="94" t="s">
        <v>219</v>
      </c>
      <c r="E161" s="95" t="s">
        <v>4389</v>
      </c>
      <c r="F161" s="96" t="s">
        <v>4390</v>
      </c>
      <c r="G161" s="97" t="s">
        <v>2486</v>
      </c>
      <c r="H161" s="98">
        <v>1</v>
      </c>
      <c r="I161" s="1"/>
      <c r="J161" s="99">
        <f t="shared" si="0"/>
        <v>0</v>
      </c>
      <c r="K161" s="96" t="s">
        <v>0</v>
      </c>
      <c r="L161" s="15"/>
      <c r="M161" s="100" t="s">
        <v>0</v>
      </c>
      <c r="N161" s="101" t="s">
        <v>37</v>
      </c>
      <c r="O161" s="102"/>
      <c r="P161" s="103">
        <f t="shared" si="1"/>
        <v>0</v>
      </c>
      <c r="Q161" s="103">
        <v>0</v>
      </c>
      <c r="R161" s="103">
        <f t="shared" si="2"/>
        <v>0</v>
      </c>
      <c r="S161" s="103">
        <v>0</v>
      </c>
      <c r="T161" s="104">
        <f t="shared" si="3"/>
        <v>0</v>
      </c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R161" s="105" t="s">
        <v>224</v>
      </c>
      <c r="AT161" s="105" t="s">
        <v>219</v>
      </c>
      <c r="AU161" s="105" t="s">
        <v>81</v>
      </c>
      <c r="AY161" s="6" t="s">
        <v>217</v>
      </c>
      <c r="BE161" s="106">
        <f t="shared" si="4"/>
        <v>0</v>
      </c>
      <c r="BF161" s="106">
        <f t="shared" si="5"/>
        <v>0</v>
      </c>
      <c r="BG161" s="106">
        <f t="shared" si="6"/>
        <v>0</v>
      </c>
      <c r="BH161" s="106">
        <f t="shared" si="7"/>
        <v>0</v>
      </c>
      <c r="BI161" s="106">
        <f t="shared" si="8"/>
        <v>0</v>
      </c>
      <c r="BJ161" s="6" t="s">
        <v>79</v>
      </c>
      <c r="BK161" s="106">
        <f t="shared" si="9"/>
        <v>0</v>
      </c>
      <c r="BL161" s="6" t="s">
        <v>224</v>
      </c>
      <c r="BM161" s="105" t="s">
        <v>2413</v>
      </c>
    </row>
    <row r="162" spans="1:65" s="81" customFormat="1" ht="22.9" customHeight="1">
      <c r="B162" s="82"/>
      <c r="D162" s="83" t="s">
        <v>71</v>
      </c>
      <c r="E162" s="92" t="s">
        <v>2090</v>
      </c>
      <c r="F162" s="92" t="s">
        <v>4391</v>
      </c>
      <c r="J162" s="93">
        <f>SUBTOTAL(9,J163:J165)</f>
        <v>0</v>
      </c>
      <c r="L162" s="82"/>
      <c r="M162" s="86"/>
      <c r="N162" s="87"/>
      <c r="O162" s="87"/>
      <c r="P162" s="88">
        <f>SUM(P163:P165)</f>
        <v>0</v>
      </c>
      <c r="Q162" s="87"/>
      <c r="R162" s="88">
        <f>SUM(R163:R165)</f>
        <v>0</v>
      </c>
      <c r="S162" s="87"/>
      <c r="T162" s="89">
        <f>SUM(T163:T165)</f>
        <v>0</v>
      </c>
      <c r="AR162" s="83" t="s">
        <v>79</v>
      </c>
      <c r="AT162" s="90" t="s">
        <v>71</v>
      </c>
      <c r="AU162" s="90" t="s">
        <v>79</v>
      </c>
      <c r="AY162" s="83" t="s">
        <v>217</v>
      </c>
      <c r="BK162" s="91">
        <f>SUM(BK163:BK165)</f>
        <v>0</v>
      </c>
    </row>
    <row r="163" spans="1:65" s="17" customFormat="1" ht="96">
      <c r="A163" s="14"/>
      <c r="B163" s="15"/>
      <c r="C163" s="94">
        <f>C161+1</f>
        <v>38</v>
      </c>
      <c r="D163" s="94" t="s">
        <v>219</v>
      </c>
      <c r="E163" s="95" t="s">
        <v>4392</v>
      </c>
      <c r="F163" s="127" t="s">
        <v>5484</v>
      </c>
      <c r="G163" s="97" t="s">
        <v>2486</v>
      </c>
      <c r="H163" s="98">
        <v>1</v>
      </c>
      <c r="I163" s="1"/>
      <c r="J163" s="99">
        <f>ROUND(I163*H163,2)</f>
        <v>0</v>
      </c>
      <c r="K163" s="96" t="s">
        <v>0</v>
      </c>
      <c r="L163" s="15"/>
      <c r="M163" s="100" t="s">
        <v>0</v>
      </c>
      <c r="N163" s="101" t="s">
        <v>37</v>
      </c>
      <c r="O163" s="102"/>
      <c r="P163" s="103">
        <f>O163*H163</f>
        <v>0</v>
      </c>
      <c r="Q163" s="103">
        <v>0</v>
      </c>
      <c r="R163" s="103">
        <f>Q163*H163</f>
        <v>0</v>
      </c>
      <c r="S163" s="103">
        <v>0</v>
      </c>
      <c r="T163" s="104">
        <f>S163*H163</f>
        <v>0</v>
      </c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R163" s="105" t="s">
        <v>224</v>
      </c>
      <c r="AT163" s="105" t="s">
        <v>219</v>
      </c>
      <c r="AU163" s="105" t="s">
        <v>81</v>
      </c>
      <c r="AY163" s="6" t="s">
        <v>217</v>
      </c>
      <c r="BE163" s="106">
        <f>IF(N163="základní",J163,0)</f>
        <v>0</v>
      </c>
      <c r="BF163" s="106">
        <f>IF(N163="snížená",J163,0)</f>
        <v>0</v>
      </c>
      <c r="BG163" s="106">
        <f>IF(N163="zákl. přenesená",J163,0)</f>
        <v>0</v>
      </c>
      <c r="BH163" s="106">
        <f>IF(N163="sníž. přenesená",J163,0)</f>
        <v>0</v>
      </c>
      <c r="BI163" s="106">
        <f>IF(N163="nulová",J163,0)</f>
        <v>0</v>
      </c>
      <c r="BJ163" s="6" t="s">
        <v>79</v>
      </c>
      <c r="BK163" s="106">
        <f>ROUND(I163*H163,2)</f>
        <v>0</v>
      </c>
      <c r="BL163" s="6" t="s">
        <v>224</v>
      </c>
      <c r="BM163" s="105" t="s">
        <v>410</v>
      </c>
    </row>
    <row r="164" spans="1:65" s="17" customFormat="1" ht="96">
      <c r="A164" s="14"/>
      <c r="B164" s="15"/>
      <c r="C164" s="94">
        <f>C163+1</f>
        <v>39</v>
      </c>
      <c r="D164" s="94" t="s">
        <v>219</v>
      </c>
      <c r="E164" s="95" t="s">
        <v>5486</v>
      </c>
      <c r="F164" s="127" t="s">
        <v>5485</v>
      </c>
      <c r="G164" s="97" t="s">
        <v>2486</v>
      </c>
      <c r="H164" s="98">
        <v>1</v>
      </c>
      <c r="I164" s="1"/>
      <c r="J164" s="99">
        <f>ROUND(I164*H164,2)</f>
        <v>0</v>
      </c>
      <c r="K164" s="96" t="s">
        <v>0</v>
      </c>
      <c r="L164" s="15"/>
      <c r="M164" s="100"/>
      <c r="N164" s="101"/>
      <c r="O164" s="102"/>
      <c r="P164" s="103"/>
      <c r="Q164" s="103"/>
      <c r="R164" s="103"/>
      <c r="S164" s="103"/>
      <c r="T164" s="10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R164" s="105"/>
      <c r="AT164" s="105"/>
      <c r="AU164" s="105"/>
      <c r="AY164" s="6"/>
      <c r="BE164" s="106"/>
      <c r="BF164" s="106"/>
      <c r="BG164" s="106"/>
      <c r="BH164" s="106"/>
      <c r="BI164" s="106"/>
      <c r="BJ164" s="6"/>
      <c r="BK164" s="106"/>
      <c r="BL164" s="6"/>
      <c r="BM164" s="105"/>
    </row>
    <row r="165" spans="1:65" s="17" customFormat="1" ht="156">
      <c r="A165" s="14"/>
      <c r="B165" s="15"/>
      <c r="C165" s="94">
        <f>C164+1</f>
        <v>40</v>
      </c>
      <c r="D165" s="94" t="s">
        <v>219</v>
      </c>
      <c r="E165" s="95" t="s">
        <v>4393</v>
      </c>
      <c r="F165" s="127" t="s">
        <v>4694</v>
      </c>
      <c r="G165" s="97" t="s">
        <v>2486</v>
      </c>
      <c r="H165" s="98">
        <v>1</v>
      </c>
      <c r="I165" s="1"/>
      <c r="J165" s="99">
        <f>ROUND(I165*H165,2)</f>
        <v>0</v>
      </c>
      <c r="K165" s="96" t="s">
        <v>0</v>
      </c>
      <c r="L165" s="15"/>
      <c r="M165" s="100" t="s">
        <v>0</v>
      </c>
      <c r="N165" s="101" t="s">
        <v>37</v>
      </c>
      <c r="O165" s="102"/>
      <c r="P165" s="103">
        <f>O165*H165</f>
        <v>0</v>
      </c>
      <c r="Q165" s="103">
        <v>0</v>
      </c>
      <c r="R165" s="103">
        <f>Q165*H165</f>
        <v>0</v>
      </c>
      <c r="S165" s="103">
        <v>0</v>
      </c>
      <c r="T165" s="104">
        <f>S165*H165</f>
        <v>0</v>
      </c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R165" s="105" t="s">
        <v>224</v>
      </c>
      <c r="AT165" s="105" t="s">
        <v>219</v>
      </c>
      <c r="AU165" s="105" t="s">
        <v>81</v>
      </c>
      <c r="AY165" s="6" t="s">
        <v>217</v>
      </c>
      <c r="BE165" s="106">
        <f>IF(N165="základní",J165,0)</f>
        <v>0</v>
      </c>
      <c r="BF165" s="106">
        <f>IF(N165="snížená",J165,0)</f>
        <v>0</v>
      </c>
      <c r="BG165" s="106">
        <f>IF(N165="zákl. přenesená",J165,0)</f>
        <v>0</v>
      </c>
      <c r="BH165" s="106">
        <f>IF(N165="sníž. přenesená",J165,0)</f>
        <v>0</v>
      </c>
      <c r="BI165" s="106">
        <f>IF(N165="nulová",J165,0)</f>
        <v>0</v>
      </c>
      <c r="BJ165" s="6" t="s">
        <v>79</v>
      </c>
      <c r="BK165" s="106">
        <f>ROUND(I165*H165,2)</f>
        <v>0</v>
      </c>
      <c r="BL165" s="6" t="s">
        <v>224</v>
      </c>
      <c r="BM165" s="105" t="s">
        <v>425</v>
      </c>
    </row>
    <row r="166" spans="1:65" s="81" customFormat="1" ht="22.9" customHeight="1">
      <c r="B166" s="82"/>
      <c r="D166" s="83" t="s">
        <v>71</v>
      </c>
      <c r="E166" s="92" t="s">
        <v>2186</v>
      </c>
      <c r="F166" s="92" t="s">
        <v>4394</v>
      </c>
      <c r="J166" s="93">
        <f>SUBTOTAL(9,J167:J199)</f>
        <v>0</v>
      </c>
      <c r="L166" s="82"/>
      <c r="M166" s="86"/>
      <c r="N166" s="87"/>
      <c r="O166" s="87"/>
      <c r="P166" s="88">
        <f>SUM(P167:P199)</f>
        <v>0</v>
      </c>
      <c r="Q166" s="87"/>
      <c r="R166" s="88">
        <f>SUM(R167:R199)</f>
        <v>0</v>
      </c>
      <c r="S166" s="87"/>
      <c r="T166" s="89">
        <f>SUM(T167:T199)</f>
        <v>0</v>
      </c>
      <c r="AR166" s="83" t="s">
        <v>79</v>
      </c>
      <c r="AT166" s="90" t="s">
        <v>71</v>
      </c>
      <c r="AU166" s="90" t="s">
        <v>79</v>
      </c>
      <c r="AY166" s="83" t="s">
        <v>217</v>
      </c>
      <c r="BK166" s="91">
        <f>SUM(BK167:BK199)</f>
        <v>0</v>
      </c>
    </row>
    <row r="167" spans="1:65" s="17" customFormat="1" ht="48">
      <c r="A167" s="14"/>
      <c r="B167" s="15"/>
      <c r="C167" s="94">
        <f>C165+1</f>
        <v>41</v>
      </c>
      <c r="D167" s="94" t="s">
        <v>219</v>
      </c>
      <c r="E167" s="95" t="s">
        <v>4395</v>
      </c>
      <c r="F167" s="127" t="s">
        <v>5490</v>
      </c>
      <c r="G167" s="97" t="s">
        <v>257</v>
      </c>
      <c r="H167" s="98">
        <v>600</v>
      </c>
      <c r="I167" s="1"/>
      <c r="J167" s="99">
        <f t="shared" ref="J167:J199" si="28">ROUND(I167*H167,2)</f>
        <v>0</v>
      </c>
      <c r="K167" s="96" t="s">
        <v>0</v>
      </c>
      <c r="L167" s="15"/>
      <c r="M167" s="100" t="s">
        <v>0</v>
      </c>
      <c r="N167" s="101" t="s">
        <v>37</v>
      </c>
      <c r="O167" s="102"/>
      <c r="P167" s="103">
        <f t="shared" ref="P167:P199" si="29">O167*H167</f>
        <v>0</v>
      </c>
      <c r="Q167" s="103">
        <v>0</v>
      </c>
      <c r="R167" s="103">
        <f t="shared" ref="R167:R199" si="30">Q167*H167</f>
        <v>0</v>
      </c>
      <c r="S167" s="103">
        <v>0</v>
      </c>
      <c r="T167" s="104">
        <f t="shared" ref="T167:T199" si="31">S167*H167</f>
        <v>0</v>
      </c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R167" s="105" t="s">
        <v>224</v>
      </c>
      <c r="AT167" s="105" t="s">
        <v>219</v>
      </c>
      <c r="AU167" s="105" t="s">
        <v>81</v>
      </c>
      <c r="AY167" s="6" t="s">
        <v>217</v>
      </c>
      <c r="BE167" s="106">
        <f t="shared" ref="BE167:BE199" si="32">IF(N167="základní",J167,0)</f>
        <v>0</v>
      </c>
      <c r="BF167" s="106">
        <f t="shared" ref="BF167:BF199" si="33">IF(N167="snížená",J167,0)</f>
        <v>0</v>
      </c>
      <c r="BG167" s="106">
        <f t="shared" ref="BG167:BG199" si="34">IF(N167="zákl. přenesená",J167,0)</f>
        <v>0</v>
      </c>
      <c r="BH167" s="106">
        <f t="shared" ref="BH167:BH199" si="35">IF(N167="sníž. přenesená",J167,0)</f>
        <v>0</v>
      </c>
      <c r="BI167" s="106">
        <f t="shared" ref="BI167:BI199" si="36">IF(N167="nulová",J167,0)</f>
        <v>0</v>
      </c>
      <c r="BJ167" s="6" t="s">
        <v>79</v>
      </c>
      <c r="BK167" s="106">
        <f t="shared" ref="BK167:BK199" si="37">ROUND(I167*H167,2)</f>
        <v>0</v>
      </c>
      <c r="BL167" s="6" t="s">
        <v>224</v>
      </c>
      <c r="BM167" s="105" t="s">
        <v>435</v>
      </c>
    </row>
    <row r="168" spans="1:65" s="17" customFormat="1" ht="48">
      <c r="A168" s="14"/>
      <c r="B168" s="15"/>
      <c r="C168" s="94">
        <f>C167+1</f>
        <v>42</v>
      </c>
      <c r="D168" s="94" t="s">
        <v>219</v>
      </c>
      <c r="E168" s="95" t="s">
        <v>5489</v>
      </c>
      <c r="F168" s="127" t="s">
        <v>5491</v>
      </c>
      <c r="G168" s="97" t="s">
        <v>257</v>
      </c>
      <c r="H168" s="98">
        <v>600</v>
      </c>
      <c r="I168" s="1"/>
      <c r="J168" s="99">
        <f t="shared" ref="J168" si="38">ROUND(I168*H168,2)</f>
        <v>0</v>
      </c>
      <c r="K168" s="96" t="s">
        <v>0</v>
      </c>
      <c r="L168" s="15"/>
      <c r="M168" s="100"/>
      <c r="N168" s="101"/>
      <c r="O168" s="102"/>
      <c r="P168" s="103"/>
      <c r="Q168" s="103"/>
      <c r="R168" s="103"/>
      <c r="S168" s="103"/>
      <c r="T168" s="10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R168" s="105"/>
      <c r="AT168" s="105"/>
      <c r="AU168" s="105"/>
      <c r="AY168" s="6"/>
      <c r="BE168" s="106"/>
      <c r="BF168" s="106"/>
      <c r="BG168" s="106"/>
      <c r="BH168" s="106"/>
      <c r="BI168" s="106"/>
      <c r="BJ168" s="6"/>
      <c r="BK168" s="106"/>
      <c r="BL168" s="6"/>
      <c r="BM168" s="105"/>
    </row>
    <row r="169" spans="1:65" s="17" customFormat="1" ht="48">
      <c r="A169" s="14"/>
      <c r="B169" s="15"/>
      <c r="C169" s="94">
        <f t="shared" ref="C169:C199" si="39">C168+1</f>
        <v>43</v>
      </c>
      <c r="D169" s="94" t="s">
        <v>219</v>
      </c>
      <c r="E169" s="95" t="s">
        <v>4396</v>
      </c>
      <c r="F169" s="127" t="s">
        <v>5492</v>
      </c>
      <c r="G169" s="97" t="s">
        <v>257</v>
      </c>
      <c r="H169" s="98">
        <v>100</v>
      </c>
      <c r="I169" s="1"/>
      <c r="J169" s="99">
        <f t="shared" si="28"/>
        <v>0</v>
      </c>
      <c r="K169" s="96" t="s">
        <v>0</v>
      </c>
      <c r="L169" s="15"/>
      <c r="M169" s="100" t="s">
        <v>0</v>
      </c>
      <c r="N169" s="101" t="s">
        <v>37</v>
      </c>
      <c r="O169" s="102"/>
      <c r="P169" s="103">
        <f t="shared" si="29"/>
        <v>0</v>
      </c>
      <c r="Q169" s="103">
        <v>0</v>
      </c>
      <c r="R169" s="103">
        <f t="shared" si="30"/>
        <v>0</v>
      </c>
      <c r="S169" s="103">
        <v>0</v>
      </c>
      <c r="T169" s="104">
        <f t="shared" si="31"/>
        <v>0</v>
      </c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R169" s="105" t="s">
        <v>224</v>
      </c>
      <c r="AT169" s="105" t="s">
        <v>219</v>
      </c>
      <c r="AU169" s="105" t="s">
        <v>81</v>
      </c>
      <c r="AY169" s="6" t="s">
        <v>217</v>
      </c>
      <c r="BE169" s="106">
        <f t="shared" si="32"/>
        <v>0</v>
      </c>
      <c r="BF169" s="106">
        <f t="shared" si="33"/>
        <v>0</v>
      </c>
      <c r="BG169" s="106">
        <f t="shared" si="34"/>
        <v>0</v>
      </c>
      <c r="BH169" s="106">
        <f t="shared" si="35"/>
        <v>0</v>
      </c>
      <c r="BI169" s="106">
        <f t="shared" si="36"/>
        <v>0</v>
      </c>
      <c r="BJ169" s="6" t="s">
        <v>79</v>
      </c>
      <c r="BK169" s="106">
        <f t="shared" si="37"/>
        <v>0</v>
      </c>
      <c r="BL169" s="6" t="s">
        <v>224</v>
      </c>
      <c r="BM169" s="105" t="s">
        <v>445</v>
      </c>
    </row>
    <row r="170" spans="1:65" s="17" customFormat="1" ht="48">
      <c r="A170" s="14"/>
      <c r="B170" s="15"/>
      <c r="C170" s="94">
        <f t="shared" si="39"/>
        <v>44</v>
      </c>
      <c r="D170" s="94" t="s">
        <v>219</v>
      </c>
      <c r="E170" s="95" t="s">
        <v>5497</v>
      </c>
      <c r="F170" s="127" t="s">
        <v>5493</v>
      </c>
      <c r="G170" s="97" t="s">
        <v>257</v>
      </c>
      <c r="H170" s="98">
        <v>100</v>
      </c>
      <c r="I170" s="1"/>
      <c r="J170" s="99">
        <f t="shared" ref="J170" si="40">ROUND(I170*H170,2)</f>
        <v>0</v>
      </c>
      <c r="K170" s="96" t="s">
        <v>0</v>
      </c>
      <c r="L170" s="15"/>
      <c r="M170" s="100"/>
      <c r="N170" s="101"/>
      <c r="O170" s="102"/>
      <c r="P170" s="103"/>
      <c r="Q170" s="103"/>
      <c r="R170" s="103"/>
      <c r="S170" s="103"/>
      <c r="T170" s="10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R170" s="105"/>
      <c r="AT170" s="105"/>
      <c r="AU170" s="105"/>
      <c r="AY170" s="6"/>
      <c r="BE170" s="106"/>
      <c r="BF170" s="106"/>
      <c r="BG170" s="106"/>
      <c r="BH170" s="106"/>
      <c r="BI170" s="106"/>
      <c r="BJ170" s="6"/>
      <c r="BK170" s="106"/>
      <c r="BL170" s="6"/>
      <c r="BM170" s="105"/>
    </row>
    <row r="171" spans="1:65" s="17" customFormat="1" ht="48">
      <c r="A171" s="14"/>
      <c r="B171" s="15"/>
      <c r="C171" s="94">
        <f t="shared" si="39"/>
        <v>45</v>
      </c>
      <c r="D171" s="94" t="s">
        <v>219</v>
      </c>
      <c r="E171" s="95" t="s">
        <v>4397</v>
      </c>
      <c r="F171" s="127" t="s">
        <v>5494</v>
      </c>
      <c r="G171" s="97" t="s">
        <v>257</v>
      </c>
      <c r="H171" s="98">
        <v>120</v>
      </c>
      <c r="I171" s="1"/>
      <c r="J171" s="99">
        <f t="shared" si="28"/>
        <v>0</v>
      </c>
      <c r="K171" s="96" t="s">
        <v>0</v>
      </c>
      <c r="L171" s="15"/>
      <c r="M171" s="100" t="s">
        <v>0</v>
      </c>
      <c r="N171" s="101" t="s">
        <v>37</v>
      </c>
      <c r="O171" s="102"/>
      <c r="P171" s="103">
        <f t="shared" si="29"/>
        <v>0</v>
      </c>
      <c r="Q171" s="103">
        <v>0</v>
      </c>
      <c r="R171" s="103">
        <f t="shared" si="30"/>
        <v>0</v>
      </c>
      <c r="S171" s="103">
        <v>0</v>
      </c>
      <c r="T171" s="104">
        <f t="shared" si="31"/>
        <v>0</v>
      </c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R171" s="105" t="s">
        <v>224</v>
      </c>
      <c r="AT171" s="105" t="s">
        <v>219</v>
      </c>
      <c r="AU171" s="105" t="s">
        <v>81</v>
      </c>
      <c r="AY171" s="6" t="s">
        <v>217</v>
      </c>
      <c r="BE171" s="106">
        <f t="shared" si="32"/>
        <v>0</v>
      </c>
      <c r="BF171" s="106">
        <f t="shared" si="33"/>
        <v>0</v>
      </c>
      <c r="BG171" s="106">
        <f t="shared" si="34"/>
        <v>0</v>
      </c>
      <c r="BH171" s="106">
        <f t="shared" si="35"/>
        <v>0</v>
      </c>
      <c r="BI171" s="106">
        <f t="shared" si="36"/>
        <v>0</v>
      </c>
      <c r="BJ171" s="6" t="s">
        <v>79</v>
      </c>
      <c r="BK171" s="106">
        <f t="shared" si="37"/>
        <v>0</v>
      </c>
      <c r="BL171" s="6" t="s">
        <v>224</v>
      </c>
      <c r="BM171" s="105" t="s">
        <v>455</v>
      </c>
    </row>
    <row r="172" spans="1:65" s="17" customFormat="1" ht="48">
      <c r="A172" s="14"/>
      <c r="B172" s="15"/>
      <c r="C172" s="94">
        <f t="shared" si="39"/>
        <v>46</v>
      </c>
      <c r="D172" s="94" t="s">
        <v>219</v>
      </c>
      <c r="E172" s="95" t="s">
        <v>5496</v>
      </c>
      <c r="F172" s="127" t="s">
        <v>5495</v>
      </c>
      <c r="G172" s="97" t="s">
        <v>257</v>
      </c>
      <c r="H172" s="98">
        <v>120</v>
      </c>
      <c r="I172" s="1"/>
      <c r="J172" s="99">
        <f t="shared" ref="J172" si="41">ROUND(I172*H172,2)</f>
        <v>0</v>
      </c>
      <c r="K172" s="96" t="s">
        <v>0</v>
      </c>
      <c r="L172" s="15"/>
      <c r="M172" s="100"/>
      <c r="N172" s="101"/>
      <c r="O172" s="102"/>
      <c r="P172" s="103"/>
      <c r="Q172" s="103"/>
      <c r="R172" s="103"/>
      <c r="S172" s="103"/>
      <c r="T172" s="10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R172" s="105"/>
      <c r="AT172" s="105"/>
      <c r="AU172" s="105"/>
      <c r="AY172" s="6"/>
      <c r="BE172" s="106"/>
      <c r="BF172" s="106"/>
      <c r="BG172" s="106"/>
      <c r="BH172" s="106"/>
      <c r="BI172" s="106"/>
      <c r="BJ172" s="6"/>
      <c r="BK172" s="106"/>
      <c r="BL172" s="6"/>
      <c r="BM172" s="105"/>
    </row>
    <row r="173" spans="1:65" s="17" customFormat="1" ht="48">
      <c r="A173" s="14"/>
      <c r="B173" s="15"/>
      <c r="C173" s="94">
        <f t="shared" si="39"/>
        <v>47</v>
      </c>
      <c r="D173" s="94" t="s">
        <v>219</v>
      </c>
      <c r="E173" s="95" t="s">
        <v>4398</v>
      </c>
      <c r="F173" s="127" t="s">
        <v>5499</v>
      </c>
      <c r="G173" s="97" t="s">
        <v>257</v>
      </c>
      <c r="H173" s="98">
        <v>160</v>
      </c>
      <c r="I173" s="1"/>
      <c r="J173" s="99">
        <f t="shared" si="28"/>
        <v>0</v>
      </c>
      <c r="K173" s="96" t="s">
        <v>0</v>
      </c>
      <c r="L173" s="15"/>
      <c r="M173" s="100" t="s">
        <v>0</v>
      </c>
      <c r="N173" s="101" t="s">
        <v>37</v>
      </c>
      <c r="O173" s="102"/>
      <c r="P173" s="103">
        <f t="shared" si="29"/>
        <v>0</v>
      </c>
      <c r="Q173" s="103">
        <v>0</v>
      </c>
      <c r="R173" s="103">
        <f t="shared" si="30"/>
        <v>0</v>
      </c>
      <c r="S173" s="103">
        <v>0</v>
      </c>
      <c r="T173" s="104">
        <f t="shared" si="31"/>
        <v>0</v>
      </c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R173" s="105" t="s">
        <v>224</v>
      </c>
      <c r="AT173" s="105" t="s">
        <v>219</v>
      </c>
      <c r="AU173" s="105" t="s">
        <v>81</v>
      </c>
      <c r="AY173" s="6" t="s">
        <v>217</v>
      </c>
      <c r="BE173" s="106">
        <f t="shared" si="32"/>
        <v>0</v>
      </c>
      <c r="BF173" s="106">
        <f t="shared" si="33"/>
        <v>0</v>
      </c>
      <c r="BG173" s="106">
        <f t="shared" si="34"/>
        <v>0</v>
      </c>
      <c r="BH173" s="106">
        <f t="shared" si="35"/>
        <v>0</v>
      </c>
      <c r="BI173" s="106">
        <f t="shared" si="36"/>
        <v>0</v>
      </c>
      <c r="BJ173" s="6" t="s">
        <v>79</v>
      </c>
      <c r="BK173" s="106">
        <f t="shared" si="37"/>
        <v>0</v>
      </c>
      <c r="BL173" s="6" t="s">
        <v>224</v>
      </c>
      <c r="BM173" s="105" t="s">
        <v>464</v>
      </c>
    </row>
    <row r="174" spans="1:65" s="17" customFormat="1" ht="48">
      <c r="A174" s="14"/>
      <c r="B174" s="15"/>
      <c r="C174" s="94">
        <f t="shared" si="39"/>
        <v>48</v>
      </c>
      <c r="D174" s="94" t="s">
        <v>219</v>
      </c>
      <c r="E174" s="95" t="s">
        <v>5498</v>
      </c>
      <c r="F174" s="127" t="s">
        <v>5500</v>
      </c>
      <c r="G174" s="97" t="s">
        <v>257</v>
      </c>
      <c r="H174" s="98">
        <v>160</v>
      </c>
      <c r="I174" s="1"/>
      <c r="J174" s="99">
        <f t="shared" ref="J174" si="42">ROUND(I174*H174,2)</f>
        <v>0</v>
      </c>
      <c r="K174" s="96" t="s">
        <v>0</v>
      </c>
      <c r="L174" s="15"/>
      <c r="M174" s="100"/>
      <c r="N174" s="101"/>
      <c r="O174" s="102"/>
      <c r="P174" s="103"/>
      <c r="Q174" s="103"/>
      <c r="R174" s="103"/>
      <c r="S174" s="103"/>
      <c r="T174" s="10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R174" s="105"/>
      <c r="AT174" s="105"/>
      <c r="AU174" s="105"/>
      <c r="AY174" s="6"/>
      <c r="BE174" s="106"/>
      <c r="BF174" s="106"/>
      <c r="BG174" s="106"/>
      <c r="BH174" s="106"/>
      <c r="BI174" s="106"/>
      <c r="BJ174" s="6"/>
      <c r="BK174" s="106"/>
      <c r="BL174" s="6"/>
      <c r="BM174" s="105"/>
    </row>
    <row r="175" spans="1:65" s="17" customFormat="1" ht="48">
      <c r="A175" s="14"/>
      <c r="B175" s="15"/>
      <c r="C175" s="94">
        <f t="shared" si="39"/>
        <v>49</v>
      </c>
      <c r="D175" s="94" t="s">
        <v>219</v>
      </c>
      <c r="E175" s="95" t="s">
        <v>4399</v>
      </c>
      <c r="F175" s="127" t="s">
        <v>5502</v>
      </c>
      <c r="G175" s="97" t="s">
        <v>257</v>
      </c>
      <c r="H175" s="98">
        <v>40</v>
      </c>
      <c r="I175" s="1"/>
      <c r="J175" s="99">
        <f t="shared" si="28"/>
        <v>0</v>
      </c>
      <c r="K175" s="96" t="s">
        <v>0</v>
      </c>
      <c r="L175" s="15"/>
      <c r="M175" s="100" t="s">
        <v>0</v>
      </c>
      <c r="N175" s="101" t="s">
        <v>37</v>
      </c>
      <c r="O175" s="102"/>
      <c r="P175" s="103">
        <f t="shared" si="29"/>
        <v>0</v>
      </c>
      <c r="Q175" s="103">
        <v>0</v>
      </c>
      <c r="R175" s="103">
        <f t="shared" si="30"/>
        <v>0</v>
      </c>
      <c r="S175" s="103">
        <v>0</v>
      </c>
      <c r="T175" s="104">
        <f t="shared" si="31"/>
        <v>0</v>
      </c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R175" s="105" t="s">
        <v>224</v>
      </c>
      <c r="AT175" s="105" t="s">
        <v>219</v>
      </c>
      <c r="AU175" s="105" t="s">
        <v>81</v>
      </c>
      <c r="AY175" s="6" t="s">
        <v>217</v>
      </c>
      <c r="BE175" s="106">
        <f t="shared" si="32"/>
        <v>0</v>
      </c>
      <c r="BF175" s="106">
        <f t="shared" si="33"/>
        <v>0</v>
      </c>
      <c r="BG175" s="106">
        <f t="shared" si="34"/>
        <v>0</v>
      </c>
      <c r="BH175" s="106">
        <f t="shared" si="35"/>
        <v>0</v>
      </c>
      <c r="BI175" s="106">
        <f t="shared" si="36"/>
        <v>0</v>
      </c>
      <c r="BJ175" s="6" t="s">
        <v>79</v>
      </c>
      <c r="BK175" s="106">
        <f t="shared" si="37"/>
        <v>0</v>
      </c>
      <c r="BL175" s="6" t="s">
        <v>224</v>
      </c>
      <c r="BM175" s="105" t="s">
        <v>2421</v>
      </c>
    </row>
    <row r="176" spans="1:65" s="17" customFormat="1" ht="48">
      <c r="A176" s="14"/>
      <c r="B176" s="15"/>
      <c r="C176" s="94">
        <f t="shared" si="39"/>
        <v>50</v>
      </c>
      <c r="D176" s="94" t="s">
        <v>219</v>
      </c>
      <c r="E176" s="95" t="s">
        <v>5501</v>
      </c>
      <c r="F176" s="127" t="s">
        <v>5503</v>
      </c>
      <c r="G176" s="97" t="s">
        <v>257</v>
      </c>
      <c r="H176" s="98">
        <v>40</v>
      </c>
      <c r="I176" s="1"/>
      <c r="J176" s="99">
        <f t="shared" ref="J176" si="43">ROUND(I176*H176,2)</f>
        <v>0</v>
      </c>
      <c r="K176" s="96" t="s">
        <v>0</v>
      </c>
      <c r="L176" s="15"/>
      <c r="M176" s="100"/>
      <c r="N176" s="101"/>
      <c r="O176" s="102"/>
      <c r="P176" s="103"/>
      <c r="Q176" s="103"/>
      <c r="R176" s="103"/>
      <c r="S176" s="103"/>
      <c r="T176" s="10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R176" s="105"/>
      <c r="AT176" s="105"/>
      <c r="AU176" s="105"/>
      <c r="AY176" s="6"/>
      <c r="BE176" s="106"/>
      <c r="BF176" s="106"/>
      <c r="BG176" s="106"/>
      <c r="BH176" s="106"/>
      <c r="BI176" s="106"/>
      <c r="BJ176" s="6"/>
      <c r="BK176" s="106"/>
      <c r="BL176" s="6"/>
      <c r="BM176" s="105"/>
    </row>
    <row r="177" spans="1:65" s="17" customFormat="1" ht="60">
      <c r="A177" s="14"/>
      <c r="B177" s="15"/>
      <c r="C177" s="94">
        <f t="shared" si="39"/>
        <v>51</v>
      </c>
      <c r="D177" s="94" t="s">
        <v>219</v>
      </c>
      <c r="E177" s="95" t="s">
        <v>4400</v>
      </c>
      <c r="F177" s="127" t="s">
        <v>5505</v>
      </c>
      <c r="G177" s="97" t="s">
        <v>257</v>
      </c>
      <c r="H177" s="98">
        <v>5</v>
      </c>
      <c r="I177" s="1"/>
      <c r="J177" s="99">
        <f t="shared" si="28"/>
        <v>0</v>
      </c>
      <c r="K177" s="96" t="s">
        <v>0</v>
      </c>
      <c r="L177" s="15"/>
      <c r="M177" s="100" t="s">
        <v>0</v>
      </c>
      <c r="N177" s="101" t="s">
        <v>37</v>
      </c>
      <c r="O177" s="102"/>
      <c r="P177" s="103">
        <f t="shared" si="29"/>
        <v>0</v>
      </c>
      <c r="Q177" s="103">
        <v>0</v>
      </c>
      <c r="R177" s="103">
        <f t="shared" si="30"/>
        <v>0</v>
      </c>
      <c r="S177" s="103">
        <v>0</v>
      </c>
      <c r="T177" s="104">
        <f t="shared" si="31"/>
        <v>0</v>
      </c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R177" s="105" t="s">
        <v>224</v>
      </c>
      <c r="AT177" s="105" t="s">
        <v>219</v>
      </c>
      <c r="AU177" s="105" t="s">
        <v>81</v>
      </c>
      <c r="AY177" s="6" t="s">
        <v>217</v>
      </c>
      <c r="BE177" s="106">
        <f t="shared" si="32"/>
        <v>0</v>
      </c>
      <c r="BF177" s="106">
        <f t="shared" si="33"/>
        <v>0</v>
      </c>
      <c r="BG177" s="106">
        <f t="shared" si="34"/>
        <v>0</v>
      </c>
      <c r="BH177" s="106">
        <f t="shared" si="35"/>
        <v>0</v>
      </c>
      <c r="BI177" s="106">
        <f t="shared" si="36"/>
        <v>0</v>
      </c>
      <c r="BJ177" s="6" t="s">
        <v>79</v>
      </c>
      <c r="BK177" s="106">
        <f t="shared" si="37"/>
        <v>0</v>
      </c>
      <c r="BL177" s="6" t="s">
        <v>224</v>
      </c>
      <c r="BM177" s="105" t="s">
        <v>2423</v>
      </c>
    </row>
    <row r="178" spans="1:65" s="17" customFormat="1" ht="60">
      <c r="A178" s="14"/>
      <c r="B178" s="15"/>
      <c r="C178" s="94">
        <f t="shared" si="39"/>
        <v>52</v>
      </c>
      <c r="D178" s="94" t="s">
        <v>219</v>
      </c>
      <c r="E178" s="95" t="s">
        <v>5504</v>
      </c>
      <c r="F178" s="127" t="s">
        <v>5506</v>
      </c>
      <c r="G178" s="97" t="s">
        <v>257</v>
      </c>
      <c r="H178" s="98">
        <v>5</v>
      </c>
      <c r="I178" s="1"/>
      <c r="J178" s="99">
        <f t="shared" ref="J178" si="44">ROUND(I178*H178,2)</f>
        <v>0</v>
      </c>
      <c r="K178" s="96" t="s">
        <v>0</v>
      </c>
      <c r="L178" s="15"/>
      <c r="M178" s="100"/>
      <c r="N178" s="101"/>
      <c r="O178" s="102"/>
      <c r="P178" s="103"/>
      <c r="Q178" s="103"/>
      <c r="R178" s="103"/>
      <c r="S178" s="103"/>
      <c r="T178" s="10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R178" s="105"/>
      <c r="AT178" s="105"/>
      <c r="AU178" s="105"/>
      <c r="AY178" s="6"/>
      <c r="BE178" s="106"/>
      <c r="BF178" s="106"/>
      <c r="BG178" s="106"/>
      <c r="BH178" s="106"/>
      <c r="BI178" s="106"/>
      <c r="BJ178" s="6"/>
      <c r="BK178" s="106"/>
      <c r="BL178" s="6"/>
      <c r="BM178" s="105"/>
    </row>
    <row r="179" spans="1:65" s="17" customFormat="1" ht="60">
      <c r="A179" s="14"/>
      <c r="B179" s="15"/>
      <c r="C179" s="94">
        <f t="shared" si="39"/>
        <v>53</v>
      </c>
      <c r="D179" s="94" t="s">
        <v>219</v>
      </c>
      <c r="E179" s="95" t="s">
        <v>4401</v>
      </c>
      <c r="F179" s="127" t="s">
        <v>5508</v>
      </c>
      <c r="G179" s="97" t="s">
        <v>257</v>
      </c>
      <c r="H179" s="98">
        <v>15</v>
      </c>
      <c r="I179" s="1"/>
      <c r="J179" s="99">
        <f t="shared" si="28"/>
        <v>0</v>
      </c>
      <c r="K179" s="96" t="s">
        <v>0</v>
      </c>
      <c r="L179" s="15"/>
      <c r="M179" s="100" t="s">
        <v>0</v>
      </c>
      <c r="N179" s="101" t="s">
        <v>37</v>
      </c>
      <c r="O179" s="102"/>
      <c r="P179" s="103">
        <f t="shared" si="29"/>
        <v>0</v>
      </c>
      <c r="Q179" s="103">
        <v>0</v>
      </c>
      <c r="R179" s="103">
        <f t="shared" si="30"/>
        <v>0</v>
      </c>
      <c r="S179" s="103">
        <v>0</v>
      </c>
      <c r="T179" s="104">
        <f t="shared" si="31"/>
        <v>0</v>
      </c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R179" s="105" t="s">
        <v>224</v>
      </c>
      <c r="AT179" s="105" t="s">
        <v>219</v>
      </c>
      <c r="AU179" s="105" t="s">
        <v>81</v>
      </c>
      <c r="AY179" s="6" t="s">
        <v>217</v>
      </c>
      <c r="BE179" s="106">
        <f t="shared" si="32"/>
        <v>0</v>
      </c>
      <c r="BF179" s="106">
        <f t="shared" si="33"/>
        <v>0</v>
      </c>
      <c r="BG179" s="106">
        <f t="shared" si="34"/>
        <v>0</v>
      </c>
      <c r="BH179" s="106">
        <f t="shared" si="35"/>
        <v>0</v>
      </c>
      <c r="BI179" s="106">
        <f t="shared" si="36"/>
        <v>0</v>
      </c>
      <c r="BJ179" s="6" t="s">
        <v>79</v>
      </c>
      <c r="BK179" s="106">
        <f t="shared" si="37"/>
        <v>0</v>
      </c>
      <c r="BL179" s="6" t="s">
        <v>224</v>
      </c>
      <c r="BM179" s="105" t="s">
        <v>474</v>
      </c>
    </row>
    <row r="180" spans="1:65" s="17" customFormat="1" ht="60">
      <c r="A180" s="14"/>
      <c r="B180" s="15"/>
      <c r="C180" s="94">
        <f t="shared" si="39"/>
        <v>54</v>
      </c>
      <c r="D180" s="94" t="s">
        <v>219</v>
      </c>
      <c r="E180" s="95" t="s">
        <v>5507</v>
      </c>
      <c r="F180" s="127" t="s">
        <v>5509</v>
      </c>
      <c r="G180" s="97" t="s">
        <v>257</v>
      </c>
      <c r="H180" s="98">
        <v>15</v>
      </c>
      <c r="I180" s="1"/>
      <c r="J180" s="99">
        <f t="shared" ref="J180" si="45">ROUND(I180*H180,2)</f>
        <v>0</v>
      </c>
      <c r="K180" s="96" t="s">
        <v>0</v>
      </c>
      <c r="L180" s="15"/>
      <c r="M180" s="100"/>
      <c r="N180" s="101"/>
      <c r="O180" s="102"/>
      <c r="P180" s="103"/>
      <c r="Q180" s="103"/>
      <c r="R180" s="103"/>
      <c r="S180" s="103"/>
      <c r="T180" s="10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R180" s="105"/>
      <c r="AT180" s="105"/>
      <c r="AU180" s="105"/>
      <c r="AY180" s="6"/>
      <c r="BE180" s="106"/>
      <c r="BF180" s="106"/>
      <c r="BG180" s="106"/>
      <c r="BH180" s="106"/>
      <c r="BI180" s="106"/>
      <c r="BJ180" s="6"/>
      <c r="BK180" s="106"/>
      <c r="BL180" s="6"/>
      <c r="BM180" s="105"/>
    </row>
    <row r="181" spans="1:65" s="17" customFormat="1" ht="48">
      <c r="A181" s="14"/>
      <c r="B181" s="15"/>
      <c r="C181" s="94">
        <f t="shared" si="39"/>
        <v>55</v>
      </c>
      <c r="D181" s="94" t="s">
        <v>219</v>
      </c>
      <c r="E181" s="95" t="s">
        <v>4402</v>
      </c>
      <c r="F181" s="127" t="s">
        <v>5511</v>
      </c>
      <c r="G181" s="97" t="s">
        <v>257</v>
      </c>
      <c r="H181" s="98">
        <v>100</v>
      </c>
      <c r="I181" s="1"/>
      <c r="J181" s="99">
        <f t="shared" si="28"/>
        <v>0</v>
      </c>
      <c r="K181" s="96" t="s">
        <v>0</v>
      </c>
      <c r="L181" s="15"/>
      <c r="M181" s="100" t="s">
        <v>0</v>
      </c>
      <c r="N181" s="101" t="s">
        <v>37</v>
      </c>
      <c r="O181" s="102"/>
      <c r="P181" s="103">
        <f t="shared" si="29"/>
        <v>0</v>
      </c>
      <c r="Q181" s="103">
        <v>0</v>
      </c>
      <c r="R181" s="103">
        <f t="shared" si="30"/>
        <v>0</v>
      </c>
      <c r="S181" s="103">
        <v>0</v>
      </c>
      <c r="T181" s="104">
        <f t="shared" si="31"/>
        <v>0</v>
      </c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R181" s="105" t="s">
        <v>224</v>
      </c>
      <c r="AT181" s="105" t="s">
        <v>219</v>
      </c>
      <c r="AU181" s="105" t="s">
        <v>81</v>
      </c>
      <c r="AY181" s="6" t="s">
        <v>217</v>
      </c>
      <c r="BE181" s="106">
        <f t="shared" si="32"/>
        <v>0</v>
      </c>
      <c r="BF181" s="106">
        <f t="shared" si="33"/>
        <v>0</v>
      </c>
      <c r="BG181" s="106">
        <f t="shared" si="34"/>
        <v>0</v>
      </c>
      <c r="BH181" s="106">
        <f t="shared" si="35"/>
        <v>0</v>
      </c>
      <c r="BI181" s="106">
        <f t="shared" si="36"/>
        <v>0</v>
      </c>
      <c r="BJ181" s="6" t="s">
        <v>79</v>
      </c>
      <c r="BK181" s="106">
        <f t="shared" si="37"/>
        <v>0</v>
      </c>
      <c r="BL181" s="6" t="s">
        <v>224</v>
      </c>
      <c r="BM181" s="105" t="s">
        <v>484</v>
      </c>
    </row>
    <row r="182" spans="1:65" s="17" customFormat="1" ht="48">
      <c r="A182" s="14"/>
      <c r="B182" s="15"/>
      <c r="C182" s="94">
        <f t="shared" si="39"/>
        <v>56</v>
      </c>
      <c r="D182" s="94" t="s">
        <v>219</v>
      </c>
      <c r="E182" s="95" t="s">
        <v>5510</v>
      </c>
      <c r="F182" s="127" t="s">
        <v>5512</v>
      </c>
      <c r="G182" s="97" t="s">
        <v>257</v>
      </c>
      <c r="H182" s="98">
        <v>100</v>
      </c>
      <c r="I182" s="1"/>
      <c r="J182" s="99">
        <f t="shared" ref="J182" si="46">ROUND(I182*H182,2)</f>
        <v>0</v>
      </c>
      <c r="K182" s="96" t="s">
        <v>0</v>
      </c>
      <c r="L182" s="15"/>
      <c r="M182" s="100"/>
      <c r="N182" s="101"/>
      <c r="O182" s="102"/>
      <c r="P182" s="103"/>
      <c r="Q182" s="103"/>
      <c r="R182" s="103"/>
      <c r="S182" s="103"/>
      <c r="T182" s="10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R182" s="105"/>
      <c r="AT182" s="105"/>
      <c r="AU182" s="105"/>
      <c r="AY182" s="6"/>
      <c r="BE182" s="106"/>
      <c r="BF182" s="106"/>
      <c r="BG182" s="106"/>
      <c r="BH182" s="106"/>
      <c r="BI182" s="106"/>
      <c r="BJ182" s="6"/>
      <c r="BK182" s="106"/>
      <c r="BL182" s="6"/>
      <c r="BM182" s="105"/>
    </row>
    <row r="183" spans="1:65" s="17" customFormat="1" ht="16.5" customHeight="1">
      <c r="A183" s="14"/>
      <c r="B183" s="15"/>
      <c r="C183" s="94">
        <f t="shared" si="39"/>
        <v>57</v>
      </c>
      <c r="D183" s="94" t="s">
        <v>219</v>
      </c>
      <c r="E183" s="95" t="s">
        <v>4403</v>
      </c>
      <c r="F183" s="127" t="s">
        <v>4404</v>
      </c>
      <c r="G183" s="97" t="s">
        <v>862</v>
      </c>
      <c r="H183" s="98">
        <v>1</v>
      </c>
      <c r="I183" s="1"/>
      <c r="J183" s="99">
        <f t="shared" si="28"/>
        <v>0</v>
      </c>
      <c r="K183" s="96" t="s">
        <v>0</v>
      </c>
      <c r="L183" s="15"/>
      <c r="M183" s="100" t="s">
        <v>0</v>
      </c>
      <c r="N183" s="101" t="s">
        <v>37</v>
      </c>
      <c r="O183" s="102"/>
      <c r="P183" s="103">
        <f t="shared" si="29"/>
        <v>0</v>
      </c>
      <c r="Q183" s="103">
        <v>0</v>
      </c>
      <c r="R183" s="103">
        <f t="shared" si="30"/>
        <v>0</v>
      </c>
      <c r="S183" s="103">
        <v>0</v>
      </c>
      <c r="T183" s="104">
        <f t="shared" si="31"/>
        <v>0</v>
      </c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R183" s="105" t="s">
        <v>224</v>
      </c>
      <c r="AT183" s="105" t="s">
        <v>219</v>
      </c>
      <c r="AU183" s="105" t="s">
        <v>81</v>
      </c>
      <c r="AY183" s="6" t="s">
        <v>217</v>
      </c>
      <c r="BE183" s="106">
        <f t="shared" si="32"/>
        <v>0</v>
      </c>
      <c r="BF183" s="106">
        <f t="shared" si="33"/>
        <v>0</v>
      </c>
      <c r="BG183" s="106">
        <f t="shared" si="34"/>
        <v>0</v>
      </c>
      <c r="BH183" s="106">
        <f t="shared" si="35"/>
        <v>0</v>
      </c>
      <c r="BI183" s="106">
        <f t="shared" si="36"/>
        <v>0</v>
      </c>
      <c r="BJ183" s="6" t="s">
        <v>79</v>
      </c>
      <c r="BK183" s="106">
        <f t="shared" si="37"/>
        <v>0</v>
      </c>
      <c r="BL183" s="6" t="s">
        <v>224</v>
      </c>
      <c r="BM183" s="105" t="s">
        <v>494</v>
      </c>
    </row>
    <row r="184" spans="1:65" s="17" customFormat="1" ht="16.5" customHeight="1">
      <c r="A184" s="14"/>
      <c r="B184" s="15"/>
      <c r="C184" s="94">
        <f t="shared" si="39"/>
        <v>58</v>
      </c>
      <c r="D184" s="94" t="s">
        <v>219</v>
      </c>
      <c r="E184" s="95" t="s">
        <v>4405</v>
      </c>
      <c r="F184" s="127" t="s">
        <v>4406</v>
      </c>
      <c r="G184" s="97" t="s">
        <v>2486</v>
      </c>
      <c r="H184" s="242">
        <v>1</v>
      </c>
      <c r="I184" s="1"/>
      <c r="J184" s="99">
        <f t="shared" si="28"/>
        <v>0</v>
      </c>
      <c r="K184" s="96" t="s">
        <v>0</v>
      </c>
      <c r="L184" s="15"/>
      <c r="M184" s="100" t="s">
        <v>0</v>
      </c>
      <c r="N184" s="101" t="s">
        <v>37</v>
      </c>
      <c r="O184" s="102"/>
      <c r="P184" s="103">
        <f t="shared" si="29"/>
        <v>0</v>
      </c>
      <c r="Q184" s="103">
        <v>0</v>
      </c>
      <c r="R184" s="103">
        <f t="shared" si="30"/>
        <v>0</v>
      </c>
      <c r="S184" s="103">
        <v>0</v>
      </c>
      <c r="T184" s="104">
        <f t="shared" si="31"/>
        <v>0</v>
      </c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R184" s="105" t="s">
        <v>224</v>
      </c>
      <c r="AT184" s="105" t="s">
        <v>219</v>
      </c>
      <c r="AU184" s="105" t="s">
        <v>81</v>
      </c>
      <c r="AY184" s="6" t="s">
        <v>217</v>
      </c>
      <c r="BE184" s="106">
        <f t="shared" si="32"/>
        <v>0</v>
      </c>
      <c r="BF184" s="106">
        <f t="shared" si="33"/>
        <v>0</v>
      </c>
      <c r="BG184" s="106">
        <f t="shared" si="34"/>
        <v>0</v>
      </c>
      <c r="BH184" s="106">
        <f t="shared" si="35"/>
        <v>0</v>
      </c>
      <c r="BI184" s="106">
        <f t="shared" si="36"/>
        <v>0</v>
      </c>
      <c r="BJ184" s="6" t="s">
        <v>79</v>
      </c>
      <c r="BK184" s="106">
        <f t="shared" si="37"/>
        <v>0</v>
      </c>
      <c r="BL184" s="6" t="s">
        <v>224</v>
      </c>
      <c r="BM184" s="105" t="s">
        <v>507</v>
      </c>
    </row>
    <row r="185" spans="1:65" s="17" customFormat="1" ht="16.5" customHeight="1">
      <c r="A185" s="14"/>
      <c r="B185" s="15"/>
      <c r="C185" s="94">
        <f t="shared" si="39"/>
        <v>59</v>
      </c>
      <c r="D185" s="94" t="s">
        <v>219</v>
      </c>
      <c r="E185" s="95" t="s">
        <v>4407</v>
      </c>
      <c r="F185" s="127" t="s">
        <v>4408</v>
      </c>
      <c r="G185" s="97" t="s">
        <v>862</v>
      </c>
      <c r="H185" s="98">
        <v>1</v>
      </c>
      <c r="I185" s="1"/>
      <c r="J185" s="99">
        <f t="shared" si="28"/>
        <v>0</v>
      </c>
      <c r="K185" s="96" t="s">
        <v>0</v>
      </c>
      <c r="L185" s="15"/>
      <c r="M185" s="100" t="s">
        <v>0</v>
      </c>
      <c r="N185" s="101" t="s">
        <v>37</v>
      </c>
      <c r="O185" s="102"/>
      <c r="P185" s="103">
        <f t="shared" si="29"/>
        <v>0</v>
      </c>
      <c r="Q185" s="103">
        <v>0</v>
      </c>
      <c r="R185" s="103">
        <f t="shared" si="30"/>
        <v>0</v>
      </c>
      <c r="S185" s="103">
        <v>0</v>
      </c>
      <c r="T185" s="104">
        <f t="shared" si="31"/>
        <v>0</v>
      </c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R185" s="105" t="s">
        <v>224</v>
      </c>
      <c r="AT185" s="105" t="s">
        <v>219</v>
      </c>
      <c r="AU185" s="105" t="s">
        <v>81</v>
      </c>
      <c r="AY185" s="6" t="s">
        <v>217</v>
      </c>
      <c r="BE185" s="106">
        <f t="shared" si="32"/>
        <v>0</v>
      </c>
      <c r="BF185" s="106">
        <f t="shared" si="33"/>
        <v>0</v>
      </c>
      <c r="BG185" s="106">
        <f t="shared" si="34"/>
        <v>0</v>
      </c>
      <c r="BH185" s="106">
        <f t="shared" si="35"/>
        <v>0</v>
      </c>
      <c r="BI185" s="106">
        <f t="shared" si="36"/>
        <v>0</v>
      </c>
      <c r="BJ185" s="6" t="s">
        <v>79</v>
      </c>
      <c r="BK185" s="106">
        <f t="shared" si="37"/>
        <v>0</v>
      </c>
      <c r="BL185" s="6" t="s">
        <v>224</v>
      </c>
      <c r="BM185" s="105" t="s">
        <v>2429</v>
      </c>
    </row>
    <row r="186" spans="1:65" s="17" customFormat="1" ht="24">
      <c r="A186" s="14"/>
      <c r="B186" s="15"/>
      <c r="C186" s="94">
        <f t="shared" si="39"/>
        <v>60</v>
      </c>
      <c r="D186" s="94" t="s">
        <v>219</v>
      </c>
      <c r="E186" s="95" t="s">
        <v>4409</v>
      </c>
      <c r="F186" s="127" t="s">
        <v>4410</v>
      </c>
      <c r="G186" s="97" t="s">
        <v>862</v>
      </c>
      <c r="H186" s="98">
        <v>1</v>
      </c>
      <c r="I186" s="1"/>
      <c r="J186" s="99">
        <f t="shared" si="28"/>
        <v>0</v>
      </c>
      <c r="K186" s="96" t="s">
        <v>0</v>
      </c>
      <c r="L186" s="15"/>
      <c r="M186" s="100" t="s">
        <v>0</v>
      </c>
      <c r="N186" s="101" t="s">
        <v>37</v>
      </c>
      <c r="O186" s="102"/>
      <c r="P186" s="103">
        <f t="shared" si="29"/>
        <v>0</v>
      </c>
      <c r="Q186" s="103">
        <v>0</v>
      </c>
      <c r="R186" s="103">
        <f t="shared" si="30"/>
        <v>0</v>
      </c>
      <c r="S186" s="103">
        <v>0</v>
      </c>
      <c r="T186" s="104">
        <f t="shared" si="31"/>
        <v>0</v>
      </c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R186" s="105" t="s">
        <v>224</v>
      </c>
      <c r="AT186" s="105" t="s">
        <v>219</v>
      </c>
      <c r="AU186" s="105" t="s">
        <v>81</v>
      </c>
      <c r="AY186" s="6" t="s">
        <v>217</v>
      </c>
      <c r="BE186" s="106">
        <f t="shared" si="32"/>
        <v>0</v>
      </c>
      <c r="BF186" s="106">
        <f t="shared" si="33"/>
        <v>0</v>
      </c>
      <c r="BG186" s="106">
        <f t="shared" si="34"/>
        <v>0</v>
      </c>
      <c r="BH186" s="106">
        <f t="shared" si="35"/>
        <v>0</v>
      </c>
      <c r="BI186" s="106">
        <f t="shared" si="36"/>
        <v>0</v>
      </c>
      <c r="BJ186" s="6" t="s">
        <v>79</v>
      </c>
      <c r="BK186" s="106">
        <f t="shared" si="37"/>
        <v>0</v>
      </c>
      <c r="BL186" s="6" t="s">
        <v>224</v>
      </c>
      <c r="BM186" s="105" t="s">
        <v>2431</v>
      </c>
    </row>
    <row r="187" spans="1:65" s="17" customFormat="1" ht="16.5" customHeight="1">
      <c r="A187" s="14"/>
      <c r="B187" s="15"/>
      <c r="C187" s="94">
        <f t="shared" si="39"/>
        <v>61</v>
      </c>
      <c r="D187" s="94" t="s">
        <v>219</v>
      </c>
      <c r="E187" s="95" t="s">
        <v>4411</v>
      </c>
      <c r="F187" s="127" t="s">
        <v>4695</v>
      </c>
      <c r="G187" s="97" t="s">
        <v>862</v>
      </c>
      <c r="H187" s="98">
        <v>1</v>
      </c>
      <c r="I187" s="1"/>
      <c r="J187" s="99">
        <f t="shared" si="28"/>
        <v>0</v>
      </c>
      <c r="K187" s="96" t="s">
        <v>0</v>
      </c>
      <c r="L187" s="15"/>
      <c r="M187" s="100" t="s">
        <v>0</v>
      </c>
      <c r="N187" s="101" t="s">
        <v>37</v>
      </c>
      <c r="O187" s="102"/>
      <c r="P187" s="103">
        <f t="shared" si="29"/>
        <v>0</v>
      </c>
      <c r="Q187" s="103">
        <v>0</v>
      </c>
      <c r="R187" s="103">
        <f t="shared" si="30"/>
        <v>0</v>
      </c>
      <c r="S187" s="103">
        <v>0</v>
      </c>
      <c r="T187" s="104">
        <f t="shared" si="31"/>
        <v>0</v>
      </c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R187" s="105" t="s">
        <v>224</v>
      </c>
      <c r="AT187" s="105" t="s">
        <v>219</v>
      </c>
      <c r="AU187" s="105" t="s">
        <v>81</v>
      </c>
      <c r="AY187" s="6" t="s">
        <v>217</v>
      </c>
      <c r="BE187" s="106">
        <f t="shared" si="32"/>
        <v>0</v>
      </c>
      <c r="BF187" s="106">
        <f t="shared" si="33"/>
        <v>0</v>
      </c>
      <c r="BG187" s="106">
        <f t="shared" si="34"/>
        <v>0</v>
      </c>
      <c r="BH187" s="106">
        <f t="shared" si="35"/>
        <v>0</v>
      </c>
      <c r="BI187" s="106">
        <f t="shared" si="36"/>
        <v>0</v>
      </c>
      <c r="BJ187" s="6" t="s">
        <v>79</v>
      </c>
      <c r="BK187" s="106">
        <f t="shared" si="37"/>
        <v>0</v>
      </c>
      <c r="BL187" s="6" t="s">
        <v>224</v>
      </c>
      <c r="BM187" s="105" t="s">
        <v>516</v>
      </c>
    </row>
    <row r="188" spans="1:65" s="17" customFormat="1" ht="16.5" customHeight="1">
      <c r="A188" s="14"/>
      <c r="B188" s="15"/>
      <c r="C188" s="94">
        <f t="shared" si="39"/>
        <v>62</v>
      </c>
      <c r="D188" s="94" t="s">
        <v>219</v>
      </c>
      <c r="E188" s="95" t="s">
        <v>4412</v>
      </c>
      <c r="F188" s="127" t="s">
        <v>4413</v>
      </c>
      <c r="G188" s="97" t="s">
        <v>862</v>
      </c>
      <c r="H188" s="98">
        <v>1</v>
      </c>
      <c r="I188" s="1"/>
      <c r="J188" s="99">
        <f t="shared" si="28"/>
        <v>0</v>
      </c>
      <c r="K188" s="96" t="s">
        <v>0</v>
      </c>
      <c r="L188" s="15"/>
      <c r="M188" s="100" t="s">
        <v>0</v>
      </c>
      <c r="N188" s="101" t="s">
        <v>37</v>
      </c>
      <c r="O188" s="102"/>
      <c r="P188" s="103">
        <f t="shared" si="29"/>
        <v>0</v>
      </c>
      <c r="Q188" s="103">
        <v>0</v>
      </c>
      <c r="R188" s="103">
        <f t="shared" si="30"/>
        <v>0</v>
      </c>
      <c r="S188" s="103">
        <v>0</v>
      </c>
      <c r="T188" s="104">
        <f t="shared" si="31"/>
        <v>0</v>
      </c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R188" s="105" t="s">
        <v>224</v>
      </c>
      <c r="AT188" s="105" t="s">
        <v>219</v>
      </c>
      <c r="AU188" s="105" t="s">
        <v>81</v>
      </c>
      <c r="AY188" s="6" t="s">
        <v>217</v>
      </c>
      <c r="BE188" s="106">
        <f t="shared" si="32"/>
        <v>0</v>
      </c>
      <c r="BF188" s="106">
        <f t="shared" si="33"/>
        <v>0</v>
      </c>
      <c r="BG188" s="106">
        <f t="shared" si="34"/>
        <v>0</v>
      </c>
      <c r="BH188" s="106">
        <f t="shared" si="35"/>
        <v>0</v>
      </c>
      <c r="BI188" s="106">
        <f t="shared" si="36"/>
        <v>0</v>
      </c>
      <c r="BJ188" s="6" t="s">
        <v>79</v>
      </c>
      <c r="BK188" s="106">
        <f t="shared" si="37"/>
        <v>0</v>
      </c>
      <c r="BL188" s="6" t="s">
        <v>224</v>
      </c>
      <c r="BM188" s="105" t="s">
        <v>527</v>
      </c>
    </row>
    <row r="189" spans="1:65" s="17" customFormat="1" ht="16.5" customHeight="1">
      <c r="A189" s="14"/>
      <c r="B189" s="15"/>
      <c r="C189" s="94">
        <f t="shared" si="39"/>
        <v>63</v>
      </c>
      <c r="D189" s="94" t="s">
        <v>219</v>
      </c>
      <c r="E189" s="95" t="s">
        <v>4414</v>
      </c>
      <c r="F189" s="127" t="s">
        <v>4415</v>
      </c>
      <c r="G189" s="97" t="s">
        <v>862</v>
      </c>
      <c r="H189" s="98">
        <v>1</v>
      </c>
      <c r="I189" s="1"/>
      <c r="J189" s="99">
        <f t="shared" si="28"/>
        <v>0</v>
      </c>
      <c r="K189" s="96" t="s">
        <v>0</v>
      </c>
      <c r="L189" s="15"/>
      <c r="M189" s="100" t="s">
        <v>0</v>
      </c>
      <c r="N189" s="101" t="s">
        <v>37</v>
      </c>
      <c r="O189" s="102"/>
      <c r="P189" s="103">
        <f t="shared" si="29"/>
        <v>0</v>
      </c>
      <c r="Q189" s="103">
        <v>0</v>
      </c>
      <c r="R189" s="103">
        <f t="shared" si="30"/>
        <v>0</v>
      </c>
      <c r="S189" s="103">
        <v>0</v>
      </c>
      <c r="T189" s="104">
        <f t="shared" si="31"/>
        <v>0</v>
      </c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R189" s="105" t="s">
        <v>224</v>
      </c>
      <c r="AT189" s="105" t="s">
        <v>219</v>
      </c>
      <c r="AU189" s="105" t="s">
        <v>81</v>
      </c>
      <c r="AY189" s="6" t="s">
        <v>217</v>
      </c>
      <c r="BE189" s="106">
        <f t="shared" si="32"/>
        <v>0</v>
      </c>
      <c r="BF189" s="106">
        <f t="shared" si="33"/>
        <v>0</v>
      </c>
      <c r="BG189" s="106">
        <f t="shared" si="34"/>
        <v>0</v>
      </c>
      <c r="BH189" s="106">
        <f t="shared" si="35"/>
        <v>0</v>
      </c>
      <c r="BI189" s="106">
        <f t="shared" si="36"/>
        <v>0</v>
      </c>
      <c r="BJ189" s="6" t="s">
        <v>79</v>
      </c>
      <c r="BK189" s="106">
        <f t="shared" si="37"/>
        <v>0</v>
      </c>
      <c r="BL189" s="6" t="s">
        <v>224</v>
      </c>
      <c r="BM189" s="105" t="s">
        <v>536</v>
      </c>
    </row>
    <row r="190" spans="1:65" s="17" customFormat="1" ht="16.5" customHeight="1">
      <c r="A190" s="14"/>
      <c r="B190" s="15"/>
      <c r="C190" s="94">
        <f t="shared" si="39"/>
        <v>64</v>
      </c>
      <c r="D190" s="94" t="s">
        <v>219</v>
      </c>
      <c r="E190" s="95" t="s">
        <v>4416</v>
      </c>
      <c r="F190" s="127" t="s">
        <v>4417</v>
      </c>
      <c r="G190" s="97" t="s">
        <v>862</v>
      </c>
      <c r="H190" s="98">
        <v>1</v>
      </c>
      <c r="I190" s="1"/>
      <c r="J190" s="99">
        <f t="shared" si="28"/>
        <v>0</v>
      </c>
      <c r="K190" s="96" t="s">
        <v>0</v>
      </c>
      <c r="L190" s="15"/>
      <c r="M190" s="100" t="s">
        <v>0</v>
      </c>
      <c r="N190" s="101" t="s">
        <v>37</v>
      </c>
      <c r="O190" s="102"/>
      <c r="P190" s="103">
        <f t="shared" si="29"/>
        <v>0</v>
      </c>
      <c r="Q190" s="103">
        <v>0</v>
      </c>
      <c r="R190" s="103">
        <f t="shared" si="30"/>
        <v>0</v>
      </c>
      <c r="S190" s="103">
        <v>0</v>
      </c>
      <c r="T190" s="104">
        <f t="shared" si="31"/>
        <v>0</v>
      </c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R190" s="105" t="s">
        <v>224</v>
      </c>
      <c r="AT190" s="105" t="s">
        <v>219</v>
      </c>
      <c r="AU190" s="105" t="s">
        <v>81</v>
      </c>
      <c r="AY190" s="6" t="s">
        <v>217</v>
      </c>
      <c r="BE190" s="106">
        <f t="shared" si="32"/>
        <v>0</v>
      </c>
      <c r="BF190" s="106">
        <f t="shared" si="33"/>
        <v>0</v>
      </c>
      <c r="BG190" s="106">
        <f t="shared" si="34"/>
        <v>0</v>
      </c>
      <c r="BH190" s="106">
        <f t="shared" si="35"/>
        <v>0</v>
      </c>
      <c r="BI190" s="106">
        <f t="shared" si="36"/>
        <v>0</v>
      </c>
      <c r="BJ190" s="6" t="s">
        <v>79</v>
      </c>
      <c r="BK190" s="106">
        <f t="shared" si="37"/>
        <v>0</v>
      </c>
      <c r="BL190" s="6" t="s">
        <v>224</v>
      </c>
      <c r="BM190" s="105" t="s">
        <v>2478</v>
      </c>
    </row>
    <row r="191" spans="1:65" s="17" customFormat="1" ht="16.5" customHeight="1">
      <c r="A191" s="14"/>
      <c r="B191" s="15"/>
      <c r="C191" s="94">
        <f t="shared" si="39"/>
        <v>65</v>
      </c>
      <c r="D191" s="94" t="s">
        <v>219</v>
      </c>
      <c r="E191" s="95" t="s">
        <v>4418</v>
      </c>
      <c r="F191" s="127" t="s">
        <v>4419</v>
      </c>
      <c r="G191" s="97" t="s">
        <v>862</v>
      </c>
      <c r="H191" s="98">
        <v>1</v>
      </c>
      <c r="I191" s="1"/>
      <c r="J191" s="99">
        <f t="shared" si="28"/>
        <v>0</v>
      </c>
      <c r="K191" s="96" t="s">
        <v>0</v>
      </c>
      <c r="L191" s="15"/>
      <c r="M191" s="100" t="s">
        <v>0</v>
      </c>
      <c r="N191" s="101" t="s">
        <v>37</v>
      </c>
      <c r="O191" s="102"/>
      <c r="P191" s="103">
        <f t="shared" si="29"/>
        <v>0</v>
      </c>
      <c r="Q191" s="103">
        <v>0</v>
      </c>
      <c r="R191" s="103">
        <f t="shared" si="30"/>
        <v>0</v>
      </c>
      <c r="S191" s="103">
        <v>0</v>
      </c>
      <c r="T191" s="104">
        <f t="shared" si="31"/>
        <v>0</v>
      </c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R191" s="105" t="s">
        <v>224</v>
      </c>
      <c r="AT191" s="105" t="s">
        <v>219</v>
      </c>
      <c r="AU191" s="105" t="s">
        <v>81</v>
      </c>
      <c r="AY191" s="6" t="s">
        <v>217</v>
      </c>
      <c r="BE191" s="106">
        <f t="shared" si="32"/>
        <v>0</v>
      </c>
      <c r="BF191" s="106">
        <f t="shared" si="33"/>
        <v>0</v>
      </c>
      <c r="BG191" s="106">
        <f t="shared" si="34"/>
        <v>0</v>
      </c>
      <c r="BH191" s="106">
        <f t="shared" si="35"/>
        <v>0</v>
      </c>
      <c r="BI191" s="106">
        <f t="shared" si="36"/>
        <v>0</v>
      </c>
      <c r="BJ191" s="6" t="s">
        <v>79</v>
      </c>
      <c r="BK191" s="106">
        <f t="shared" si="37"/>
        <v>0</v>
      </c>
      <c r="BL191" s="6" t="s">
        <v>224</v>
      </c>
      <c r="BM191" s="105" t="s">
        <v>2480</v>
      </c>
    </row>
    <row r="192" spans="1:65" s="17" customFormat="1" ht="16.5" customHeight="1">
      <c r="A192" s="14"/>
      <c r="B192" s="15"/>
      <c r="C192" s="94">
        <f t="shared" si="39"/>
        <v>66</v>
      </c>
      <c r="D192" s="94" t="s">
        <v>219</v>
      </c>
      <c r="E192" s="95" t="s">
        <v>4420</v>
      </c>
      <c r="F192" s="127" t="s">
        <v>4421</v>
      </c>
      <c r="G192" s="97" t="s">
        <v>862</v>
      </c>
      <c r="H192" s="98">
        <v>1</v>
      </c>
      <c r="I192" s="1"/>
      <c r="J192" s="99">
        <f t="shared" si="28"/>
        <v>0</v>
      </c>
      <c r="K192" s="96" t="s">
        <v>0</v>
      </c>
      <c r="L192" s="15"/>
      <c r="M192" s="100" t="s">
        <v>0</v>
      </c>
      <c r="N192" s="101" t="s">
        <v>37</v>
      </c>
      <c r="O192" s="102"/>
      <c r="P192" s="103">
        <f t="shared" si="29"/>
        <v>0</v>
      </c>
      <c r="Q192" s="103">
        <v>0</v>
      </c>
      <c r="R192" s="103">
        <f t="shared" si="30"/>
        <v>0</v>
      </c>
      <c r="S192" s="103">
        <v>0</v>
      </c>
      <c r="T192" s="104">
        <f t="shared" si="31"/>
        <v>0</v>
      </c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R192" s="105" t="s">
        <v>224</v>
      </c>
      <c r="AT192" s="105" t="s">
        <v>219</v>
      </c>
      <c r="AU192" s="105" t="s">
        <v>81</v>
      </c>
      <c r="AY192" s="6" t="s">
        <v>217</v>
      </c>
      <c r="BE192" s="106">
        <f t="shared" si="32"/>
        <v>0</v>
      </c>
      <c r="BF192" s="106">
        <f t="shared" si="33"/>
        <v>0</v>
      </c>
      <c r="BG192" s="106">
        <f t="shared" si="34"/>
        <v>0</v>
      </c>
      <c r="BH192" s="106">
        <f t="shared" si="35"/>
        <v>0</v>
      </c>
      <c r="BI192" s="106">
        <f t="shared" si="36"/>
        <v>0</v>
      </c>
      <c r="BJ192" s="6" t="s">
        <v>79</v>
      </c>
      <c r="BK192" s="106">
        <f t="shared" si="37"/>
        <v>0</v>
      </c>
      <c r="BL192" s="6" t="s">
        <v>224</v>
      </c>
      <c r="BM192" s="105" t="s">
        <v>2482</v>
      </c>
    </row>
    <row r="193" spans="1:65" s="17" customFormat="1" ht="16.5" customHeight="1">
      <c r="A193" s="14"/>
      <c r="B193" s="15"/>
      <c r="C193" s="94">
        <f t="shared" si="39"/>
        <v>67</v>
      </c>
      <c r="D193" s="94" t="s">
        <v>219</v>
      </c>
      <c r="E193" s="95" t="s">
        <v>4422</v>
      </c>
      <c r="F193" s="127" t="s">
        <v>4696</v>
      </c>
      <c r="G193" s="97" t="s">
        <v>862</v>
      </c>
      <c r="H193" s="98">
        <v>1</v>
      </c>
      <c r="I193" s="1"/>
      <c r="J193" s="99">
        <f t="shared" si="28"/>
        <v>0</v>
      </c>
      <c r="K193" s="96" t="s">
        <v>0</v>
      </c>
      <c r="L193" s="15"/>
      <c r="M193" s="100" t="s">
        <v>0</v>
      </c>
      <c r="N193" s="101" t="s">
        <v>37</v>
      </c>
      <c r="O193" s="102"/>
      <c r="P193" s="103">
        <f t="shared" si="29"/>
        <v>0</v>
      </c>
      <c r="Q193" s="103">
        <v>0</v>
      </c>
      <c r="R193" s="103">
        <f t="shared" si="30"/>
        <v>0</v>
      </c>
      <c r="S193" s="103">
        <v>0</v>
      </c>
      <c r="T193" s="104">
        <f t="shared" si="31"/>
        <v>0</v>
      </c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R193" s="105" t="s">
        <v>224</v>
      </c>
      <c r="AT193" s="105" t="s">
        <v>219</v>
      </c>
      <c r="AU193" s="105" t="s">
        <v>81</v>
      </c>
      <c r="AY193" s="6" t="s">
        <v>217</v>
      </c>
      <c r="BE193" s="106">
        <f t="shared" si="32"/>
        <v>0</v>
      </c>
      <c r="BF193" s="106">
        <f t="shared" si="33"/>
        <v>0</v>
      </c>
      <c r="BG193" s="106">
        <f t="shared" si="34"/>
        <v>0</v>
      </c>
      <c r="BH193" s="106">
        <f t="shared" si="35"/>
        <v>0</v>
      </c>
      <c r="BI193" s="106">
        <f t="shared" si="36"/>
        <v>0</v>
      </c>
      <c r="BJ193" s="6" t="s">
        <v>79</v>
      </c>
      <c r="BK193" s="106">
        <f t="shared" si="37"/>
        <v>0</v>
      </c>
      <c r="BL193" s="6" t="s">
        <v>224</v>
      </c>
      <c r="BM193" s="105" t="s">
        <v>570</v>
      </c>
    </row>
    <row r="194" spans="1:65" s="17" customFormat="1" ht="16.5" customHeight="1">
      <c r="A194" s="14"/>
      <c r="B194" s="15"/>
      <c r="C194" s="94">
        <f t="shared" si="39"/>
        <v>68</v>
      </c>
      <c r="D194" s="94" t="s">
        <v>219</v>
      </c>
      <c r="E194" s="95" t="s">
        <v>4423</v>
      </c>
      <c r="F194" s="127" t="s">
        <v>4424</v>
      </c>
      <c r="G194" s="97" t="s">
        <v>862</v>
      </c>
      <c r="H194" s="242">
        <v>1</v>
      </c>
      <c r="I194" s="1"/>
      <c r="J194" s="99">
        <f t="shared" si="28"/>
        <v>0</v>
      </c>
      <c r="K194" s="96" t="s">
        <v>0</v>
      </c>
      <c r="L194" s="15"/>
      <c r="M194" s="100" t="s">
        <v>0</v>
      </c>
      <c r="N194" s="101" t="s">
        <v>37</v>
      </c>
      <c r="O194" s="102"/>
      <c r="P194" s="103">
        <f t="shared" si="29"/>
        <v>0</v>
      </c>
      <c r="Q194" s="103">
        <v>0</v>
      </c>
      <c r="R194" s="103">
        <f t="shared" si="30"/>
        <v>0</v>
      </c>
      <c r="S194" s="103">
        <v>0</v>
      </c>
      <c r="T194" s="104">
        <f t="shared" si="31"/>
        <v>0</v>
      </c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R194" s="105" t="s">
        <v>224</v>
      </c>
      <c r="AT194" s="105" t="s">
        <v>219</v>
      </c>
      <c r="AU194" s="105" t="s">
        <v>81</v>
      </c>
      <c r="AY194" s="6" t="s">
        <v>217</v>
      </c>
      <c r="BE194" s="106">
        <f t="shared" si="32"/>
        <v>0</v>
      </c>
      <c r="BF194" s="106">
        <f t="shared" si="33"/>
        <v>0</v>
      </c>
      <c r="BG194" s="106">
        <f t="shared" si="34"/>
        <v>0</v>
      </c>
      <c r="BH194" s="106">
        <f t="shared" si="35"/>
        <v>0</v>
      </c>
      <c r="BI194" s="106">
        <f t="shared" si="36"/>
        <v>0</v>
      </c>
      <c r="BJ194" s="6" t="s">
        <v>79</v>
      </c>
      <c r="BK194" s="106">
        <f t="shared" si="37"/>
        <v>0</v>
      </c>
      <c r="BL194" s="6" t="s">
        <v>224</v>
      </c>
      <c r="BM194" s="105" t="s">
        <v>583</v>
      </c>
    </row>
    <row r="195" spans="1:65" s="17" customFormat="1" ht="16.5" customHeight="1">
      <c r="A195" s="14"/>
      <c r="B195" s="15"/>
      <c r="C195" s="94">
        <f t="shared" si="39"/>
        <v>69</v>
      </c>
      <c r="D195" s="94" t="s">
        <v>219</v>
      </c>
      <c r="E195" s="95" t="s">
        <v>4425</v>
      </c>
      <c r="F195" s="127" t="s">
        <v>4426</v>
      </c>
      <c r="G195" s="97" t="s">
        <v>862</v>
      </c>
      <c r="H195" s="98">
        <v>1</v>
      </c>
      <c r="I195" s="1"/>
      <c r="J195" s="99">
        <f t="shared" si="28"/>
        <v>0</v>
      </c>
      <c r="K195" s="96" t="s">
        <v>0</v>
      </c>
      <c r="L195" s="15"/>
      <c r="M195" s="100" t="s">
        <v>0</v>
      </c>
      <c r="N195" s="101" t="s">
        <v>37</v>
      </c>
      <c r="O195" s="102"/>
      <c r="P195" s="103">
        <f t="shared" si="29"/>
        <v>0</v>
      </c>
      <c r="Q195" s="103">
        <v>0</v>
      </c>
      <c r="R195" s="103">
        <f t="shared" si="30"/>
        <v>0</v>
      </c>
      <c r="S195" s="103">
        <v>0</v>
      </c>
      <c r="T195" s="104">
        <f t="shared" si="31"/>
        <v>0</v>
      </c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R195" s="105" t="s">
        <v>224</v>
      </c>
      <c r="AT195" s="105" t="s">
        <v>219</v>
      </c>
      <c r="AU195" s="105" t="s">
        <v>81</v>
      </c>
      <c r="AY195" s="6" t="s">
        <v>217</v>
      </c>
      <c r="BE195" s="106">
        <f t="shared" si="32"/>
        <v>0</v>
      </c>
      <c r="BF195" s="106">
        <f t="shared" si="33"/>
        <v>0</v>
      </c>
      <c r="BG195" s="106">
        <f t="shared" si="34"/>
        <v>0</v>
      </c>
      <c r="BH195" s="106">
        <f t="shared" si="35"/>
        <v>0</v>
      </c>
      <c r="BI195" s="106">
        <f t="shared" si="36"/>
        <v>0</v>
      </c>
      <c r="BJ195" s="6" t="s">
        <v>79</v>
      </c>
      <c r="BK195" s="106">
        <f t="shared" si="37"/>
        <v>0</v>
      </c>
      <c r="BL195" s="6" t="s">
        <v>224</v>
      </c>
      <c r="BM195" s="105" t="s">
        <v>605</v>
      </c>
    </row>
    <row r="196" spans="1:65" s="17" customFormat="1" ht="16.5" customHeight="1">
      <c r="A196" s="14"/>
      <c r="B196" s="15"/>
      <c r="C196" s="94">
        <f t="shared" si="39"/>
        <v>70</v>
      </c>
      <c r="D196" s="94" t="s">
        <v>219</v>
      </c>
      <c r="E196" s="95" t="s">
        <v>4427</v>
      </c>
      <c r="F196" s="127" t="s">
        <v>4960</v>
      </c>
      <c r="G196" s="97" t="s">
        <v>862</v>
      </c>
      <c r="H196" s="98">
        <v>1</v>
      </c>
      <c r="I196" s="1"/>
      <c r="J196" s="99">
        <f t="shared" si="28"/>
        <v>0</v>
      </c>
      <c r="K196" s="96" t="s">
        <v>0</v>
      </c>
      <c r="L196" s="15"/>
      <c r="M196" s="100" t="s">
        <v>0</v>
      </c>
      <c r="N196" s="101" t="s">
        <v>37</v>
      </c>
      <c r="O196" s="102"/>
      <c r="P196" s="103">
        <f t="shared" si="29"/>
        <v>0</v>
      </c>
      <c r="Q196" s="103">
        <v>0</v>
      </c>
      <c r="R196" s="103">
        <f t="shared" si="30"/>
        <v>0</v>
      </c>
      <c r="S196" s="103">
        <v>0</v>
      </c>
      <c r="T196" s="104">
        <f t="shared" si="31"/>
        <v>0</v>
      </c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R196" s="105" t="s">
        <v>224</v>
      </c>
      <c r="AT196" s="105" t="s">
        <v>219</v>
      </c>
      <c r="AU196" s="105" t="s">
        <v>81</v>
      </c>
      <c r="AY196" s="6" t="s">
        <v>217</v>
      </c>
      <c r="BE196" s="106">
        <f t="shared" si="32"/>
        <v>0</v>
      </c>
      <c r="BF196" s="106">
        <f t="shared" si="33"/>
        <v>0</v>
      </c>
      <c r="BG196" s="106">
        <f t="shared" si="34"/>
        <v>0</v>
      </c>
      <c r="BH196" s="106">
        <f t="shared" si="35"/>
        <v>0</v>
      </c>
      <c r="BI196" s="106">
        <f t="shared" si="36"/>
        <v>0</v>
      </c>
      <c r="BJ196" s="6" t="s">
        <v>79</v>
      </c>
      <c r="BK196" s="106">
        <f t="shared" si="37"/>
        <v>0</v>
      </c>
      <c r="BL196" s="6" t="s">
        <v>224</v>
      </c>
      <c r="BM196" s="105" t="s">
        <v>618</v>
      </c>
    </row>
    <row r="197" spans="1:65" s="17" customFormat="1" ht="16.5" customHeight="1">
      <c r="A197" s="14"/>
      <c r="B197" s="15"/>
      <c r="C197" s="94">
        <f t="shared" si="39"/>
        <v>71</v>
      </c>
      <c r="D197" s="94" t="s">
        <v>219</v>
      </c>
      <c r="E197" s="95" t="s">
        <v>4428</v>
      </c>
      <c r="F197" s="127" t="s">
        <v>4429</v>
      </c>
      <c r="G197" s="97" t="s">
        <v>862</v>
      </c>
      <c r="H197" s="98">
        <v>1</v>
      </c>
      <c r="I197" s="1"/>
      <c r="J197" s="99">
        <f t="shared" si="28"/>
        <v>0</v>
      </c>
      <c r="K197" s="96" t="s">
        <v>0</v>
      </c>
      <c r="L197" s="15"/>
      <c r="M197" s="100" t="s">
        <v>0</v>
      </c>
      <c r="N197" s="101" t="s">
        <v>37</v>
      </c>
      <c r="O197" s="102"/>
      <c r="P197" s="103">
        <f t="shared" si="29"/>
        <v>0</v>
      </c>
      <c r="Q197" s="103">
        <v>0</v>
      </c>
      <c r="R197" s="103">
        <f t="shared" si="30"/>
        <v>0</v>
      </c>
      <c r="S197" s="103">
        <v>0</v>
      </c>
      <c r="T197" s="104">
        <f t="shared" si="31"/>
        <v>0</v>
      </c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R197" s="105" t="s">
        <v>224</v>
      </c>
      <c r="AT197" s="105" t="s">
        <v>219</v>
      </c>
      <c r="AU197" s="105" t="s">
        <v>81</v>
      </c>
      <c r="AY197" s="6" t="s">
        <v>217</v>
      </c>
      <c r="BE197" s="106">
        <f t="shared" si="32"/>
        <v>0</v>
      </c>
      <c r="BF197" s="106">
        <f t="shared" si="33"/>
        <v>0</v>
      </c>
      <c r="BG197" s="106">
        <f t="shared" si="34"/>
        <v>0</v>
      </c>
      <c r="BH197" s="106">
        <f t="shared" si="35"/>
        <v>0</v>
      </c>
      <c r="BI197" s="106">
        <f t="shared" si="36"/>
        <v>0</v>
      </c>
      <c r="BJ197" s="6" t="s">
        <v>79</v>
      </c>
      <c r="BK197" s="106">
        <f t="shared" si="37"/>
        <v>0</v>
      </c>
      <c r="BL197" s="6" t="s">
        <v>224</v>
      </c>
      <c r="BM197" s="105" t="s">
        <v>631</v>
      </c>
    </row>
    <row r="198" spans="1:65" s="17" customFormat="1" ht="16.5" customHeight="1">
      <c r="A198" s="14"/>
      <c r="B198" s="15"/>
      <c r="C198" s="94">
        <f t="shared" si="39"/>
        <v>72</v>
      </c>
      <c r="D198" s="94" t="s">
        <v>219</v>
      </c>
      <c r="E198" s="95" t="s">
        <v>4430</v>
      </c>
      <c r="F198" s="127" t="s">
        <v>5175</v>
      </c>
      <c r="G198" s="97" t="s">
        <v>862</v>
      </c>
      <c r="H198" s="98">
        <v>1</v>
      </c>
      <c r="I198" s="1"/>
      <c r="J198" s="99">
        <f t="shared" ref="J198" si="47">ROUND(I198*H198,2)</f>
        <v>0</v>
      </c>
      <c r="K198" s="96" t="s">
        <v>0</v>
      </c>
      <c r="L198" s="15"/>
      <c r="M198" s="100"/>
      <c r="N198" s="101"/>
      <c r="O198" s="102"/>
      <c r="P198" s="103"/>
      <c r="Q198" s="103"/>
      <c r="R198" s="103"/>
      <c r="S198" s="103"/>
      <c r="T198" s="10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R198" s="105"/>
      <c r="AT198" s="105"/>
      <c r="AU198" s="105"/>
      <c r="AY198" s="6"/>
      <c r="BE198" s="106"/>
      <c r="BF198" s="106"/>
      <c r="BG198" s="106"/>
      <c r="BH198" s="106"/>
      <c r="BI198" s="106"/>
      <c r="BJ198" s="6"/>
      <c r="BK198" s="106"/>
      <c r="BL198" s="6"/>
      <c r="BM198" s="105"/>
    </row>
    <row r="199" spans="1:65" s="17" customFormat="1" ht="16.5" customHeight="1">
      <c r="A199" s="14"/>
      <c r="B199" s="15"/>
      <c r="C199" s="94">
        <f t="shared" si="39"/>
        <v>73</v>
      </c>
      <c r="D199" s="94" t="s">
        <v>219</v>
      </c>
      <c r="E199" s="95" t="s">
        <v>5513</v>
      </c>
      <c r="F199" s="127" t="s">
        <v>5174</v>
      </c>
      <c r="G199" s="97" t="s">
        <v>862</v>
      </c>
      <c r="H199" s="98">
        <v>1</v>
      </c>
      <c r="I199" s="1"/>
      <c r="J199" s="99">
        <f t="shared" si="28"/>
        <v>0</v>
      </c>
      <c r="K199" s="96" t="s">
        <v>0</v>
      </c>
      <c r="L199" s="15"/>
      <c r="M199" s="118" t="s">
        <v>0</v>
      </c>
      <c r="N199" s="119" t="s">
        <v>37</v>
      </c>
      <c r="O199" s="120"/>
      <c r="P199" s="121">
        <f t="shared" si="29"/>
        <v>0</v>
      </c>
      <c r="Q199" s="121">
        <v>0</v>
      </c>
      <c r="R199" s="121">
        <f t="shared" si="30"/>
        <v>0</v>
      </c>
      <c r="S199" s="121">
        <v>0</v>
      </c>
      <c r="T199" s="122">
        <f t="shared" si="31"/>
        <v>0</v>
      </c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R199" s="105" t="s">
        <v>224</v>
      </c>
      <c r="AT199" s="105" t="s">
        <v>219</v>
      </c>
      <c r="AU199" s="105" t="s">
        <v>81</v>
      </c>
      <c r="AY199" s="6" t="s">
        <v>217</v>
      </c>
      <c r="BE199" s="106">
        <f t="shared" si="32"/>
        <v>0</v>
      </c>
      <c r="BF199" s="106">
        <f t="shared" si="33"/>
        <v>0</v>
      </c>
      <c r="BG199" s="106">
        <f t="shared" si="34"/>
        <v>0</v>
      </c>
      <c r="BH199" s="106">
        <f t="shared" si="35"/>
        <v>0</v>
      </c>
      <c r="BI199" s="106">
        <f t="shared" si="36"/>
        <v>0</v>
      </c>
      <c r="BJ199" s="6" t="s">
        <v>79</v>
      </c>
      <c r="BK199" s="106">
        <f t="shared" si="37"/>
        <v>0</v>
      </c>
      <c r="BL199" s="6" t="s">
        <v>224</v>
      </c>
      <c r="BM199" s="105" t="s">
        <v>647</v>
      </c>
    </row>
    <row r="200" spans="1:65" s="17" customFormat="1" ht="6.95" customHeight="1">
      <c r="A200" s="14"/>
      <c r="B200" s="46"/>
      <c r="C200" s="47"/>
      <c r="D200" s="47"/>
      <c r="E200" s="47"/>
      <c r="F200" s="47"/>
      <c r="G200" s="47"/>
      <c r="H200" s="47"/>
      <c r="I200" s="47"/>
      <c r="J200" s="47"/>
      <c r="K200" s="47"/>
      <c r="L200" s="15"/>
      <c r="M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</row>
  </sheetData>
  <sheetProtection algorithmName="SHA-512" hashValue="AuQ1F+//gWmmuUd657BIyS/haAyarS31XSXrW8CgX8obuGjxW3sFmJ+aHkvpF1QgMfnwRJsV/jsrKkFtHlOg4Q==" saltValue="icmPWoQfphZtUeD9xJ4CcA==" spinCount="100000" sheet="1" objects="1" scenarios="1"/>
  <autoFilter ref="C120:K199"/>
  <mergeCells count="9">
    <mergeCell ref="E87:H87"/>
    <mergeCell ref="E111:H111"/>
    <mergeCell ref="E113:H113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36"/>
  <sheetViews>
    <sheetView showGridLines="0" workbookViewId="0">
      <selection activeCell="I121" sqref="I121:I135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150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s="17" customFormat="1" ht="12" customHeight="1">
      <c r="A8" s="14"/>
      <c r="B8" s="15"/>
      <c r="C8" s="14"/>
      <c r="D8" s="12" t="s">
        <v>162</v>
      </c>
      <c r="E8" s="14"/>
      <c r="F8" s="14"/>
      <c r="G8" s="14"/>
      <c r="H8" s="14"/>
      <c r="I8" s="14"/>
      <c r="J8" s="14"/>
      <c r="K8" s="14"/>
      <c r="L8" s="16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</row>
    <row r="9" spans="1:46" s="17" customFormat="1" ht="16.5" customHeight="1">
      <c r="A9" s="14"/>
      <c r="B9" s="15"/>
      <c r="C9" s="14"/>
      <c r="D9" s="14"/>
      <c r="E9" s="315" t="s">
        <v>4431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>
      <c r="A10" s="14"/>
      <c r="B10" s="15"/>
      <c r="C10" s="14"/>
      <c r="D10" s="14"/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2" customHeight="1">
      <c r="A11" s="14"/>
      <c r="B11" s="15"/>
      <c r="C11" s="14"/>
      <c r="D11" s="12" t="s">
        <v>16</v>
      </c>
      <c r="E11" s="14"/>
      <c r="F11" s="19" t="s">
        <v>0</v>
      </c>
      <c r="G11" s="14"/>
      <c r="H11" s="14"/>
      <c r="I11" s="12" t="s">
        <v>17</v>
      </c>
      <c r="J11" s="19" t="s">
        <v>0</v>
      </c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 ht="12" customHeight="1">
      <c r="A12" s="14"/>
      <c r="B12" s="15"/>
      <c r="C12" s="14"/>
      <c r="D12" s="12" t="s">
        <v>18</v>
      </c>
      <c r="E12" s="14"/>
      <c r="F12" s="19" t="s">
        <v>19</v>
      </c>
      <c r="G12" s="14"/>
      <c r="H12" s="14"/>
      <c r="I12" s="12" t="s">
        <v>20</v>
      </c>
      <c r="J12" s="20">
        <f>'Rekapitulace stavby'!AN8</f>
        <v>0</v>
      </c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0.9" customHeight="1">
      <c r="A13" s="14"/>
      <c r="B13" s="15"/>
      <c r="C13" s="14"/>
      <c r="D13" s="14"/>
      <c r="E13" s="14"/>
      <c r="F13" s="14"/>
      <c r="G13" s="14"/>
      <c r="H13" s="14"/>
      <c r="I13" s="14"/>
      <c r="J13" s="14"/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21</v>
      </c>
      <c r="E14" s="14"/>
      <c r="F14" s="14"/>
      <c r="G14" s="14"/>
      <c r="H14" s="14"/>
      <c r="I14" s="12" t="s">
        <v>22</v>
      </c>
      <c r="J14" s="19">
        <v>63703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8" customHeight="1">
      <c r="A15" s="14"/>
      <c r="B15" s="15"/>
      <c r="C15" s="14"/>
      <c r="D15" s="14"/>
      <c r="E15" s="19" t="s">
        <v>23</v>
      </c>
      <c r="F15" s="14"/>
      <c r="G15" s="14"/>
      <c r="H15" s="14"/>
      <c r="I15" s="12" t="s">
        <v>24</v>
      </c>
      <c r="J15" s="19" t="s">
        <v>5515</v>
      </c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6.95" customHeight="1">
      <c r="A16" s="14"/>
      <c r="B16" s="15"/>
      <c r="C16" s="14"/>
      <c r="D16" s="14"/>
      <c r="E16" s="14"/>
      <c r="F16" s="14"/>
      <c r="G16" s="14"/>
      <c r="H16" s="14"/>
      <c r="I16" s="14"/>
      <c r="J16" s="14"/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2" customHeight="1">
      <c r="A17" s="14"/>
      <c r="B17" s="15"/>
      <c r="C17" s="14"/>
      <c r="D17" s="12" t="s">
        <v>25</v>
      </c>
      <c r="E17" s="125"/>
      <c r="F17" s="125"/>
      <c r="G17" s="125"/>
      <c r="H17" s="125"/>
      <c r="I17" s="126" t="s">
        <v>22</v>
      </c>
      <c r="J17" s="123">
        <f>'Rekapitulace stavby'!AN13</f>
        <v>0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18" customHeight="1">
      <c r="A18" s="14"/>
      <c r="B18" s="15"/>
      <c r="C18" s="14"/>
      <c r="D18" s="14"/>
      <c r="E18" s="324">
        <f>'Rekapitulace stavby'!E14</f>
        <v>0</v>
      </c>
      <c r="F18" s="324"/>
      <c r="G18" s="324"/>
      <c r="H18" s="324"/>
      <c r="I18" s="126" t="s">
        <v>24</v>
      </c>
      <c r="J18" s="123">
        <f>'Rekapitulace stavby'!AN14</f>
        <v>0</v>
      </c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6.95" customHeight="1">
      <c r="A19" s="14"/>
      <c r="B19" s="15"/>
      <c r="C19" s="14"/>
      <c r="D19" s="14"/>
      <c r="E19" s="14"/>
      <c r="F19" s="14"/>
      <c r="G19" s="14"/>
      <c r="H19" s="14"/>
      <c r="I19" s="14"/>
      <c r="J19" s="14"/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2" customHeight="1">
      <c r="A20" s="14"/>
      <c r="B20" s="15"/>
      <c r="C20" s="14"/>
      <c r="D20" s="12" t="s">
        <v>26</v>
      </c>
      <c r="E20" s="14"/>
      <c r="F20" s="14"/>
      <c r="G20" s="14"/>
      <c r="H20" s="14"/>
      <c r="I20" s="12" t="s">
        <v>22</v>
      </c>
      <c r="J20" s="19">
        <v>25091905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18" customHeight="1">
      <c r="A21" s="14"/>
      <c r="B21" s="15"/>
      <c r="C21" s="14"/>
      <c r="D21" s="14"/>
      <c r="E21" s="19" t="s">
        <v>27</v>
      </c>
      <c r="F21" s="14"/>
      <c r="G21" s="14"/>
      <c r="H21" s="14"/>
      <c r="I21" s="12" t="s">
        <v>24</v>
      </c>
      <c r="J21" s="19" t="s">
        <v>5514</v>
      </c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6.95" customHeight="1">
      <c r="A22" s="14"/>
      <c r="B22" s="15"/>
      <c r="C22" s="14"/>
      <c r="D22" s="14"/>
      <c r="E22" s="14"/>
      <c r="F22" s="14"/>
      <c r="G22" s="14"/>
      <c r="H22" s="14"/>
      <c r="I22" s="14"/>
      <c r="J22" s="14"/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2" customHeight="1">
      <c r="A23" s="14"/>
      <c r="B23" s="15"/>
      <c r="C23" s="14"/>
      <c r="D23" s="12" t="s">
        <v>29</v>
      </c>
      <c r="E23" s="14"/>
      <c r="F23" s="14"/>
      <c r="G23" s="14"/>
      <c r="H23" s="14"/>
      <c r="I23" s="12" t="s">
        <v>22</v>
      </c>
      <c r="J23" s="19" t="str">
        <f>IF('Rekapitulace stavby'!AN19="","",'Rekapitulace stavby'!AN19)</f>
        <v/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18" customHeight="1">
      <c r="A24" s="14"/>
      <c r="B24" s="15"/>
      <c r="C24" s="14"/>
      <c r="D24" s="14"/>
      <c r="E24" s="19" t="str">
        <f>IF('Rekapitulace stavby'!E20="","",'Rekapitulace stavby'!E20)</f>
        <v xml:space="preserve"> </v>
      </c>
      <c r="F24" s="14"/>
      <c r="G24" s="14"/>
      <c r="H24" s="14"/>
      <c r="I24" s="12" t="s">
        <v>24</v>
      </c>
      <c r="J24" s="19" t="str">
        <f>IF('Rekapitulace stavby'!AN20="","",'Rekapitulace stavby'!AN20)</f>
        <v/>
      </c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6.95" customHeight="1">
      <c r="A25" s="14"/>
      <c r="B25" s="15"/>
      <c r="C25" s="14"/>
      <c r="D25" s="14"/>
      <c r="E25" s="14"/>
      <c r="F25" s="14"/>
      <c r="G25" s="14"/>
      <c r="H25" s="14"/>
      <c r="I25" s="14"/>
      <c r="J25" s="14"/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2" customHeight="1">
      <c r="A26" s="14"/>
      <c r="B26" s="15"/>
      <c r="C26" s="14"/>
      <c r="D26" s="12" t="s">
        <v>31</v>
      </c>
      <c r="E26" s="14"/>
      <c r="F26" s="14"/>
      <c r="G26" s="14"/>
      <c r="H26" s="14"/>
      <c r="I26" s="14"/>
      <c r="J26" s="14"/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24" customFormat="1" ht="16.5" customHeight="1">
      <c r="A27" s="21"/>
      <c r="B27" s="22"/>
      <c r="C27" s="21"/>
      <c r="D27" s="21"/>
      <c r="E27" s="289" t="s">
        <v>0</v>
      </c>
      <c r="F27" s="289"/>
      <c r="G27" s="289"/>
      <c r="H27" s="289"/>
      <c r="I27" s="21"/>
      <c r="J27" s="21"/>
      <c r="K27" s="21"/>
      <c r="L27" s="23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1:31" s="17" customFormat="1" ht="6.95" customHeight="1">
      <c r="A28" s="14"/>
      <c r="B28" s="15"/>
      <c r="C28" s="14"/>
      <c r="D28" s="14"/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17" customFormat="1" ht="6.95" customHeight="1">
      <c r="A29" s="14"/>
      <c r="B29" s="15"/>
      <c r="C29" s="14"/>
      <c r="D29" s="25"/>
      <c r="E29" s="25"/>
      <c r="F29" s="25"/>
      <c r="G29" s="25"/>
      <c r="H29" s="25"/>
      <c r="I29" s="25"/>
      <c r="J29" s="25"/>
      <c r="K29" s="25"/>
      <c r="L29" s="16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</row>
    <row r="30" spans="1:31" s="17" customFormat="1" ht="25.35" customHeight="1">
      <c r="A30" s="14"/>
      <c r="B30" s="15"/>
      <c r="C30" s="14"/>
      <c r="D30" s="26" t="s">
        <v>32</v>
      </c>
      <c r="E30" s="14"/>
      <c r="F30" s="14"/>
      <c r="G30" s="14"/>
      <c r="H30" s="14"/>
      <c r="I30" s="14"/>
      <c r="J30" s="27">
        <f>ROUND(J118, 2)</f>
        <v>0</v>
      </c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14.45" customHeight="1">
      <c r="A32" s="14"/>
      <c r="B32" s="15"/>
      <c r="C32" s="14"/>
      <c r="D32" s="14"/>
      <c r="E32" s="14"/>
      <c r="F32" s="28" t="s">
        <v>34</v>
      </c>
      <c r="G32" s="14"/>
      <c r="H32" s="14"/>
      <c r="I32" s="28" t="s">
        <v>33</v>
      </c>
      <c r="J32" s="28" t="s">
        <v>35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14.45" customHeight="1">
      <c r="A33" s="14"/>
      <c r="B33" s="15"/>
      <c r="C33" s="14"/>
      <c r="D33" s="29" t="s">
        <v>36</v>
      </c>
      <c r="E33" s="12" t="s">
        <v>37</v>
      </c>
      <c r="F33" s="30">
        <f>ROUND((SUM(BE118:BE135)),  2)</f>
        <v>0</v>
      </c>
      <c r="G33" s="14"/>
      <c r="H33" s="14"/>
      <c r="I33" s="31">
        <v>0.21</v>
      </c>
      <c r="J33" s="30">
        <f>ROUND(((SUM(BE118:BE135))*I33),  2)</f>
        <v>0</v>
      </c>
      <c r="K33" s="14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2" t="s">
        <v>38</v>
      </c>
      <c r="F34" s="30">
        <f>ROUND((SUM(BF118:BF135)),  2)</f>
        <v>0</v>
      </c>
      <c r="G34" s="14"/>
      <c r="H34" s="14"/>
      <c r="I34" s="31">
        <v>0.15</v>
      </c>
      <c r="J34" s="30">
        <f>ROUND(((SUM(BF118:BF135))*I34),  2)</f>
        <v>0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hidden="1" customHeight="1">
      <c r="A35" s="14"/>
      <c r="B35" s="15"/>
      <c r="C35" s="14"/>
      <c r="D35" s="14"/>
      <c r="E35" s="12" t="s">
        <v>39</v>
      </c>
      <c r="F35" s="30">
        <f>ROUND((SUM(BG118:BG135)),  2)</f>
        <v>0</v>
      </c>
      <c r="G35" s="14"/>
      <c r="H35" s="14"/>
      <c r="I35" s="31">
        <v>0.21</v>
      </c>
      <c r="J35" s="30">
        <f>0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hidden="1" customHeight="1">
      <c r="A36" s="14"/>
      <c r="B36" s="15"/>
      <c r="C36" s="14"/>
      <c r="D36" s="14"/>
      <c r="E36" s="12" t="s">
        <v>40</v>
      </c>
      <c r="F36" s="30">
        <f>ROUND((SUM(BH118:BH135)),  2)</f>
        <v>0</v>
      </c>
      <c r="G36" s="14"/>
      <c r="H36" s="14"/>
      <c r="I36" s="31">
        <v>0.15</v>
      </c>
      <c r="J36" s="30">
        <f>0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41</v>
      </c>
      <c r="F37" s="30">
        <f>ROUND((SUM(BI118:BI135)),  2)</f>
        <v>0</v>
      </c>
      <c r="G37" s="14"/>
      <c r="H37" s="14"/>
      <c r="I37" s="31">
        <v>0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6.95" customHeight="1">
      <c r="A38" s="14"/>
      <c r="B38" s="15"/>
      <c r="C38" s="14"/>
      <c r="D38" s="14"/>
      <c r="E38" s="14"/>
      <c r="F38" s="14"/>
      <c r="G38" s="14"/>
      <c r="H38" s="14"/>
      <c r="I38" s="14"/>
      <c r="J38" s="14"/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25.35" customHeight="1">
      <c r="A39" s="14"/>
      <c r="B39" s="15"/>
      <c r="C39" s="32"/>
      <c r="D39" s="33" t="s">
        <v>42</v>
      </c>
      <c r="E39" s="34"/>
      <c r="F39" s="34"/>
      <c r="G39" s="35" t="s">
        <v>43</v>
      </c>
      <c r="H39" s="36" t="s">
        <v>44</v>
      </c>
      <c r="I39" s="34"/>
      <c r="J39" s="37">
        <f>SUM(J30:J37)</f>
        <v>0</v>
      </c>
      <c r="K39" s="38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14.4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ht="14.45" customHeight="1">
      <c r="B41" s="9"/>
      <c r="L41" s="9"/>
    </row>
    <row r="42" spans="1:31" ht="14.45" customHeight="1">
      <c r="B42" s="9"/>
      <c r="L42" s="9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47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47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47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47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47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47" s="17" customFormat="1" ht="12" customHeight="1">
      <c r="A86" s="14"/>
      <c r="B86" s="15"/>
      <c r="C86" s="12" t="s">
        <v>162</v>
      </c>
      <c r="D86" s="14"/>
      <c r="E86" s="14"/>
      <c r="F86" s="14"/>
      <c r="G86" s="14"/>
      <c r="H86" s="14"/>
      <c r="I86" s="14"/>
      <c r="J86" s="14"/>
      <c r="K86" s="14"/>
      <c r="L86" s="16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</row>
    <row r="87" spans="1:47" s="17" customFormat="1" ht="16.5" customHeight="1">
      <c r="A87" s="14"/>
      <c r="B87" s="15"/>
      <c r="C87" s="14"/>
      <c r="D87" s="14"/>
      <c r="E87" s="315" t="str">
        <f>E9</f>
        <v>SO 208 - Hospodaření s dešťovými vodami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47" s="17" customFormat="1" ht="6.95" customHeight="1">
      <c r="A88" s="14"/>
      <c r="B88" s="15"/>
      <c r="C88" s="14"/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47" s="17" customFormat="1" ht="12" customHeight="1">
      <c r="A89" s="14"/>
      <c r="B89" s="15"/>
      <c r="C89" s="12" t="s">
        <v>18</v>
      </c>
      <c r="D89" s="14"/>
      <c r="E89" s="14"/>
      <c r="F89" s="19" t="str">
        <f>F12</f>
        <v>Praha 6 - Hradčany</v>
      </c>
      <c r="G89" s="14"/>
      <c r="H89" s="14"/>
      <c r="I89" s="12" t="s">
        <v>20</v>
      </c>
      <c r="J89" s="20">
        <f>IF(J12="","",J12)</f>
        <v>0</v>
      </c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47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47" s="17" customFormat="1" ht="15.2" customHeight="1">
      <c r="A91" s="14"/>
      <c r="B91" s="15"/>
      <c r="C91" s="12" t="s">
        <v>21</v>
      </c>
      <c r="D91" s="14"/>
      <c r="E91" s="14"/>
      <c r="F91" s="19" t="str">
        <f>E15</f>
        <v>Městská část Praha 6</v>
      </c>
      <c r="G91" s="14"/>
      <c r="H91" s="14"/>
      <c r="I91" s="12" t="s">
        <v>26</v>
      </c>
      <c r="J91" s="50" t="str">
        <f>E21</f>
        <v>BOMART spol. s r.o.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47" s="17" customFormat="1" ht="15.2" customHeight="1">
      <c r="A92" s="14"/>
      <c r="B92" s="15"/>
      <c r="C92" s="12" t="s">
        <v>25</v>
      </c>
      <c r="D92" s="14"/>
      <c r="E92" s="14"/>
      <c r="F92" s="19">
        <f>IF(E18="","",E18)</f>
        <v>0</v>
      </c>
      <c r="G92" s="14"/>
      <c r="H92" s="14"/>
      <c r="I92" s="12" t="s">
        <v>29</v>
      </c>
      <c r="J92" s="50" t="str">
        <f>E24</f>
        <v xml:space="preserve"> </v>
      </c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47" s="17" customFormat="1" ht="10.35" customHeight="1">
      <c r="A93" s="14"/>
      <c r="B93" s="15"/>
      <c r="C93" s="14"/>
      <c r="D93" s="14"/>
      <c r="E93" s="14"/>
      <c r="F93" s="14"/>
      <c r="G93" s="14"/>
      <c r="H93" s="14"/>
      <c r="I93" s="14"/>
      <c r="J93" s="14"/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47" s="17" customFormat="1" ht="29.25" customHeight="1">
      <c r="A94" s="14"/>
      <c r="B94" s="15"/>
      <c r="C94" s="51" t="s">
        <v>165</v>
      </c>
      <c r="D94" s="32"/>
      <c r="E94" s="32"/>
      <c r="F94" s="32"/>
      <c r="G94" s="32"/>
      <c r="H94" s="32"/>
      <c r="I94" s="32"/>
      <c r="J94" s="52" t="s">
        <v>166</v>
      </c>
      <c r="K94" s="32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47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47" s="17" customFormat="1" ht="22.9" customHeight="1">
      <c r="A96" s="14"/>
      <c r="B96" s="15"/>
      <c r="C96" s="53" t="s">
        <v>167</v>
      </c>
      <c r="D96" s="14"/>
      <c r="E96" s="14"/>
      <c r="F96" s="14"/>
      <c r="G96" s="14"/>
      <c r="H96" s="14"/>
      <c r="I96" s="14"/>
      <c r="J96" s="27">
        <f>J118</f>
        <v>0</v>
      </c>
      <c r="K96" s="14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U96" s="6" t="s">
        <v>168</v>
      </c>
    </row>
    <row r="97" spans="1:31" s="54" customFormat="1" ht="24.95" customHeight="1">
      <c r="B97" s="55"/>
      <c r="D97" s="56" t="s">
        <v>4432</v>
      </c>
      <c r="E97" s="57"/>
      <c r="F97" s="57"/>
      <c r="G97" s="57"/>
      <c r="H97" s="57"/>
      <c r="I97" s="57"/>
      <c r="J97" s="58">
        <f>J119</f>
        <v>0</v>
      </c>
      <c r="L97" s="55"/>
    </row>
    <row r="98" spans="1:31" s="59" customFormat="1" ht="19.899999999999999" customHeight="1">
      <c r="B98" s="60"/>
      <c r="D98" s="61" t="s">
        <v>4433</v>
      </c>
      <c r="E98" s="62"/>
      <c r="F98" s="62"/>
      <c r="G98" s="62"/>
      <c r="H98" s="62"/>
      <c r="I98" s="62"/>
      <c r="J98" s="63">
        <f>J120</f>
        <v>0</v>
      </c>
      <c r="L98" s="60"/>
    </row>
    <row r="99" spans="1:31" s="17" customFormat="1" ht="21.75" customHeight="1">
      <c r="A99" s="14"/>
      <c r="B99" s="15"/>
      <c r="C99" s="14"/>
      <c r="D99" s="14"/>
      <c r="E99" s="14"/>
      <c r="F99" s="14"/>
      <c r="G99" s="14"/>
      <c r="H99" s="14"/>
      <c r="I99" s="14"/>
      <c r="J99" s="14"/>
      <c r="K99" s="14"/>
      <c r="L99" s="16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</row>
    <row r="100" spans="1:31" s="17" customFormat="1" ht="6.95" customHeight="1">
      <c r="A100" s="14"/>
      <c r="B100" s="46"/>
      <c r="C100" s="47"/>
      <c r="D100" s="47"/>
      <c r="E100" s="47"/>
      <c r="F100" s="47"/>
      <c r="G100" s="47"/>
      <c r="H100" s="47"/>
      <c r="I100" s="47"/>
      <c r="J100" s="47"/>
      <c r="K100" s="47"/>
      <c r="L100" s="16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</row>
    <row r="104" spans="1:31" s="17" customFormat="1" ht="6.95" customHeight="1">
      <c r="A104" s="14"/>
      <c r="B104" s="48"/>
      <c r="C104" s="49"/>
      <c r="D104" s="49"/>
      <c r="E104" s="49"/>
      <c r="F104" s="49"/>
      <c r="G104" s="49"/>
      <c r="H104" s="49"/>
      <c r="I104" s="49"/>
      <c r="J104" s="49"/>
      <c r="K104" s="49"/>
      <c r="L104" s="16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</row>
    <row r="105" spans="1:31" s="17" customFormat="1" ht="24.95" customHeight="1">
      <c r="A105" s="14"/>
      <c r="B105" s="15"/>
      <c r="C105" s="10" t="s">
        <v>202</v>
      </c>
      <c r="D105" s="14"/>
      <c r="E105" s="14"/>
      <c r="F105" s="14"/>
      <c r="G105" s="14"/>
      <c r="H105" s="14"/>
      <c r="I105" s="14"/>
      <c r="J105" s="14"/>
      <c r="K105" s="14"/>
      <c r="L105" s="16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</row>
    <row r="106" spans="1:31" s="17" customFormat="1" ht="6.95" customHeight="1">
      <c r="A106" s="14"/>
      <c r="B106" s="15"/>
      <c r="C106" s="14"/>
      <c r="D106" s="14"/>
      <c r="E106" s="14"/>
      <c r="F106" s="14"/>
      <c r="G106" s="14"/>
      <c r="H106" s="14"/>
      <c r="I106" s="14"/>
      <c r="J106" s="14"/>
      <c r="K106" s="14"/>
      <c r="L106" s="16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</row>
    <row r="107" spans="1:31" s="17" customFormat="1" ht="12" customHeight="1">
      <c r="A107" s="14"/>
      <c r="B107" s="15"/>
      <c r="C107" s="12" t="s">
        <v>14</v>
      </c>
      <c r="D107" s="14"/>
      <c r="E107" s="14"/>
      <c r="F107" s="14"/>
      <c r="G107" s="14"/>
      <c r="H107" s="14"/>
      <c r="I107" s="14"/>
      <c r="J107" s="14"/>
      <c r="K107" s="14"/>
      <c r="L107" s="16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</row>
    <row r="108" spans="1:31" s="17" customFormat="1" ht="16.5" customHeight="1">
      <c r="A108" s="14"/>
      <c r="B108" s="15"/>
      <c r="C108" s="14"/>
      <c r="D108" s="14"/>
      <c r="E108" s="321" t="str">
        <f>E7</f>
        <v>MŠ Tychonova - celková rekonstrukce</v>
      </c>
      <c r="F108" s="322"/>
      <c r="G108" s="322"/>
      <c r="H108" s="322"/>
      <c r="I108" s="14"/>
      <c r="J108" s="14"/>
      <c r="K108" s="14"/>
      <c r="L108" s="16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31" s="17" customFormat="1" ht="12" customHeight="1">
      <c r="A109" s="14"/>
      <c r="B109" s="15"/>
      <c r="C109" s="12" t="s">
        <v>162</v>
      </c>
      <c r="D109" s="14"/>
      <c r="E109" s="14"/>
      <c r="F109" s="14"/>
      <c r="G109" s="14"/>
      <c r="H109" s="14"/>
      <c r="I109" s="14"/>
      <c r="J109" s="14"/>
      <c r="K109" s="14"/>
      <c r="L109" s="16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  <row r="110" spans="1:31" s="17" customFormat="1" ht="16.5" customHeight="1">
      <c r="A110" s="14"/>
      <c r="B110" s="15"/>
      <c r="C110" s="14"/>
      <c r="D110" s="14"/>
      <c r="E110" s="315" t="str">
        <f>E9</f>
        <v>SO 208 - Hospodaření s dešťovými vodami</v>
      </c>
      <c r="F110" s="320"/>
      <c r="G110" s="320"/>
      <c r="H110" s="320"/>
      <c r="I110" s="14"/>
      <c r="J110" s="14"/>
      <c r="K110" s="14"/>
      <c r="L110" s="16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</row>
    <row r="111" spans="1:31" s="17" customFormat="1" ht="6.95" customHeight="1">
      <c r="A111" s="14"/>
      <c r="B111" s="15"/>
      <c r="C111" s="14"/>
      <c r="D111" s="14"/>
      <c r="E111" s="14"/>
      <c r="F111" s="14"/>
      <c r="G111" s="14"/>
      <c r="H111" s="14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31" s="17" customFormat="1" ht="12" customHeight="1">
      <c r="A112" s="14"/>
      <c r="B112" s="15"/>
      <c r="C112" s="12" t="s">
        <v>18</v>
      </c>
      <c r="D112" s="14"/>
      <c r="E112" s="14"/>
      <c r="F112" s="19" t="str">
        <f>F12</f>
        <v>Praha 6 - Hradčany</v>
      </c>
      <c r="G112" s="14"/>
      <c r="H112" s="14"/>
      <c r="I112" s="12" t="s">
        <v>20</v>
      </c>
      <c r="J112" s="20">
        <f>IF(J12="","",J12)</f>
        <v>0</v>
      </c>
      <c r="K112" s="14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3" spans="1:65" s="17" customFormat="1" ht="6.95" customHeight="1">
      <c r="A113" s="14"/>
      <c r="B113" s="15"/>
      <c r="C113" s="14"/>
      <c r="D113" s="14"/>
      <c r="E113" s="14"/>
      <c r="F113" s="14"/>
      <c r="G113" s="14"/>
      <c r="H113" s="14"/>
      <c r="I113" s="14"/>
      <c r="J113" s="14"/>
      <c r="K113" s="14"/>
      <c r="L113" s="16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</row>
    <row r="114" spans="1:65" s="17" customFormat="1" ht="15.2" customHeight="1">
      <c r="A114" s="14"/>
      <c r="B114" s="15"/>
      <c r="C114" s="12" t="s">
        <v>21</v>
      </c>
      <c r="D114" s="14"/>
      <c r="E114" s="14"/>
      <c r="F114" s="19" t="str">
        <f>E15</f>
        <v>Městská část Praha 6</v>
      </c>
      <c r="G114" s="14"/>
      <c r="H114" s="14"/>
      <c r="I114" s="12" t="s">
        <v>26</v>
      </c>
      <c r="J114" s="50" t="str">
        <f>E21</f>
        <v>BOMART spol. s r.o.</v>
      </c>
      <c r="K114" s="14"/>
      <c r="L114" s="16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</row>
    <row r="115" spans="1:65" s="17" customFormat="1" ht="15.2" customHeight="1">
      <c r="A115" s="14"/>
      <c r="B115" s="15"/>
      <c r="C115" s="12" t="s">
        <v>25</v>
      </c>
      <c r="D115" s="14"/>
      <c r="E115" s="14"/>
      <c r="F115" s="19">
        <f>IF(E18="","",E18)</f>
        <v>0</v>
      </c>
      <c r="G115" s="14"/>
      <c r="H115" s="14"/>
      <c r="I115" s="12" t="s">
        <v>29</v>
      </c>
      <c r="J115" s="50" t="str">
        <f>E24</f>
        <v xml:space="preserve"> </v>
      </c>
      <c r="K115" s="14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65" s="17" customFormat="1" ht="10.35" customHeight="1">
      <c r="A116" s="14"/>
      <c r="B116" s="15"/>
      <c r="C116" s="14"/>
      <c r="D116" s="14"/>
      <c r="E116" s="14"/>
      <c r="F116" s="14"/>
      <c r="G116" s="14"/>
      <c r="H116" s="14"/>
      <c r="I116" s="14"/>
      <c r="J116" s="14"/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65" s="73" customFormat="1" ht="29.25" customHeight="1">
      <c r="A117" s="64"/>
      <c r="B117" s="65"/>
      <c r="C117" s="66" t="s">
        <v>203</v>
      </c>
      <c r="D117" s="67" t="s">
        <v>57</v>
      </c>
      <c r="E117" s="67" t="s">
        <v>53</v>
      </c>
      <c r="F117" s="67" t="s">
        <v>54</v>
      </c>
      <c r="G117" s="67" t="s">
        <v>204</v>
      </c>
      <c r="H117" s="67" t="s">
        <v>205</v>
      </c>
      <c r="I117" s="67" t="s">
        <v>206</v>
      </c>
      <c r="J117" s="67" t="s">
        <v>166</v>
      </c>
      <c r="K117" s="68" t="s">
        <v>207</v>
      </c>
      <c r="L117" s="69"/>
      <c r="M117" s="70" t="s">
        <v>0</v>
      </c>
      <c r="N117" s="71" t="s">
        <v>36</v>
      </c>
      <c r="O117" s="71" t="s">
        <v>208</v>
      </c>
      <c r="P117" s="71" t="s">
        <v>209</v>
      </c>
      <c r="Q117" s="71" t="s">
        <v>210</v>
      </c>
      <c r="R117" s="71" t="s">
        <v>211</v>
      </c>
      <c r="S117" s="71" t="s">
        <v>212</v>
      </c>
      <c r="T117" s="72" t="s">
        <v>213</v>
      </c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</row>
    <row r="118" spans="1:65" s="17" customFormat="1" ht="22.9" customHeight="1">
      <c r="A118" s="14"/>
      <c r="B118" s="15"/>
      <c r="C118" s="74" t="s">
        <v>214</v>
      </c>
      <c r="D118" s="14"/>
      <c r="E118" s="14"/>
      <c r="F118" s="14"/>
      <c r="G118" s="14"/>
      <c r="H118" s="14"/>
      <c r="I118" s="14"/>
      <c r="J118" s="75">
        <f>BK118</f>
        <v>0</v>
      </c>
      <c r="K118" s="14"/>
      <c r="L118" s="15"/>
      <c r="M118" s="76"/>
      <c r="N118" s="77"/>
      <c r="O118" s="25"/>
      <c r="P118" s="78">
        <f>P119</f>
        <v>0</v>
      </c>
      <c r="Q118" s="25"/>
      <c r="R118" s="78">
        <f>R119</f>
        <v>0</v>
      </c>
      <c r="S118" s="25"/>
      <c r="T118" s="79">
        <f>T119</f>
        <v>0</v>
      </c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6" t="s">
        <v>71</v>
      </c>
      <c r="AU118" s="6" t="s">
        <v>168</v>
      </c>
      <c r="BK118" s="80">
        <f>BK119</f>
        <v>0</v>
      </c>
    </row>
    <row r="119" spans="1:65" s="81" customFormat="1" ht="25.9" customHeight="1">
      <c r="B119" s="82"/>
      <c r="D119" s="83" t="s">
        <v>71</v>
      </c>
      <c r="E119" s="84" t="s">
        <v>2391</v>
      </c>
      <c r="F119" s="84" t="s">
        <v>4434</v>
      </c>
      <c r="J119" s="85">
        <f>BK119</f>
        <v>0</v>
      </c>
      <c r="L119" s="82"/>
      <c r="M119" s="86"/>
      <c r="N119" s="87"/>
      <c r="O119" s="87"/>
      <c r="P119" s="88">
        <f>P120</f>
        <v>0</v>
      </c>
      <c r="Q119" s="87"/>
      <c r="R119" s="88">
        <f>R120</f>
        <v>0</v>
      </c>
      <c r="S119" s="87"/>
      <c r="T119" s="89">
        <f>T120</f>
        <v>0</v>
      </c>
      <c r="AR119" s="83" t="s">
        <v>79</v>
      </c>
      <c r="AT119" s="90" t="s">
        <v>71</v>
      </c>
      <c r="AU119" s="90" t="s">
        <v>72</v>
      </c>
      <c r="AY119" s="83" t="s">
        <v>217</v>
      </c>
      <c r="BK119" s="91">
        <f>BK120</f>
        <v>0</v>
      </c>
    </row>
    <row r="120" spans="1:65" s="81" customFormat="1" ht="22.9" customHeight="1">
      <c r="B120" s="82"/>
      <c r="D120" s="83" t="s">
        <v>71</v>
      </c>
      <c r="E120" s="92" t="s">
        <v>3352</v>
      </c>
      <c r="F120" s="92" t="s">
        <v>4435</v>
      </c>
      <c r="J120" s="93">
        <f>BK120</f>
        <v>0</v>
      </c>
      <c r="L120" s="82"/>
      <c r="M120" s="86"/>
      <c r="N120" s="87"/>
      <c r="O120" s="87"/>
      <c r="P120" s="88">
        <f>SUM(P121:P135)</f>
        <v>0</v>
      </c>
      <c r="Q120" s="87"/>
      <c r="R120" s="88">
        <f>SUM(R121:R135)</f>
        <v>0</v>
      </c>
      <c r="S120" s="87"/>
      <c r="T120" s="89">
        <f>SUM(T121:T135)</f>
        <v>0</v>
      </c>
      <c r="AR120" s="83" t="s">
        <v>79</v>
      </c>
      <c r="AT120" s="90" t="s">
        <v>71</v>
      </c>
      <c r="AU120" s="90" t="s">
        <v>79</v>
      </c>
      <c r="AY120" s="83" t="s">
        <v>217</v>
      </c>
      <c r="BK120" s="91">
        <f>SUM(BK121:BK135)</f>
        <v>0</v>
      </c>
    </row>
    <row r="121" spans="1:65" s="17" customFormat="1" ht="24">
      <c r="A121" s="14"/>
      <c r="B121" s="15"/>
      <c r="C121" s="94">
        <v>1</v>
      </c>
      <c r="D121" s="94" t="s">
        <v>219</v>
      </c>
      <c r="E121" s="95" t="s">
        <v>4436</v>
      </c>
      <c r="F121" s="96" t="s">
        <v>5516</v>
      </c>
      <c r="G121" s="97" t="s">
        <v>2486</v>
      </c>
      <c r="H121" s="98">
        <v>1</v>
      </c>
      <c r="I121" s="1"/>
      <c r="J121" s="99">
        <f t="shared" ref="J121:J135" si="0">ROUND(I121*H121,2)</f>
        <v>0</v>
      </c>
      <c r="K121" s="96" t="s">
        <v>0</v>
      </c>
      <c r="L121" s="15"/>
      <c r="M121" s="100" t="s">
        <v>0</v>
      </c>
      <c r="N121" s="101" t="s">
        <v>37</v>
      </c>
      <c r="O121" s="102"/>
      <c r="P121" s="103">
        <f t="shared" ref="P121:P135" si="1">O121*H121</f>
        <v>0</v>
      </c>
      <c r="Q121" s="103">
        <v>0</v>
      </c>
      <c r="R121" s="103">
        <f t="shared" ref="R121:R135" si="2">Q121*H121</f>
        <v>0</v>
      </c>
      <c r="S121" s="103">
        <v>0</v>
      </c>
      <c r="T121" s="104">
        <f t="shared" ref="T121:T135" si="3">S121*H121</f>
        <v>0</v>
      </c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R121" s="105" t="s">
        <v>224</v>
      </c>
      <c r="AT121" s="105" t="s">
        <v>219</v>
      </c>
      <c r="AU121" s="105" t="s">
        <v>81</v>
      </c>
      <c r="AY121" s="6" t="s">
        <v>217</v>
      </c>
      <c r="BE121" s="106">
        <f t="shared" ref="BE121:BE135" si="4">IF(N121="základní",J121,0)</f>
        <v>0</v>
      </c>
      <c r="BF121" s="106">
        <f t="shared" ref="BF121:BF135" si="5">IF(N121="snížená",J121,0)</f>
        <v>0</v>
      </c>
      <c r="BG121" s="106">
        <f t="shared" ref="BG121:BG135" si="6">IF(N121="zákl. přenesená",J121,0)</f>
        <v>0</v>
      </c>
      <c r="BH121" s="106">
        <f t="shared" ref="BH121:BH135" si="7">IF(N121="sníž. přenesená",J121,0)</f>
        <v>0</v>
      </c>
      <c r="BI121" s="106">
        <f t="shared" ref="BI121:BI135" si="8">IF(N121="nulová",J121,0)</f>
        <v>0</v>
      </c>
      <c r="BJ121" s="6" t="s">
        <v>79</v>
      </c>
      <c r="BK121" s="106">
        <f t="shared" ref="BK121:BK135" si="9">ROUND(I121*H121,2)</f>
        <v>0</v>
      </c>
      <c r="BL121" s="6" t="s">
        <v>224</v>
      </c>
      <c r="BM121" s="105" t="s">
        <v>81</v>
      </c>
    </row>
    <row r="122" spans="1:65" s="17" customFormat="1" ht="24">
      <c r="A122" s="14"/>
      <c r="B122" s="15"/>
      <c r="C122" s="94">
        <f>C121+1</f>
        <v>2</v>
      </c>
      <c r="D122" s="94" t="s">
        <v>219</v>
      </c>
      <c r="E122" s="95" t="s">
        <v>4437</v>
      </c>
      <c r="F122" s="96" t="s">
        <v>5517</v>
      </c>
      <c r="G122" s="97" t="s">
        <v>2486</v>
      </c>
      <c r="H122" s="98">
        <v>1</v>
      </c>
      <c r="I122" s="1"/>
      <c r="J122" s="99">
        <f t="shared" si="0"/>
        <v>0</v>
      </c>
      <c r="K122" s="96" t="s">
        <v>0</v>
      </c>
      <c r="L122" s="15"/>
      <c r="M122" s="100" t="s">
        <v>0</v>
      </c>
      <c r="N122" s="101" t="s">
        <v>37</v>
      </c>
      <c r="O122" s="102"/>
      <c r="P122" s="103">
        <f t="shared" si="1"/>
        <v>0</v>
      </c>
      <c r="Q122" s="103">
        <v>0</v>
      </c>
      <c r="R122" s="103">
        <f t="shared" si="2"/>
        <v>0</v>
      </c>
      <c r="S122" s="103">
        <v>0</v>
      </c>
      <c r="T122" s="104">
        <f t="shared" si="3"/>
        <v>0</v>
      </c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R122" s="105" t="s">
        <v>224</v>
      </c>
      <c r="AT122" s="105" t="s">
        <v>219</v>
      </c>
      <c r="AU122" s="105" t="s">
        <v>81</v>
      </c>
      <c r="AY122" s="6" t="s">
        <v>217</v>
      </c>
      <c r="BE122" s="106">
        <f t="shared" si="4"/>
        <v>0</v>
      </c>
      <c r="BF122" s="106">
        <f t="shared" si="5"/>
        <v>0</v>
      </c>
      <c r="BG122" s="106">
        <f t="shared" si="6"/>
        <v>0</v>
      </c>
      <c r="BH122" s="106">
        <f t="shared" si="7"/>
        <v>0</v>
      </c>
      <c r="BI122" s="106">
        <f t="shared" si="8"/>
        <v>0</v>
      </c>
      <c r="BJ122" s="6" t="s">
        <v>79</v>
      </c>
      <c r="BK122" s="106">
        <f t="shared" si="9"/>
        <v>0</v>
      </c>
      <c r="BL122" s="6" t="s">
        <v>224</v>
      </c>
      <c r="BM122" s="105" t="s">
        <v>224</v>
      </c>
    </row>
    <row r="123" spans="1:65" s="17" customFormat="1" ht="16.5" customHeight="1">
      <c r="A123" s="14"/>
      <c r="B123" s="15"/>
      <c r="C123" s="94">
        <f t="shared" ref="C123:C135" si="10">C122+1</f>
        <v>3</v>
      </c>
      <c r="D123" s="94" t="s">
        <v>219</v>
      </c>
      <c r="E123" s="95" t="s">
        <v>4438</v>
      </c>
      <c r="F123" s="96" t="s">
        <v>4439</v>
      </c>
      <c r="G123" s="97" t="s">
        <v>2486</v>
      </c>
      <c r="H123" s="98">
        <v>1</v>
      </c>
      <c r="I123" s="1"/>
      <c r="J123" s="99">
        <f t="shared" si="0"/>
        <v>0</v>
      </c>
      <c r="K123" s="96" t="s">
        <v>0</v>
      </c>
      <c r="L123" s="15"/>
      <c r="M123" s="100" t="s">
        <v>0</v>
      </c>
      <c r="N123" s="101" t="s">
        <v>37</v>
      </c>
      <c r="O123" s="102"/>
      <c r="P123" s="103">
        <f t="shared" si="1"/>
        <v>0</v>
      </c>
      <c r="Q123" s="103">
        <v>0</v>
      </c>
      <c r="R123" s="103">
        <f t="shared" si="2"/>
        <v>0</v>
      </c>
      <c r="S123" s="103">
        <v>0</v>
      </c>
      <c r="T123" s="104">
        <f t="shared" si="3"/>
        <v>0</v>
      </c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R123" s="105" t="s">
        <v>224</v>
      </c>
      <c r="AT123" s="105" t="s">
        <v>219</v>
      </c>
      <c r="AU123" s="105" t="s">
        <v>81</v>
      </c>
      <c r="AY123" s="6" t="s">
        <v>217</v>
      </c>
      <c r="BE123" s="106">
        <f t="shared" si="4"/>
        <v>0</v>
      </c>
      <c r="BF123" s="106">
        <f t="shared" si="5"/>
        <v>0</v>
      </c>
      <c r="BG123" s="106">
        <f t="shared" si="6"/>
        <v>0</v>
      </c>
      <c r="BH123" s="106">
        <f t="shared" si="7"/>
        <v>0</v>
      </c>
      <c r="BI123" s="106">
        <f t="shared" si="8"/>
        <v>0</v>
      </c>
      <c r="BJ123" s="6" t="s">
        <v>79</v>
      </c>
      <c r="BK123" s="106">
        <f t="shared" si="9"/>
        <v>0</v>
      </c>
      <c r="BL123" s="6" t="s">
        <v>224</v>
      </c>
      <c r="BM123" s="105" t="s">
        <v>244</v>
      </c>
    </row>
    <row r="124" spans="1:65" s="17" customFormat="1" ht="16.5" customHeight="1">
      <c r="A124" s="14"/>
      <c r="B124" s="15"/>
      <c r="C124" s="94">
        <f t="shared" si="10"/>
        <v>4</v>
      </c>
      <c r="D124" s="94" t="s">
        <v>219</v>
      </c>
      <c r="E124" s="95" t="s">
        <v>4440</v>
      </c>
      <c r="F124" s="96" t="s">
        <v>4441</v>
      </c>
      <c r="G124" s="97" t="s">
        <v>2486</v>
      </c>
      <c r="H124" s="98">
        <v>2</v>
      </c>
      <c r="I124" s="1"/>
      <c r="J124" s="99">
        <f t="shared" si="0"/>
        <v>0</v>
      </c>
      <c r="K124" s="96" t="s">
        <v>0</v>
      </c>
      <c r="L124" s="15"/>
      <c r="M124" s="100" t="s">
        <v>0</v>
      </c>
      <c r="N124" s="101" t="s">
        <v>37</v>
      </c>
      <c r="O124" s="102"/>
      <c r="P124" s="103">
        <f t="shared" si="1"/>
        <v>0</v>
      </c>
      <c r="Q124" s="103">
        <v>0</v>
      </c>
      <c r="R124" s="103">
        <f t="shared" si="2"/>
        <v>0</v>
      </c>
      <c r="S124" s="103">
        <v>0</v>
      </c>
      <c r="T124" s="104">
        <f t="shared" si="3"/>
        <v>0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R124" s="105" t="s">
        <v>224</v>
      </c>
      <c r="AT124" s="105" t="s">
        <v>219</v>
      </c>
      <c r="AU124" s="105" t="s">
        <v>81</v>
      </c>
      <c r="AY124" s="6" t="s">
        <v>217</v>
      </c>
      <c r="BE124" s="106">
        <f t="shared" si="4"/>
        <v>0</v>
      </c>
      <c r="BF124" s="106">
        <f t="shared" si="5"/>
        <v>0</v>
      </c>
      <c r="BG124" s="106">
        <f t="shared" si="6"/>
        <v>0</v>
      </c>
      <c r="BH124" s="106">
        <f t="shared" si="7"/>
        <v>0</v>
      </c>
      <c r="BI124" s="106">
        <f t="shared" si="8"/>
        <v>0</v>
      </c>
      <c r="BJ124" s="6" t="s">
        <v>79</v>
      </c>
      <c r="BK124" s="106">
        <f t="shared" si="9"/>
        <v>0</v>
      </c>
      <c r="BL124" s="6" t="s">
        <v>224</v>
      </c>
      <c r="BM124" s="105" t="s">
        <v>248</v>
      </c>
    </row>
    <row r="125" spans="1:65" s="17" customFormat="1" ht="16.5" customHeight="1">
      <c r="A125" s="14"/>
      <c r="B125" s="15"/>
      <c r="C125" s="94">
        <f t="shared" si="10"/>
        <v>5</v>
      </c>
      <c r="D125" s="94" t="s">
        <v>219</v>
      </c>
      <c r="E125" s="95" t="s">
        <v>4442</v>
      </c>
      <c r="F125" s="96" t="s">
        <v>4443</v>
      </c>
      <c r="G125" s="97" t="s">
        <v>2486</v>
      </c>
      <c r="H125" s="98">
        <v>1</v>
      </c>
      <c r="I125" s="1"/>
      <c r="J125" s="99">
        <f t="shared" si="0"/>
        <v>0</v>
      </c>
      <c r="K125" s="96" t="s">
        <v>0</v>
      </c>
      <c r="L125" s="15"/>
      <c r="M125" s="100" t="s">
        <v>0</v>
      </c>
      <c r="N125" s="101" t="s">
        <v>37</v>
      </c>
      <c r="O125" s="102"/>
      <c r="P125" s="103">
        <f t="shared" si="1"/>
        <v>0</v>
      </c>
      <c r="Q125" s="103">
        <v>0</v>
      </c>
      <c r="R125" s="103">
        <f t="shared" si="2"/>
        <v>0</v>
      </c>
      <c r="S125" s="103">
        <v>0</v>
      </c>
      <c r="T125" s="104">
        <f t="shared" si="3"/>
        <v>0</v>
      </c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R125" s="105" t="s">
        <v>224</v>
      </c>
      <c r="AT125" s="105" t="s">
        <v>219</v>
      </c>
      <c r="AU125" s="105" t="s">
        <v>81</v>
      </c>
      <c r="AY125" s="6" t="s">
        <v>217</v>
      </c>
      <c r="BE125" s="106">
        <f t="shared" si="4"/>
        <v>0</v>
      </c>
      <c r="BF125" s="106">
        <f t="shared" si="5"/>
        <v>0</v>
      </c>
      <c r="BG125" s="106">
        <f t="shared" si="6"/>
        <v>0</v>
      </c>
      <c r="BH125" s="106">
        <f t="shared" si="7"/>
        <v>0</v>
      </c>
      <c r="BI125" s="106">
        <f t="shared" si="8"/>
        <v>0</v>
      </c>
      <c r="BJ125" s="6" t="s">
        <v>79</v>
      </c>
      <c r="BK125" s="106">
        <f t="shared" si="9"/>
        <v>0</v>
      </c>
      <c r="BL125" s="6" t="s">
        <v>224</v>
      </c>
      <c r="BM125" s="105" t="s">
        <v>266</v>
      </c>
    </row>
    <row r="126" spans="1:65" s="17" customFormat="1" ht="16.5" customHeight="1">
      <c r="A126" s="14"/>
      <c r="B126" s="15"/>
      <c r="C126" s="94">
        <f t="shared" si="10"/>
        <v>6</v>
      </c>
      <c r="D126" s="94" t="s">
        <v>219</v>
      </c>
      <c r="E126" s="95" t="s">
        <v>4444</v>
      </c>
      <c r="F126" s="96" t="s">
        <v>4445</v>
      </c>
      <c r="G126" s="97" t="s">
        <v>2486</v>
      </c>
      <c r="H126" s="98">
        <v>2</v>
      </c>
      <c r="I126" s="1"/>
      <c r="J126" s="99">
        <f t="shared" si="0"/>
        <v>0</v>
      </c>
      <c r="K126" s="96" t="s">
        <v>0</v>
      </c>
      <c r="L126" s="15"/>
      <c r="M126" s="100" t="s">
        <v>0</v>
      </c>
      <c r="N126" s="101" t="s">
        <v>37</v>
      </c>
      <c r="O126" s="102"/>
      <c r="P126" s="103">
        <f t="shared" si="1"/>
        <v>0</v>
      </c>
      <c r="Q126" s="103">
        <v>0</v>
      </c>
      <c r="R126" s="103">
        <f t="shared" si="2"/>
        <v>0</v>
      </c>
      <c r="S126" s="103">
        <v>0</v>
      </c>
      <c r="T126" s="104">
        <f t="shared" si="3"/>
        <v>0</v>
      </c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R126" s="105" t="s">
        <v>224</v>
      </c>
      <c r="AT126" s="105" t="s">
        <v>219</v>
      </c>
      <c r="AU126" s="105" t="s">
        <v>81</v>
      </c>
      <c r="AY126" s="6" t="s">
        <v>217</v>
      </c>
      <c r="BE126" s="106">
        <f t="shared" si="4"/>
        <v>0</v>
      </c>
      <c r="BF126" s="106">
        <f t="shared" si="5"/>
        <v>0</v>
      </c>
      <c r="BG126" s="106">
        <f t="shared" si="6"/>
        <v>0</v>
      </c>
      <c r="BH126" s="106">
        <f t="shared" si="7"/>
        <v>0</v>
      </c>
      <c r="BI126" s="106">
        <f t="shared" si="8"/>
        <v>0</v>
      </c>
      <c r="BJ126" s="6" t="s">
        <v>79</v>
      </c>
      <c r="BK126" s="106">
        <f t="shared" si="9"/>
        <v>0</v>
      </c>
      <c r="BL126" s="6" t="s">
        <v>224</v>
      </c>
      <c r="BM126" s="105" t="s">
        <v>275</v>
      </c>
    </row>
    <row r="127" spans="1:65" s="17" customFormat="1" ht="16.5" customHeight="1">
      <c r="A127" s="14"/>
      <c r="B127" s="15"/>
      <c r="C127" s="94">
        <f t="shared" si="10"/>
        <v>7</v>
      </c>
      <c r="D127" s="94" t="s">
        <v>219</v>
      </c>
      <c r="E127" s="95" t="s">
        <v>4446</v>
      </c>
      <c r="F127" s="96" t="s">
        <v>4447</v>
      </c>
      <c r="G127" s="97" t="s">
        <v>2486</v>
      </c>
      <c r="H127" s="98">
        <v>2</v>
      </c>
      <c r="I127" s="1"/>
      <c r="J127" s="99">
        <f t="shared" si="0"/>
        <v>0</v>
      </c>
      <c r="K127" s="96" t="s">
        <v>0</v>
      </c>
      <c r="L127" s="15"/>
      <c r="M127" s="100" t="s">
        <v>0</v>
      </c>
      <c r="N127" s="101" t="s">
        <v>37</v>
      </c>
      <c r="O127" s="102"/>
      <c r="P127" s="103">
        <f t="shared" si="1"/>
        <v>0</v>
      </c>
      <c r="Q127" s="103">
        <v>0</v>
      </c>
      <c r="R127" s="103">
        <f t="shared" si="2"/>
        <v>0</v>
      </c>
      <c r="S127" s="103">
        <v>0</v>
      </c>
      <c r="T127" s="104">
        <f t="shared" si="3"/>
        <v>0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R127" s="105" t="s">
        <v>224</v>
      </c>
      <c r="AT127" s="105" t="s">
        <v>219</v>
      </c>
      <c r="AU127" s="105" t="s">
        <v>81</v>
      </c>
      <c r="AY127" s="6" t="s">
        <v>217</v>
      </c>
      <c r="BE127" s="106">
        <f t="shared" si="4"/>
        <v>0</v>
      </c>
      <c r="BF127" s="106">
        <f t="shared" si="5"/>
        <v>0</v>
      </c>
      <c r="BG127" s="106">
        <f t="shared" si="6"/>
        <v>0</v>
      </c>
      <c r="BH127" s="106">
        <f t="shared" si="7"/>
        <v>0</v>
      </c>
      <c r="BI127" s="106">
        <f t="shared" si="8"/>
        <v>0</v>
      </c>
      <c r="BJ127" s="6" t="s">
        <v>79</v>
      </c>
      <c r="BK127" s="106">
        <f t="shared" si="9"/>
        <v>0</v>
      </c>
      <c r="BL127" s="6" t="s">
        <v>224</v>
      </c>
      <c r="BM127" s="105" t="s">
        <v>283</v>
      </c>
    </row>
    <row r="128" spans="1:65" s="17" customFormat="1" ht="24">
      <c r="A128" s="14"/>
      <c r="B128" s="15"/>
      <c r="C128" s="94">
        <f t="shared" si="10"/>
        <v>8</v>
      </c>
      <c r="D128" s="94" t="s">
        <v>219</v>
      </c>
      <c r="E128" s="95" t="s">
        <v>4448</v>
      </c>
      <c r="F128" s="96" t="s">
        <v>4449</v>
      </c>
      <c r="G128" s="97" t="s">
        <v>2486</v>
      </c>
      <c r="H128" s="98">
        <v>1</v>
      </c>
      <c r="I128" s="1"/>
      <c r="J128" s="99">
        <f t="shared" si="0"/>
        <v>0</v>
      </c>
      <c r="K128" s="96" t="s">
        <v>0</v>
      </c>
      <c r="L128" s="15"/>
      <c r="M128" s="100" t="s">
        <v>0</v>
      </c>
      <c r="N128" s="101" t="s">
        <v>37</v>
      </c>
      <c r="O128" s="102"/>
      <c r="P128" s="103">
        <f t="shared" si="1"/>
        <v>0</v>
      </c>
      <c r="Q128" s="103">
        <v>0</v>
      </c>
      <c r="R128" s="103">
        <f t="shared" si="2"/>
        <v>0</v>
      </c>
      <c r="S128" s="103">
        <v>0</v>
      </c>
      <c r="T128" s="104">
        <f t="shared" si="3"/>
        <v>0</v>
      </c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R128" s="105" t="s">
        <v>224</v>
      </c>
      <c r="AT128" s="105" t="s">
        <v>219</v>
      </c>
      <c r="AU128" s="105" t="s">
        <v>81</v>
      </c>
      <c r="AY128" s="6" t="s">
        <v>217</v>
      </c>
      <c r="BE128" s="106">
        <f t="shared" si="4"/>
        <v>0</v>
      </c>
      <c r="BF128" s="106">
        <f t="shared" si="5"/>
        <v>0</v>
      </c>
      <c r="BG128" s="106">
        <f t="shared" si="6"/>
        <v>0</v>
      </c>
      <c r="BH128" s="106">
        <f t="shared" si="7"/>
        <v>0</v>
      </c>
      <c r="BI128" s="106">
        <f t="shared" si="8"/>
        <v>0</v>
      </c>
      <c r="BJ128" s="6" t="s">
        <v>79</v>
      </c>
      <c r="BK128" s="106">
        <f t="shared" si="9"/>
        <v>0</v>
      </c>
      <c r="BL128" s="6" t="s">
        <v>224</v>
      </c>
      <c r="BM128" s="105" t="s">
        <v>293</v>
      </c>
    </row>
    <row r="129" spans="1:65" s="17" customFormat="1" ht="16.5" customHeight="1">
      <c r="A129" s="14"/>
      <c r="B129" s="15"/>
      <c r="C129" s="94">
        <f t="shared" si="10"/>
        <v>9</v>
      </c>
      <c r="D129" s="94" t="s">
        <v>219</v>
      </c>
      <c r="E129" s="95" t="s">
        <v>4450</v>
      </c>
      <c r="F129" s="96" t="s">
        <v>4451</v>
      </c>
      <c r="G129" s="97" t="s">
        <v>257</v>
      </c>
      <c r="H129" s="98">
        <v>2</v>
      </c>
      <c r="I129" s="1"/>
      <c r="J129" s="99">
        <f t="shared" si="0"/>
        <v>0</v>
      </c>
      <c r="K129" s="96" t="s">
        <v>0</v>
      </c>
      <c r="L129" s="15"/>
      <c r="M129" s="100" t="s">
        <v>0</v>
      </c>
      <c r="N129" s="101" t="s">
        <v>37</v>
      </c>
      <c r="O129" s="102"/>
      <c r="P129" s="103">
        <f t="shared" si="1"/>
        <v>0</v>
      </c>
      <c r="Q129" s="103">
        <v>0</v>
      </c>
      <c r="R129" s="103">
        <f t="shared" si="2"/>
        <v>0</v>
      </c>
      <c r="S129" s="103">
        <v>0</v>
      </c>
      <c r="T129" s="104">
        <f t="shared" si="3"/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R129" s="105" t="s">
        <v>224</v>
      </c>
      <c r="AT129" s="105" t="s">
        <v>219</v>
      </c>
      <c r="AU129" s="105" t="s">
        <v>81</v>
      </c>
      <c r="AY129" s="6" t="s">
        <v>217</v>
      </c>
      <c r="BE129" s="106">
        <f t="shared" si="4"/>
        <v>0</v>
      </c>
      <c r="BF129" s="106">
        <f t="shared" si="5"/>
        <v>0</v>
      </c>
      <c r="BG129" s="106">
        <f t="shared" si="6"/>
        <v>0</v>
      </c>
      <c r="BH129" s="106">
        <f t="shared" si="7"/>
        <v>0</v>
      </c>
      <c r="BI129" s="106">
        <f t="shared" si="8"/>
        <v>0</v>
      </c>
      <c r="BJ129" s="6" t="s">
        <v>79</v>
      </c>
      <c r="BK129" s="106">
        <f t="shared" si="9"/>
        <v>0</v>
      </c>
      <c r="BL129" s="6" t="s">
        <v>224</v>
      </c>
      <c r="BM129" s="105" t="s">
        <v>299</v>
      </c>
    </row>
    <row r="130" spans="1:65" s="17" customFormat="1" ht="16.5" customHeight="1">
      <c r="A130" s="14"/>
      <c r="B130" s="15"/>
      <c r="C130" s="94">
        <f t="shared" si="10"/>
        <v>10</v>
      </c>
      <c r="D130" s="94" t="s">
        <v>219</v>
      </c>
      <c r="E130" s="95" t="s">
        <v>4452</v>
      </c>
      <c r="F130" s="96" t="s">
        <v>5518</v>
      </c>
      <c r="G130" s="97" t="s">
        <v>2486</v>
      </c>
      <c r="H130" s="98">
        <v>1</v>
      </c>
      <c r="I130" s="1"/>
      <c r="J130" s="99">
        <f t="shared" si="0"/>
        <v>0</v>
      </c>
      <c r="K130" s="96" t="s">
        <v>0</v>
      </c>
      <c r="L130" s="15"/>
      <c r="M130" s="100" t="s">
        <v>0</v>
      </c>
      <c r="N130" s="101" t="s">
        <v>37</v>
      </c>
      <c r="O130" s="102"/>
      <c r="P130" s="103">
        <f t="shared" si="1"/>
        <v>0</v>
      </c>
      <c r="Q130" s="103">
        <v>0</v>
      </c>
      <c r="R130" s="103">
        <f t="shared" si="2"/>
        <v>0</v>
      </c>
      <c r="S130" s="103">
        <v>0</v>
      </c>
      <c r="T130" s="104">
        <f t="shared" si="3"/>
        <v>0</v>
      </c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R130" s="105" t="s">
        <v>224</v>
      </c>
      <c r="AT130" s="105" t="s">
        <v>219</v>
      </c>
      <c r="AU130" s="105" t="s">
        <v>81</v>
      </c>
      <c r="AY130" s="6" t="s">
        <v>217</v>
      </c>
      <c r="BE130" s="106">
        <f t="shared" si="4"/>
        <v>0</v>
      </c>
      <c r="BF130" s="106">
        <f t="shared" si="5"/>
        <v>0</v>
      </c>
      <c r="BG130" s="106">
        <f t="shared" si="6"/>
        <v>0</v>
      </c>
      <c r="BH130" s="106">
        <f t="shared" si="7"/>
        <v>0</v>
      </c>
      <c r="BI130" s="106">
        <f t="shared" si="8"/>
        <v>0</v>
      </c>
      <c r="BJ130" s="6" t="s">
        <v>79</v>
      </c>
      <c r="BK130" s="106">
        <f t="shared" si="9"/>
        <v>0</v>
      </c>
      <c r="BL130" s="6" t="s">
        <v>224</v>
      </c>
      <c r="BM130" s="105" t="s">
        <v>308</v>
      </c>
    </row>
    <row r="131" spans="1:65" s="17" customFormat="1" ht="16.5" customHeight="1">
      <c r="A131" s="14"/>
      <c r="B131" s="15"/>
      <c r="C131" s="94">
        <f t="shared" si="10"/>
        <v>11</v>
      </c>
      <c r="D131" s="94" t="s">
        <v>219</v>
      </c>
      <c r="E131" s="95" t="s">
        <v>4453</v>
      </c>
      <c r="F131" s="96" t="s">
        <v>4454</v>
      </c>
      <c r="G131" s="97" t="s">
        <v>2486</v>
      </c>
      <c r="H131" s="98">
        <v>1</v>
      </c>
      <c r="I131" s="1"/>
      <c r="J131" s="99">
        <f t="shared" si="0"/>
        <v>0</v>
      </c>
      <c r="K131" s="96" t="s">
        <v>0</v>
      </c>
      <c r="L131" s="15"/>
      <c r="M131" s="100" t="s">
        <v>0</v>
      </c>
      <c r="N131" s="101" t="s">
        <v>37</v>
      </c>
      <c r="O131" s="102"/>
      <c r="P131" s="103">
        <f t="shared" si="1"/>
        <v>0</v>
      </c>
      <c r="Q131" s="103">
        <v>0</v>
      </c>
      <c r="R131" s="103">
        <f t="shared" si="2"/>
        <v>0</v>
      </c>
      <c r="S131" s="103">
        <v>0</v>
      </c>
      <c r="T131" s="104">
        <f t="shared" si="3"/>
        <v>0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R131" s="105" t="s">
        <v>224</v>
      </c>
      <c r="AT131" s="105" t="s">
        <v>219</v>
      </c>
      <c r="AU131" s="105" t="s">
        <v>81</v>
      </c>
      <c r="AY131" s="6" t="s">
        <v>217</v>
      </c>
      <c r="BE131" s="106">
        <f t="shared" si="4"/>
        <v>0</v>
      </c>
      <c r="BF131" s="106">
        <f t="shared" si="5"/>
        <v>0</v>
      </c>
      <c r="BG131" s="106">
        <f t="shared" si="6"/>
        <v>0</v>
      </c>
      <c r="BH131" s="106">
        <f t="shared" si="7"/>
        <v>0</v>
      </c>
      <c r="BI131" s="106">
        <f t="shared" si="8"/>
        <v>0</v>
      </c>
      <c r="BJ131" s="6" t="s">
        <v>79</v>
      </c>
      <c r="BK131" s="106">
        <f t="shared" si="9"/>
        <v>0</v>
      </c>
      <c r="BL131" s="6" t="s">
        <v>224</v>
      </c>
      <c r="BM131" s="105" t="s">
        <v>317</v>
      </c>
    </row>
    <row r="132" spans="1:65" s="17" customFormat="1" ht="16.5" customHeight="1">
      <c r="A132" s="14"/>
      <c r="B132" s="15"/>
      <c r="C132" s="94">
        <f t="shared" si="10"/>
        <v>12</v>
      </c>
      <c r="D132" s="94" t="s">
        <v>219</v>
      </c>
      <c r="E132" s="95" t="s">
        <v>4455</v>
      </c>
      <c r="F132" s="96" t="s">
        <v>4456</v>
      </c>
      <c r="G132" s="97" t="s">
        <v>2486</v>
      </c>
      <c r="H132" s="98">
        <v>1</v>
      </c>
      <c r="I132" s="1"/>
      <c r="J132" s="99">
        <f t="shared" si="0"/>
        <v>0</v>
      </c>
      <c r="K132" s="96" t="s">
        <v>0</v>
      </c>
      <c r="L132" s="15"/>
      <c r="M132" s="100" t="s">
        <v>0</v>
      </c>
      <c r="N132" s="101" t="s">
        <v>37</v>
      </c>
      <c r="O132" s="102"/>
      <c r="P132" s="103">
        <f t="shared" si="1"/>
        <v>0</v>
      </c>
      <c r="Q132" s="103">
        <v>0</v>
      </c>
      <c r="R132" s="103">
        <f t="shared" si="2"/>
        <v>0</v>
      </c>
      <c r="S132" s="103">
        <v>0</v>
      </c>
      <c r="T132" s="104">
        <f t="shared" si="3"/>
        <v>0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R132" s="105" t="s">
        <v>224</v>
      </c>
      <c r="AT132" s="105" t="s">
        <v>219</v>
      </c>
      <c r="AU132" s="105" t="s">
        <v>81</v>
      </c>
      <c r="AY132" s="6" t="s">
        <v>217</v>
      </c>
      <c r="BE132" s="106">
        <f t="shared" si="4"/>
        <v>0</v>
      </c>
      <c r="BF132" s="106">
        <f t="shared" si="5"/>
        <v>0</v>
      </c>
      <c r="BG132" s="106">
        <f t="shared" si="6"/>
        <v>0</v>
      </c>
      <c r="BH132" s="106">
        <f t="shared" si="7"/>
        <v>0</v>
      </c>
      <c r="BI132" s="106">
        <f t="shared" si="8"/>
        <v>0</v>
      </c>
      <c r="BJ132" s="6" t="s">
        <v>79</v>
      </c>
      <c r="BK132" s="106">
        <f t="shared" si="9"/>
        <v>0</v>
      </c>
      <c r="BL132" s="6" t="s">
        <v>224</v>
      </c>
      <c r="BM132" s="105" t="s">
        <v>326</v>
      </c>
    </row>
    <row r="133" spans="1:65" s="17" customFormat="1" ht="16.5" customHeight="1">
      <c r="A133" s="14"/>
      <c r="B133" s="15"/>
      <c r="C133" s="94">
        <f>C132+1</f>
        <v>13</v>
      </c>
      <c r="D133" s="94" t="s">
        <v>219</v>
      </c>
      <c r="E133" s="95" t="s">
        <v>4457</v>
      </c>
      <c r="F133" s="96" t="s">
        <v>4458</v>
      </c>
      <c r="G133" s="97" t="s">
        <v>222</v>
      </c>
      <c r="H133" s="98">
        <v>3</v>
      </c>
      <c r="I133" s="1"/>
      <c r="J133" s="99">
        <f t="shared" si="0"/>
        <v>0</v>
      </c>
      <c r="K133" s="96" t="s">
        <v>0</v>
      </c>
      <c r="L133" s="15"/>
      <c r="M133" s="100" t="s">
        <v>0</v>
      </c>
      <c r="N133" s="101" t="s">
        <v>37</v>
      </c>
      <c r="O133" s="102"/>
      <c r="P133" s="103">
        <f t="shared" si="1"/>
        <v>0</v>
      </c>
      <c r="Q133" s="103">
        <v>0</v>
      </c>
      <c r="R133" s="103">
        <f t="shared" si="2"/>
        <v>0</v>
      </c>
      <c r="S133" s="103">
        <v>0</v>
      </c>
      <c r="T133" s="104">
        <f t="shared" si="3"/>
        <v>0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R133" s="105" t="s">
        <v>224</v>
      </c>
      <c r="AT133" s="105" t="s">
        <v>219</v>
      </c>
      <c r="AU133" s="105" t="s">
        <v>81</v>
      </c>
      <c r="AY133" s="6" t="s">
        <v>217</v>
      </c>
      <c r="BE133" s="106">
        <f t="shared" si="4"/>
        <v>0</v>
      </c>
      <c r="BF133" s="106">
        <f t="shared" si="5"/>
        <v>0</v>
      </c>
      <c r="BG133" s="106">
        <f t="shared" si="6"/>
        <v>0</v>
      </c>
      <c r="BH133" s="106">
        <f t="shared" si="7"/>
        <v>0</v>
      </c>
      <c r="BI133" s="106">
        <f t="shared" si="8"/>
        <v>0</v>
      </c>
      <c r="BJ133" s="6" t="s">
        <v>79</v>
      </c>
      <c r="BK133" s="106">
        <f t="shared" si="9"/>
        <v>0</v>
      </c>
      <c r="BL133" s="6" t="s">
        <v>224</v>
      </c>
      <c r="BM133" s="105" t="s">
        <v>343</v>
      </c>
    </row>
    <row r="134" spans="1:65" s="17" customFormat="1" ht="16.5" customHeight="1">
      <c r="A134" s="14"/>
      <c r="B134" s="15"/>
      <c r="C134" s="94">
        <f t="shared" si="10"/>
        <v>14</v>
      </c>
      <c r="D134" s="94" t="s">
        <v>219</v>
      </c>
      <c r="E134" s="95" t="s">
        <v>4459</v>
      </c>
      <c r="F134" s="96" t="s">
        <v>3486</v>
      </c>
      <c r="G134" s="97" t="s">
        <v>862</v>
      </c>
      <c r="H134" s="98">
        <v>1</v>
      </c>
      <c r="I134" s="1"/>
      <c r="J134" s="99">
        <f t="shared" si="0"/>
        <v>0</v>
      </c>
      <c r="K134" s="96" t="s">
        <v>0</v>
      </c>
      <c r="L134" s="15"/>
      <c r="M134" s="100" t="s">
        <v>0</v>
      </c>
      <c r="N134" s="101" t="s">
        <v>37</v>
      </c>
      <c r="O134" s="102"/>
      <c r="P134" s="103">
        <f t="shared" si="1"/>
        <v>0</v>
      </c>
      <c r="Q134" s="103">
        <v>0</v>
      </c>
      <c r="R134" s="103">
        <f t="shared" si="2"/>
        <v>0</v>
      </c>
      <c r="S134" s="103">
        <v>0</v>
      </c>
      <c r="T134" s="104">
        <f t="shared" si="3"/>
        <v>0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R134" s="105" t="s">
        <v>224</v>
      </c>
      <c r="AT134" s="105" t="s">
        <v>219</v>
      </c>
      <c r="AU134" s="105" t="s">
        <v>81</v>
      </c>
      <c r="AY134" s="6" t="s">
        <v>217</v>
      </c>
      <c r="BE134" s="106">
        <f t="shared" si="4"/>
        <v>0</v>
      </c>
      <c r="BF134" s="106">
        <f t="shared" si="5"/>
        <v>0</v>
      </c>
      <c r="BG134" s="106">
        <f t="shared" si="6"/>
        <v>0</v>
      </c>
      <c r="BH134" s="106">
        <f t="shared" si="7"/>
        <v>0</v>
      </c>
      <c r="BI134" s="106">
        <f t="shared" si="8"/>
        <v>0</v>
      </c>
      <c r="BJ134" s="6" t="s">
        <v>79</v>
      </c>
      <c r="BK134" s="106">
        <f t="shared" si="9"/>
        <v>0</v>
      </c>
      <c r="BL134" s="6" t="s">
        <v>224</v>
      </c>
      <c r="BM134" s="105" t="s">
        <v>354</v>
      </c>
    </row>
    <row r="135" spans="1:65" s="17" customFormat="1" ht="16.5" customHeight="1">
      <c r="A135" s="14"/>
      <c r="B135" s="15"/>
      <c r="C135" s="94">
        <f t="shared" si="10"/>
        <v>15</v>
      </c>
      <c r="D135" s="94" t="s">
        <v>219</v>
      </c>
      <c r="E135" s="95" t="s">
        <v>4460</v>
      </c>
      <c r="F135" s="96" t="s">
        <v>4461</v>
      </c>
      <c r="G135" s="97" t="s">
        <v>862</v>
      </c>
      <c r="H135" s="98">
        <v>1</v>
      </c>
      <c r="I135" s="1"/>
      <c r="J135" s="99">
        <f t="shared" si="0"/>
        <v>0</v>
      </c>
      <c r="K135" s="96" t="s">
        <v>0</v>
      </c>
      <c r="L135" s="15"/>
      <c r="M135" s="118" t="s">
        <v>0</v>
      </c>
      <c r="N135" s="119" t="s">
        <v>37</v>
      </c>
      <c r="O135" s="120"/>
      <c r="P135" s="121">
        <f t="shared" si="1"/>
        <v>0</v>
      </c>
      <c r="Q135" s="121">
        <v>0</v>
      </c>
      <c r="R135" s="121">
        <f t="shared" si="2"/>
        <v>0</v>
      </c>
      <c r="S135" s="121">
        <v>0</v>
      </c>
      <c r="T135" s="122">
        <f t="shared" si="3"/>
        <v>0</v>
      </c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R135" s="105" t="s">
        <v>224</v>
      </c>
      <c r="AT135" s="105" t="s">
        <v>219</v>
      </c>
      <c r="AU135" s="105" t="s">
        <v>81</v>
      </c>
      <c r="AY135" s="6" t="s">
        <v>217</v>
      </c>
      <c r="BE135" s="106">
        <f t="shared" si="4"/>
        <v>0</v>
      </c>
      <c r="BF135" s="106">
        <f t="shared" si="5"/>
        <v>0</v>
      </c>
      <c r="BG135" s="106">
        <f t="shared" si="6"/>
        <v>0</v>
      </c>
      <c r="BH135" s="106">
        <f t="shared" si="7"/>
        <v>0</v>
      </c>
      <c r="BI135" s="106">
        <f t="shared" si="8"/>
        <v>0</v>
      </c>
      <c r="BJ135" s="6" t="s">
        <v>79</v>
      </c>
      <c r="BK135" s="106">
        <f t="shared" si="9"/>
        <v>0</v>
      </c>
      <c r="BL135" s="6" t="s">
        <v>224</v>
      </c>
      <c r="BM135" s="105" t="s">
        <v>364</v>
      </c>
    </row>
    <row r="136" spans="1:65" s="17" customFormat="1" ht="6.95" customHeight="1">
      <c r="A136" s="14"/>
      <c r="B136" s="46"/>
      <c r="C136" s="47"/>
      <c r="D136" s="47"/>
      <c r="E136" s="47"/>
      <c r="F136" s="47"/>
      <c r="G136" s="47"/>
      <c r="H136" s="47"/>
      <c r="I136" s="47"/>
      <c r="J136" s="47"/>
      <c r="K136" s="47"/>
      <c r="L136" s="15"/>
      <c r="M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</row>
  </sheetData>
  <sheetProtection algorithmName="SHA-512" hashValue="yv9C8BLCq14ujxtHstDZ30K2e3U7eXGdVzqBQGdEyyevfTU3yy22CWYOen2QorCaoA4UV//iYT6wSCpCzA8idA==" saltValue="47refkUBmx2UzV/6oGrrtg==" spinCount="100000" sheet="1" objects="1" scenarios="1"/>
  <autoFilter ref="C117:K135"/>
  <mergeCells count="9">
    <mergeCell ref="E87:H87"/>
    <mergeCell ref="E108:H108"/>
    <mergeCell ref="E110:H110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72"/>
  <sheetViews>
    <sheetView showGridLines="0" workbookViewId="0">
      <selection activeCell="I141" sqref="I122:I141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153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s="17" customFormat="1" ht="12" customHeight="1">
      <c r="A8" s="14"/>
      <c r="B8" s="15"/>
      <c r="C8" s="14"/>
      <c r="D8" s="12" t="s">
        <v>162</v>
      </c>
      <c r="E8" s="14"/>
      <c r="F8" s="14"/>
      <c r="G8" s="14"/>
      <c r="H8" s="14"/>
      <c r="I8" s="14"/>
      <c r="J8" s="14"/>
      <c r="K8" s="14"/>
      <c r="L8" s="16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</row>
    <row r="9" spans="1:46" s="17" customFormat="1" ht="16.5" customHeight="1">
      <c r="A9" s="14"/>
      <c r="B9" s="15"/>
      <c r="C9" s="14"/>
      <c r="D9" s="14"/>
      <c r="E9" s="315" t="s">
        <v>4462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>
      <c r="A10" s="14"/>
      <c r="B10" s="15"/>
      <c r="C10" s="14"/>
      <c r="D10" s="14"/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2" customHeight="1">
      <c r="A11" s="14"/>
      <c r="B11" s="15"/>
      <c r="C11" s="14"/>
      <c r="D11" s="12" t="s">
        <v>16</v>
      </c>
      <c r="E11" s="14"/>
      <c r="F11" s="19" t="s">
        <v>0</v>
      </c>
      <c r="G11" s="14"/>
      <c r="H11" s="14"/>
      <c r="I11" s="12" t="s">
        <v>17</v>
      </c>
      <c r="J11" s="19" t="s">
        <v>0</v>
      </c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 ht="12" customHeight="1">
      <c r="A12" s="14"/>
      <c r="B12" s="15"/>
      <c r="C12" s="14"/>
      <c r="D12" s="12" t="s">
        <v>18</v>
      </c>
      <c r="E12" s="14"/>
      <c r="F12" s="19" t="s">
        <v>19</v>
      </c>
      <c r="G12" s="14"/>
      <c r="H12" s="14"/>
      <c r="I12" s="12" t="s">
        <v>20</v>
      </c>
      <c r="J12" s="20">
        <f>'Rekapitulace stavby'!AN8</f>
        <v>0</v>
      </c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0.9" customHeight="1">
      <c r="A13" s="14"/>
      <c r="B13" s="15"/>
      <c r="C13" s="14"/>
      <c r="D13" s="14"/>
      <c r="E13" s="14"/>
      <c r="F13" s="14"/>
      <c r="G13" s="14"/>
      <c r="H13" s="14"/>
      <c r="I13" s="14"/>
      <c r="J13" s="14"/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21</v>
      </c>
      <c r="E14" s="14"/>
      <c r="F14" s="14"/>
      <c r="G14" s="14"/>
      <c r="H14" s="14"/>
      <c r="I14" s="12" t="s">
        <v>22</v>
      </c>
      <c r="J14" s="19">
        <v>63703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8" customHeight="1">
      <c r="A15" s="14"/>
      <c r="B15" s="15"/>
      <c r="C15" s="14"/>
      <c r="D15" s="14"/>
      <c r="E15" s="19" t="s">
        <v>23</v>
      </c>
      <c r="F15" s="14"/>
      <c r="G15" s="14"/>
      <c r="H15" s="14"/>
      <c r="I15" s="12" t="s">
        <v>24</v>
      </c>
      <c r="J15" s="19" t="s">
        <v>5515</v>
      </c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6.95" customHeight="1">
      <c r="A16" s="14"/>
      <c r="B16" s="15"/>
      <c r="C16" s="14"/>
      <c r="D16" s="14"/>
      <c r="E16" s="14"/>
      <c r="F16" s="14"/>
      <c r="G16" s="14"/>
      <c r="H16" s="14"/>
      <c r="I16" s="14"/>
      <c r="J16" s="14"/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2" customHeight="1">
      <c r="A17" s="14"/>
      <c r="B17" s="15"/>
      <c r="C17" s="14"/>
      <c r="D17" s="12" t="s">
        <v>25</v>
      </c>
      <c r="E17" s="125"/>
      <c r="F17" s="125"/>
      <c r="G17" s="125"/>
      <c r="H17" s="125"/>
      <c r="I17" s="126" t="s">
        <v>22</v>
      </c>
      <c r="J17" s="123">
        <f>'Rekapitulace stavby'!AN13</f>
        <v>0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18" customHeight="1">
      <c r="A18" s="14"/>
      <c r="B18" s="15"/>
      <c r="C18" s="14"/>
      <c r="D18" s="14"/>
      <c r="E18" s="324">
        <f>'Rekapitulace stavby'!E14</f>
        <v>0</v>
      </c>
      <c r="F18" s="324"/>
      <c r="G18" s="324"/>
      <c r="H18" s="324"/>
      <c r="I18" s="126" t="s">
        <v>24</v>
      </c>
      <c r="J18" s="123">
        <f>'Rekapitulace stavby'!AN14</f>
        <v>0</v>
      </c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6.95" customHeight="1">
      <c r="A19" s="14"/>
      <c r="B19" s="15"/>
      <c r="C19" s="14"/>
      <c r="D19" s="14"/>
      <c r="E19" s="14"/>
      <c r="F19" s="14"/>
      <c r="G19" s="14"/>
      <c r="H19" s="14"/>
      <c r="I19" s="14"/>
      <c r="J19" s="14"/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2" customHeight="1">
      <c r="A20" s="14"/>
      <c r="B20" s="15"/>
      <c r="C20" s="14"/>
      <c r="D20" s="12" t="s">
        <v>26</v>
      </c>
      <c r="E20" s="14"/>
      <c r="F20" s="14"/>
      <c r="G20" s="14"/>
      <c r="H20" s="14"/>
      <c r="I20" s="12" t="s">
        <v>22</v>
      </c>
      <c r="J20" s="19">
        <v>25091905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18" customHeight="1">
      <c r="A21" s="14"/>
      <c r="B21" s="15"/>
      <c r="C21" s="14"/>
      <c r="D21" s="14"/>
      <c r="E21" s="19" t="s">
        <v>27</v>
      </c>
      <c r="F21" s="14"/>
      <c r="G21" s="14"/>
      <c r="H21" s="14"/>
      <c r="I21" s="12" t="s">
        <v>24</v>
      </c>
      <c r="J21" s="19" t="s">
        <v>5514</v>
      </c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6.95" customHeight="1">
      <c r="A22" s="14"/>
      <c r="B22" s="15"/>
      <c r="C22" s="14"/>
      <c r="D22" s="14"/>
      <c r="E22" s="14"/>
      <c r="F22" s="14"/>
      <c r="G22" s="14"/>
      <c r="H22" s="14"/>
      <c r="I22" s="14"/>
      <c r="J22" s="14"/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2" customHeight="1">
      <c r="A23" s="14"/>
      <c r="B23" s="15"/>
      <c r="C23" s="14"/>
      <c r="D23" s="12" t="s">
        <v>29</v>
      </c>
      <c r="E23" s="14"/>
      <c r="F23" s="14"/>
      <c r="G23" s="14"/>
      <c r="H23" s="14"/>
      <c r="I23" s="12" t="s">
        <v>22</v>
      </c>
      <c r="J23" s="19" t="str">
        <f>IF('Rekapitulace stavby'!AN19="","",'Rekapitulace stavby'!AN19)</f>
        <v/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18" customHeight="1">
      <c r="A24" s="14"/>
      <c r="B24" s="15"/>
      <c r="C24" s="14"/>
      <c r="D24" s="14"/>
      <c r="E24" s="19" t="str">
        <f>IF('Rekapitulace stavby'!E20="","",'Rekapitulace stavby'!E20)</f>
        <v xml:space="preserve"> </v>
      </c>
      <c r="F24" s="14"/>
      <c r="G24" s="14"/>
      <c r="H24" s="14"/>
      <c r="I24" s="12" t="s">
        <v>24</v>
      </c>
      <c r="J24" s="19" t="str">
        <f>IF('Rekapitulace stavby'!AN20="","",'Rekapitulace stavby'!AN20)</f>
        <v/>
      </c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6.95" customHeight="1">
      <c r="A25" s="14"/>
      <c r="B25" s="15"/>
      <c r="C25" s="14"/>
      <c r="D25" s="14"/>
      <c r="E25" s="14"/>
      <c r="F25" s="14"/>
      <c r="G25" s="14"/>
      <c r="H25" s="14"/>
      <c r="I25" s="14"/>
      <c r="J25" s="14"/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2" customHeight="1">
      <c r="A26" s="14"/>
      <c r="B26" s="15"/>
      <c r="C26" s="14"/>
      <c r="D26" s="12" t="s">
        <v>31</v>
      </c>
      <c r="E26" s="14"/>
      <c r="F26" s="14"/>
      <c r="G26" s="14"/>
      <c r="H26" s="14"/>
      <c r="I26" s="14"/>
      <c r="J26" s="14"/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24" customFormat="1" ht="16.5" customHeight="1">
      <c r="A27" s="21"/>
      <c r="B27" s="22"/>
      <c r="C27" s="21"/>
      <c r="D27" s="21"/>
      <c r="E27" s="289" t="s">
        <v>0</v>
      </c>
      <c r="F27" s="289"/>
      <c r="G27" s="289"/>
      <c r="H27" s="289"/>
      <c r="I27" s="21"/>
      <c r="J27" s="21"/>
      <c r="K27" s="21"/>
      <c r="L27" s="23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1:31" s="17" customFormat="1" ht="6.95" customHeight="1">
      <c r="A28" s="14"/>
      <c r="B28" s="15"/>
      <c r="C28" s="14"/>
      <c r="D28" s="14"/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17" customFormat="1" ht="6.95" customHeight="1">
      <c r="A29" s="14"/>
      <c r="B29" s="15"/>
      <c r="C29" s="14"/>
      <c r="D29" s="25"/>
      <c r="E29" s="25"/>
      <c r="F29" s="25"/>
      <c r="G29" s="25"/>
      <c r="H29" s="25"/>
      <c r="I29" s="25"/>
      <c r="J29" s="25"/>
      <c r="K29" s="25"/>
      <c r="L29" s="16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</row>
    <row r="30" spans="1:31" s="17" customFormat="1" ht="25.35" customHeight="1">
      <c r="A30" s="14"/>
      <c r="B30" s="15"/>
      <c r="C30" s="14"/>
      <c r="D30" s="26" t="s">
        <v>32</v>
      </c>
      <c r="E30" s="14"/>
      <c r="F30" s="14"/>
      <c r="G30" s="14"/>
      <c r="H30" s="14"/>
      <c r="I30" s="14"/>
      <c r="J30" s="27">
        <f>ROUND(J120, 2)</f>
        <v>0</v>
      </c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14.45" customHeight="1">
      <c r="A32" s="14"/>
      <c r="B32" s="15"/>
      <c r="C32" s="14"/>
      <c r="D32" s="14"/>
      <c r="E32" s="14"/>
      <c r="F32" s="28" t="s">
        <v>34</v>
      </c>
      <c r="G32" s="14"/>
      <c r="H32" s="14"/>
      <c r="I32" s="28" t="s">
        <v>33</v>
      </c>
      <c r="J32" s="28" t="s">
        <v>35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14.45" customHeight="1">
      <c r="A33" s="14"/>
      <c r="B33" s="15"/>
      <c r="C33" s="14"/>
      <c r="D33" s="29" t="s">
        <v>36</v>
      </c>
      <c r="E33" s="12" t="s">
        <v>37</v>
      </c>
      <c r="F33" s="30">
        <f>ROUND((SUM(BE120:BE171)),  2)</f>
        <v>0</v>
      </c>
      <c r="G33" s="14"/>
      <c r="H33" s="14"/>
      <c r="I33" s="31">
        <v>0.21</v>
      </c>
      <c r="J33" s="30">
        <f>ROUND(((SUM(BE120:BE171))*I33),  2)</f>
        <v>0</v>
      </c>
      <c r="K33" s="14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2" t="s">
        <v>38</v>
      </c>
      <c r="F34" s="30">
        <f>ROUND((SUM(BF120:BF171)),  2)</f>
        <v>0</v>
      </c>
      <c r="G34" s="14"/>
      <c r="H34" s="14"/>
      <c r="I34" s="31">
        <v>0.15</v>
      </c>
      <c r="J34" s="30">
        <f>ROUND(((SUM(BF120:BF171))*I34),  2)</f>
        <v>0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hidden="1" customHeight="1">
      <c r="A35" s="14"/>
      <c r="B35" s="15"/>
      <c r="C35" s="14"/>
      <c r="D35" s="14"/>
      <c r="E35" s="12" t="s">
        <v>39</v>
      </c>
      <c r="F35" s="30">
        <f>ROUND((SUM(BG120:BG171)),  2)</f>
        <v>0</v>
      </c>
      <c r="G35" s="14"/>
      <c r="H35" s="14"/>
      <c r="I35" s="31">
        <v>0.21</v>
      </c>
      <c r="J35" s="30">
        <f>0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hidden="1" customHeight="1">
      <c r="A36" s="14"/>
      <c r="B36" s="15"/>
      <c r="C36" s="14"/>
      <c r="D36" s="14"/>
      <c r="E36" s="12" t="s">
        <v>40</v>
      </c>
      <c r="F36" s="30">
        <f>ROUND((SUM(BH120:BH171)),  2)</f>
        <v>0</v>
      </c>
      <c r="G36" s="14"/>
      <c r="H36" s="14"/>
      <c r="I36" s="31">
        <v>0.15</v>
      </c>
      <c r="J36" s="30">
        <f>0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41</v>
      </c>
      <c r="F37" s="30">
        <f>ROUND((SUM(BI120:BI171)),  2)</f>
        <v>0</v>
      </c>
      <c r="G37" s="14"/>
      <c r="H37" s="14"/>
      <c r="I37" s="31">
        <v>0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6.95" customHeight="1">
      <c r="A38" s="14"/>
      <c r="B38" s="15"/>
      <c r="C38" s="14"/>
      <c r="D38" s="14"/>
      <c r="E38" s="14"/>
      <c r="F38" s="14"/>
      <c r="G38" s="14"/>
      <c r="H38" s="14"/>
      <c r="I38" s="14"/>
      <c r="J38" s="14"/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25.35" customHeight="1">
      <c r="A39" s="14"/>
      <c r="B39" s="15"/>
      <c r="C39" s="32"/>
      <c r="D39" s="33" t="s">
        <v>42</v>
      </c>
      <c r="E39" s="34"/>
      <c r="F39" s="34"/>
      <c r="G39" s="35" t="s">
        <v>43</v>
      </c>
      <c r="H39" s="36" t="s">
        <v>44</v>
      </c>
      <c r="I39" s="34"/>
      <c r="J39" s="37">
        <f>SUM(J30:J37)</f>
        <v>0</v>
      </c>
      <c r="K39" s="38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14.4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ht="14.45" customHeight="1">
      <c r="B41" s="9"/>
      <c r="L41" s="9"/>
    </row>
    <row r="42" spans="1:31" ht="14.45" customHeight="1">
      <c r="B42" s="9"/>
      <c r="L42" s="9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47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47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47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47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47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47" s="17" customFormat="1" ht="12" customHeight="1">
      <c r="A86" s="14"/>
      <c r="B86" s="15"/>
      <c r="C86" s="12" t="s">
        <v>162</v>
      </c>
      <c r="D86" s="14"/>
      <c r="E86" s="14"/>
      <c r="F86" s="14"/>
      <c r="G86" s="14"/>
      <c r="H86" s="14"/>
      <c r="I86" s="14"/>
      <c r="J86" s="14"/>
      <c r="K86" s="14"/>
      <c r="L86" s="16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</row>
    <row r="87" spans="1:47" s="17" customFormat="1" ht="16.5" customHeight="1">
      <c r="A87" s="14"/>
      <c r="B87" s="15"/>
      <c r="C87" s="14"/>
      <c r="D87" s="14"/>
      <c r="E87" s="315" t="str">
        <f>E9</f>
        <v>SO 209 - Přípojky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47" s="17" customFormat="1" ht="6.95" customHeight="1">
      <c r="A88" s="14"/>
      <c r="B88" s="15"/>
      <c r="C88" s="14"/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47" s="17" customFormat="1" ht="12" customHeight="1">
      <c r="A89" s="14"/>
      <c r="B89" s="15"/>
      <c r="C89" s="12" t="s">
        <v>18</v>
      </c>
      <c r="D89" s="14"/>
      <c r="E89" s="14"/>
      <c r="F89" s="19" t="str">
        <f>F12</f>
        <v>Praha 6 - Hradčany</v>
      </c>
      <c r="G89" s="14"/>
      <c r="H89" s="14"/>
      <c r="I89" s="12" t="s">
        <v>20</v>
      </c>
      <c r="J89" s="20">
        <f>IF(J12="","",J12)</f>
        <v>0</v>
      </c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47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47" s="17" customFormat="1" ht="15.2" customHeight="1">
      <c r="A91" s="14"/>
      <c r="B91" s="15"/>
      <c r="C91" s="12" t="s">
        <v>21</v>
      </c>
      <c r="D91" s="14"/>
      <c r="E91" s="14"/>
      <c r="F91" s="19" t="str">
        <f>E15</f>
        <v>Městská část Praha 6</v>
      </c>
      <c r="G91" s="14"/>
      <c r="H91" s="14"/>
      <c r="I91" s="12" t="s">
        <v>26</v>
      </c>
      <c r="J91" s="50" t="str">
        <f>E21</f>
        <v>BOMART spol. s r.o.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47" s="17" customFormat="1" ht="15.2" customHeight="1">
      <c r="A92" s="14"/>
      <c r="B92" s="15"/>
      <c r="C92" s="12" t="s">
        <v>25</v>
      </c>
      <c r="D92" s="14"/>
      <c r="E92" s="14"/>
      <c r="F92" s="19">
        <f>IF(E18="","",E18)</f>
        <v>0</v>
      </c>
      <c r="G92" s="14"/>
      <c r="H92" s="14"/>
      <c r="I92" s="12" t="s">
        <v>29</v>
      </c>
      <c r="J92" s="50" t="str">
        <f>E24</f>
        <v xml:space="preserve"> </v>
      </c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47" s="17" customFormat="1" ht="10.35" customHeight="1">
      <c r="A93" s="14"/>
      <c r="B93" s="15"/>
      <c r="C93" s="14"/>
      <c r="D93" s="14"/>
      <c r="E93" s="14"/>
      <c r="F93" s="14"/>
      <c r="G93" s="14"/>
      <c r="H93" s="14"/>
      <c r="I93" s="14"/>
      <c r="J93" s="14"/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47" s="17" customFormat="1" ht="29.25" customHeight="1">
      <c r="A94" s="14"/>
      <c r="B94" s="15"/>
      <c r="C94" s="51" t="s">
        <v>165</v>
      </c>
      <c r="D94" s="32"/>
      <c r="E94" s="32"/>
      <c r="F94" s="32"/>
      <c r="G94" s="32"/>
      <c r="H94" s="32"/>
      <c r="I94" s="32"/>
      <c r="J94" s="52" t="s">
        <v>166</v>
      </c>
      <c r="K94" s="32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47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47" s="17" customFormat="1" ht="22.9" customHeight="1">
      <c r="A96" s="14"/>
      <c r="B96" s="15"/>
      <c r="C96" s="53" t="s">
        <v>167</v>
      </c>
      <c r="D96" s="14"/>
      <c r="E96" s="14"/>
      <c r="F96" s="14"/>
      <c r="G96" s="14"/>
      <c r="H96" s="14"/>
      <c r="I96" s="14"/>
      <c r="J96" s="27">
        <f>J120</f>
        <v>0</v>
      </c>
      <c r="K96" s="14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U96" s="6" t="s">
        <v>168</v>
      </c>
    </row>
    <row r="97" spans="1:31" s="54" customFormat="1" ht="24.95" customHeight="1">
      <c r="B97" s="55"/>
      <c r="D97" s="56" t="s">
        <v>4463</v>
      </c>
      <c r="E97" s="57"/>
      <c r="F97" s="57"/>
      <c r="G97" s="57"/>
      <c r="H97" s="57"/>
      <c r="I97" s="57"/>
      <c r="J97" s="58">
        <f>J121</f>
        <v>0</v>
      </c>
      <c r="L97" s="55"/>
    </row>
    <row r="98" spans="1:31" s="54" customFormat="1" ht="24.95" customHeight="1">
      <c r="B98" s="55"/>
      <c r="D98" s="56" t="s">
        <v>4464</v>
      </c>
      <c r="E98" s="57"/>
      <c r="F98" s="57"/>
      <c r="G98" s="57"/>
      <c r="H98" s="57"/>
      <c r="I98" s="57"/>
      <c r="J98" s="58">
        <f>J142</f>
        <v>0</v>
      </c>
      <c r="L98" s="55"/>
    </row>
    <row r="99" spans="1:31" s="59" customFormat="1" ht="19.899999999999999" customHeight="1">
      <c r="B99" s="60"/>
      <c r="D99" s="61" t="s">
        <v>4465</v>
      </c>
      <c r="E99" s="62"/>
      <c r="F99" s="62"/>
      <c r="G99" s="62"/>
      <c r="H99" s="62"/>
      <c r="I99" s="62"/>
      <c r="J99" s="63">
        <f>J152</f>
        <v>0</v>
      </c>
      <c r="L99" s="60"/>
    </row>
    <row r="100" spans="1:31" s="59" customFormat="1" ht="19.899999999999999" customHeight="1">
      <c r="B100" s="60"/>
      <c r="D100" s="61" t="s">
        <v>4466</v>
      </c>
      <c r="E100" s="62"/>
      <c r="F100" s="62"/>
      <c r="G100" s="62"/>
      <c r="H100" s="62"/>
      <c r="I100" s="62"/>
      <c r="J100" s="63">
        <f>J157</f>
        <v>0</v>
      </c>
      <c r="L100" s="60"/>
    </row>
    <row r="101" spans="1:31" s="17" customFormat="1" ht="21.75" customHeight="1">
      <c r="A101" s="14"/>
      <c r="B101" s="15"/>
      <c r="C101" s="14"/>
      <c r="D101" s="14"/>
      <c r="E101" s="14"/>
      <c r="F101" s="14"/>
      <c r="G101" s="14"/>
      <c r="H101" s="14"/>
      <c r="I101" s="14"/>
      <c r="J101" s="14"/>
      <c r="K101" s="14"/>
      <c r="L101" s="16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</row>
    <row r="102" spans="1:31" s="17" customFormat="1" ht="6.95" customHeight="1">
      <c r="A102" s="14"/>
      <c r="B102" s="46"/>
      <c r="C102" s="47"/>
      <c r="D102" s="47"/>
      <c r="E102" s="47"/>
      <c r="F102" s="47"/>
      <c r="G102" s="47"/>
      <c r="H102" s="47"/>
      <c r="I102" s="47"/>
      <c r="J102" s="47"/>
      <c r="K102" s="47"/>
      <c r="L102" s="16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</row>
    <row r="106" spans="1:31" s="17" customFormat="1" ht="6.95" customHeight="1">
      <c r="A106" s="14"/>
      <c r="B106" s="48"/>
      <c r="C106" s="49"/>
      <c r="D106" s="49"/>
      <c r="E106" s="49"/>
      <c r="F106" s="49"/>
      <c r="G106" s="49"/>
      <c r="H106" s="49"/>
      <c r="I106" s="49"/>
      <c r="J106" s="49"/>
      <c r="K106" s="49"/>
      <c r="L106" s="16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</row>
    <row r="107" spans="1:31" s="17" customFormat="1" ht="24.95" customHeight="1">
      <c r="A107" s="14"/>
      <c r="B107" s="15"/>
      <c r="C107" s="10" t="s">
        <v>202</v>
      </c>
      <c r="D107" s="14"/>
      <c r="E107" s="14"/>
      <c r="F107" s="14"/>
      <c r="G107" s="14"/>
      <c r="H107" s="14"/>
      <c r="I107" s="14"/>
      <c r="J107" s="14"/>
      <c r="K107" s="14"/>
      <c r="L107" s="16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</row>
    <row r="108" spans="1:31" s="17" customFormat="1" ht="6.95" customHeight="1">
      <c r="A108" s="14"/>
      <c r="B108" s="15"/>
      <c r="C108" s="14"/>
      <c r="D108" s="14"/>
      <c r="E108" s="14"/>
      <c r="F108" s="14"/>
      <c r="G108" s="14"/>
      <c r="H108" s="14"/>
      <c r="I108" s="14"/>
      <c r="J108" s="14"/>
      <c r="K108" s="14"/>
      <c r="L108" s="16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31" s="17" customFormat="1" ht="12" customHeight="1">
      <c r="A109" s="14"/>
      <c r="B109" s="15"/>
      <c r="C109" s="12" t="s">
        <v>14</v>
      </c>
      <c r="D109" s="14"/>
      <c r="E109" s="14"/>
      <c r="F109" s="14"/>
      <c r="G109" s="14"/>
      <c r="H109" s="14"/>
      <c r="I109" s="14"/>
      <c r="J109" s="14"/>
      <c r="K109" s="14"/>
      <c r="L109" s="16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  <row r="110" spans="1:31" s="17" customFormat="1" ht="16.5" customHeight="1">
      <c r="A110" s="14"/>
      <c r="B110" s="15"/>
      <c r="C110" s="14"/>
      <c r="D110" s="14"/>
      <c r="E110" s="321" t="str">
        <f>E7</f>
        <v>MŠ Tychonova - celková rekonstrukce</v>
      </c>
      <c r="F110" s="322"/>
      <c r="G110" s="322"/>
      <c r="H110" s="322"/>
      <c r="I110" s="14"/>
      <c r="J110" s="14"/>
      <c r="K110" s="14"/>
      <c r="L110" s="16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</row>
    <row r="111" spans="1:31" s="17" customFormat="1" ht="12" customHeight="1">
      <c r="A111" s="14"/>
      <c r="B111" s="15"/>
      <c r="C111" s="12" t="s">
        <v>162</v>
      </c>
      <c r="D111" s="14"/>
      <c r="E111" s="14"/>
      <c r="F111" s="14"/>
      <c r="G111" s="14"/>
      <c r="H111" s="14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31" s="17" customFormat="1" ht="16.5" customHeight="1">
      <c r="A112" s="14"/>
      <c r="B112" s="15"/>
      <c r="C112" s="14"/>
      <c r="D112" s="14"/>
      <c r="E112" s="315" t="str">
        <f>E9</f>
        <v>SO 209 - Přípojky</v>
      </c>
      <c r="F112" s="320"/>
      <c r="G112" s="320"/>
      <c r="H112" s="320"/>
      <c r="I112" s="14"/>
      <c r="J112" s="14"/>
      <c r="K112" s="14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3" spans="1:65" s="17" customFormat="1" ht="6.95" customHeight="1">
      <c r="A113" s="14"/>
      <c r="B113" s="15"/>
      <c r="C113" s="14"/>
      <c r="D113" s="14"/>
      <c r="E113" s="14"/>
      <c r="F113" s="14"/>
      <c r="G113" s="14"/>
      <c r="H113" s="14"/>
      <c r="I113" s="14"/>
      <c r="J113" s="14"/>
      <c r="K113" s="14"/>
      <c r="L113" s="16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</row>
    <row r="114" spans="1:65" s="17" customFormat="1" ht="12" customHeight="1">
      <c r="A114" s="14"/>
      <c r="B114" s="15"/>
      <c r="C114" s="12" t="s">
        <v>18</v>
      </c>
      <c r="D114" s="14"/>
      <c r="E114" s="14"/>
      <c r="F114" s="19" t="str">
        <f>F12</f>
        <v>Praha 6 - Hradčany</v>
      </c>
      <c r="G114" s="14"/>
      <c r="H114" s="14"/>
      <c r="I114" s="12" t="s">
        <v>20</v>
      </c>
      <c r="J114" s="20">
        <f>IF(J12="","",J12)</f>
        <v>0</v>
      </c>
      <c r="K114" s="14"/>
      <c r="L114" s="16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</row>
    <row r="115" spans="1:65" s="17" customFormat="1" ht="6.95" customHeight="1">
      <c r="A115" s="14"/>
      <c r="B115" s="15"/>
      <c r="C115" s="14"/>
      <c r="D115" s="14"/>
      <c r="E115" s="14"/>
      <c r="F115" s="14"/>
      <c r="G115" s="14"/>
      <c r="H115" s="14"/>
      <c r="I115" s="14"/>
      <c r="J115" s="14"/>
      <c r="K115" s="14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65" s="17" customFormat="1" ht="15.2" customHeight="1">
      <c r="A116" s="14"/>
      <c r="B116" s="15"/>
      <c r="C116" s="12" t="s">
        <v>21</v>
      </c>
      <c r="D116" s="14"/>
      <c r="E116" s="14"/>
      <c r="F116" s="19" t="str">
        <f>E15</f>
        <v>Městská část Praha 6</v>
      </c>
      <c r="G116" s="14"/>
      <c r="H116" s="14"/>
      <c r="I116" s="12" t="s">
        <v>26</v>
      </c>
      <c r="J116" s="50" t="str">
        <f>E21</f>
        <v>BOMART spol. s r.o.</v>
      </c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65" s="17" customFormat="1" ht="15.2" customHeight="1">
      <c r="A117" s="14"/>
      <c r="B117" s="15"/>
      <c r="C117" s="12" t="s">
        <v>25</v>
      </c>
      <c r="D117" s="14"/>
      <c r="E117" s="14"/>
      <c r="F117" s="19">
        <f>IF(E18="","",E18)</f>
        <v>0</v>
      </c>
      <c r="G117" s="14"/>
      <c r="H117" s="14"/>
      <c r="I117" s="12" t="s">
        <v>29</v>
      </c>
      <c r="J117" s="50" t="str">
        <f>E24</f>
        <v xml:space="preserve"> </v>
      </c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65" s="17" customFormat="1" ht="10.35" customHeight="1">
      <c r="A118" s="14"/>
      <c r="B118" s="15"/>
      <c r="C118" s="14"/>
      <c r="D118" s="14"/>
      <c r="E118" s="14"/>
      <c r="F118" s="14"/>
      <c r="G118" s="14"/>
      <c r="H118" s="14"/>
      <c r="I118" s="14"/>
      <c r="J118" s="14"/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65" s="73" customFormat="1" ht="29.25" customHeight="1">
      <c r="A119" s="64"/>
      <c r="B119" s="65"/>
      <c r="C119" s="66" t="s">
        <v>203</v>
      </c>
      <c r="D119" s="67" t="s">
        <v>57</v>
      </c>
      <c r="E119" s="67" t="s">
        <v>53</v>
      </c>
      <c r="F119" s="67" t="s">
        <v>54</v>
      </c>
      <c r="G119" s="67" t="s">
        <v>204</v>
      </c>
      <c r="H119" s="67" t="s">
        <v>205</v>
      </c>
      <c r="I119" s="67" t="s">
        <v>206</v>
      </c>
      <c r="J119" s="67" t="s">
        <v>166</v>
      </c>
      <c r="K119" s="68" t="s">
        <v>207</v>
      </c>
      <c r="L119" s="69"/>
      <c r="M119" s="70" t="s">
        <v>0</v>
      </c>
      <c r="N119" s="71" t="s">
        <v>36</v>
      </c>
      <c r="O119" s="71" t="s">
        <v>208</v>
      </c>
      <c r="P119" s="71" t="s">
        <v>209</v>
      </c>
      <c r="Q119" s="71" t="s">
        <v>210</v>
      </c>
      <c r="R119" s="71" t="s">
        <v>211</v>
      </c>
      <c r="S119" s="71" t="s">
        <v>212</v>
      </c>
      <c r="T119" s="72" t="s">
        <v>213</v>
      </c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</row>
    <row r="120" spans="1:65" s="17" customFormat="1" ht="22.9" customHeight="1">
      <c r="A120" s="14"/>
      <c r="B120" s="15"/>
      <c r="C120" s="74" t="s">
        <v>214</v>
      </c>
      <c r="D120" s="14"/>
      <c r="E120" s="14"/>
      <c r="F120" s="14"/>
      <c r="G120" s="14"/>
      <c r="H120" s="14"/>
      <c r="I120" s="14"/>
      <c r="J120" s="75">
        <f>BK120</f>
        <v>0</v>
      </c>
      <c r="K120" s="14"/>
      <c r="L120" s="15"/>
      <c r="M120" s="76"/>
      <c r="N120" s="77"/>
      <c r="O120" s="25"/>
      <c r="P120" s="78">
        <f>P121+P142</f>
        <v>0</v>
      </c>
      <c r="Q120" s="25"/>
      <c r="R120" s="78">
        <f>R121+R142</f>
        <v>0</v>
      </c>
      <c r="S120" s="25"/>
      <c r="T120" s="79">
        <f>T121+T142</f>
        <v>0</v>
      </c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6" t="s">
        <v>71</v>
      </c>
      <c r="AU120" s="6" t="s">
        <v>168</v>
      </c>
      <c r="BK120" s="80">
        <f>BK121+BK142</f>
        <v>0</v>
      </c>
    </row>
    <row r="121" spans="1:65" s="81" customFormat="1" ht="25.9" customHeight="1">
      <c r="B121" s="82"/>
      <c r="D121" s="83" t="s">
        <v>71</v>
      </c>
      <c r="E121" s="84" t="s">
        <v>2391</v>
      </c>
      <c r="F121" s="84" t="s">
        <v>4467</v>
      </c>
      <c r="J121" s="85">
        <f>BK121</f>
        <v>0</v>
      </c>
      <c r="L121" s="82"/>
      <c r="M121" s="86"/>
      <c r="N121" s="87"/>
      <c r="O121" s="87"/>
      <c r="P121" s="88">
        <f>SUM(P122:P141)</f>
        <v>0</v>
      </c>
      <c r="Q121" s="87"/>
      <c r="R121" s="88">
        <f>SUM(R122:R141)</f>
        <v>0</v>
      </c>
      <c r="S121" s="87"/>
      <c r="T121" s="89">
        <f>SUM(T122:T141)</f>
        <v>0</v>
      </c>
      <c r="AR121" s="83" t="s">
        <v>79</v>
      </c>
      <c r="AT121" s="90" t="s">
        <v>71</v>
      </c>
      <c r="AU121" s="90" t="s">
        <v>72</v>
      </c>
      <c r="AY121" s="83" t="s">
        <v>217</v>
      </c>
      <c r="BK121" s="91">
        <f>SUM(BK122:BK141)</f>
        <v>0</v>
      </c>
    </row>
    <row r="122" spans="1:65" s="17" customFormat="1" ht="16.5" customHeight="1">
      <c r="A122" s="14"/>
      <c r="B122" s="15"/>
      <c r="C122" s="94">
        <v>1</v>
      </c>
      <c r="D122" s="94" t="s">
        <v>219</v>
      </c>
      <c r="E122" s="95" t="s">
        <v>4468</v>
      </c>
      <c r="F122" s="96" t="s">
        <v>4469</v>
      </c>
      <c r="G122" s="97" t="s">
        <v>2486</v>
      </c>
      <c r="H122" s="98">
        <v>1</v>
      </c>
      <c r="I122" s="1"/>
      <c r="J122" s="99">
        <f t="shared" ref="J122:J141" si="0">ROUND(I122*H122,2)</f>
        <v>0</v>
      </c>
      <c r="K122" s="96" t="s">
        <v>0</v>
      </c>
      <c r="L122" s="15"/>
      <c r="M122" s="100" t="s">
        <v>0</v>
      </c>
      <c r="N122" s="101" t="s">
        <v>37</v>
      </c>
      <c r="O122" s="102"/>
      <c r="P122" s="103">
        <f t="shared" ref="P122:P141" si="1">O122*H122</f>
        <v>0</v>
      </c>
      <c r="Q122" s="103">
        <v>0</v>
      </c>
      <c r="R122" s="103">
        <f t="shared" ref="R122:R141" si="2">Q122*H122</f>
        <v>0</v>
      </c>
      <c r="S122" s="103">
        <v>0</v>
      </c>
      <c r="T122" s="104">
        <f t="shared" ref="T122:T141" si="3">S122*H122</f>
        <v>0</v>
      </c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R122" s="105" t="s">
        <v>224</v>
      </c>
      <c r="AT122" s="105" t="s">
        <v>219</v>
      </c>
      <c r="AU122" s="105" t="s">
        <v>79</v>
      </c>
      <c r="AY122" s="6" t="s">
        <v>217</v>
      </c>
      <c r="BE122" s="106">
        <f t="shared" ref="BE122:BE141" si="4">IF(N122="základní",J122,0)</f>
        <v>0</v>
      </c>
      <c r="BF122" s="106">
        <f t="shared" ref="BF122:BF141" si="5">IF(N122="snížená",J122,0)</f>
        <v>0</v>
      </c>
      <c r="BG122" s="106">
        <f t="shared" ref="BG122:BG141" si="6">IF(N122="zákl. přenesená",J122,0)</f>
        <v>0</v>
      </c>
      <c r="BH122" s="106">
        <f t="shared" ref="BH122:BH141" si="7">IF(N122="sníž. přenesená",J122,0)</f>
        <v>0</v>
      </c>
      <c r="BI122" s="106">
        <f t="shared" ref="BI122:BI141" si="8">IF(N122="nulová",J122,0)</f>
        <v>0</v>
      </c>
      <c r="BJ122" s="6" t="s">
        <v>79</v>
      </c>
      <c r="BK122" s="106">
        <f t="shared" ref="BK122:BK141" si="9">ROUND(I122*H122,2)</f>
        <v>0</v>
      </c>
      <c r="BL122" s="6" t="s">
        <v>224</v>
      </c>
      <c r="BM122" s="105" t="s">
        <v>81</v>
      </c>
    </row>
    <row r="123" spans="1:65" s="17" customFormat="1" ht="16.5" customHeight="1">
      <c r="A123" s="14"/>
      <c r="B123" s="15"/>
      <c r="C123" s="94">
        <f>C122+1</f>
        <v>2</v>
      </c>
      <c r="D123" s="94" t="s">
        <v>219</v>
      </c>
      <c r="E123" s="95" t="s">
        <v>4470</v>
      </c>
      <c r="F123" s="96" t="s">
        <v>4471</v>
      </c>
      <c r="G123" s="97" t="s">
        <v>2486</v>
      </c>
      <c r="H123" s="98">
        <v>1</v>
      </c>
      <c r="I123" s="1"/>
      <c r="J123" s="99">
        <f t="shared" si="0"/>
        <v>0</v>
      </c>
      <c r="K123" s="96" t="s">
        <v>0</v>
      </c>
      <c r="L123" s="15"/>
      <c r="M123" s="100" t="s">
        <v>0</v>
      </c>
      <c r="N123" s="101" t="s">
        <v>37</v>
      </c>
      <c r="O123" s="102"/>
      <c r="P123" s="103">
        <f t="shared" si="1"/>
        <v>0</v>
      </c>
      <c r="Q123" s="103">
        <v>0</v>
      </c>
      <c r="R123" s="103">
        <f t="shared" si="2"/>
        <v>0</v>
      </c>
      <c r="S123" s="103">
        <v>0</v>
      </c>
      <c r="T123" s="104">
        <f t="shared" si="3"/>
        <v>0</v>
      </c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R123" s="105" t="s">
        <v>224</v>
      </c>
      <c r="AT123" s="105" t="s">
        <v>219</v>
      </c>
      <c r="AU123" s="105" t="s">
        <v>79</v>
      </c>
      <c r="AY123" s="6" t="s">
        <v>217</v>
      </c>
      <c r="BE123" s="106">
        <f t="shared" si="4"/>
        <v>0</v>
      </c>
      <c r="BF123" s="106">
        <f t="shared" si="5"/>
        <v>0</v>
      </c>
      <c r="BG123" s="106">
        <f t="shared" si="6"/>
        <v>0</v>
      </c>
      <c r="BH123" s="106">
        <f t="shared" si="7"/>
        <v>0</v>
      </c>
      <c r="BI123" s="106">
        <f t="shared" si="8"/>
        <v>0</v>
      </c>
      <c r="BJ123" s="6" t="s">
        <v>79</v>
      </c>
      <c r="BK123" s="106">
        <f t="shared" si="9"/>
        <v>0</v>
      </c>
      <c r="BL123" s="6" t="s">
        <v>224</v>
      </c>
      <c r="BM123" s="105" t="s">
        <v>224</v>
      </c>
    </row>
    <row r="124" spans="1:65" s="17" customFormat="1" ht="16.5" customHeight="1">
      <c r="A124" s="14"/>
      <c r="B124" s="15"/>
      <c r="C124" s="94">
        <f>C123+1</f>
        <v>3</v>
      </c>
      <c r="D124" s="94" t="s">
        <v>219</v>
      </c>
      <c r="E124" s="95" t="s">
        <v>4472</v>
      </c>
      <c r="F124" s="96" t="s">
        <v>4473</v>
      </c>
      <c r="G124" s="97" t="s">
        <v>257</v>
      </c>
      <c r="H124" s="98">
        <v>10</v>
      </c>
      <c r="I124" s="1"/>
      <c r="J124" s="99">
        <f t="shared" si="0"/>
        <v>0</v>
      </c>
      <c r="K124" s="96" t="s">
        <v>0</v>
      </c>
      <c r="L124" s="15"/>
      <c r="M124" s="100" t="s">
        <v>0</v>
      </c>
      <c r="N124" s="101" t="s">
        <v>37</v>
      </c>
      <c r="O124" s="102"/>
      <c r="P124" s="103">
        <f t="shared" si="1"/>
        <v>0</v>
      </c>
      <c r="Q124" s="103">
        <v>0</v>
      </c>
      <c r="R124" s="103">
        <f t="shared" si="2"/>
        <v>0</v>
      </c>
      <c r="S124" s="103">
        <v>0</v>
      </c>
      <c r="T124" s="104">
        <f t="shared" si="3"/>
        <v>0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R124" s="105" t="s">
        <v>224</v>
      </c>
      <c r="AT124" s="105" t="s">
        <v>219</v>
      </c>
      <c r="AU124" s="105" t="s">
        <v>79</v>
      </c>
      <c r="AY124" s="6" t="s">
        <v>217</v>
      </c>
      <c r="BE124" s="106">
        <f t="shared" si="4"/>
        <v>0</v>
      </c>
      <c r="BF124" s="106">
        <f t="shared" si="5"/>
        <v>0</v>
      </c>
      <c r="BG124" s="106">
        <f t="shared" si="6"/>
        <v>0</v>
      </c>
      <c r="BH124" s="106">
        <f t="shared" si="7"/>
        <v>0</v>
      </c>
      <c r="BI124" s="106">
        <f t="shared" si="8"/>
        <v>0</v>
      </c>
      <c r="BJ124" s="6" t="s">
        <v>79</v>
      </c>
      <c r="BK124" s="106">
        <f t="shared" si="9"/>
        <v>0</v>
      </c>
      <c r="BL124" s="6" t="s">
        <v>224</v>
      </c>
      <c r="BM124" s="105" t="s">
        <v>244</v>
      </c>
    </row>
    <row r="125" spans="1:65" s="17" customFormat="1" ht="36">
      <c r="A125" s="14"/>
      <c r="B125" s="15"/>
      <c r="C125" s="94">
        <f t="shared" ref="C125:C141" si="10">C124+1</f>
        <v>4</v>
      </c>
      <c r="D125" s="94" t="s">
        <v>219</v>
      </c>
      <c r="E125" s="95" t="s">
        <v>4474</v>
      </c>
      <c r="F125" s="96" t="s">
        <v>5519</v>
      </c>
      <c r="G125" s="97" t="s">
        <v>2486</v>
      </c>
      <c r="H125" s="98">
        <v>1</v>
      </c>
      <c r="I125" s="1"/>
      <c r="J125" s="99">
        <f t="shared" si="0"/>
        <v>0</v>
      </c>
      <c r="K125" s="96" t="s">
        <v>0</v>
      </c>
      <c r="L125" s="15"/>
      <c r="M125" s="100" t="s">
        <v>0</v>
      </c>
      <c r="N125" s="101" t="s">
        <v>37</v>
      </c>
      <c r="O125" s="102"/>
      <c r="P125" s="103">
        <f t="shared" si="1"/>
        <v>0</v>
      </c>
      <c r="Q125" s="103">
        <v>0</v>
      </c>
      <c r="R125" s="103">
        <f t="shared" si="2"/>
        <v>0</v>
      </c>
      <c r="S125" s="103">
        <v>0</v>
      </c>
      <c r="T125" s="104">
        <f t="shared" si="3"/>
        <v>0</v>
      </c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R125" s="105" t="s">
        <v>224</v>
      </c>
      <c r="AT125" s="105" t="s">
        <v>219</v>
      </c>
      <c r="AU125" s="105" t="s">
        <v>79</v>
      </c>
      <c r="AY125" s="6" t="s">
        <v>217</v>
      </c>
      <c r="BE125" s="106">
        <f t="shared" si="4"/>
        <v>0</v>
      </c>
      <c r="BF125" s="106">
        <f t="shared" si="5"/>
        <v>0</v>
      </c>
      <c r="BG125" s="106">
        <f t="shared" si="6"/>
        <v>0</v>
      </c>
      <c r="BH125" s="106">
        <f t="shared" si="7"/>
        <v>0</v>
      </c>
      <c r="BI125" s="106">
        <f t="shared" si="8"/>
        <v>0</v>
      </c>
      <c r="BJ125" s="6" t="s">
        <v>79</v>
      </c>
      <c r="BK125" s="106">
        <f t="shared" si="9"/>
        <v>0</v>
      </c>
      <c r="BL125" s="6" t="s">
        <v>224</v>
      </c>
      <c r="BM125" s="105" t="s">
        <v>248</v>
      </c>
    </row>
    <row r="126" spans="1:65" s="17" customFormat="1" ht="16.5" customHeight="1">
      <c r="A126" s="14"/>
      <c r="B126" s="15"/>
      <c r="C126" s="94">
        <f t="shared" si="10"/>
        <v>5</v>
      </c>
      <c r="D126" s="94" t="s">
        <v>219</v>
      </c>
      <c r="E126" s="95" t="s">
        <v>4475</v>
      </c>
      <c r="F126" s="96" t="s">
        <v>5520</v>
      </c>
      <c r="G126" s="97" t="s">
        <v>2486</v>
      </c>
      <c r="H126" s="98">
        <v>2</v>
      </c>
      <c r="I126" s="1"/>
      <c r="J126" s="99">
        <f t="shared" si="0"/>
        <v>0</v>
      </c>
      <c r="K126" s="96" t="s">
        <v>0</v>
      </c>
      <c r="L126" s="15"/>
      <c r="M126" s="100" t="s">
        <v>0</v>
      </c>
      <c r="N126" s="101" t="s">
        <v>37</v>
      </c>
      <c r="O126" s="102"/>
      <c r="P126" s="103">
        <f t="shared" si="1"/>
        <v>0</v>
      </c>
      <c r="Q126" s="103">
        <v>0</v>
      </c>
      <c r="R126" s="103">
        <f t="shared" si="2"/>
        <v>0</v>
      </c>
      <c r="S126" s="103">
        <v>0</v>
      </c>
      <c r="T126" s="104">
        <f t="shared" si="3"/>
        <v>0</v>
      </c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R126" s="105" t="s">
        <v>224</v>
      </c>
      <c r="AT126" s="105" t="s">
        <v>219</v>
      </c>
      <c r="AU126" s="105" t="s">
        <v>79</v>
      </c>
      <c r="AY126" s="6" t="s">
        <v>217</v>
      </c>
      <c r="BE126" s="106">
        <f t="shared" si="4"/>
        <v>0</v>
      </c>
      <c r="BF126" s="106">
        <f t="shared" si="5"/>
        <v>0</v>
      </c>
      <c r="BG126" s="106">
        <f t="shared" si="6"/>
        <v>0</v>
      </c>
      <c r="BH126" s="106">
        <f t="shared" si="7"/>
        <v>0</v>
      </c>
      <c r="BI126" s="106">
        <f t="shared" si="8"/>
        <v>0</v>
      </c>
      <c r="BJ126" s="6" t="s">
        <v>79</v>
      </c>
      <c r="BK126" s="106">
        <f t="shared" si="9"/>
        <v>0</v>
      </c>
      <c r="BL126" s="6" t="s">
        <v>224</v>
      </c>
      <c r="BM126" s="105" t="s">
        <v>266</v>
      </c>
    </row>
    <row r="127" spans="1:65" s="17" customFormat="1" ht="16.5" customHeight="1">
      <c r="A127" s="14"/>
      <c r="B127" s="15"/>
      <c r="C127" s="94">
        <f t="shared" si="10"/>
        <v>6</v>
      </c>
      <c r="D127" s="94" t="s">
        <v>219</v>
      </c>
      <c r="E127" s="95" t="s">
        <v>4476</v>
      </c>
      <c r="F127" s="96" t="s">
        <v>5521</v>
      </c>
      <c r="G127" s="97" t="s">
        <v>2486</v>
      </c>
      <c r="H127" s="98">
        <v>1</v>
      </c>
      <c r="I127" s="1"/>
      <c r="J127" s="99">
        <f t="shared" si="0"/>
        <v>0</v>
      </c>
      <c r="K127" s="96" t="s">
        <v>0</v>
      </c>
      <c r="L127" s="15"/>
      <c r="M127" s="100" t="s">
        <v>0</v>
      </c>
      <c r="N127" s="101" t="s">
        <v>37</v>
      </c>
      <c r="O127" s="102"/>
      <c r="P127" s="103">
        <f t="shared" si="1"/>
        <v>0</v>
      </c>
      <c r="Q127" s="103">
        <v>0</v>
      </c>
      <c r="R127" s="103">
        <f t="shared" si="2"/>
        <v>0</v>
      </c>
      <c r="S127" s="103">
        <v>0</v>
      </c>
      <c r="T127" s="104">
        <f t="shared" si="3"/>
        <v>0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R127" s="105" t="s">
        <v>224</v>
      </c>
      <c r="AT127" s="105" t="s">
        <v>219</v>
      </c>
      <c r="AU127" s="105" t="s">
        <v>79</v>
      </c>
      <c r="AY127" s="6" t="s">
        <v>217</v>
      </c>
      <c r="BE127" s="106">
        <f t="shared" si="4"/>
        <v>0</v>
      </c>
      <c r="BF127" s="106">
        <f t="shared" si="5"/>
        <v>0</v>
      </c>
      <c r="BG127" s="106">
        <f t="shared" si="6"/>
        <v>0</v>
      </c>
      <c r="BH127" s="106">
        <f t="shared" si="7"/>
        <v>0</v>
      </c>
      <c r="BI127" s="106">
        <f t="shared" si="8"/>
        <v>0</v>
      </c>
      <c r="BJ127" s="6" t="s">
        <v>79</v>
      </c>
      <c r="BK127" s="106">
        <f t="shared" si="9"/>
        <v>0</v>
      </c>
      <c r="BL127" s="6" t="s">
        <v>224</v>
      </c>
      <c r="BM127" s="105" t="s">
        <v>275</v>
      </c>
    </row>
    <row r="128" spans="1:65" s="17" customFormat="1" ht="16.5" customHeight="1">
      <c r="A128" s="14"/>
      <c r="B128" s="15"/>
      <c r="C128" s="94">
        <f t="shared" si="10"/>
        <v>7</v>
      </c>
      <c r="D128" s="94" t="s">
        <v>219</v>
      </c>
      <c r="E128" s="95" t="s">
        <v>4477</v>
      </c>
      <c r="F128" s="96" t="s">
        <v>5522</v>
      </c>
      <c r="G128" s="97" t="s">
        <v>2486</v>
      </c>
      <c r="H128" s="98">
        <v>1</v>
      </c>
      <c r="I128" s="1"/>
      <c r="J128" s="99">
        <f t="shared" si="0"/>
        <v>0</v>
      </c>
      <c r="K128" s="96" t="s">
        <v>0</v>
      </c>
      <c r="L128" s="15"/>
      <c r="M128" s="100" t="s">
        <v>0</v>
      </c>
      <c r="N128" s="101" t="s">
        <v>37</v>
      </c>
      <c r="O128" s="102"/>
      <c r="P128" s="103">
        <f t="shared" si="1"/>
        <v>0</v>
      </c>
      <c r="Q128" s="103">
        <v>0</v>
      </c>
      <c r="R128" s="103">
        <f t="shared" si="2"/>
        <v>0</v>
      </c>
      <c r="S128" s="103">
        <v>0</v>
      </c>
      <c r="T128" s="104">
        <f t="shared" si="3"/>
        <v>0</v>
      </c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R128" s="105" t="s">
        <v>224</v>
      </c>
      <c r="AT128" s="105" t="s">
        <v>219</v>
      </c>
      <c r="AU128" s="105" t="s">
        <v>79</v>
      </c>
      <c r="AY128" s="6" t="s">
        <v>217</v>
      </c>
      <c r="BE128" s="106">
        <f t="shared" si="4"/>
        <v>0</v>
      </c>
      <c r="BF128" s="106">
        <f t="shared" si="5"/>
        <v>0</v>
      </c>
      <c r="BG128" s="106">
        <f t="shared" si="6"/>
        <v>0</v>
      </c>
      <c r="BH128" s="106">
        <f t="shared" si="7"/>
        <v>0</v>
      </c>
      <c r="BI128" s="106">
        <f t="shared" si="8"/>
        <v>0</v>
      </c>
      <c r="BJ128" s="6" t="s">
        <v>79</v>
      </c>
      <c r="BK128" s="106">
        <f t="shared" si="9"/>
        <v>0</v>
      </c>
      <c r="BL128" s="6" t="s">
        <v>224</v>
      </c>
      <c r="BM128" s="105" t="s">
        <v>283</v>
      </c>
    </row>
    <row r="129" spans="1:65" s="17" customFormat="1" ht="16.5" customHeight="1">
      <c r="A129" s="14"/>
      <c r="B129" s="15"/>
      <c r="C129" s="94">
        <f t="shared" si="10"/>
        <v>8</v>
      </c>
      <c r="D129" s="94" t="s">
        <v>219</v>
      </c>
      <c r="E129" s="95" t="s">
        <v>4478</v>
      </c>
      <c r="F129" s="96" t="s">
        <v>5523</v>
      </c>
      <c r="G129" s="97" t="s">
        <v>2486</v>
      </c>
      <c r="H129" s="98">
        <v>1</v>
      </c>
      <c r="I129" s="1"/>
      <c r="J129" s="99">
        <f t="shared" si="0"/>
        <v>0</v>
      </c>
      <c r="K129" s="96" t="s">
        <v>0</v>
      </c>
      <c r="L129" s="15"/>
      <c r="M129" s="100" t="s">
        <v>0</v>
      </c>
      <c r="N129" s="101" t="s">
        <v>37</v>
      </c>
      <c r="O129" s="102"/>
      <c r="P129" s="103">
        <f t="shared" si="1"/>
        <v>0</v>
      </c>
      <c r="Q129" s="103">
        <v>0</v>
      </c>
      <c r="R129" s="103">
        <f t="shared" si="2"/>
        <v>0</v>
      </c>
      <c r="S129" s="103">
        <v>0</v>
      </c>
      <c r="T129" s="104">
        <f t="shared" si="3"/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R129" s="105" t="s">
        <v>224</v>
      </c>
      <c r="AT129" s="105" t="s">
        <v>219</v>
      </c>
      <c r="AU129" s="105" t="s">
        <v>79</v>
      </c>
      <c r="AY129" s="6" t="s">
        <v>217</v>
      </c>
      <c r="BE129" s="106">
        <f t="shared" si="4"/>
        <v>0</v>
      </c>
      <c r="BF129" s="106">
        <f t="shared" si="5"/>
        <v>0</v>
      </c>
      <c r="BG129" s="106">
        <f t="shared" si="6"/>
        <v>0</v>
      </c>
      <c r="BH129" s="106">
        <f t="shared" si="7"/>
        <v>0</v>
      </c>
      <c r="BI129" s="106">
        <f t="shared" si="8"/>
        <v>0</v>
      </c>
      <c r="BJ129" s="6" t="s">
        <v>79</v>
      </c>
      <c r="BK129" s="106">
        <f t="shared" si="9"/>
        <v>0</v>
      </c>
      <c r="BL129" s="6" t="s">
        <v>224</v>
      </c>
      <c r="BM129" s="105" t="s">
        <v>293</v>
      </c>
    </row>
    <row r="130" spans="1:65" s="17" customFormat="1" ht="16.5" customHeight="1">
      <c r="A130" s="14"/>
      <c r="B130" s="15"/>
      <c r="C130" s="94">
        <f t="shared" si="10"/>
        <v>9</v>
      </c>
      <c r="D130" s="94" t="s">
        <v>219</v>
      </c>
      <c r="E130" s="95" t="s">
        <v>4479</v>
      </c>
      <c r="F130" s="96" t="s">
        <v>5524</v>
      </c>
      <c r="G130" s="97" t="s">
        <v>2486</v>
      </c>
      <c r="H130" s="98">
        <v>1</v>
      </c>
      <c r="I130" s="1"/>
      <c r="J130" s="99">
        <f t="shared" si="0"/>
        <v>0</v>
      </c>
      <c r="K130" s="96" t="s">
        <v>0</v>
      </c>
      <c r="L130" s="15"/>
      <c r="M130" s="100" t="s">
        <v>0</v>
      </c>
      <c r="N130" s="101" t="s">
        <v>37</v>
      </c>
      <c r="O130" s="102"/>
      <c r="P130" s="103">
        <f t="shared" si="1"/>
        <v>0</v>
      </c>
      <c r="Q130" s="103">
        <v>0</v>
      </c>
      <c r="R130" s="103">
        <f t="shared" si="2"/>
        <v>0</v>
      </c>
      <c r="S130" s="103">
        <v>0</v>
      </c>
      <c r="T130" s="104">
        <f t="shared" si="3"/>
        <v>0</v>
      </c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R130" s="105" t="s">
        <v>224</v>
      </c>
      <c r="AT130" s="105" t="s">
        <v>219</v>
      </c>
      <c r="AU130" s="105" t="s">
        <v>79</v>
      </c>
      <c r="AY130" s="6" t="s">
        <v>217</v>
      </c>
      <c r="BE130" s="106">
        <f t="shared" si="4"/>
        <v>0</v>
      </c>
      <c r="BF130" s="106">
        <f t="shared" si="5"/>
        <v>0</v>
      </c>
      <c r="BG130" s="106">
        <f t="shared" si="6"/>
        <v>0</v>
      </c>
      <c r="BH130" s="106">
        <f t="shared" si="7"/>
        <v>0</v>
      </c>
      <c r="BI130" s="106">
        <f t="shared" si="8"/>
        <v>0</v>
      </c>
      <c r="BJ130" s="6" t="s">
        <v>79</v>
      </c>
      <c r="BK130" s="106">
        <f t="shared" si="9"/>
        <v>0</v>
      </c>
      <c r="BL130" s="6" t="s">
        <v>224</v>
      </c>
      <c r="BM130" s="105" t="s">
        <v>299</v>
      </c>
    </row>
    <row r="131" spans="1:65" s="17" customFormat="1" ht="16.5" customHeight="1">
      <c r="A131" s="14"/>
      <c r="B131" s="15"/>
      <c r="C131" s="94">
        <f t="shared" si="10"/>
        <v>10</v>
      </c>
      <c r="D131" s="94" t="s">
        <v>219</v>
      </c>
      <c r="E131" s="95" t="s">
        <v>4480</v>
      </c>
      <c r="F131" s="96" t="s">
        <v>5525</v>
      </c>
      <c r="G131" s="97" t="s">
        <v>2486</v>
      </c>
      <c r="H131" s="98">
        <v>1</v>
      </c>
      <c r="I131" s="1"/>
      <c r="J131" s="99">
        <f t="shared" si="0"/>
        <v>0</v>
      </c>
      <c r="K131" s="96" t="s">
        <v>0</v>
      </c>
      <c r="L131" s="15"/>
      <c r="M131" s="100" t="s">
        <v>0</v>
      </c>
      <c r="N131" s="101" t="s">
        <v>37</v>
      </c>
      <c r="O131" s="102"/>
      <c r="P131" s="103">
        <f t="shared" si="1"/>
        <v>0</v>
      </c>
      <c r="Q131" s="103">
        <v>0</v>
      </c>
      <c r="R131" s="103">
        <f t="shared" si="2"/>
        <v>0</v>
      </c>
      <c r="S131" s="103">
        <v>0</v>
      </c>
      <c r="T131" s="104">
        <f t="shared" si="3"/>
        <v>0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R131" s="105" t="s">
        <v>224</v>
      </c>
      <c r="AT131" s="105" t="s">
        <v>219</v>
      </c>
      <c r="AU131" s="105" t="s">
        <v>79</v>
      </c>
      <c r="AY131" s="6" t="s">
        <v>217</v>
      </c>
      <c r="BE131" s="106">
        <f t="shared" si="4"/>
        <v>0</v>
      </c>
      <c r="BF131" s="106">
        <f t="shared" si="5"/>
        <v>0</v>
      </c>
      <c r="BG131" s="106">
        <f t="shared" si="6"/>
        <v>0</v>
      </c>
      <c r="BH131" s="106">
        <f t="shared" si="7"/>
        <v>0</v>
      </c>
      <c r="BI131" s="106">
        <f t="shared" si="8"/>
        <v>0</v>
      </c>
      <c r="BJ131" s="6" t="s">
        <v>79</v>
      </c>
      <c r="BK131" s="106">
        <f t="shared" si="9"/>
        <v>0</v>
      </c>
      <c r="BL131" s="6" t="s">
        <v>224</v>
      </c>
      <c r="BM131" s="105" t="s">
        <v>308</v>
      </c>
    </row>
    <row r="132" spans="1:65" s="17" customFormat="1" ht="25.5" customHeight="1">
      <c r="A132" s="14"/>
      <c r="B132" s="15"/>
      <c r="C132" s="94">
        <f t="shared" si="10"/>
        <v>11</v>
      </c>
      <c r="D132" s="94" t="s">
        <v>219</v>
      </c>
      <c r="E132" s="95" t="s">
        <v>4481</v>
      </c>
      <c r="F132" s="96" t="s">
        <v>5526</v>
      </c>
      <c r="G132" s="97" t="s">
        <v>2486</v>
      </c>
      <c r="H132" s="98">
        <v>1</v>
      </c>
      <c r="I132" s="1"/>
      <c r="J132" s="99">
        <f t="shared" si="0"/>
        <v>0</v>
      </c>
      <c r="K132" s="96" t="s">
        <v>0</v>
      </c>
      <c r="L132" s="15"/>
      <c r="M132" s="100" t="s">
        <v>0</v>
      </c>
      <c r="N132" s="101" t="s">
        <v>37</v>
      </c>
      <c r="O132" s="102"/>
      <c r="P132" s="103">
        <f t="shared" si="1"/>
        <v>0</v>
      </c>
      <c r="Q132" s="103">
        <v>0</v>
      </c>
      <c r="R132" s="103">
        <f t="shared" si="2"/>
        <v>0</v>
      </c>
      <c r="S132" s="103">
        <v>0</v>
      </c>
      <c r="T132" s="104">
        <f t="shared" si="3"/>
        <v>0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R132" s="105" t="s">
        <v>224</v>
      </c>
      <c r="AT132" s="105" t="s">
        <v>219</v>
      </c>
      <c r="AU132" s="105" t="s">
        <v>79</v>
      </c>
      <c r="AY132" s="6" t="s">
        <v>217</v>
      </c>
      <c r="BE132" s="106">
        <f t="shared" si="4"/>
        <v>0</v>
      </c>
      <c r="BF132" s="106">
        <f t="shared" si="5"/>
        <v>0</v>
      </c>
      <c r="BG132" s="106">
        <f t="shared" si="6"/>
        <v>0</v>
      </c>
      <c r="BH132" s="106">
        <f t="shared" si="7"/>
        <v>0</v>
      </c>
      <c r="BI132" s="106">
        <f t="shared" si="8"/>
        <v>0</v>
      </c>
      <c r="BJ132" s="6" t="s">
        <v>79</v>
      </c>
      <c r="BK132" s="106">
        <f t="shared" si="9"/>
        <v>0</v>
      </c>
      <c r="BL132" s="6" t="s">
        <v>224</v>
      </c>
      <c r="BM132" s="105" t="s">
        <v>317</v>
      </c>
    </row>
    <row r="133" spans="1:65" s="17" customFormat="1" ht="16.5" customHeight="1">
      <c r="A133" s="14"/>
      <c r="B133" s="15"/>
      <c r="C133" s="94">
        <f t="shared" si="10"/>
        <v>12</v>
      </c>
      <c r="D133" s="94" t="s">
        <v>219</v>
      </c>
      <c r="E133" s="95" t="s">
        <v>4482</v>
      </c>
      <c r="F133" s="96" t="s">
        <v>5527</v>
      </c>
      <c r="G133" s="97" t="s">
        <v>2486</v>
      </c>
      <c r="H133" s="98">
        <v>5</v>
      </c>
      <c r="I133" s="1"/>
      <c r="J133" s="99">
        <f t="shared" si="0"/>
        <v>0</v>
      </c>
      <c r="K133" s="96" t="s">
        <v>0</v>
      </c>
      <c r="L133" s="15"/>
      <c r="M133" s="100" t="s">
        <v>0</v>
      </c>
      <c r="N133" s="101" t="s">
        <v>37</v>
      </c>
      <c r="O133" s="102"/>
      <c r="P133" s="103">
        <f t="shared" si="1"/>
        <v>0</v>
      </c>
      <c r="Q133" s="103">
        <v>0</v>
      </c>
      <c r="R133" s="103">
        <f t="shared" si="2"/>
        <v>0</v>
      </c>
      <c r="S133" s="103">
        <v>0</v>
      </c>
      <c r="T133" s="104">
        <f t="shared" si="3"/>
        <v>0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R133" s="105" t="s">
        <v>224</v>
      </c>
      <c r="AT133" s="105" t="s">
        <v>219</v>
      </c>
      <c r="AU133" s="105" t="s">
        <v>79</v>
      </c>
      <c r="AY133" s="6" t="s">
        <v>217</v>
      </c>
      <c r="BE133" s="106">
        <f t="shared" si="4"/>
        <v>0</v>
      </c>
      <c r="BF133" s="106">
        <f t="shared" si="5"/>
        <v>0</v>
      </c>
      <c r="BG133" s="106">
        <f t="shared" si="6"/>
        <v>0</v>
      </c>
      <c r="BH133" s="106">
        <f t="shared" si="7"/>
        <v>0</v>
      </c>
      <c r="BI133" s="106">
        <f t="shared" si="8"/>
        <v>0</v>
      </c>
      <c r="BJ133" s="6" t="s">
        <v>79</v>
      </c>
      <c r="BK133" s="106">
        <f t="shared" si="9"/>
        <v>0</v>
      </c>
      <c r="BL133" s="6" t="s">
        <v>224</v>
      </c>
      <c r="BM133" s="105" t="s">
        <v>326</v>
      </c>
    </row>
    <row r="134" spans="1:65" s="17" customFormat="1" ht="16.5" customHeight="1">
      <c r="A134" s="14"/>
      <c r="B134" s="15"/>
      <c r="C134" s="94">
        <f t="shared" si="10"/>
        <v>13</v>
      </c>
      <c r="D134" s="94" t="s">
        <v>219</v>
      </c>
      <c r="E134" s="95" t="s">
        <v>4483</v>
      </c>
      <c r="F134" s="96" t="s">
        <v>5528</v>
      </c>
      <c r="G134" s="97" t="s">
        <v>263</v>
      </c>
      <c r="H134" s="98">
        <v>0.5</v>
      </c>
      <c r="I134" s="1"/>
      <c r="J134" s="99">
        <f t="shared" si="0"/>
        <v>0</v>
      </c>
      <c r="K134" s="96" t="s">
        <v>0</v>
      </c>
      <c r="L134" s="15"/>
      <c r="M134" s="100" t="s">
        <v>0</v>
      </c>
      <c r="N134" s="101" t="s">
        <v>37</v>
      </c>
      <c r="O134" s="102"/>
      <c r="P134" s="103">
        <f t="shared" si="1"/>
        <v>0</v>
      </c>
      <c r="Q134" s="103">
        <v>0</v>
      </c>
      <c r="R134" s="103">
        <f t="shared" si="2"/>
        <v>0</v>
      </c>
      <c r="S134" s="103">
        <v>0</v>
      </c>
      <c r="T134" s="104">
        <f t="shared" si="3"/>
        <v>0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R134" s="105" t="s">
        <v>224</v>
      </c>
      <c r="AT134" s="105" t="s">
        <v>219</v>
      </c>
      <c r="AU134" s="105" t="s">
        <v>79</v>
      </c>
      <c r="AY134" s="6" t="s">
        <v>217</v>
      </c>
      <c r="BE134" s="106">
        <f t="shared" si="4"/>
        <v>0</v>
      </c>
      <c r="BF134" s="106">
        <f t="shared" si="5"/>
        <v>0</v>
      </c>
      <c r="BG134" s="106">
        <f t="shared" si="6"/>
        <v>0</v>
      </c>
      <c r="BH134" s="106">
        <f t="shared" si="7"/>
        <v>0</v>
      </c>
      <c r="BI134" s="106">
        <f t="shared" si="8"/>
        <v>0</v>
      </c>
      <c r="BJ134" s="6" t="s">
        <v>79</v>
      </c>
      <c r="BK134" s="106">
        <f t="shared" si="9"/>
        <v>0</v>
      </c>
      <c r="BL134" s="6" t="s">
        <v>224</v>
      </c>
      <c r="BM134" s="105" t="s">
        <v>335</v>
      </c>
    </row>
    <row r="135" spans="1:65" s="17" customFormat="1" ht="16.5" customHeight="1">
      <c r="A135" s="14"/>
      <c r="B135" s="15"/>
      <c r="C135" s="94">
        <f t="shared" si="10"/>
        <v>14</v>
      </c>
      <c r="D135" s="94" t="s">
        <v>219</v>
      </c>
      <c r="E135" s="95" t="s">
        <v>4484</v>
      </c>
      <c r="F135" s="96" t="s">
        <v>4485</v>
      </c>
      <c r="G135" s="97" t="s">
        <v>257</v>
      </c>
      <c r="H135" s="98">
        <v>10</v>
      </c>
      <c r="I135" s="1"/>
      <c r="J135" s="99">
        <f t="shared" si="0"/>
        <v>0</v>
      </c>
      <c r="K135" s="96" t="s">
        <v>0</v>
      </c>
      <c r="L135" s="15"/>
      <c r="M135" s="100" t="s">
        <v>0</v>
      </c>
      <c r="N135" s="101" t="s">
        <v>37</v>
      </c>
      <c r="O135" s="102"/>
      <c r="P135" s="103">
        <f t="shared" si="1"/>
        <v>0</v>
      </c>
      <c r="Q135" s="103">
        <v>0</v>
      </c>
      <c r="R135" s="103">
        <f t="shared" si="2"/>
        <v>0</v>
      </c>
      <c r="S135" s="103">
        <v>0</v>
      </c>
      <c r="T135" s="104">
        <f t="shared" si="3"/>
        <v>0</v>
      </c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R135" s="105" t="s">
        <v>224</v>
      </c>
      <c r="AT135" s="105" t="s">
        <v>219</v>
      </c>
      <c r="AU135" s="105" t="s">
        <v>79</v>
      </c>
      <c r="AY135" s="6" t="s">
        <v>217</v>
      </c>
      <c r="BE135" s="106">
        <f t="shared" si="4"/>
        <v>0</v>
      </c>
      <c r="BF135" s="106">
        <f t="shared" si="5"/>
        <v>0</v>
      </c>
      <c r="BG135" s="106">
        <f t="shared" si="6"/>
        <v>0</v>
      </c>
      <c r="BH135" s="106">
        <f t="shared" si="7"/>
        <v>0</v>
      </c>
      <c r="BI135" s="106">
        <f t="shared" si="8"/>
        <v>0</v>
      </c>
      <c r="BJ135" s="6" t="s">
        <v>79</v>
      </c>
      <c r="BK135" s="106">
        <f t="shared" si="9"/>
        <v>0</v>
      </c>
      <c r="BL135" s="6" t="s">
        <v>224</v>
      </c>
      <c r="BM135" s="105" t="s">
        <v>343</v>
      </c>
    </row>
    <row r="136" spans="1:65" s="17" customFormat="1" ht="16.5" customHeight="1">
      <c r="A136" s="14"/>
      <c r="B136" s="15"/>
      <c r="C136" s="94">
        <f t="shared" si="10"/>
        <v>15</v>
      </c>
      <c r="D136" s="94" t="s">
        <v>219</v>
      </c>
      <c r="E136" s="95" t="s">
        <v>4486</v>
      </c>
      <c r="F136" s="96" t="s">
        <v>4487</v>
      </c>
      <c r="G136" s="97" t="s">
        <v>2486</v>
      </c>
      <c r="H136" s="98">
        <v>1</v>
      </c>
      <c r="I136" s="1"/>
      <c r="J136" s="99">
        <f t="shared" si="0"/>
        <v>0</v>
      </c>
      <c r="K136" s="96" t="s">
        <v>0</v>
      </c>
      <c r="L136" s="15"/>
      <c r="M136" s="100" t="s">
        <v>0</v>
      </c>
      <c r="N136" s="101" t="s">
        <v>37</v>
      </c>
      <c r="O136" s="102"/>
      <c r="P136" s="103">
        <f t="shared" si="1"/>
        <v>0</v>
      </c>
      <c r="Q136" s="103">
        <v>0</v>
      </c>
      <c r="R136" s="103">
        <f t="shared" si="2"/>
        <v>0</v>
      </c>
      <c r="S136" s="103">
        <v>0</v>
      </c>
      <c r="T136" s="104">
        <f t="shared" si="3"/>
        <v>0</v>
      </c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R136" s="105" t="s">
        <v>224</v>
      </c>
      <c r="AT136" s="105" t="s">
        <v>219</v>
      </c>
      <c r="AU136" s="105" t="s">
        <v>79</v>
      </c>
      <c r="AY136" s="6" t="s">
        <v>217</v>
      </c>
      <c r="BE136" s="106">
        <f t="shared" si="4"/>
        <v>0</v>
      </c>
      <c r="BF136" s="106">
        <f t="shared" si="5"/>
        <v>0</v>
      </c>
      <c r="BG136" s="106">
        <f t="shared" si="6"/>
        <v>0</v>
      </c>
      <c r="BH136" s="106">
        <f t="shared" si="7"/>
        <v>0</v>
      </c>
      <c r="BI136" s="106">
        <f t="shared" si="8"/>
        <v>0</v>
      </c>
      <c r="BJ136" s="6" t="s">
        <v>79</v>
      </c>
      <c r="BK136" s="106">
        <f t="shared" si="9"/>
        <v>0</v>
      </c>
      <c r="BL136" s="6" t="s">
        <v>224</v>
      </c>
      <c r="BM136" s="105" t="s">
        <v>354</v>
      </c>
    </row>
    <row r="137" spans="1:65" s="17" customFormat="1" ht="16.5" customHeight="1">
      <c r="A137" s="14"/>
      <c r="B137" s="15"/>
      <c r="C137" s="94">
        <f t="shared" si="10"/>
        <v>16</v>
      </c>
      <c r="D137" s="94" t="s">
        <v>219</v>
      </c>
      <c r="E137" s="95" t="s">
        <v>4488</v>
      </c>
      <c r="F137" s="96" t="s">
        <v>4489</v>
      </c>
      <c r="G137" s="97" t="s">
        <v>257</v>
      </c>
      <c r="H137" s="98">
        <v>10</v>
      </c>
      <c r="I137" s="1"/>
      <c r="J137" s="99">
        <f t="shared" si="0"/>
        <v>0</v>
      </c>
      <c r="K137" s="96" t="s">
        <v>0</v>
      </c>
      <c r="L137" s="15"/>
      <c r="M137" s="100" t="s">
        <v>0</v>
      </c>
      <c r="N137" s="101" t="s">
        <v>37</v>
      </c>
      <c r="O137" s="102"/>
      <c r="P137" s="103">
        <f t="shared" si="1"/>
        <v>0</v>
      </c>
      <c r="Q137" s="103">
        <v>0</v>
      </c>
      <c r="R137" s="103">
        <f t="shared" si="2"/>
        <v>0</v>
      </c>
      <c r="S137" s="103">
        <v>0</v>
      </c>
      <c r="T137" s="104">
        <f t="shared" si="3"/>
        <v>0</v>
      </c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R137" s="105" t="s">
        <v>224</v>
      </c>
      <c r="AT137" s="105" t="s">
        <v>219</v>
      </c>
      <c r="AU137" s="105" t="s">
        <v>79</v>
      </c>
      <c r="AY137" s="6" t="s">
        <v>217</v>
      </c>
      <c r="BE137" s="106">
        <f t="shared" si="4"/>
        <v>0</v>
      </c>
      <c r="BF137" s="106">
        <f t="shared" si="5"/>
        <v>0</v>
      </c>
      <c r="BG137" s="106">
        <f t="shared" si="6"/>
        <v>0</v>
      </c>
      <c r="BH137" s="106">
        <f t="shared" si="7"/>
        <v>0</v>
      </c>
      <c r="BI137" s="106">
        <f t="shared" si="8"/>
        <v>0</v>
      </c>
      <c r="BJ137" s="6" t="s">
        <v>79</v>
      </c>
      <c r="BK137" s="106">
        <f t="shared" si="9"/>
        <v>0</v>
      </c>
      <c r="BL137" s="6" t="s">
        <v>224</v>
      </c>
      <c r="BM137" s="105" t="s">
        <v>364</v>
      </c>
    </row>
    <row r="138" spans="1:65" s="17" customFormat="1" ht="16.5" customHeight="1">
      <c r="A138" s="14"/>
      <c r="B138" s="15"/>
      <c r="C138" s="94">
        <f>C137+1</f>
        <v>17</v>
      </c>
      <c r="D138" s="94" t="s">
        <v>219</v>
      </c>
      <c r="E138" s="95" t="s">
        <v>3481</v>
      </c>
      <c r="F138" s="96" t="s">
        <v>3482</v>
      </c>
      <c r="G138" s="97" t="s">
        <v>222</v>
      </c>
      <c r="H138" s="98">
        <v>4</v>
      </c>
      <c r="I138" s="1"/>
      <c r="J138" s="99">
        <f t="shared" si="0"/>
        <v>0</v>
      </c>
      <c r="K138" s="96" t="s">
        <v>0</v>
      </c>
      <c r="L138" s="15"/>
      <c r="M138" s="100" t="s">
        <v>0</v>
      </c>
      <c r="N138" s="101" t="s">
        <v>37</v>
      </c>
      <c r="O138" s="102"/>
      <c r="P138" s="103">
        <f t="shared" si="1"/>
        <v>0</v>
      </c>
      <c r="Q138" s="103">
        <v>0</v>
      </c>
      <c r="R138" s="103">
        <f t="shared" si="2"/>
        <v>0</v>
      </c>
      <c r="S138" s="103">
        <v>0</v>
      </c>
      <c r="T138" s="104">
        <f t="shared" si="3"/>
        <v>0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R138" s="105" t="s">
        <v>224</v>
      </c>
      <c r="AT138" s="105" t="s">
        <v>219</v>
      </c>
      <c r="AU138" s="105" t="s">
        <v>79</v>
      </c>
      <c r="AY138" s="6" t="s">
        <v>217</v>
      </c>
      <c r="BE138" s="106">
        <f t="shared" si="4"/>
        <v>0</v>
      </c>
      <c r="BF138" s="106">
        <f t="shared" si="5"/>
        <v>0</v>
      </c>
      <c r="BG138" s="106">
        <f t="shared" si="6"/>
        <v>0</v>
      </c>
      <c r="BH138" s="106">
        <f t="shared" si="7"/>
        <v>0</v>
      </c>
      <c r="BI138" s="106">
        <f t="shared" si="8"/>
        <v>0</v>
      </c>
      <c r="BJ138" s="6" t="s">
        <v>79</v>
      </c>
      <c r="BK138" s="106">
        <f t="shared" si="9"/>
        <v>0</v>
      </c>
      <c r="BL138" s="6" t="s">
        <v>224</v>
      </c>
      <c r="BM138" s="105" t="s">
        <v>380</v>
      </c>
    </row>
    <row r="139" spans="1:65" s="17" customFormat="1" ht="16.5" customHeight="1">
      <c r="A139" s="14"/>
      <c r="B139" s="15"/>
      <c r="C139" s="94">
        <f t="shared" si="10"/>
        <v>18</v>
      </c>
      <c r="D139" s="94" t="s">
        <v>219</v>
      </c>
      <c r="E139" s="95" t="s">
        <v>3483</v>
      </c>
      <c r="F139" s="96" t="s">
        <v>3484</v>
      </c>
      <c r="G139" s="97" t="s">
        <v>257</v>
      </c>
      <c r="H139" s="98">
        <v>10</v>
      </c>
      <c r="I139" s="1"/>
      <c r="J139" s="99">
        <f t="shared" si="0"/>
        <v>0</v>
      </c>
      <c r="K139" s="96" t="s">
        <v>0</v>
      </c>
      <c r="L139" s="15"/>
      <c r="M139" s="100" t="s">
        <v>0</v>
      </c>
      <c r="N139" s="101" t="s">
        <v>37</v>
      </c>
      <c r="O139" s="102"/>
      <c r="P139" s="103">
        <f t="shared" si="1"/>
        <v>0</v>
      </c>
      <c r="Q139" s="103">
        <v>0</v>
      </c>
      <c r="R139" s="103">
        <f t="shared" si="2"/>
        <v>0</v>
      </c>
      <c r="S139" s="103">
        <v>0</v>
      </c>
      <c r="T139" s="104">
        <f t="shared" si="3"/>
        <v>0</v>
      </c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R139" s="105" t="s">
        <v>224</v>
      </c>
      <c r="AT139" s="105" t="s">
        <v>219</v>
      </c>
      <c r="AU139" s="105" t="s">
        <v>79</v>
      </c>
      <c r="AY139" s="6" t="s">
        <v>217</v>
      </c>
      <c r="BE139" s="106">
        <f t="shared" si="4"/>
        <v>0</v>
      </c>
      <c r="BF139" s="106">
        <f t="shared" si="5"/>
        <v>0</v>
      </c>
      <c r="BG139" s="106">
        <f t="shared" si="6"/>
        <v>0</v>
      </c>
      <c r="BH139" s="106">
        <f t="shared" si="7"/>
        <v>0</v>
      </c>
      <c r="BI139" s="106">
        <f t="shared" si="8"/>
        <v>0</v>
      </c>
      <c r="BJ139" s="6" t="s">
        <v>79</v>
      </c>
      <c r="BK139" s="106">
        <f t="shared" si="9"/>
        <v>0</v>
      </c>
      <c r="BL139" s="6" t="s">
        <v>224</v>
      </c>
      <c r="BM139" s="105" t="s">
        <v>395</v>
      </c>
    </row>
    <row r="140" spans="1:65" s="17" customFormat="1" ht="16.5" customHeight="1">
      <c r="A140" s="14"/>
      <c r="B140" s="15"/>
      <c r="C140" s="94">
        <f t="shared" si="10"/>
        <v>19</v>
      </c>
      <c r="D140" s="94" t="s">
        <v>219</v>
      </c>
      <c r="E140" s="95" t="s">
        <v>4459</v>
      </c>
      <c r="F140" s="96" t="s">
        <v>3486</v>
      </c>
      <c r="G140" s="97" t="s">
        <v>862</v>
      </c>
      <c r="H140" s="98">
        <v>1</v>
      </c>
      <c r="I140" s="1"/>
      <c r="J140" s="99">
        <f t="shared" si="0"/>
        <v>0</v>
      </c>
      <c r="K140" s="96" t="s">
        <v>0</v>
      </c>
      <c r="L140" s="15"/>
      <c r="M140" s="100" t="s">
        <v>0</v>
      </c>
      <c r="N140" s="101" t="s">
        <v>37</v>
      </c>
      <c r="O140" s="102"/>
      <c r="P140" s="103">
        <f t="shared" si="1"/>
        <v>0</v>
      </c>
      <c r="Q140" s="103">
        <v>0</v>
      </c>
      <c r="R140" s="103">
        <f t="shared" si="2"/>
        <v>0</v>
      </c>
      <c r="S140" s="103">
        <v>0</v>
      </c>
      <c r="T140" s="104">
        <f t="shared" si="3"/>
        <v>0</v>
      </c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R140" s="105" t="s">
        <v>224</v>
      </c>
      <c r="AT140" s="105" t="s">
        <v>219</v>
      </c>
      <c r="AU140" s="105" t="s">
        <v>79</v>
      </c>
      <c r="AY140" s="6" t="s">
        <v>217</v>
      </c>
      <c r="BE140" s="106">
        <f t="shared" si="4"/>
        <v>0</v>
      </c>
      <c r="BF140" s="106">
        <f t="shared" si="5"/>
        <v>0</v>
      </c>
      <c r="BG140" s="106">
        <f t="shared" si="6"/>
        <v>0</v>
      </c>
      <c r="BH140" s="106">
        <f t="shared" si="7"/>
        <v>0</v>
      </c>
      <c r="BI140" s="106">
        <f t="shared" si="8"/>
        <v>0</v>
      </c>
      <c r="BJ140" s="6" t="s">
        <v>79</v>
      </c>
      <c r="BK140" s="106">
        <f t="shared" si="9"/>
        <v>0</v>
      </c>
      <c r="BL140" s="6" t="s">
        <v>224</v>
      </c>
      <c r="BM140" s="105" t="s">
        <v>2413</v>
      </c>
    </row>
    <row r="141" spans="1:65" s="17" customFormat="1" ht="16.5" customHeight="1">
      <c r="A141" s="14"/>
      <c r="B141" s="15"/>
      <c r="C141" s="94">
        <f t="shared" si="10"/>
        <v>20</v>
      </c>
      <c r="D141" s="94" t="s">
        <v>219</v>
      </c>
      <c r="E141" s="95" t="s">
        <v>4490</v>
      </c>
      <c r="F141" s="96" t="s">
        <v>4461</v>
      </c>
      <c r="G141" s="97" t="s">
        <v>862</v>
      </c>
      <c r="H141" s="98">
        <v>1</v>
      </c>
      <c r="I141" s="1"/>
      <c r="J141" s="99">
        <f t="shared" si="0"/>
        <v>0</v>
      </c>
      <c r="K141" s="96" t="s">
        <v>0</v>
      </c>
      <c r="L141" s="15"/>
      <c r="M141" s="100" t="s">
        <v>0</v>
      </c>
      <c r="N141" s="101" t="s">
        <v>37</v>
      </c>
      <c r="O141" s="102"/>
      <c r="P141" s="103">
        <f t="shared" si="1"/>
        <v>0</v>
      </c>
      <c r="Q141" s="103">
        <v>0</v>
      </c>
      <c r="R141" s="103">
        <f t="shared" si="2"/>
        <v>0</v>
      </c>
      <c r="S141" s="103">
        <v>0</v>
      </c>
      <c r="T141" s="104">
        <f t="shared" si="3"/>
        <v>0</v>
      </c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R141" s="105" t="s">
        <v>224</v>
      </c>
      <c r="AT141" s="105" t="s">
        <v>219</v>
      </c>
      <c r="AU141" s="105" t="s">
        <v>79</v>
      </c>
      <c r="AY141" s="6" t="s">
        <v>217</v>
      </c>
      <c r="BE141" s="106">
        <f t="shared" si="4"/>
        <v>0</v>
      </c>
      <c r="BF141" s="106">
        <f t="shared" si="5"/>
        <v>0</v>
      </c>
      <c r="BG141" s="106">
        <f t="shared" si="6"/>
        <v>0</v>
      </c>
      <c r="BH141" s="106">
        <f t="shared" si="7"/>
        <v>0</v>
      </c>
      <c r="BI141" s="106">
        <f t="shared" si="8"/>
        <v>0</v>
      </c>
      <c r="BJ141" s="6" t="s">
        <v>79</v>
      </c>
      <c r="BK141" s="106">
        <f t="shared" si="9"/>
        <v>0</v>
      </c>
      <c r="BL141" s="6" t="s">
        <v>224</v>
      </c>
      <c r="BM141" s="105" t="s">
        <v>410</v>
      </c>
    </row>
    <row r="142" spans="1:65" s="81" customFormat="1" ht="25.9" customHeight="1">
      <c r="B142" s="82"/>
      <c r="D142" s="83" t="s">
        <v>71</v>
      </c>
      <c r="E142" s="84" t="s">
        <v>3352</v>
      </c>
      <c r="F142" s="84" t="s">
        <v>4491</v>
      </c>
      <c r="J142" s="85">
        <f>BK142</f>
        <v>0</v>
      </c>
      <c r="L142" s="82"/>
      <c r="M142" s="86"/>
      <c r="N142" s="87"/>
      <c r="O142" s="87"/>
      <c r="P142" s="88">
        <f>P143+SUM(P144:P152)+P157</f>
        <v>0</v>
      </c>
      <c r="Q142" s="87"/>
      <c r="R142" s="88">
        <f>R143+SUM(R144:R152)+R157</f>
        <v>0</v>
      </c>
      <c r="S142" s="87"/>
      <c r="T142" s="89">
        <f>T143+SUM(T144:T152)+T157</f>
        <v>0</v>
      </c>
      <c r="AR142" s="83" t="s">
        <v>79</v>
      </c>
      <c r="AT142" s="90" t="s">
        <v>71</v>
      </c>
      <c r="AU142" s="90" t="s">
        <v>72</v>
      </c>
      <c r="AY142" s="83" t="s">
        <v>217</v>
      </c>
      <c r="BK142" s="91">
        <f>BK143+SUM(BK144:BK152)+BK157</f>
        <v>0</v>
      </c>
    </row>
    <row r="143" spans="1:65" s="17" customFormat="1" ht="16.5" customHeight="1">
      <c r="A143" s="14"/>
      <c r="B143" s="15"/>
      <c r="C143" s="94">
        <f>C141+1</f>
        <v>21</v>
      </c>
      <c r="D143" s="94" t="s">
        <v>219</v>
      </c>
      <c r="E143" s="95" t="s">
        <v>4492</v>
      </c>
      <c r="F143" s="96" t="s">
        <v>5529</v>
      </c>
      <c r="G143" s="97" t="s">
        <v>2486</v>
      </c>
      <c r="H143" s="98">
        <v>1</v>
      </c>
      <c r="I143" s="1"/>
      <c r="J143" s="99">
        <f t="shared" ref="J143:J151" si="11">ROUND(I143*H143,2)</f>
        <v>0</v>
      </c>
      <c r="K143" s="96" t="s">
        <v>0</v>
      </c>
      <c r="L143" s="15"/>
      <c r="M143" s="100" t="s">
        <v>0</v>
      </c>
      <c r="N143" s="101" t="s">
        <v>37</v>
      </c>
      <c r="O143" s="102"/>
      <c r="P143" s="103">
        <f t="shared" ref="P143:P151" si="12">O143*H143</f>
        <v>0</v>
      </c>
      <c r="Q143" s="103">
        <v>0</v>
      </c>
      <c r="R143" s="103">
        <f t="shared" ref="R143:R151" si="13">Q143*H143</f>
        <v>0</v>
      </c>
      <c r="S143" s="103">
        <v>0</v>
      </c>
      <c r="T143" s="104">
        <f t="shared" ref="T143:T151" si="14">S143*H143</f>
        <v>0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R143" s="105" t="s">
        <v>224</v>
      </c>
      <c r="AT143" s="105" t="s">
        <v>219</v>
      </c>
      <c r="AU143" s="105" t="s">
        <v>79</v>
      </c>
      <c r="AY143" s="6" t="s">
        <v>217</v>
      </c>
      <c r="BE143" s="106">
        <f t="shared" ref="BE143:BE151" si="15">IF(N143="základní",J143,0)</f>
        <v>0</v>
      </c>
      <c r="BF143" s="106">
        <f t="shared" ref="BF143:BF151" si="16">IF(N143="snížená",J143,0)</f>
        <v>0</v>
      </c>
      <c r="BG143" s="106">
        <f t="shared" ref="BG143:BG151" si="17">IF(N143="zákl. přenesená",J143,0)</f>
        <v>0</v>
      </c>
      <c r="BH143" s="106">
        <f t="shared" ref="BH143:BH151" si="18">IF(N143="sníž. přenesená",J143,0)</f>
        <v>0</v>
      </c>
      <c r="BI143" s="106">
        <f t="shared" ref="BI143:BI151" si="19">IF(N143="nulová",J143,0)</f>
        <v>0</v>
      </c>
      <c r="BJ143" s="6" t="s">
        <v>79</v>
      </c>
      <c r="BK143" s="106">
        <f t="shared" ref="BK143:BK151" si="20">ROUND(I143*H143,2)</f>
        <v>0</v>
      </c>
      <c r="BL143" s="6" t="s">
        <v>224</v>
      </c>
      <c r="BM143" s="105" t="s">
        <v>425</v>
      </c>
    </row>
    <row r="144" spans="1:65" s="17" customFormat="1" ht="16.5" customHeight="1">
      <c r="A144" s="14"/>
      <c r="B144" s="15"/>
      <c r="C144" s="94">
        <f>C143+1</f>
        <v>22</v>
      </c>
      <c r="D144" s="94" t="s">
        <v>219</v>
      </c>
      <c r="E144" s="95" t="s">
        <v>4493</v>
      </c>
      <c r="F144" s="96" t="s">
        <v>5530</v>
      </c>
      <c r="G144" s="97" t="s">
        <v>2486</v>
      </c>
      <c r="H144" s="98">
        <v>1</v>
      </c>
      <c r="I144" s="1"/>
      <c r="J144" s="99">
        <f t="shared" si="11"/>
        <v>0</v>
      </c>
      <c r="K144" s="96" t="s">
        <v>0</v>
      </c>
      <c r="L144" s="15"/>
      <c r="M144" s="100" t="s">
        <v>0</v>
      </c>
      <c r="N144" s="101" t="s">
        <v>37</v>
      </c>
      <c r="O144" s="102"/>
      <c r="P144" s="103">
        <f t="shared" si="12"/>
        <v>0</v>
      </c>
      <c r="Q144" s="103">
        <v>0</v>
      </c>
      <c r="R144" s="103">
        <f t="shared" si="13"/>
        <v>0</v>
      </c>
      <c r="S144" s="103">
        <v>0</v>
      </c>
      <c r="T144" s="104">
        <f t="shared" si="14"/>
        <v>0</v>
      </c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R144" s="105" t="s">
        <v>224</v>
      </c>
      <c r="AT144" s="105" t="s">
        <v>219</v>
      </c>
      <c r="AU144" s="105" t="s">
        <v>79</v>
      </c>
      <c r="AY144" s="6" t="s">
        <v>217</v>
      </c>
      <c r="BE144" s="106">
        <f t="shared" si="15"/>
        <v>0</v>
      </c>
      <c r="BF144" s="106">
        <f t="shared" si="16"/>
        <v>0</v>
      </c>
      <c r="BG144" s="106">
        <f t="shared" si="17"/>
        <v>0</v>
      </c>
      <c r="BH144" s="106">
        <f t="shared" si="18"/>
        <v>0</v>
      </c>
      <c r="BI144" s="106">
        <f t="shared" si="19"/>
        <v>0</v>
      </c>
      <c r="BJ144" s="6" t="s">
        <v>79</v>
      </c>
      <c r="BK144" s="106">
        <f t="shared" si="20"/>
        <v>0</v>
      </c>
      <c r="BL144" s="6" t="s">
        <v>224</v>
      </c>
      <c r="BM144" s="105" t="s">
        <v>435</v>
      </c>
    </row>
    <row r="145" spans="1:65" s="17" customFormat="1" ht="16.5" customHeight="1">
      <c r="A145" s="14"/>
      <c r="B145" s="15"/>
      <c r="C145" s="94">
        <f t="shared" ref="C145:C151" si="21">C144+1</f>
        <v>23</v>
      </c>
      <c r="D145" s="94" t="s">
        <v>219</v>
      </c>
      <c r="E145" s="95" t="s">
        <v>4494</v>
      </c>
      <c r="F145" s="96" t="s">
        <v>5531</v>
      </c>
      <c r="G145" s="97" t="s">
        <v>2486</v>
      </c>
      <c r="H145" s="98">
        <v>1</v>
      </c>
      <c r="I145" s="1"/>
      <c r="J145" s="99">
        <f t="shared" si="11"/>
        <v>0</v>
      </c>
      <c r="K145" s="96" t="s">
        <v>0</v>
      </c>
      <c r="L145" s="15"/>
      <c r="M145" s="100" t="s">
        <v>0</v>
      </c>
      <c r="N145" s="101" t="s">
        <v>37</v>
      </c>
      <c r="O145" s="102"/>
      <c r="P145" s="103">
        <f t="shared" si="12"/>
        <v>0</v>
      </c>
      <c r="Q145" s="103">
        <v>0</v>
      </c>
      <c r="R145" s="103">
        <f t="shared" si="13"/>
        <v>0</v>
      </c>
      <c r="S145" s="103">
        <v>0</v>
      </c>
      <c r="T145" s="104">
        <f t="shared" si="14"/>
        <v>0</v>
      </c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R145" s="105" t="s">
        <v>224</v>
      </c>
      <c r="AT145" s="105" t="s">
        <v>219</v>
      </c>
      <c r="AU145" s="105" t="s">
        <v>79</v>
      </c>
      <c r="AY145" s="6" t="s">
        <v>217</v>
      </c>
      <c r="BE145" s="106">
        <f t="shared" si="15"/>
        <v>0</v>
      </c>
      <c r="BF145" s="106">
        <f t="shared" si="16"/>
        <v>0</v>
      </c>
      <c r="BG145" s="106">
        <f t="shared" si="17"/>
        <v>0</v>
      </c>
      <c r="BH145" s="106">
        <f t="shared" si="18"/>
        <v>0</v>
      </c>
      <c r="BI145" s="106">
        <f t="shared" si="19"/>
        <v>0</v>
      </c>
      <c r="BJ145" s="6" t="s">
        <v>79</v>
      </c>
      <c r="BK145" s="106">
        <f t="shared" si="20"/>
        <v>0</v>
      </c>
      <c r="BL145" s="6" t="s">
        <v>224</v>
      </c>
      <c r="BM145" s="105" t="s">
        <v>445</v>
      </c>
    </row>
    <row r="146" spans="1:65" s="17" customFormat="1" ht="16.5" customHeight="1">
      <c r="A146" s="14"/>
      <c r="B146" s="15"/>
      <c r="C146" s="94">
        <f t="shared" si="21"/>
        <v>24</v>
      </c>
      <c r="D146" s="94" t="s">
        <v>219</v>
      </c>
      <c r="E146" s="95" t="s">
        <v>4495</v>
      </c>
      <c r="F146" s="96" t="s">
        <v>5532</v>
      </c>
      <c r="G146" s="97" t="s">
        <v>2486</v>
      </c>
      <c r="H146" s="98">
        <v>1</v>
      </c>
      <c r="I146" s="1"/>
      <c r="J146" s="99">
        <f t="shared" si="11"/>
        <v>0</v>
      </c>
      <c r="K146" s="96" t="s">
        <v>0</v>
      </c>
      <c r="L146" s="15"/>
      <c r="M146" s="100" t="s">
        <v>0</v>
      </c>
      <c r="N146" s="101" t="s">
        <v>37</v>
      </c>
      <c r="O146" s="102"/>
      <c r="P146" s="103">
        <f t="shared" si="12"/>
        <v>0</v>
      </c>
      <c r="Q146" s="103">
        <v>0</v>
      </c>
      <c r="R146" s="103">
        <f t="shared" si="13"/>
        <v>0</v>
      </c>
      <c r="S146" s="103">
        <v>0</v>
      </c>
      <c r="T146" s="104">
        <f t="shared" si="14"/>
        <v>0</v>
      </c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R146" s="105" t="s">
        <v>224</v>
      </c>
      <c r="AT146" s="105" t="s">
        <v>219</v>
      </c>
      <c r="AU146" s="105" t="s">
        <v>79</v>
      </c>
      <c r="AY146" s="6" t="s">
        <v>217</v>
      </c>
      <c r="BE146" s="106">
        <f t="shared" si="15"/>
        <v>0</v>
      </c>
      <c r="BF146" s="106">
        <f t="shared" si="16"/>
        <v>0</v>
      </c>
      <c r="BG146" s="106">
        <f t="shared" si="17"/>
        <v>0</v>
      </c>
      <c r="BH146" s="106">
        <f t="shared" si="18"/>
        <v>0</v>
      </c>
      <c r="BI146" s="106">
        <f t="shared" si="19"/>
        <v>0</v>
      </c>
      <c r="BJ146" s="6" t="s">
        <v>79</v>
      </c>
      <c r="BK146" s="106">
        <f t="shared" si="20"/>
        <v>0</v>
      </c>
      <c r="BL146" s="6" t="s">
        <v>224</v>
      </c>
      <c r="BM146" s="105" t="s">
        <v>455</v>
      </c>
    </row>
    <row r="147" spans="1:65" s="17" customFormat="1" ht="16.5" customHeight="1">
      <c r="A147" s="14"/>
      <c r="B147" s="15"/>
      <c r="C147" s="94">
        <f t="shared" si="21"/>
        <v>25</v>
      </c>
      <c r="D147" s="94" t="s">
        <v>219</v>
      </c>
      <c r="E147" s="95" t="s">
        <v>4496</v>
      </c>
      <c r="F147" s="96" t="s">
        <v>5533</v>
      </c>
      <c r="G147" s="97" t="s">
        <v>2486</v>
      </c>
      <c r="H147" s="98">
        <v>1</v>
      </c>
      <c r="I147" s="1"/>
      <c r="J147" s="99">
        <f t="shared" si="11"/>
        <v>0</v>
      </c>
      <c r="K147" s="96" t="s">
        <v>0</v>
      </c>
      <c r="L147" s="15"/>
      <c r="M147" s="100" t="s">
        <v>0</v>
      </c>
      <c r="N147" s="101" t="s">
        <v>37</v>
      </c>
      <c r="O147" s="102"/>
      <c r="P147" s="103">
        <f t="shared" si="12"/>
        <v>0</v>
      </c>
      <c r="Q147" s="103">
        <v>0</v>
      </c>
      <c r="R147" s="103">
        <f t="shared" si="13"/>
        <v>0</v>
      </c>
      <c r="S147" s="103">
        <v>0</v>
      </c>
      <c r="T147" s="104">
        <f t="shared" si="14"/>
        <v>0</v>
      </c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R147" s="105" t="s">
        <v>224</v>
      </c>
      <c r="AT147" s="105" t="s">
        <v>219</v>
      </c>
      <c r="AU147" s="105" t="s">
        <v>79</v>
      </c>
      <c r="AY147" s="6" t="s">
        <v>217</v>
      </c>
      <c r="BE147" s="106">
        <f t="shared" si="15"/>
        <v>0</v>
      </c>
      <c r="BF147" s="106">
        <f t="shared" si="16"/>
        <v>0</v>
      </c>
      <c r="BG147" s="106">
        <f t="shared" si="17"/>
        <v>0</v>
      </c>
      <c r="BH147" s="106">
        <f t="shared" si="18"/>
        <v>0</v>
      </c>
      <c r="BI147" s="106">
        <f t="shared" si="19"/>
        <v>0</v>
      </c>
      <c r="BJ147" s="6" t="s">
        <v>79</v>
      </c>
      <c r="BK147" s="106">
        <f t="shared" si="20"/>
        <v>0</v>
      </c>
      <c r="BL147" s="6" t="s">
        <v>224</v>
      </c>
      <c r="BM147" s="105" t="s">
        <v>464</v>
      </c>
    </row>
    <row r="148" spans="1:65" s="17" customFormat="1" ht="16.5" customHeight="1">
      <c r="A148" s="14"/>
      <c r="B148" s="15"/>
      <c r="C148" s="94">
        <f t="shared" si="21"/>
        <v>26</v>
      </c>
      <c r="D148" s="94" t="s">
        <v>219</v>
      </c>
      <c r="E148" s="95" t="s">
        <v>4497</v>
      </c>
      <c r="F148" s="96" t="s">
        <v>4498</v>
      </c>
      <c r="G148" s="97" t="s">
        <v>257</v>
      </c>
      <c r="H148" s="98">
        <v>7</v>
      </c>
      <c r="I148" s="1"/>
      <c r="J148" s="99">
        <f t="shared" si="11"/>
        <v>0</v>
      </c>
      <c r="K148" s="96" t="s">
        <v>0</v>
      </c>
      <c r="L148" s="15"/>
      <c r="M148" s="100" t="s">
        <v>0</v>
      </c>
      <c r="N148" s="101" t="s">
        <v>37</v>
      </c>
      <c r="O148" s="102"/>
      <c r="P148" s="103">
        <f t="shared" si="12"/>
        <v>0</v>
      </c>
      <c r="Q148" s="103">
        <v>0</v>
      </c>
      <c r="R148" s="103">
        <f t="shared" si="13"/>
        <v>0</v>
      </c>
      <c r="S148" s="103">
        <v>0</v>
      </c>
      <c r="T148" s="104">
        <f t="shared" si="14"/>
        <v>0</v>
      </c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R148" s="105" t="s">
        <v>224</v>
      </c>
      <c r="AT148" s="105" t="s">
        <v>219</v>
      </c>
      <c r="AU148" s="105" t="s">
        <v>79</v>
      </c>
      <c r="AY148" s="6" t="s">
        <v>217</v>
      </c>
      <c r="BE148" s="106">
        <f t="shared" si="15"/>
        <v>0</v>
      </c>
      <c r="BF148" s="106">
        <f t="shared" si="16"/>
        <v>0</v>
      </c>
      <c r="BG148" s="106">
        <f t="shared" si="17"/>
        <v>0</v>
      </c>
      <c r="BH148" s="106">
        <f t="shared" si="18"/>
        <v>0</v>
      </c>
      <c r="BI148" s="106">
        <f t="shared" si="19"/>
        <v>0</v>
      </c>
      <c r="BJ148" s="6" t="s">
        <v>79</v>
      </c>
      <c r="BK148" s="106">
        <f t="shared" si="20"/>
        <v>0</v>
      </c>
      <c r="BL148" s="6" t="s">
        <v>224</v>
      </c>
      <c r="BM148" s="105" t="s">
        <v>2421</v>
      </c>
    </row>
    <row r="149" spans="1:65" s="17" customFormat="1" ht="16.5" customHeight="1">
      <c r="A149" s="14"/>
      <c r="B149" s="15"/>
      <c r="C149" s="94">
        <f t="shared" si="21"/>
        <v>27</v>
      </c>
      <c r="D149" s="94" t="s">
        <v>219</v>
      </c>
      <c r="E149" s="95" t="s">
        <v>4499</v>
      </c>
      <c r="F149" s="96" t="s">
        <v>4500</v>
      </c>
      <c r="G149" s="97" t="s">
        <v>257</v>
      </c>
      <c r="H149" s="98">
        <v>11</v>
      </c>
      <c r="I149" s="1"/>
      <c r="J149" s="99">
        <f t="shared" si="11"/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 t="shared" si="12"/>
        <v>0</v>
      </c>
      <c r="Q149" s="103">
        <v>0</v>
      </c>
      <c r="R149" s="103">
        <f t="shared" si="13"/>
        <v>0</v>
      </c>
      <c r="S149" s="103">
        <v>0</v>
      </c>
      <c r="T149" s="104">
        <f t="shared" si="14"/>
        <v>0</v>
      </c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R149" s="105" t="s">
        <v>224</v>
      </c>
      <c r="AT149" s="105" t="s">
        <v>219</v>
      </c>
      <c r="AU149" s="105" t="s">
        <v>79</v>
      </c>
      <c r="AY149" s="6" t="s">
        <v>217</v>
      </c>
      <c r="BE149" s="106">
        <f t="shared" si="15"/>
        <v>0</v>
      </c>
      <c r="BF149" s="106">
        <f t="shared" si="16"/>
        <v>0</v>
      </c>
      <c r="BG149" s="106">
        <f t="shared" si="17"/>
        <v>0</v>
      </c>
      <c r="BH149" s="106">
        <f t="shared" si="18"/>
        <v>0</v>
      </c>
      <c r="BI149" s="106">
        <f t="shared" si="19"/>
        <v>0</v>
      </c>
      <c r="BJ149" s="6" t="s">
        <v>79</v>
      </c>
      <c r="BK149" s="106">
        <f t="shared" si="20"/>
        <v>0</v>
      </c>
      <c r="BL149" s="6" t="s">
        <v>224</v>
      </c>
      <c r="BM149" s="105" t="s">
        <v>2423</v>
      </c>
    </row>
    <row r="150" spans="1:65" s="17" customFormat="1" ht="16.5" customHeight="1">
      <c r="A150" s="14"/>
      <c r="B150" s="15"/>
      <c r="C150" s="94">
        <f t="shared" si="21"/>
        <v>28</v>
      </c>
      <c r="D150" s="94" t="s">
        <v>219</v>
      </c>
      <c r="E150" s="95" t="s">
        <v>4501</v>
      </c>
      <c r="F150" s="96" t="s">
        <v>4502</v>
      </c>
      <c r="G150" s="97" t="s">
        <v>257</v>
      </c>
      <c r="H150" s="98">
        <v>7</v>
      </c>
      <c r="I150" s="1"/>
      <c r="J150" s="99">
        <f t="shared" si="11"/>
        <v>0</v>
      </c>
      <c r="K150" s="96" t="s">
        <v>0</v>
      </c>
      <c r="L150" s="15"/>
      <c r="M150" s="100" t="s">
        <v>0</v>
      </c>
      <c r="N150" s="101" t="s">
        <v>37</v>
      </c>
      <c r="O150" s="102"/>
      <c r="P150" s="103">
        <f t="shared" si="12"/>
        <v>0</v>
      </c>
      <c r="Q150" s="103">
        <v>0</v>
      </c>
      <c r="R150" s="103">
        <f t="shared" si="13"/>
        <v>0</v>
      </c>
      <c r="S150" s="103">
        <v>0</v>
      </c>
      <c r="T150" s="104">
        <f t="shared" si="14"/>
        <v>0</v>
      </c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R150" s="105" t="s">
        <v>224</v>
      </c>
      <c r="AT150" s="105" t="s">
        <v>219</v>
      </c>
      <c r="AU150" s="105" t="s">
        <v>79</v>
      </c>
      <c r="AY150" s="6" t="s">
        <v>217</v>
      </c>
      <c r="BE150" s="106">
        <f t="shared" si="15"/>
        <v>0</v>
      </c>
      <c r="BF150" s="106">
        <f t="shared" si="16"/>
        <v>0</v>
      </c>
      <c r="BG150" s="106">
        <f t="shared" si="17"/>
        <v>0</v>
      </c>
      <c r="BH150" s="106">
        <f t="shared" si="18"/>
        <v>0</v>
      </c>
      <c r="BI150" s="106">
        <f t="shared" si="19"/>
        <v>0</v>
      </c>
      <c r="BJ150" s="6" t="s">
        <v>79</v>
      </c>
      <c r="BK150" s="106">
        <f t="shared" si="20"/>
        <v>0</v>
      </c>
      <c r="BL150" s="6" t="s">
        <v>224</v>
      </c>
      <c r="BM150" s="105" t="s">
        <v>474</v>
      </c>
    </row>
    <row r="151" spans="1:65" s="17" customFormat="1" ht="16.5" customHeight="1">
      <c r="A151" s="14"/>
      <c r="B151" s="15"/>
      <c r="C151" s="94">
        <f t="shared" si="21"/>
        <v>29</v>
      </c>
      <c r="D151" s="94" t="s">
        <v>219</v>
      </c>
      <c r="E151" s="95" t="s">
        <v>4484</v>
      </c>
      <c r="F151" s="96" t="s">
        <v>4485</v>
      </c>
      <c r="G151" s="97" t="s">
        <v>257</v>
      </c>
      <c r="H151" s="98">
        <v>11</v>
      </c>
      <c r="I151" s="1"/>
      <c r="J151" s="99">
        <f t="shared" si="11"/>
        <v>0</v>
      </c>
      <c r="K151" s="96" t="s">
        <v>0</v>
      </c>
      <c r="L151" s="15"/>
      <c r="M151" s="100" t="s">
        <v>0</v>
      </c>
      <c r="N151" s="101" t="s">
        <v>37</v>
      </c>
      <c r="O151" s="102"/>
      <c r="P151" s="103">
        <f t="shared" si="12"/>
        <v>0</v>
      </c>
      <c r="Q151" s="103">
        <v>0</v>
      </c>
      <c r="R151" s="103">
        <f t="shared" si="13"/>
        <v>0</v>
      </c>
      <c r="S151" s="103">
        <v>0</v>
      </c>
      <c r="T151" s="104">
        <f t="shared" si="14"/>
        <v>0</v>
      </c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R151" s="105" t="s">
        <v>224</v>
      </c>
      <c r="AT151" s="105" t="s">
        <v>219</v>
      </c>
      <c r="AU151" s="105" t="s">
        <v>79</v>
      </c>
      <c r="AY151" s="6" t="s">
        <v>217</v>
      </c>
      <c r="BE151" s="106">
        <f t="shared" si="15"/>
        <v>0</v>
      </c>
      <c r="BF151" s="106">
        <f t="shared" si="16"/>
        <v>0</v>
      </c>
      <c r="BG151" s="106">
        <f t="shared" si="17"/>
        <v>0</v>
      </c>
      <c r="BH151" s="106">
        <f t="shared" si="18"/>
        <v>0</v>
      </c>
      <c r="BI151" s="106">
        <f t="shared" si="19"/>
        <v>0</v>
      </c>
      <c r="BJ151" s="6" t="s">
        <v>79</v>
      </c>
      <c r="BK151" s="106">
        <f t="shared" si="20"/>
        <v>0</v>
      </c>
      <c r="BL151" s="6" t="s">
        <v>224</v>
      </c>
      <c r="BM151" s="105" t="s">
        <v>484</v>
      </c>
    </row>
    <row r="152" spans="1:65" s="81" customFormat="1" ht="22.9" customHeight="1">
      <c r="B152" s="82"/>
      <c r="D152" s="83" t="s">
        <v>71</v>
      </c>
      <c r="E152" s="92" t="s">
        <v>3400</v>
      </c>
      <c r="F152" s="92" t="s">
        <v>4503</v>
      </c>
      <c r="J152" s="93">
        <f>BK152</f>
        <v>0</v>
      </c>
      <c r="L152" s="82"/>
      <c r="M152" s="86"/>
      <c r="N152" s="87"/>
      <c r="O152" s="87"/>
      <c r="P152" s="88">
        <f>SUM(P153:P156)</f>
        <v>0</v>
      </c>
      <c r="Q152" s="87"/>
      <c r="R152" s="88">
        <f>SUM(R153:R156)</f>
        <v>0</v>
      </c>
      <c r="S152" s="87"/>
      <c r="T152" s="89">
        <f>SUM(T153:T156)</f>
        <v>0</v>
      </c>
      <c r="AR152" s="83" t="s">
        <v>79</v>
      </c>
      <c r="AT152" s="90" t="s">
        <v>71</v>
      </c>
      <c r="AU152" s="90" t="s">
        <v>79</v>
      </c>
      <c r="AY152" s="83" t="s">
        <v>217</v>
      </c>
      <c r="BK152" s="91">
        <f>SUM(BK153:BK156)</f>
        <v>0</v>
      </c>
    </row>
    <row r="153" spans="1:65" s="17" customFormat="1" ht="16.5" customHeight="1">
      <c r="A153" s="14"/>
      <c r="B153" s="15"/>
      <c r="C153" s="94">
        <f>C151+1</f>
        <v>30</v>
      </c>
      <c r="D153" s="94" t="s">
        <v>219</v>
      </c>
      <c r="E153" s="95" t="s">
        <v>4504</v>
      </c>
      <c r="F153" s="96" t="s">
        <v>5534</v>
      </c>
      <c r="G153" s="97" t="s">
        <v>2486</v>
      </c>
      <c r="H153" s="98">
        <v>1</v>
      </c>
      <c r="I153" s="1"/>
      <c r="J153" s="99">
        <f>ROUND(I153*H153,2)</f>
        <v>0</v>
      </c>
      <c r="K153" s="96" t="s">
        <v>0</v>
      </c>
      <c r="L153" s="15"/>
      <c r="M153" s="100" t="s">
        <v>0</v>
      </c>
      <c r="N153" s="101" t="s">
        <v>37</v>
      </c>
      <c r="O153" s="102"/>
      <c r="P153" s="103">
        <f>O153*H153</f>
        <v>0</v>
      </c>
      <c r="Q153" s="103">
        <v>0</v>
      </c>
      <c r="R153" s="103">
        <f>Q153*H153</f>
        <v>0</v>
      </c>
      <c r="S153" s="103">
        <v>0</v>
      </c>
      <c r="T153" s="104">
        <f>S153*H153</f>
        <v>0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R153" s="105" t="s">
        <v>224</v>
      </c>
      <c r="AT153" s="105" t="s">
        <v>219</v>
      </c>
      <c r="AU153" s="105" t="s">
        <v>81</v>
      </c>
      <c r="AY153" s="6" t="s">
        <v>217</v>
      </c>
      <c r="BE153" s="106">
        <f>IF(N153="základní",J153,0)</f>
        <v>0</v>
      </c>
      <c r="BF153" s="106">
        <f>IF(N153="snížená",J153,0)</f>
        <v>0</v>
      </c>
      <c r="BG153" s="106">
        <f>IF(N153="zákl. přenesená",J153,0)</f>
        <v>0</v>
      </c>
      <c r="BH153" s="106">
        <f>IF(N153="sníž. přenesená",J153,0)</f>
        <v>0</v>
      </c>
      <c r="BI153" s="106">
        <f>IF(N153="nulová",J153,0)</f>
        <v>0</v>
      </c>
      <c r="BJ153" s="6" t="s">
        <v>79</v>
      </c>
      <c r="BK153" s="106">
        <f>ROUND(I153*H153,2)</f>
        <v>0</v>
      </c>
      <c r="BL153" s="6" t="s">
        <v>224</v>
      </c>
      <c r="BM153" s="105" t="s">
        <v>494</v>
      </c>
    </row>
    <row r="154" spans="1:65" s="17" customFormat="1" ht="16.5" customHeight="1">
      <c r="A154" s="14"/>
      <c r="B154" s="15"/>
      <c r="C154" s="94">
        <f>C153+1</f>
        <v>31</v>
      </c>
      <c r="D154" s="94" t="s">
        <v>219</v>
      </c>
      <c r="E154" s="95" t="s">
        <v>4505</v>
      </c>
      <c r="F154" s="96" t="s">
        <v>4506</v>
      </c>
      <c r="G154" s="97" t="s">
        <v>862</v>
      </c>
      <c r="H154" s="98">
        <v>1</v>
      </c>
      <c r="I154" s="1"/>
      <c r="J154" s="99">
        <f>ROUND(I154*H154,2)</f>
        <v>0</v>
      </c>
      <c r="K154" s="96" t="s">
        <v>0</v>
      </c>
      <c r="L154" s="15"/>
      <c r="M154" s="100" t="s">
        <v>0</v>
      </c>
      <c r="N154" s="101" t="s">
        <v>37</v>
      </c>
      <c r="O154" s="102"/>
      <c r="P154" s="103">
        <f>O154*H154</f>
        <v>0</v>
      </c>
      <c r="Q154" s="103">
        <v>0</v>
      </c>
      <c r="R154" s="103">
        <f>Q154*H154</f>
        <v>0</v>
      </c>
      <c r="S154" s="103">
        <v>0</v>
      </c>
      <c r="T154" s="104">
        <f>S154*H154</f>
        <v>0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R154" s="105" t="s">
        <v>224</v>
      </c>
      <c r="AT154" s="105" t="s">
        <v>219</v>
      </c>
      <c r="AU154" s="105" t="s">
        <v>81</v>
      </c>
      <c r="AY154" s="6" t="s">
        <v>217</v>
      </c>
      <c r="BE154" s="106">
        <f>IF(N154="základní",J154,0)</f>
        <v>0</v>
      </c>
      <c r="BF154" s="106">
        <f>IF(N154="snížená",J154,0)</f>
        <v>0</v>
      </c>
      <c r="BG154" s="106">
        <f>IF(N154="zákl. přenesená",J154,0)</f>
        <v>0</v>
      </c>
      <c r="BH154" s="106">
        <f>IF(N154="sníž. přenesená",J154,0)</f>
        <v>0</v>
      </c>
      <c r="BI154" s="106">
        <f>IF(N154="nulová",J154,0)</f>
        <v>0</v>
      </c>
      <c r="BJ154" s="6" t="s">
        <v>79</v>
      </c>
      <c r="BK154" s="106">
        <f>ROUND(I154*H154,2)</f>
        <v>0</v>
      </c>
      <c r="BL154" s="6" t="s">
        <v>224</v>
      </c>
      <c r="BM154" s="105" t="s">
        <v>507</v>
      </c>
    </row>
    <row r="155" spans="1:65" s="17" customFormat="1" ht="16.5" customHeight="1">
      <c r="A155" s="14"/>
      <c r="B155" s="15"/>
      <c r="C155" s="94">
        <f t="shared" ref="C155:C156" si="22">C154+1</f>
        <v>32</v>
      </c>
      <c r="D155" s="94" t="s">
        <v>219</v>
      </c>
      <c r="E155" s="95" t="s">
        <v>4507</v>
      </c>
      <c r="F155" s="96" t="s">
        <v>4508</v>
      </c>
      <c r="G155" s="97" t="s">
        <v>2486</v>
      </c>
      <c r="H155" s="98">
        <v>1</v>
      </c>
      <c r="I155" s="1"/>
      <c r="J155" s="99">
        <f>ROUND(I155*H155,2)</f>
        <v>0</v>
      </c>
      <c r="K155" s="96" t="s">
        <v>0</v>
      </c>
      <c r="L155" s="15"/>
      <c r="M155" s="100" t="s">
        <v>0</v>
      </c>
      <c r="N155" s="101" t="s">
        <v>37</v>
      </c>
      <c r="O155" s="102"/>
      <c r="P155" s="103">
        <f>O155*H155</f>
        <v>0</v>
      </c>
      <c r="Q155" s="103">
        <v>0</v>
      </c>
      <c r="R155" s="103">
        <f>Q155*H155</f>
        <v>0</v>
      </c>
      <c r="S155" s="103">
        <v>0</v>
      </c>
      <c r="T155" s="104">
        <f>S155*H155</f>
        <v>0</v>
      </c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R155" s="105" t="s">
        <v>224</v>
      </c>
      <c r="AT155" s="105" t="s">
        <v>219</v>
      </c>
      <c r="AU155" s="105" t="s">
        <v>81</v>
      </c>
      <c r="AY155" s="6" t="s">
        <v>217</v>
      </c>
      <c r="BE155" s="106">
        <f>IF(N155="základní",J155,0)</f>
        <v>0</v>
      </c>
      <c r="BF155" s="106">
        <f>IF(N155="snížená",J155,0)</f>
        <v>0</v>
      </c>
      <c r="BG155" s="106">
        <f>IF(N155="zákl. přenesená",J155,0)</f>
        <v>0</v>
      </c>
      <c r="BH155" s="106">
        <f>IF(N155="sníž. přenesená",J155,0)</f>
        <v>0</v>
      </c>
      <c r="BI155" s="106">
        <f>IF(N155="nulová",J155,0)</f>
        <v>0</v>
      </c>
      <c r="BJ155" s="6" t="s">
        <v>79</v>
      </c>
      <c r="BK155" s="106">
        <f>ROUND(I155*H155,2)</f>
        <v>0</v>
      </c>
      <c r="BL155" s="6" t="s">
        <v>224</v>
      </c>
      <c r="BM155" s="105" t="s">
        <v>2429</v>
      </c>
    </row>
    <row r="156" spans="1:65" s="17" customFormat="1" ht="16.5" customHeight="1">
      <c r="A156" s="14"/>
      <c r="B156" s="15"/>
      <c r="C156" s="94">
        <f t="shared" si="22"/>
        <v>33</v>
      </c>
      <c r="D156" s="94" t="s">
        <v>219</v>
      </c>
      <c r="E156" s="95" t="s">
        <v>4509</v>
      </c>
      <c r="F156" s="96" t="s">
        <v>4510</v>
      </c>
      <c r="G156" s="97" t="s">
        <v>2486</v>
      </c>
      <c r="H156" s="98">
        <v>1</v>
      </c>
      <c r="I156" s="1"/>
      <c r="J156" s="99">
        <f>ROUND(I156*H156,2)</f>
        <v>0</v>
      </c>
      <c r="K156" s="96" t="s">
        <v>0</v>
      </c>
      <c r="L156" s="15"/>
      <c r="M156" s="100" t="s">
        <v>0</v>
      </c>
      <c r="N156" s="101" t="s">
        <v>37</v>
      </c>
      <c r="O156" s="102"/>
      <c r="P156" s="103">
        <f>O156*H156</f>
        <v>0</v>
      </c>
      <c r="Q156" s="103">
        <v>0</v>
      </c>
      <c r="R156" s="103">
        <f>Q156*H156</f>
        <v>0</v>
      </c>
      <c r="S156" s="103">
        <v>0</v>
      </c>
      <c r="T156" s="104">
        <f>S156*H156</f>
        <v>0</v>
      </c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R156" s="105" t="s">
        <v>224</v>
      </c>
      <c r="AT156" s="105" t="s">
        <v>219</v>
      </c>
      <c r="AU156" s="105" t="s">
        <v>81</v>
      </c>
      <c r="AY156" s="6" t="s">
        <v>217</v>
      </c>
      <c r="BE156" s="106">
        <f>IF(N156="základní",J156,0)</f>
        <v>0</v>
      </c>
      <c r="BF156" s="106">
        <f>IF(N156="snížená",J156,0)</f>
        <v>0</v>
      </c>
      <c r="BG156" s="106">
        <f>IF(N156="zákl. přenesená",J156,0)</f>
        <v>0</v>
      </c>
      <c r="BH156" s="106">
        <f>IF(N156="sníž. přenesená",J156,0)</f>
        <v>0</v>
      </c>
      <c r="BI156" s="106">
        <f>IF(N156="nulová",J156,0)</f>
        <v>0</v>
      </c>
      <c r="BJ156" s="6" t="s">
        <v>79</v>
      </c>
      <c r="BK156" s="106">
        <f>ROUND(I156*H156,2)</f>
        <v>0</v>
      </c>
      <c r="BL156" s="6" t="s">
        <v>224</v>
      </c>
      <c r="BM156" s="105" t="s">
        <v>2431</v>
      </c>
    </row>
    <row r="157" spans="1:65" s="81" customFormat="1" ht="22.9" customHeight="1">
      <c r="B157" s="82"/>
      <c r="D157" s="83" t="s">
        <v>71</v>
      </c>
      <c r="E157" s="92" t="s">
        <v>3414</v>
      </c>
      <c r="F157" s="92" t="s">
        <v>4511</v>
      </c>
      <c r="J157" s="93">
        <f>BK157</f>
        <v>0</v>
      </c>
      <c r="L157" s="82"/>
      <c r="M157" s="86"/>
      <c r="N157" s="87"/>
      <c r="O157" s="87"/>
      <c r="P157" s="88">
        <f>SUM(P158:P171)</f>
        <v>0</v>
      </c>
      <c r="Q157" s="87"/>
      <c r="R157" s="88">
        <f>SUM(R158:R171)</f>
        <v>0</v>
      </c>
      <c r="S157" s="87"/>
      <c r="T157" s="89">
        <f>SUM(T158:T171)</f>
        <v>0</v>
      </c>
      <c r="AR157" s="83" t="s">
        <v>79</v>
      </c>
      <c r="AT157" s="90" t="s">
        <v>71</v>
      </c>
      <c r="AU157" s="90" t="s">
        <v>79</v>
      </c>
      <c r="AY157" s="83" t="s">
        <v>217</v>
      </c>
      <c r="BK157" s="91">
        <f>SUM(BK158:BK171)</f>
        <v>0</v>
      </c>
    </row>
    <row r="158" spans="1:65" s="17" customFormat="1" ht="16.5" customHeight="1">
      <c r="A158" s="14"/>
      <c r="B158" s="15"/>
      <c r="C158" s="94">
        <f>C156+1</f>
        <v>34</v>
      </c>
      <c r="D158" s="94" t="s">
        <v>219</v>
      </c>
      <c r="E158" s="95" t="s">
        <v>4512</v>
      </c>
      <c r="F158" s="96" t="s">
        <v>4513</v>
      </c>
      <c r="G158" s="97" t="s">
        <v>222</v>
      </c>
      <c r="H158" s="98">
        <v>3</v>
      </c>
      <c r="I158" s="1"/>
      <c r="J158" s="99">
        <f t="shared" ref="J158:J171" si="23">ROUND(I158*H158,2)</f>
        <v>0</v>
      </c>
      <c r="K158" s="96" t="s">
        <v>0</v>
      </c>
      <c r="L158" s="15"/>
      <c r="M158" s="100" t="s">
        <v>0</v>
      </c>
      <c r="N158" s="101" t="s">
        <v>37</v>
      </c>
      <c r="O158" s="102"/>
      <c r="P158" s="103">
        <f t="shared" ref="P158:P171" si="24">O158*H158</f>
        <v>0</v>
      </c>
      <c r="Q158" s="103">
        <v>0</v>
      </c>
      <c r="R158" s="103">
        <f t="shared" ref="R158:R171" si="25">Q158*H158</f>
        <v>0</v>
      </c>
      <c r="S158" s="103">
        <v>0</v>
      </c>
      <c r="T158" s="104">
        <f t="shared" ref="T158:T171" si="26">S158*H158</f>
        <v>0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R158" s="105" t="s">
        <v>224</v>
      </c>
      <c r="AT158" s="105" t="s">
        <v>219</v>
      </c>
      <c r="AU158" s="105" t="s">
        <v>81</v>
      </c>
      <c r="AY158" s="6" t="s">
        <v>217</v>
      </c>
      <c r="BE158" s="106">
        <f t="shared" ref="BE158:BE171" si="27">IF(N158="základní",J158,0)</f>
        <v>0</v>
      </c>
      <c r="BF158" s="106">
        <f t="shared" ref="BF158:BF171" si="28">IF(N158="snížená",J158,0)</f>
        <v>0</v>
      </c>
      <c r="BG158" s="106">
        <f t="shared" ref="BG158:BG171" si="29">IF(N158="zákl. přenesená",J158,0)</f>
        <v>0</v>
      </c>
      <c r="BH158" s="106">
        <f t="shared" ref="BH158:BH171" si="30">IF(N158="sníž. přenesená",J158,0)</f>
        <v>0</v>
      </c>
      <c r="BI158" s="106">
        <f t="shared" ref="BI158:BI171" si="31">IF(N158="nulová",J158,0)</f>
        <v>0</v>
      </c>
      <c r="BJ158" s="6" t="s">
        <v>79</v>
      </c>
      <c r="BK158" s="106">
        <f t="shared" ref="BK158:BK171" si="32">ROUND(I158*H158,2)</f>
        <v>0</v>
      </c>
      <c r="BL158" s="6" t="s">
        <v>224</v>
      </c>
      <c r="BM158" s="105" t="s">
        <v>516</v>
      </c>
    </row>
    <row r="159" spans="1:65" s="17" customFormat="1" ht="21.75" customHeight="1">
      <c r="A159" s="14"/>
      <c r="B159" s="15"/>
      <c r="C159" s="94">
        <f>C158+1</f>
        <v>35</v>
      </c>
      <c r="D159" s="94" t="s">
        <v>219</v>
      </c>
      <c r="E159" s="95" t="s">
        <v>4514</v>
      </c>
      <c r="F159" s="96" t="s">
        <v>4515</v>
      </c>
      <c r="G159" s="97" t="s">
        <v>222</v>
      </c>
      <c r="H159" s="98">
        <v>2</v>
      </c>
      <c r="I159" s="1"/>
      <c r="J159" s="99">
        <f t="shared" si="23"/>
        <v>0</v>
      </c>
      <c r="K159" s="96" t="s">
        <v>0</v>
      </c>
      <c r="L159" s="15"/>
      <c r="M159" s="100" t="s">
        <v>0</v>
      </c>
      <c r="N159" s="101" t="s">
        <v>37</v>
      </c>
      <c r="O159" s="102"/>
      <c r="P159" s="103">
        <f t="shared" si="24"/>
        <v>0</v>
      </c>
      <c r="Q159" s="103">
        <v>0</v>
      </c>
      <c r="R159" s="103">
        <f t="shared" si="25"/>
        <v>0</v>
      </c>
      <c r="S159" s="103">
        <v>0</v>
      </c>
      <c r="T159" s="104">
        <f t="shared" si="26"/>
        <v>0</v>
      </c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R159" s="105" t="s">
        <v>224</v>
      </c>
      <c r="AT159" s="105" t="s">
        <v>219</v>
      </c>
      <c r="AU159" s="105" t="s">
        <v>81</v>
      </c>
      <c r="AY159" s="6" t="s">
        <v>217</v>
      </c>
      <c r="BE159" s="106">
        <f t="shared" si="27"/>
        <v>0</v>
      </c>
      <c r="BF159" s="106">
        <f t="shared" si="28"/>
        <v>0</v>
      </c>
      <c r="BG159" s="106">
        <f t="shared" si="29"/>
        <v>0</v>
      </c>
      <c r="BH159" s="106">
        <f t="shared" si="30"/>
        <v>0</v>
      </c>
      <c r="BI159" s="106">
        <f t="shared" si="31"/>
        <v>0</v>
      </c>
      <c r="BJ159" s="6" t="s">
        <v>79</v>
      </c>
      <c r="BK159" s="106">
        <f t="shared" si="32"/>
        <v>0</v>
      </c>
      <c r="BL159" s="6" t="s">
        <v>224</v>
      </c>
      <c r="BM159" s="105" t="s">
        <v>527</v>
      </c>
    </row>
    <row r="160" spans="1:65" s="17" customFormat="1" ht="16.5" customHeight="1">
      <c r="A160" s="14"/>
      <c r="B160" s="15"/>
      <c r="C160" s="94">
        <f t="shared" ref="C160:C171" si="33">C159+1</f>
        <v>36</v>
      </c>
      <c r="D160" s="94" t="s">
        <v>219</v>
      </c>
      <c r="E160" s="95" t="s">
        <v>4516</v>
      </c>
      <c r="F160" s="96" t="s">
        <v>4517</v>
      </c>
      <c r="G160" s="97" t="s">
        <v>222</v>
      </c>
      <c r="H160" s="98">
        <v>5</v>
      </c>
      <c r="I160" s="1"/>
      <c r="J160" s="99">
        <f t="shared" si="23"/>
        <v>0</v>
      </c>
      <c r="K160" s="96" t="s">
        <v>0</v>
      </c>
      <c r="L160" s="15"/>
      <c r="M160" s="100" t="s">
        <v>0</v>
      </c>
      <c r="N160" s="101" t="s">
        <v>37</v>
      </c>
      <c r="O160" s="102"/>
      <c r="P160" s="103">
        <f t="shared" si="24"/>
        <v>0</v>
      </c>
      <c r="Q160" s="103">
        <v>0</v>
      </c>
      <c r="R160" s="103">
        <f t="shared" si="25"/>
        <v>0</v>
      </c>
      <c r="S160" s="103">
        <v>0</v>
      </c>
      <c r="T160" s="104">
        <f t="shared" si="26"/>
        <v>0</v>
      </c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R160" s="105" t="s">
        <v>224</v>
      </c>
      <c r="AT160" s="105" t="s">
        <v>219</v>
      </c>
      <c r="AU160" s="105" t="s">
        <v>81</v>
      </c>
      <c r="AY160" s="6" t="s">
        <v>217</v>
      </c>
      <c r="BE160" s="106">
        <f t="shared" si="27"/>
        <v>0</v>
      </c>
      <c r="BF160" s="106">
        <f t="shared" si="28"/>
        <v>0</v>
      </c>
      <c r="BG160" s="106">
        <f t="shared" si="29"/>
        <v>0</v>
      </c>
      <c r="BH160" s="106">
        <f t="shared" si="30"/>
        <v>0</v>
      </c>
      <c r="BI160" s="106">
        <f t="shared" si="31"/>
        <v>0</v>
      </c>
      <c r="BJ160" s="6" t="s">
        <v>79</v>
      </c>
      <c r="BK160" s="106">
        <f t="shared" si="32"/>
        <v>0</v>
      </c>
      <c r="BL160" s="6" t="s">
        <v>224</v>
      </c>
      <c r="BM160" s="105" t="s">
        <v>536</v>
      </c>
    </row>
    <row r="161" spans="1:65" s="17" customFormat="1" ht="16.5" customHeight="1">
      <c r="A161" s="14"/>
      <c r="B161" s="15"/>
      <c r="C161" s="94">
        <f t="shared" si="33"/>
        <v>37</v>
      </c>
      <c r="D161" s="94" t="s">
        <v>219</v>
      </c>
      <c r="E161" s="95" t="s">
        <v>4518</v>
      </c>
      <c r="F161" s="96" t="s">
        <v>4519</v>
      </c>
      <c r="G161" s="97" t="s">
        <v>222</v>
      </c>
      <c r="H161" s="98">
        <v>2</v>
      </c>
      <c r="I161" s="1"/>
      <c r="J161" s="99">
        <f t="shared" si="23"/>
        <v>0</v>
      </c>
      <c r="K161" s="96" t="s">
        <v>0</v>
      </c>
      <c r="L161" s="15"/>
      <c r="M161" s="100" t="s">
        <v>0</v>
      </c>
      <c r="N161" s="101" t="s">
        <v>37</v>
      </c>
      <c r="O161" s="102"/>
      <c r="P161" s="103">
        <f t="shared" si="24"/>
        <v>0</v>
      </c>
      <c r="Q161" s="103">
        <v>0</v>
      </c>
      <c r="R161" s="103">
        <f t="shared" si="25"/>
        <v>0</v>
      </c>
      <c r="S161" s="103">
        <v>0</v>
      </c>
      <c r="T161" s="104">
        <f t="shared" si="26"/>
        <v>0</v>
      </c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R161" s="105" t="s">
        <v>224</v>
      </c>
      <c r="AT161" s="105" t="s">
        <v>219</v>
      </c>
      <c r="AU161" s="105" t="s">
        <v>81</v>
      </c>
      <c r="AY161" s="6" t="s">
        <v>217</v>
      </c>
      <c r="BE161" s="106">
        <f t="shared" si="27"/>
        <v>0</v>
      </c>
      <c r="BF161" s="106">
        <f t="shared" si="28"/>
        <v>0</v>
      </c>
      <c r="BG161" s="106">
        <f t="shared" si="29"/>
        <v>0</v>
      </c>
      <c r="BH161" s="106">
        <f t="shared" si="30"/>
        <v>0</v>
      </c>
      <c r="BI161" s="106">
        <f t="shared" si="31"/>
        <v>0</v>
      </c>
      <c r="BJ161" s="6" t="s">
        <v>79</v>
      </c>
      <c r="BK161" s="106">
        <f t="shared" si="32"/>
        <v>0</v>
      </c>
      <c r="BL161" s="6" t="s">
        <v>224</v>
      </c>
      <c r="BM161" s="105" t="s">
        <v>2478</v>
      </c>
    </row>
    <row r="162" spans="1:65" s="17" customFormat="1" ht="16.5" customHeight="1">
      <c r="A162" s="14"/>
      <c r="B162" s="15"/>
      <c r="C162" s="94">
        <f t="shared" si="33"/>
        <v>38</v>
      </c>
      <c r="D162" s="94" t="s">
        <v>219</v>
      </c>
      <c r="E162" s="95" t="s">
        <v>4520</v>
      </c>
      <c r="F162" s="96" t="s">
        <v>4521</v>
      </c>
      <c r="G162" s="97" t="s">
        <v>2486</v>
      </c>
      <c r="H162" s="98">
        <v>8</v>
      </c>
      <c r="I162" s="1"/>
      <c r="J162" s="99">
        <f t="shared" si="23"/>
        <v>0</v>
      </c>
      <c r="K162" s="96" t="s">
        <v>0</v>
      </c>
      <c r="L162" s="15"/>
      <c r="M162" s="100" t="s">
        <v>0</v>
      </c>
      <c r="N162" s="101" t="s">
        <v>37</v>
      </c>
      <c r="O162" s="102"/>
      <c r="P162" s="103">
        <f t="shared" si="24"/>
        <v>0</v>
      </c>
      <c r="Q162" s="103">
        <v>0</v>
      </c>
      <c r="R162" s="103">
        <f t="shared" si="25"/>
        <v>0</v>
      </c>
      <c r="S162" s="103">
        <v>0</v>
      </c>
      <c r="T162" s="104">
        <f t="shared" si="26"/>
        <v>0</v>
      </c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R162" s="105" t="s">
        <v>224</v>
      </c>
      <c r="AT162" s="105" t="s">
        <v>219</v>
      </c>
      <c r="AU162" s="105" t="s">
        <v>81</v>
      </c>
      <c r="AY162" s="6" t="s">
        <v>217</v>
      </c>
      <c r="BE162" s="106">
        <f t="shared" si="27"/>
        <v>0</v>
      </c>
      <c r="BF162" s="106">
        <f t="shared" si="28"/>
        <v>0</v>
      </c>
      <c r="BG162" s="106">
        <f t="shared" si="29"/>
        <v>0</v>
      </c>
      <c r="BH162" s="106">
        <f t="shared" si="30"/>
        <v>0</v>
      </c>
      <c r="BI162" s="106">
        <f t="shared" si="31"/>
        <v>0</v>
      </c>
      <c r="BJ162" s="6" t="s">
        <v>79</v>
      </c>
      <c r="BK162" s="106">
        <f t="shared" si="32"/>
        <v>0</v>
      </c>
      <c r="BL162" s="6" t="s">
        <v>224</v>
      </c>
      <c r="BM162" s="105" t="s">
        <v>2480</v>
      </c>
    </row>
    <row r="163" spans="1:65" s="17" customFormat="1" ht="16.5" customHeight="1">
      <c r="A163" s="14"/>
      <c r="B163" s="15"/>
      <c r="C163" s="94">
        <f t="shared" si="33"/>
        <v>39</v>
      </c>
      <c r="D163" s="94" t="s">
        <v>219</v>
      </c>
      <c r="E163" s="95" t="s">
        <v>4522</v>
      </c>
      <c r="F163" s="96" t="s">
        <v>5535</v>
      </c>
      <c r="G163" s="97" t="s">
        <v>2486</v>
      </c>
      <c r="H163" s="98">
        <v>1</v>
      </c>
      <c r="I163" s="1"/>
      <c r="J163" s="99">
        <f t="shared" si="23"/>
        <v>0</v>
      </c>
      <c r="K163" s="96" t="s">
        <v>0</v>
      </c>
      <c r="L163" s="15"/>
      <c r="M163" s="100" t="s">
        <v>0</v>
      </c>
      <c r="N163" s="101" t="s">
        <v>37</v>
      </c>
      <c r="O163" s="102"/>
      <c r="P163" s="103">
        <f t="shared" si="24"/>
        <v>0</v>
      </c>
      <c r="Q163" s="103">
        <v>0</v>
      </c>
      <c r="R163" s="103">
        <f t="shared" si="25"/>
        <v>0</v>
      </c>
      <c r="S163" s="103">
        <v>0</v>
      </c>
      <c r="T163" s="104">
        <f t="shared" si="26"/>
        <v>0</v>
      </c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R163" s="105" t="s">
        <v>224</v>
      </c>
      <c r="AT163" s="105" t="s">
        <v>219</v>
      </c>
      <c r="AU163" s="105" t="s">
        <v>81</v>
      </c>
      <c r="AY163" s="6" t="s">
        <v>217</v>
      </c>
      <c r="BE163" s="106">
        <f t="shared" si="27"/>
        <v>0</v>
      </c>
      <c r="BF163" s="106">
        <f t="shared" si="28"/>
        <v>0</v>
      </c>
      <c r="BG163" s="106">
        <f t="shared" si="29"/>
        <v>0</v>
      </c>
      <c r="BH163" s="106">
        <f t="shared" si="30"/>
        <v>0</v>
      </c>
      <c r="BI163" s="106">
        <f t="shared" si="31"/>
        <v>0</v>
      </c>
      <c r="BJ163" s="6" t="s">
        <v>79</v>
      </c>
      <c r="BK163" s="106">
        <f t="shared" si="32"/>
        <v>0</v>
      </c>
      <c r="BL163" s="6" t="s">
        <v>224</v>
      </c>
      <c r="BM163" s="105" t="s">
        <v>2482</v>
      </c>
    </row>
    <row r="164" spans="1:65" s="17" customFormat="1" ht="21.75" customHeight="1">
      <c r="A164" s="14"/>
      <c r="B164" s="15"/>
      <c r="C164" s="94">
        <f t="shared" si="33"/>
        <v>40</v>
      </c>
      <c r="D164" s="94" t="s">
        <v>219</v>
      </c>
      <c r="E164" s="95" t="s">
        <v>4523</v>
      </c>
      <c r="F164" s="96" t="s">
        <v>4524</v>
      </c>
      <c r="G164" s="97" t="s">
        <v>2486</v>
      </c>
      <c r="H164" s="98">
        <v>2</v>
      </c>
      <c r="I164" s="1"/>
      <c r="J164" s="99">
        <f t="shared" si="23"/>
        <v>0</v>
      </c>
      <c r="K164" s="96" t="s">
        <v>0</v>
      </c>
      <c r="L164" s="15"/>
      <c r="M164" s="100" t="s">
        <v>0</v>
      </c>
      <c r="N164" s="101" t="s">
        <v>37</v>
      </c>
      <c r="O164" s="102"/>
      <c r="P164" s="103">
        <f t="shared" si="24"/>
        <v>0</v>
      </c>
      <c r="Q164" s="103">
        <v>0</v>
      </c>
      <c r="R164" s="103">
        <f t="shared" si="25"/>
        <v>0</v>
      </c>
      <c r="S164" s="103">
        <v>0</v>
      </c>
      <c r="T164" s="104">
        <f t="shared" si="26"/>
        <v>0</v>
      </c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R164" s="105" t="s">
        <v>224</v>
      </c>
      <c r="AT164" s="105" t="s">
        <v>219</v>
      </c>
      <c r="AU164" s="105" t="s">
        <v>81</v>
      </c>
      <c r="AY164" s="6" t="s">
        <v>217</v>
      </c>
      <c r="BE164" s="106">
        <f t="shared" si="27"/>
        <v>0</v>
      </c>
      <c r="BF164" s="106">
        <f t="shared" si="28"/>
        <v>0</v>
      </c>
      <c r="BG164" s="106">
        <f t="shared" si="29"/>
        <v>0</v>
      </c>
      <c r="BH164" s="106">
        <f t="shared" si="30"/>
        <v>0</v>
      </c>
      <c r="BI164" s="106">
        <f t="shared" si="31"/>
        <v>0</v>
      </c>
      <c r="BJ164" s="6" t="s">
        <v>79</v>
      </c>
      <c r="BK164" s="106">
        <f t="shared" si="32"/>
        <v>0</v>
      </c>
      <c r="BL164" s="6" t="s">
        <v>224</v>
      </c>
      <c r="BM164" s="105" t="s">
        <v>570</v>
      </c>
    </row>
    <row r="165" spans="1:65" s="17" customFormat="1" ht="24">
      <c r="A165" s="14"/>
      <c r="B165" s="15"/>
      <c r="C165" s="94">
        <f t="shared" si="33"/>
        <v>41</v>
      </c>
      <c r="D165" s="94" t="s">
        <v>219</v>
      </c>
      <c r="E165" s="95" t="s">
        <v>4525</v>
      </c>
      <c r="F165" s="96" t="s">
        <v>4526</v>
      </c>
      <c r="G165" s="97" t="s">
        <v>2486</v>
      </c>
      <c r="H165" s="98">
        <v>2</v>
      </c>
      <c r="I165" s="1"/>
      <c r="J165" s="99">
        <f t="shared" si="23"/>
        <v>0</v>
      </c>
      <c r="K165" s="96" t="s">
        <v>0</v>
      </c>
      <c r="L165" s="15"/>
      <c r="M165" s="100" t="s">
        <v>0</v>
      </c>
      <c r="N165" s="101" t="s">
        <v>37</v>
      </c>
      <c r="O165" s="102"/>
      <c r="P165" s="103">
        <f t="shared" si="24"/>
        <v>0</v>
      </c>
      <c r="Q165" s="103">
        <v>0</v>
      </c>
      <c r="R165" s="103">
        <f t="shared" si="25"/>
        <v>0</v>
      </c>
      <c r="S165" s="103">
        <v>0</v>
      </c>
      <c r="T165" s="104">
        <f t="shared" si="26"/>
        <v>0</v>
      </c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R165" s="105" t="s">
        <v>224</v>
      </c>
      <c r="AT165" s="105" t="s">
        <v>219</v>
      </c>
      <c r="AU165" s="105" t="s">
        <v>81</v>
      </c>
      <c r="AY165" s="6" t="s">
        <v>217</v>
      </c>
      <c r="BE165" s="106">
        <f t="shared" si="27"/>
        <v>0</v>
      </c>
      <c r="BF165" s="106">
        <f t="shared" si="28"/>
        <v>0</v>
      </c>
      <c r="BG165" s="106">
        <f t="shared" si="29"/>
        <v>0</v>
      </c>
      <c r="BH165" s="106">
        <f t="shared" si="30"/>
        <v>0</v>
      </c>
      <c r="BI165" s="106">
        <f t="shared" si="31"/>
        <v>0</v>
      </c>
      <c r="BJ165" s="6" t="s">
        <v>79</v>
      </c>
      <c r="BK165" s="106">
        <f t="shared" si="32"/>
        <v>0</v>
      </c>
      <c r="BL165" s="6" t="s">
        <v>224</v>
      </c>
      <c r="BM165" s="105" t="s">
        <v>583</v>
      </c>
    </row>
    <row r="166" spans="1:65" s="17" customFormat="1" ht="16.5" customHeight="1">
      <c r="A166" s="14"/>
      <c r="B166" s="15"/>
      <c r="C166" s="94">
        <f t="shared" si="33"/>
        <v>42</v>
      </c>
      <c r="D166" s="94" t="s">
        <v>219</v>
      </c>
      <c r="E166" s="95" t="s">
        <v>4527</v>
      </c>
      <c r="F166" s="96" t="s">
        <v>4528</v>
      </c>
      <c r="G166" s="97" t="s">
        <v>263</v>
      </c>
      <c r="H166" s="98">
        <v>0.62</v>
      </c>
      <c r="I166" s="1"/>
      <c r="J166" s="99">
        <f t="shared" si="23"/>
        <v>0</v>
      </c>
      <c r="K166" s="96" t="s">
        <v>0</v>
      </c>
      <c r="L166" s="15"/>
      <c r="M166" s="100" t="s">
        <v>0</v>
      </c>
      <c r="N166" s="101" t="s">
        <v>37</v>
      </c>
      <c r="O166" s="102"/>
      <c r="P166" s="103">
        <f t="shared" si="24"/>
        <v>0</v>
      </c>
      <c r="Q166" s="103">
        <v>0</v>
      </c>
      <c r="R166" s="103">
        <f t="shared" si="25"/>
        <v>0</v>
      </c>
      <c r="S166" s="103">
        <v>0</v>
      </c>
      <c r="T166" s="104">
        <f t="shared" si="26"/>
        <v>0</v>
      </c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R166" s="105" t="s">
        <v>224</v>
      </c>
      <c r="AT166" s="105" t="s">
        <v>219</v>
      </c>
      <c r="AU166" s="105" t="s">
        <v>81</v>
      </c>
      <c r="AY166" s="6" t="s">
        <v>217</v>
      </c>
      <c r="BE166" s="106">
        <f t="shared" si="27"/>
        <v>0</v>
      </c>
      <c r="BF166" s="106">
        <f t="shared" si="28"/>
        <v>0</v>
      </c>
      <c r="BG166" s="106">
        <f t="shared" si="29"/>
        <v>0</v>
      </c>
      <c r="BH166" s="106">
        <f t="shared" si="30"/>
        <v>0</v>
      </c>
      <c r="BI166" s="106">
        <f t="shared" si="31"/>
        <v>0</v>
      </c>
      <c r="BJ166" s="6" t="s">
        <v>79</v>
      </c>
      <c r="BK166" s="106">
        <f t="shared" si="32"/>
        <v>0</v>
      </c>
      <c r="BL166" s="6" t="s">
        <v>224</v>
      </c>
      <c r="BM166" s="105" t="s">
        <v>605</v>
      </c>
    </row>
    <row r="167" spans="1:65" s="17" customFormat="1" ht="16.5" customHeight="1">
      <c r="A167" s="14"/>
      <c r="B167" s="15"/>
      <c r="C167" s="94">
        <f t="shared" si="33"/>
        <v>43</v>
      </c>
      <c r="D167" s="94" t="s">
        <v>219</v>
      </c>
      <c r="E167" s="95" t="s">
        <v>4529</v>
      </c>
      <c r="F167" s="96" t="s">
        <v>4530</v>
      </c>
      <c r="G167" s="97" t="s">
        <v>2486</v>
      </c>
      <c r="H167" s="98">
        <v>1</v>
      </c>
      <c r="I167" s="1"/>
      <c r="J167" s="99">
        <f t="shared" si="23"/>
        <v>0</v>
      </c>
      <c r="K167" s="96" t="s">
        <v>0</v>
      </c>
      <c r="L167" s="15"/>
      <c r="M167" s="100" t="s">
        <v>0</v>
      </c>
      <c r="N167" s="101" t="s">
        <v>37</v>
      </c>
      <c r="O167" s="102"/>
      <c r="P167" s="103">
        <f t="shared" si="24"/>
        <v>0</v>
      </c>
      <c r="Q167" s="103">
        <v>0</v>
      </c>
      <c r="R167" s="103">
        <f t="shared" si="25"/>
        <v>0</v>
      </c>
      <c r="S167" s="103">
        <v>0</v>
      </c>
      <c r="T167" s="104">
        <f t="shared" si="26"/>
        <v>0</v>
      </c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R167" s="105" t="s">
        <v>224</v>
      </c>
      <c r="AT167" s="105" t="s">
        <v>219</v>
      </c>
      <c r="AU167" s="105" t="s">
        <v>81</v>
      </c>
      <c r="AY167" s="6" t="s">
        <v>217</v>
      </c>
      <c r="BE167" s="106">
        <f t="shared" si="27"/>
        <v>0</v>
      </c>
      <c r="BF167" s="106">
        <f t="shared" si="28"/>
        <v>0</v>
      </c>
      <c r="BG167" s="106">
        <f t="shared" si="29"/>
        <v>0</v>
      </c>
      <c r="BH167" s="106">
        <f t="shared" si="30"/>
        <v>0</v>
      </c>
      <c r="BI167" s="106">
        <f t="shared" si="31"/>
        <v>0</v>
      </c>
      <c r="BJ167" s="6" t="s">
        <v>79</v>
      </c>
      <c r="BK167" s="106">
        <f t="shared" si="32"/>
        <v>0</v>
      </c>
      <c r="BL167" s="6" t="s">
        <v>224</v>
      </c>
      <c r="BM167" s="105" t="s">
        <v>618</v>
      </c>
    </row>
    <row r="168" spans="1:65" s="17" customFormat="1" ht="16.5" customHeight="1">
      <c r="A168" s="14"/>
      <c r="B168" s="15"/>
      <c r="C168" s="94">
        <f>C167+1</f>
        <v>44</v>
      </c>
      <c r="D168" s="94" t="s">
        <v>219</v>
      </c>
      <c r="E168" s="95" t="s">
        <v>3481</v>
      </c>
      <c r="F168" s="96" t="s">
        <v>3482</v>
      </c>
      <c r="G168" s="97" t="s">
        <v>222</v>
      </c>
      <c r="H168" s="98">
        <v>2</v>
      </c>
      <c r="I168" s="1"/>
      <c r="J168" s="99">
        <f t="shared" si="23"/>
        <v>0</v>
      </c>
      <c r="K168" s="96" t="s">
        <v>0</v>
      </c>
      <c r="L168" s="15"/>
      <c r="M168" s="100" t="s">
        <v>0</v>
      </c>
      <c r="N168" s="101" t="s">
        <v>37</v>
      </c>
      <c r="O168" s="102"/>
      <c r="P168" s="103">
        <f t="shared" si="24"/>
        <v>0</v>
      </c>
      <c r="Q168" s="103">
        <v>0</v>
      </c>
      <c r="R168" s="103">
        <f t="shared" si="25"/>
        <v>0</v>
      </c>
      <c r="S168" s="103">
        <v>0</v>
      </c>
      <c r="T168" s="104">
        <f t="shared" si="26"/>
        <v>0</v>
      </c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R168" s="105" t="s">
        <v>224</v>
      </c>
      <c r="AT168" s="105" t="s">
        <v>219</v>
      </c>
      <c r="AU168" s="105" t="s">
        <v>81</v>
      </c>
      <c r="AY168" s="6" t="s">
        <v>217</v>
      </c>
      <c r="BE168" s="106">
        <f t="shared" si="27"/>
        <v>0</v>
      </c>
      <c r="BF168" s="106">
        <f t="shared" si="28"/>
        <v>0</v>
      </c>
      <c r="BG168" s="106">
        <f t="shared" si="29"/>
        <v>0</v>
      </c>
      <c r="BH168" s="106">
        <f t="shared" si="30"/>
        <v>0</v>
      </c>
      <c r="BI168" s="106">
        <f t="shared" si="31"/>
        <v>0</v>
      </c>
      <c r="BJ168" s="6" t="s">
        <v>79</v>
      </c>
      <c r="BK168" s="106">
        <f t="shared" si="32"/>
        <v>0</v>
      </c>
      <c r="BL168" s="6" t="s">
        <v>224</v>
      </c>
      <c r="BM168" s="105" t="s">
        <v>647</v>
      </c>
    </row>
    <row r="169" spans="1:65" s="17" customFormat="1" ht="16.5" customHeight="1">
      <c r="A169" s="14"/>
      <c r="B169" s="15"/>
      <c r="C169" s="94">
        <f t="shared" si="33"/>
        <v>45</v>
      </c>
      <c r="D169" s="94" t="s">
        <v>219</v>
      </c>
      <c r="E169" s="95" t="s">
        <v>4531</v>
      </c>
      <c r="F169" s="96" t="s">
        <v>4532</v>
      </c>
      <c r="G169" s="97" t="s">
        <v>2486</v>
      </c>
      <c r="H169" s="98">
        <v>1</v>
      </c>
      <c r="I169" s="1"/>
      <c r="J169" s="99">
        <f t="shared" si="23"/>
        <v>0</v>
      </c>
      <c r="K169" s="96" t="s">
        <v>0</v>
      </c>
      <c r="L169" s="15"/>
      <c r="M169" s="100" t="s">
        <v>0</v>
      </c>
      <c r="N169" s="101" t="s">
        <v>37</v>
      </c>
      <c r="O169" s="102"/>
      <c r="P169" s="103">
        <f t="shared" si="24"/>
        <v>0</v>
      </c>
      <c r="Q169" s="103">
        <v>0</v>
      </c>
      <c r="R169" s="103">
        <f t="shared" si="25"/>
        <v>0</v>
      </c>
      <c r="S169" s="103">
        <v>0</v>
      </c>
      <c r="T169" s="104">
        <f t="shared" si="26"/>
        <v>0</v>
      </c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R169" s="105" t="s">
        <v>224</v>
      </c>
      <c r="AT169" s="105" t="s">
        <v>219</v>
      </c>
      <c r="AU169" s="105" t="s">
        <v>81</v>
      </c>
      <c r="AY169" s="6" t="s">
        <v>217</v>
      </c>
      <c r="BE169" s="106">
        <f t="shared" si="27"/>
        <v>0</v>
      </c>
      <c r="BF169" s="106">
        <f t="shared" si="28"/>
        <v>0</v>
      </c>
      <c r="BG169" s="106">
        <f t="shared" si="29"/>
        <v>0</v>
      </c>
      <c r="BH169" s="106">
        <f t="shared" si="30"/>
        <v>0</v>
      </c>
      <c r="BI169" s="106">
        <f t="shared" si="31"/>
        <v>0</v>
      </c>
      <c r="BJ169" s="6" t="s">
        <v>79</v>
      </c>
      <c r="BK169" s="106">
        <f t="shared" si="32"/>
        <v>0</v>
      </c>
      <c r="BL169" s="6" t="s">
        <v>224</v>
      </c>
      <c r="BM169" s="105" t="s">
        <v>2491</v>
      </c>
    </row>
    <row r="170" spans="1:65" s="17" customFormat="1" ht="16.5" customHeight="1">
      <c r="A170" s="14"/>
      <c r="B170" s="15"/>
      <c r="C170" s="94">
        <f t="shared" si="33"/>
        <v>46</v>
      </c>
      <c r="D170" s="94" t="s">
        <v>219</v>
      </c>
      <c r="E170" s="95" t="s">
        <v>4459</v>
      </c>
      <c r="F170" s="96" t="s">
        <v>3486</v>
      </c>
      <c r="G170" s="97" t="s">
        <v>862</v>
      </c>
      <c r="H170" s="98">
        <v>1</v>
      </c>
      <c r="I170" s="1"/>
      <c r="J170" s="99">
        <f t="shared" si="23"/>
        <v>0</v>
      </c>
      <c r="K170" s="96" t="s">
        <v>0</v>
      </c>
      <c r="L170" s="15"/>
      <c r="M170" s="100" t="s">
        <v>0</v>
      </c>
      <c r="N170" s="101" t="s">
        <v>37</v>
      </c>
      <c r="O170" s="102"/>
      <c r="P170" s="103">
        <f t="shared" si="24"/>
        <v>0</v>
      </c>
      <c r="Q170" s="103">
        <v>0</v>
      </c>
      <c r="R170" s="103">
        <f t="shared" si="25"/>
        <v>0</v>
      </c>
      <c r="S170" s="103">
        <v>0</v>
      </c>
      <c r="T170" s="104">
        <f t="shared" si="26"/>
        <v>0</v>
      </c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R170" s="105" t="s">
        <v>224</v>
      </c>
      <c r="AT170" s="105" t="s">
        <v>219</v>
      </c>
      <c r="AU170" s="105" t="s">
        <v>81</v>
      </c>
      <c r="AY170" s="6" t="s">
        <v>217</v>
      </c>
      <c r="BE170" s="106">
        <f t="shared" si="27"/>
        <v>0</v>
      </c>
      <c r="BF170" s="106">
        <f t="shared" si="28"/>
        <v>0</v>
      </c>
      <c r="BG170" s="106">
        <f t="shared" si="29"/>
        <v>0</v>
      </c>
      <c r="BH170" s="106">
        <f t="shared" si="30"/>
        <v>0</v>
      </c>
      <c r="BI170" s="106">
        <f t="shared" si="31"/>
        <v>0</v>
      </c>
      <c r="BJ170" s="6" t="s">
        <v>79</v>
      </c>
      <c r="BK170" s="106">
        <f t="shared" si="32"/>
        <v>0</v>
      </c>
      <c r="BL170" s="6" t="s">
        <v>224</v>
      </c>
      <c r="BM170" s="105" t="s">
        <v>665</v>
      </c>
    </row>
    <row r="171" spans="1:65" s="17" customFormat="1" ht="16.5" customHeight="1">
      <c r="A171" s="14"/>
      <c r="B171" s="15"/>
      <c r="C171" s="94">
        <f t="shared" si="33"/>
        <v>47</v>
      </c>
      <c r="D171" s="94" t="s">
        <v>219</v>
      </c>
      <c r="E171" s="95" t="s">
        <v>4533</v>
      </c>
      <c r="F171" s="96" t="s">
        <v>4461</v>
      </c>
      <c r="G171" s="97" t="s">
        <v>862</v>
      </c>
      <c r="H171" s="98">
        <v>1</v>
      </c>
      <c r="I171" s="1"/>
      <c r="J171" s="99">
        <f t="shared" si="23"/>
        <v>0</v>
      </c>
      <c r="K171" s="96" t="s">
        <v>0</v>
      </c>
      <c r="L171" s="15"/>
      <c r="M171" s="118" t="s">
        <v>0</v>
      </c>
      <c r="N171" s="119" t="s">
        <v>37</v>
      </c>
      <c r="O171" s="120"/>
      <c r="P171" s="121">
        <f t="shared" si="24"/>
        <v>0</v>
      </c>
      <c r="Q171" s="121">
        <v>0</v>
      </c>
      <c r="R171" s="121">
        <f t="shared" si="25"/>
        <v>0</v>
      </c>
      <c r="S171" s="121">
        <v>0</v>
      </c>
      <c r="T171" s="122">
        <f t="shared" si="26"/>
        <v>0</v>
      </c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R171" s="105" t="s">
        <v>224</v>
      </c>
      <c r="AT171" s="105" t="s">
        <v>219</v>
      </c>
      <c r="AU171" s="105" t="s">
        <v>81</v>
      </c>
      <c r="AY171" s="6" t="s">
        <v>217</v>
      </c>
      <c r="BE171" s="106">
        <f t="shared" si="27"/>
        <v>0</v>
      </c>
      <c r="BF171" s="106">
        <f t="shared" si="28"/>
        <v>0</v>
      </c>
      <c r="BG171" s="106">
        <f t="shared" si="29"/>
        <v>0</v>
      </c>
      <c r="BH171" s="106">
        <f t="shared" si="30"/>
        <v>0</v>
      </c>
      <c r="BI171" s="106">
        <f t="shared" si="31"/>
        <v>0</v>
      </c>
      <c r="BJ171" s="6" t="s">
        <v>79</v>
      </c>
      <c r="BK171" s="106">
        <f t="shared" si="32"/>
        <v>0</v>
      </c>
      <c r="BL171" s="6" t="s">
        <v>224</v>
      </c>
      <c r="BM171" s="105" t="s">
        <v>674</v>
      </c>
    </row>
    <row r="172" spans="1:65" s="17" customFormat="1" ht="6.95" customHeight="1">
      <c r="A172" s="14"/>
      <c r="B172" s="46"/>
      <c r="C172" s="47"/>
      <c r="D172" s="47"/>
      <c r="E172" s="47"/>
      <c r="F172" s="47"/>
      <c r="G172" s="47"/>
      <c r="H172" s="47"/>
      <c r="I172" s="47"/>
      <c r="J172" s="47"/>
      <c r="K172" s="47"/>
      <c r="L172" s="15"/>
      <c r="M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</row>
  </sheetData>
  <sheetProtection algorithmName="SHA-512" hashValue="1BXQ0dlh25SpfiDTOWawjYs9OxB4qJs+C5TVPlwPsRTYMDRkHDxlsmf8ybsUWSDCz4psq2BBSE0Co6vmJP0hBg==" saltValue="dMYb8tzRnxvyMlMoj4H1Ig==" spinCount="100000" sheet="1" objects="1" scenarios="1"/>
  <autoFilter ref="C119:K171"/>
  <mergeCells count="9">
    <mergeCell ref="E87:H87"/>
    <mergeCell ref="E110:H110"/>
    <mergeCell ref="E112:H11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20"/>
  <sheetViews>
    <sheetView showGridLines="0" workbookViewId="0">
      <selection activeCell="F20" sqref="F20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156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s="17" customFormat="1" ht="12" customHeight="1">
      <c r="A8" s="14"/>
      <c r="B8" s="15"/>
      <c r="C8" s="14"/>
      <c r="D8" s="12" t="s">
        <v>162</v>
      </c>
      <c r="E8" s="14"/>
      <c r="F8" s="14"/>
      <c r="G8" s="14"/>
      <c r="H8" s="14"/>
      <c r="I8" s="14"/>
      <c r="J8" s="14"/>
      <c r="K8" s="14"/>
      <c r="L8" s="16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</row>
    <row r="9" spans="1:46" s="17" customFormat="1" ht="16.5" customHeight="1">
      <c r="A9" s="14"/>
      <c r="B9" s="15"/>
      <c r="C9" s="14"/>
      <c r="D9" s="14"/>
      <c r="E9" s="315" t="s">
        <v>4534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>
      <c r="A10" s="14"/>
      <c r="B10" s="15"/>
      <c r="C10" s="14"/>
      <c r="D10" s="14"/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2" customHeight="1">
      <c r="A11" s="14"/>
      <c r="B11" s="15"/>
      <c r="C11" s="14"/>
      <c r="D11" s="12" t="s">
        <v>16</v>
      </c>
      <c r="E11" s="14"/>
      <c r="F11" s="19" t="s">
        <v>0</v>
      </c>
      <c r="G11" s="14"/>
      <c r="H11" s="14"/>
      <c r="I11" s="12" t="s">
        <v>17</v>
      </c>
      <c r="J11" s="19" t="s">
        <v>0</v>
      </c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 ht="12" customHeight="1">
      <c r="A12" s="14"/>
      <c r="B12" s="15"/>
      <c r="C12" s="14"/>
      <c r="D12" s="12" t="s">
        <v>18</v>
      </c>
      <c r="E12" s="14"/>
      <c r="F12" s="19" t="s">
        <v>19</v>
      </c>
      <c r="G12" s="14"/>
      <c r="H12" s="14"/>
      <c r="I12" s="12" t="s">
        <v>20</v>
      </c>
      <c r="J12" s="20">
        <f>'Rekapitulace stavby'!AN8</f>
        <v>0</v>
      </c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0.9" customHeight="1">
      <c r="A13" s="14"/>
      <c r="B13" s="15"/>
      <c r="C13" s="14"/>
      <c r="D13" s="14"/>
      <c r="E13" s="14"/>
      <c r="F13" s="14"/>
      <c r="G13" s="14"/>
      <c r="H13" s="14"/>
      <c r="I13" s="14"/>
      <c r="J13" s="14"/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21</v>
      </c>
      <c r="E14" s="14"/>
      <c r="F14" s="14"/>
      <c r="G14" s="14"/>
      <c r="H14" s="14"/>
      <c r="I14" s="12" t="s">
        <v>22</v>
      </c>
      <c r="J14" s="19">
        <v>63703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8" customHeight="1">
      <c r="A15" s="14"/>
      <c r="B15" s="15"/>
      <c r="C15" s="14"/>
      <c r="D15" s="14"/>
      <c r="E15" s="19" t="s">
        <v>23</v>
      </c>
      <c r="F15" s="14"/>
      <c r="G15" s="14"/>
      <c r="H15" s="14"/>
      <c r="I15" s="12" t="s">
        <v>24</v>
      </c>
      <c r="J15" s="19" t="s">
        <v>5515</v>
      </c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6.95" customHeight="1">
      <c r="A16" s="14"/>
      <c r="B16" s="15"/>
      <c r="C16" s="14"/>
      <c r="D16" s="14"/>
      <c r="E16" s="14"/>
      <c r="F16" s="14"/>
      <c r="G16" s="14"/>
      <c r="H16" s="14"/>
      <c r="I16" s="14"/>
      <c r="J16" s="14"/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2" customHeight="1">
      <c r="A17" s="14"/>
      <c r="B17" s="15"/>
      <c r="C17" s="14"/>
      <c r="D17" s="12" t="s">
        <v>25</v>
      </c>
      <c r="E17" s="125"/>
      <c r="F17" s="125"/>
      <c r="G17" s="125"/>
      <c r="H17" s="125"/>
      <c r="I17" s="126" t="s">
        <v>22</v>
      </c>
      <c r="J17" s="123">
        <f>'Rekapitulace stavby'!AN13</f>
        <v>0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18" customHeight="1">
      <c r="A18" s="14"/>
      <c r="B18" s="15"/>
      <c r="C18" s="14"/>
      <c r="D18" s="14"/>
      <c r="E18" s="324">
        <f>'Rekapitulace stavby'!E14</f>
        <v>0</v>
      </c>
      <c r="F18" s="324"/>
      <c r="G18" s="324"/>
      <c r="H18" s="324"/>
      <c r="I18" s="126" t="s">
        <v>24</v>
      </c>
      <c r="J18" s="123">
        <f>'Rekapitulace stavby'!AN14</f>
        <v>0</v>
      </c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6.95" customHeight="1">
      <c r="A19" s="14"/>
      <c r="B19" s="15"/>
      <c r="C19" s="14"/>
      <c r="D19" s="14"/>
      <c r="E19" s="14"/>
      <c r="F19" s="14"/>
      <c r="G19" s="14"/>
      <c r="H19" s="14"/>
      <c r="I19" s="14"/>
      <c r="J19" s="14"/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2" customHeight="1">
      <c r="A20" s="14"/>
      <c r="B20" s="15"/>
      <c r="C20" s="14"/>
      <c r="D20" s="12" t="s">
        <v>26</v>
      </c>
      <c r="E20" s="14"/>
      <c r="F20" s="14"/>
      <c r="G20" s="14"/>
      <c r="H20" s="14"/>
      <c r="I20" s="12" t="s">
        <v>22</v>
      </c>
      <c r="J20" s="19">
        <v>25091905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18" customHeight="1">
      <c r="A21" s="14"/>
      <c r="B21" s="15"/>
      <c r="C21" s="14"/>
      <c r="D21" s="14"/>
      <c r="E21" s="19" t="s">
        <v>27</v>
      </c>
      <c r="F21" s="14"/>
      <c r="G21" s="14"/>
      <c r="H21" s="14"/>
      <c r="I21" s="12" t="s">
        <v>24</v>
      </c>
      <c r="J21" s="19" t="s">
        <v>5514</v>
      </c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6.95" customHeight="1">
      <c r="A22" s="14"/>
      <c r="B22" s="15"/>
      <c r="C22" s="14"/>
      <c r="D22" s="14"/>
      <c r="E22" s="14"/>
      <c r="F22" s="14"/>
      <c r="G22" s="14"/>
      <c r="H22" s="14"/>
      <c r="I22" s="14"/>
      <c r="J22" s="14"/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2" customHeight="1">
      <c r="A23" s="14"/>
      <c r="B23" s="15"/>
      <c r="C23" s="14"/>
      <c r="D23" s="12" t="s">
        <v>29</v>
      </c>
      <c r="E23" s="14"/>
      <c r="F23" s="14"/>
      <c r="G23" s="14"/>
      <c r="H23" s="14"/>
      <c r="I23" s="12" t="s">
        <v>22</v>
      </c>
      <c r="J23" s="19" t="str">
        <f>IF('Rekapitulace stavby'!AN19="","",'Rekapitulace stavby'!AN19)</f>
        <v/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18" customHeight="1">
      <c r="A24" s="14"/>
      <c r="B24" s="15"/>
      <c r="C24" s="14"/>
      <c r="D24" s="14"/>
      <c r="E24" s="19" t="str">
        <f>IF('Rekapitulace stavby'!E20="","",'Rekapitulace stavby'!E20)</f>
        <v xml:space="preserve"> </v>
      </c>
      <c r="F24" s="14"/>
      <c r="G24" s="14"/>
      <c r="H24" s="14"/>
      <c r="I24" s="12" t="s">
        <v>24</v>
      </c>
      <c r="J24" s="19" t="str">
        <f>IF('Rekapitulace stavby'!AN20="","",'Rekapitulace stavby'!AN20)</f>
        <v/>
      </c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6.95" customHeight="1">
      <c r="A25" s="14"/>
      <c r="B25" s="15"/>
      <c r="C25" s="14"/>
      <c r="D25" s="14"/>
      <c r="E25" s="14"/>
      <c r="F25" s="14"/>
      <c r="G25" s="14"/>
      <c r="H25" s="14"/>
      <c r="I25" s="14"/>
      <c r="J25" s="14"/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2" customHeight="1">
      <c r="A26" s="14"/>
      <c r="B26" s="15"/>
      <c r="C26" s="14"/>
      <c r="D26" s="12" t="s">
        <v>31</v>
      </c>
      <c r="E26" s="14"/>
      <c r="F26" s="14"/>
      <c r="G26" s="14"/>
      <c r="H26" s="14"/>
      <c r="I26" s="14"/>
      <c r="J26" s="14"/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24" customFormat="1" ht="16.5" customHeight="1">
      <c r="A27" s="21"/>
      <c r="B27" s="22"/>
      <c r="C27" s="21"/>
      <c r="D27" s="21"/>
      <c r="E27" s="289" t="s">
        <v>0</v>
      </c>
      <c r="F27" s="289"/>
      <c r="G27" s="289"/>
      <c r="H27" s="289"/>
      <c r="I27" s="21"/>
      <c r="J27" s="21"/>
      <c r="K27" s="21"/>
      <c r="L27" s="23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1:31" s="17" customFormat="1" ht="6.95" customHeight="1">
      <c r="A28" s="14"/>
      <c r="B28" s="15"/>
      <c r="C28" s="14"/>
      <c r="D28" s="14"/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17" customFormat="1" ht="6.95" customHeight="1">
      <c r="A29" s="14"/>
      <c r="B29" s="15"/>
      <c r="C29" s="14"/>
      <c r="D29" s="25"/>
      <c r="E29" s="25"/>
      <c r="F29" s="25"/>
      <c r="G29" s="25"/>
      <c r="H29" s="25"/>
      <c r="I29" s="25"/>
      <c r="J29" s="25"/>
      <c r="K29" s="25"/>
      <c r="L29" s="16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</row>
    <row r="30" spans="1:31" s="17" customFormat="1" ht="25.35" customHeight="1">
      <c r="A30" s="14"/>
      <c r="B30" s="15"/>
      <c r="C30" s="14"/>
      <c r="D30" s="26" t="s">
        <v>32</v>
      </c>
      <c r="E30" s="14"/>
      <c r="F30" s="14"/>
      <c r="G30" s="14"/>
      <c r="H30" s="14"/>
      <c r="I30" s="14"/>
      <c r="J30" s="27">
        <f>ROUND(J130, 2)</f>
        <v>0</v>
      </c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14.45" customHeight="1">
      <c r="A32" s="14"/>
      <c r="B32" s="15"/>
      <c r="C32" s="14"/>
      <c r="D32" s="14"/>
      <c r="E32" s="14"/>
      <c r="F32" s="28" t="s">
        <v>34</v>
      </c>
      <c r="G32" s="14"/>
      <c r="H32" s="14"/>
      <c r="I32" s="28" t="s">
        <v>33</v>
      </c>
      <c r="J32" s="28" t="s">
        <v>35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14.45" customHeight="1">
      <c r="A33" s="14"/>
      <c r="B33" s="15"/>
      <c r="C33" s="14"/>
      <c r="D33" s="29" t="s">
        <v>36</v>
      </c>
      <c r="E33" s="12" t="s">
        <v>37</v>
      </c>
      <c r="F33" s="30">
        <f>ROUND((SUM(BE130:BE219)),  2)</f>
        <v>0</v>
      </c>
      <c r="G33" s="14"/>
      <c r="H33" s="14"/>
      <c r="I33" s="31">
        <v>0.21</v>
      </c>
      <c r="J33" s="30">
        <f>ROUND(((SUM(BE130:BE219))*I33),  2)</f>
        <v>0</v>
      </c>
      <c r="K33" s="14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2" t="s">
        <v>38</v>
      </c>
      <c r="F34" s="30">
        <f>ROUND((SUM(BF130:BF219)),  2)</f>
        <v>0</v>
      </c>
      <c r="G34" s="14"/>
      <c r="H34" s="14"/>
      <c r="I34" s="31">
        <v>0.15</v>
      </c>
      <c r="J34" s="30">
        <f>ROUND(((SUM(BF130:BF219))*I34),  2)</f>
        <v>0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hidden="1" customHeight="1">
      <c r="A35" s="14"/>
      <c r="B35" s="15"/>
      <c r="C35" s="14"/>
      <c r="D35" s="14"/>
      <c r="E35" s="12" t="s">
        <v>39</v>
      </c>
      <c r="F35" s="30">
        <f>ROUND((SUM(BG130:BG219)),  2)</f>
        <v>0</v>
      </c>
      <c r="G35" s="14"/>
      <c r="H35" s="14"/>
      <c r="I35" s="31">
        <v>0.21</v>
      </c>
      <c r="J35" s="30">
        <f>0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hidden="1" customHeight="1">
      <c r="A36" s="14"/>
      <c r="B36" s="15"/>
      <c r="C36" s="14"/>
      <c r="D36" s="14"/>
      <c r="E36" s="12" t="s">
        <v>40</v>
      </c>
      <c r="F36" s="30">
        <f>ROUND((SUM(BH130:BH219)),  2)</f>
        <v>0</v>
      </c>
      <c r="G36" s="14"/>
      <c r="H36" s="14"/>
      <c r="I36" s="31">
        <v>0.15</v>
      </c>
      <c r="J36" s="30">
        <f>0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41</v>
      </c>
      <c r="F37" s="30">
        <f>ROUND((SUM(BI130:BI219)),  2)</f>
        <v>0</v>
      </c>
      <c r="G37" s="14"/>
      <c r="H37" s="14"/>
      <c r="I37" s="31">
        <v>0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6.95" customHeight="1">
      <c r="A38" s="14"/>
      <c r="B38" s="15"/>
      <c r="C38" s="14"/>
      <c r="D38" s="14"/>
      <c r="E38" s="14"/>
      <c r="F38" s="14"/>
      <c r="G38" s="14"/>
      <c r="H38" s="14"/>
      <c r="I38" s="14"/>
      <c r="J38" s="14"/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25.35" customHeight="1">
      <c r="A39" s="14"/>
      <c r="B39" s="15"/>
      <c r="C39" s="32"/>
      <c r="D39" s="33" t="s">
        <v>42</v>
      </c>
      <c r="E39" s="34"/>
      <c r="F39" s="34"/>
      <c r="G39" s="35" t="s">
        <v>43</v>
      </c>
      <c r="H39" s="36" t="s">
        <v>44</v>
      </c>
      <c r="I39" s="34"/>
      <c r="J39" s="37">
        <f>SUM(J30:J37)</f>
        <v>0</v>
      </c>
      <c r="K39" s="38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14.4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ht="14.45" customHeight="1">
      <c r="B41" s="9"/>
      <c r="L41" s="9"/>
    </row>
    <row r="42" spans="1:31" ht="14.45" customHeight="1">
      <c r="B42" s="9"/>
      <c r="L42" s="9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47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47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47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47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47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47" s="17" customFormat="1" ht="12" customHeight="1">
      <c r="A86" s="14"/>
      <c r="B86" s="15"/>
      <c r="C86" s="12" t="s">
        <v>162</v>
      </c>
      <c r="D86" s="14"/>
      <c r="E86" s="14"/>
      <c r="F86" s="14"/>
      <c r="G86" s="14"/>
      <c r="H86" s="14"/>
      <c r="I86" s="14"/>
      <c r="J86" s="14"/>
      <c r="K86" s="14"/>
      <c r="L86" s="16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</row>
    <row r="87" spans="1:47" s="17" customFormat="1" ht="16.5" customHeight="1">
      <c r="A87" s="14"/>
      <c r="B87" s="15"/>
      <c r="C87" s="14"/>
      <c r="D87" s="14"/>
      <c r="E87" s="315" t="str">
        <f>E9</f>
        <v>SO 210 - Gastro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47" s="17" customFormat="1" ht="6.95" customHeight="1">
      <c r="A88" s="14"/>
      <c r="B88" s="15"/>
      <c r="C88" s="14"/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47" s="17" customFormat="1" ht="12" customHeight="1">
      <c r="A89" s="14"/>
      <c r="B89" s="15"/>
      <c r="C89" s="12" t="s">
        <v>18</v>
      </c>
      <c r="D89" s="14"/>
      <c r="E89" s="14"/>
      <c r="F89" s="19" t="str">
        <f>F12</f>
        <v>Praha 6 - Hradčany</v>
      </c>
      <c r="G89" s="14"/>
      <c r="H89" s="14"/>
      <c r="I89" s="12" t="s">
        <v>20</v>
      </c>
      <c r="J89" s="20">
        <f>IF(J12="","",J12)</f>
        <v>0</v>
      </c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47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47" s="17" customFormat="1" ht="15.2" customHeight="1">
      <c r="A91" s="14"/>
      <c r="B91" s="15"/>
      <c r="C91" s="12" t="s">
        <v>21</v>
      </c>
      <c r="D91" s="14"/>
      <c r="E91" s="14"/>
      <c r="F91" s="19" t="str">
        <f>E15</f>
        <v>Městská část Praha 6</v>
      </c>
      <c r="G91" s="14"/>
      <c r="H91" s="14"/>
      <c r="I91" s="12" t="s">
        <v>26</v>
      </c>
      <c r="J91" s="50" t="str">
        <f>E21</f>
        <v>BOMART spol. s r.o.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47" s="17" customFormat="1" ht="15.2" customHeight="1">
      <c r="A92" s="14"/>
      <c r="B92" s="15"/>
      <c r="C92" s="12" t="s">
        <v>25</v>
      </c>
      <c r="D92" s="14"/>
      <c r="E92" s="14"/>
      <c r="F92" s="19">
        <f>IF(E18="","",E18)</f>
        <v>0</v>
      </c>
      <c r="G92" s="14"/>
      <c r="H92" s="14"/>
      <c r="I92" s="12" t="s">
        <v>29</v>
      </c>
      <c r="J92" s="50" t="str">
        <f>E24</f>
        <v xml:space="preserve"> </v>
      </c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47" s="17" customFormat="1" ht="10.35" customHeight="1">
      <c r="A93" s="14"/>
      <c r="B93" s="15"/>
      <c r="C93" s="14"/>
      <c r="D93" s="14"/>
      <c r="E93" s="14"/>
      <c r="F93" s="14"/>
      <c r="G93" s="14"/>
      <c r="H93" s="14"/>
      <c r="I93" s="14"/>
      <c r="J93" s="14"/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47" s="17" customFormat="1" ht="29.25" customHeight="1">
      <c r="A94" s="14"/>
      <c r="B94" s="15"/>
      <c r="C94" s="51" t="s">
        <v>165</v>
      </c>
      <c r="D94" s="32"/>
      <c r="E94" s="32"/>
      <c r="F94" s="32"/>
      <c r="G94" s="32"/>
      <c r="H94" s="32"/>
      <c r="I94" s="32"/>
      <c r="J94" s="52" t="s">
        <v>166</v>
      </c>
      <c r="K94" s="32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47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47" s="17" customFormat="1" ht="22.9" customHeight="1">
      <c r="A96" s="14"/>
      <c r="B96" s="15"/>
      <c r="C96" s="53" t="s">
        <v>167</v>
      </c>
      <c r="D96" s="14"/>
      <c r="E96" s="14"/>
      <c r="F96" s="14"/>
      <c r="G96" s="14"/>
      <c r="H96" s="14"/>
      <c r="I96" s="14"/>
      <c r="J96" s="27">
        <f>J130</f>
        <v>0</v>
      </c>
      <c r="K96" s="14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U96" s="6" t="s">
        <v>168</v>
      </c>
    </row>
    <row r="97" spans="1:31" s="54" customFormat="1" ht="24.95" customHeight="1">
      <c r="B97" s="55"/>
      <c r="D97" s="56" t="s">
        <v>4535</v>
      </c>
      <c r="E97" s="57"/>
      <c r="F97" s="57"/>
      <c r="G97" s="57"/>
      <c r="H97" s="57"/>
      <c r="I97" s="57"/>
      <c r="J97" s="58">
        <f>J131</f>
        <v>0</v>
      </c>
      <c r="L97" s="55"/>
    </row>
    <row r="98" spans="1:31" s="59" customFormat="1" ht="19.899999999999999" customHeight="1">
      <c r="B98" s="60"/>
      <c r="D98" s="61" t="s">
        <v>4536</v>
      </c>
      <c r="E98" s="62"/>
      <c r="F98" s="62"/>
      <c r="G98" s="62"/>
      <c r="H98" s="62"/>
      <c r="I98" s="62"/>
      <c r="J98" s="63">
        <f>J132</f>
        <v>0</v>
      </c>
      <c r="L98" s="60"/>
    </row>
    <row r="99" spans="1:31" s="59" customFormat="1" ht="14.85" customHeight="1">
      <c r="B99" s="60"/>
      <c r="D99" s="61" t="s">
        <v>4537</v>
      </c>
      <c r="E99" s="62"/>
      <c r="F99" s="62"/>
      <c r="G99" s="62"/>
      <c r="H99" s="62"/>
      <c r="I99" s="62"/>
      <c r="J99" s="63">
        <f>J133</f>
        <v>0</v>
      </c>
      <c r="L99" s="60"/>
    </row>
    <row r="100" spans="1:31" s="59" customFormat="1" ht="14.85" customHeight="1">
      <c r="B100" s="60"/>
      <c r="D100" s="61" t="s">
        <v>4538</v>
      </c>
      <c r="E100" s="62"/>
      <c r="F100" s="62"/>
      <c r="G100" s="62"/>
      <c r="H100" s="62"/>
      <c r="I100" s="62"/>
      <c r="J100" s="63">
        <f>J140</f>
        <v>0</v>
      </c>
      <c r="L100" s="60"/>
    </row>
    <row r="101" spans="1:31" s="59" customFormat="1" ht="14.85" customHeight="1">
      <c r="B101" s="60"/>
      <c r="D101" s="61" t="s">
        <v>4539</v>
      </c>
      <c r="E101" s="62"/>
      <c r="F101" s="62"/>
      <c r="G101" s="62"/>
      <c r="H101" s="62"/>
      <c r="I101" s="62"/>
      <c r="J101" s="63">
        <f>J146</f>
        <v>0</v>
      </c>
      <c r="L101" s="60"/>
    </row>
    <row r="102" spans="1:31" s="59" customFormat="1" ht="14.85" customHeight="1">
      <c r="B102" s="60"/>
      <c r="D102" s="61" t="s">
        <v>4540</v>
      </c>
      <c r="E102" s="62"/>
      <c r="F102" s="62"/>
      <c r="G102" s="62"/>
      <c r="H102" s="62"/>
      <c r="I102" s="62"/>
      <c r="J102" s="63">
        <f>J152</f>
        <v>0</v>
      </c>
      <c r="L102" s="60"/>
    </row>
    <row r="103" spans="1:31" s="59" customFormat="1" ht="14.85" customHeight="1">
      <c r="B103" s="60"/>
      <c r="D103" s="61" t="s">
        <v>4541</v>
      </c>
      <c r="E103" s="62"/>
      <c r="F103" s="62"/>
      <c r="G103" s="62"/>
      <c r="H103" s="62"/>
      <c r="I103" s="62"/>
      <c r="J103" s="63">
        <f>J159</f>
        <v>0</v>
      </c>
      <c r="L103" s="60"/>
    </row>
    <row r="104" spans="1:31" s="59" customFormat="1" ht="14.85" customHeight="1">
      <c r="B104" s="60"/>
      <c r="D104" s="61" t="s">
        <v>4542</v>
      </c>
      <c r="E104" s="62"/>
      <c r="F104" s="62"/>
      <c r="G104" s="62"/>
      <c r="H104" s="62"/>
      <c r="I104" s="62"/>
      <c r="J104" s="63">
        <f>J168</f>
        <v>0</v>
      </c>
      <c r="L104" s="60"/>
    </row>
    <row r="105" spans="1:31" s="59" customFormat="1" ht="19.899999999999999" customHeight="1">
      <c r="B105" s="60"/>
      <c r="D105" s="61" t="s">
        <v>4543</v>
      </c>
      <c r="E105" s="62"/>
      <c r="F105" s="62"/>
      <c r="G105" s="62"/>
      <c r="H105" s="62"/>
      <c r="I105" s="62"/>
      <c r="J105" s="63">
        <f>J179</f>
        <v>0</v>
      </c>
      <c r="L105" s="60"/>
    </row>
    <row r="106" spans="1:31" s="59" customFormat="1" ht="14.85" customHeight="1">
      <c r="B106" s="60"/>
      <c r="D106" s="61" t="s">
        <v>4544</v>
      </c>
      <c r="E106" s="62"/>
      <c r="F106" s="62"/>
      <c r="G106" s="62"/>
      <c r="H106" s="62"/>
      <c r="I106" s="62"/>
      <c r="J106" s="63">
        <f>J180</f>
        <v>0</v>
      </c>
      <c r="L106" s="60"/>
    </row>
    <row r="107" spans="1:31" s="54" customFormat="1" ht="24.95" customHeight="1">
      <c r="B107" s="55"/>
      <c r="D107" s="56" t="s">
        <v>4545</v>
      </c>
      <c r="E107" s="57"/>
      <c r="F107" s="57"/>
      <c r="G107" s="57"/>
      <c r="H107" s="57"/>
      <c r="I107" s="57"/>
      <c r="J107" s="58">
        <f>J183</f>
        <v>0</v>
      </c>
      <c r="L107" s="55"/>
    </row>
    <row r="108" spans="1:31" s="59" customFormat="1" ht="19.899999999999999" customHeight="1">
      <c r="B108" s="60"/>
      <c r="D108" s="61" t="s">
        <v>4546</v>
      </c>
      <c r="E108" s="62"/>
      <c r="F108" s="62"/>
      <c r="G108" s="62"/>
      <c r="H108" s="62"/>
      <c r="I108" s="62"/>
      <c r="J108" s="63">
        <f>J184</f>
        <v>0</v>
      </c>
      <c r="L108" s="60"/>
    </row>
    <row r="109" spans="1:31" s="59" customFormat="1" ht="19.899999999999999" customHeight="1">
      <c r="B109" s="60"/>
      <c r="D109" s="61" t="s">
        <v>4547</v>
      </c>
      <c r="E109" s="62"/>
      <c r="F109" s="62"/>
      <c r="G109" s="62"/>
      <c r="H109" s="62"/>
      <c r="I109" s="62"/>
      <c r="J109" s="63">
        <f>J189</f>
        <v>0</v>
      </c>
      <c r="L109" s="60"/>
    </row>
    <row r="110" spans="1:31" s="59" customFormat="1" ht="19.899999999999999" customHeight="1">
      <c r="B110" s="60"/>
      <c r="D110" s="61" t="s">
        <v>4548</v>
      </c>
      <c r="E110" s="62"/>
      <c r="F110" s="62"/>
      <c r="G110" s="62"/>
      <c r="H110" s="62"/>
      <c r="I110" s="62"/>
      <c r="J110" s="63">
        <f>J195</f>
        <v>0</v>
      </c>
      <c r="L110" s="60"/>
    </row>
    <row r="111" spans="1:31" s="17" customFormat="1" ht="21.75" customHeight="1">
      <c r="A111" s="14"/>
      <c r="B111" s="15"/>
      <c r="C111" s="14"/>
      <c r="D111" s="14"/>
      <c r="E111" s="14"/>
      <c r="F111" s="14"/>
      <c r="G111" s="14"/>
      <c r="H111" s="14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31" s="17" customFormat="1" ht="6.95" customHeight="1">
      <c r="A112" s="14"/>
      <c r="B112" s="46"/>
      <c r="C112" s="47"/>
      <c r="D112" s="47"/>
      <c r="E112" s="47"/>
      <c r="F112" s="47"/>
      <c r="G112" s="47"/>
      <c r="H112" s="47"/>
      <c r="I112" s="47"/>
      <c r="J112" s="47"/>
      <c r="K112" s="47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6" spans="1:31" s="17" customFormat="1" ht="6.95" customHeight="1">
      <c r="A116" s="14"/>
      <c r="B116" s="48"/>
      <c r="C116" s="49"/>
      <c r="D116" s="49"/>
      <c r="E116" s="49"/>
      <c r="F116" s="49"/>
      <c r="G116" s="49"/>
      <c r="H116" s="49"/>
      <c r="I116" s="49"/>
      <c r="J116" s="49"/>
      <c r="K116" s="49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31" s="17" customFormat="1" ht="24.95" customHeight="1">
      <c r="A117" s="14"/>
      <c r="B117" s="15"/>
      <c r="C117" s="10" t="s">
        <v>202</v>
      </c>
      <c r="D117" s="14"/>
      <c r="E117" s="14"/>
      <c r="F117" s="14"/>
      <c r="G117" s="14"/>
      <c r="H117" s="14"/>
      <c r="I117" s="14"/>
      <c r="J117" s="14"/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31" s="17" customFormat="1" ht="6.95" customHeight="1">
      <c r="A118" s="14"/>
      <c r="B118" s="15"/>
      <c r="C118" s="14"/>
      <c r="D118" s="14"/>
      <c r="E118" s="14"/>
      <c r="F118" s="14"/>
      <c r="G118" s="14"/>
      <c r="H118" s="14"/>
      <c r="I118" s="14"/>
      <c r="J118" s="14"/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31" s="17" customFormat="1" ht="12" customHeight="1">
      <c r="A119" s="14"/>
      <c r="B119" s="15"/>
      <c r="C119" s="12" t="s">
        <v>14</v>
      </c>
      <c r="D119" s="14"/>
      <c r="E119" s="14"/>
      <c r="F119" s="14"/>
      <c r="G119" s="14"/>
      <c r="H119" s="14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31" s="17" customFormat="1" ht="16.5" customHeight="1">
      <c r="A120" s="14"/>
      <c r="B120" s="15"/>
      <c r="C120" s="14"/>
      <c r="D120" s="14"/>
      <c r="E120" s="321" t="str">
        <f>E7</f>
        <v>MŠ Tychonova - celková rekonstrukce</v>
      </c>
      <c r="F120" s="322"/>
      <c r="G120" s="322"/>
      <c r="H120" s="322"/>
      <c r="I120" s="14"/>
      <c r="J120" s="14"/>
      <c r="K120" s="14"/>
      <c r="L120" s="16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</row>
    <row r="121" spans="1:31" s="17" customFormat="1" ht="12" customHeight="1">
      <c r="A121" s="14"/>
      <c r="B121" s="15"/>
      <c r="C121" s="12" t="s">
        <v>162</v>
      </c>
      <c r="D121" s="14"/>
      <c r="E121" s="14"/>
      <c r="F121" s="14"/>
      <c r="G121" s="14"/>
      <c r="H121" s="14"/>
      <c r="I121" s="14"/>
      <c r="J121" s="14"/>
      <c r="K121" s="14"/>
      <c r="L121" s="16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</row>
    <row r="122" spans="1:31" s="17" customFormat="1" ht="16.5" customHeight="1">
      <c r="A122" s="14"/>
      <c r="B122" s="15"/>
      <c r="C122" s="14"/>
      <c r="D122" s="14"/>
      <c r="E122" s="315" t="str">
        <f>E9</f>
        <v>SO 210 - Gastro</v>
      </c>
      <c r="F122" s="320"/>
      <c r="G122" s="320"/>
      <c r="H122" s="320"/>
      <c r="I122" s="14"/>
      <c r="J122" s="14"/>
      <c r="K122" s="14"/>
      <c r="L122" s="16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</row>
    <row r="123" spans="1:31" s="17" customFormat="1" ht="6.95" customHeight="1">
      <c r="A123" s="14"/>
      <c r="B123" s="15"/>
      <c r="C123" s="14"/>
      <c r="D123" s="14"/>
      <c r="E123" s="14"/>
      <c r="F123" s="14"/>
      <c r="G123" s="14"/>
      <c r="H123" s="14"/>
      <c r="I123" s="14"/>
      <c r="J123" s="14"/>
      <c r="K123" s="14"/>
      <c r="L123" s="16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</row>
    <row r="124" spans="1:31" s="17" customFormat="1" ht="12" customHeight="1">
      <c r="A124" s="14"/>
      <c r="B124" s="15"/>
      <c r="C124" s="12" t="s">
        <v>18</v>
      </c>
      <c r="D124" s="14"/>
      <c r="E124" s="14"/>
      <c r="F124" s="19" t="str">
        <f>F12</f>
        <v>Praha 6 - Hradčany</v>
      </c>
      <c r="G124" s="14"/>
      <c r="H124" s="14"/>
      <c r="I124" s="12" t="s">
        <v>20</v>
      </c>
      <c r="J124" s="20">
        <f>IF(J12="","",J12)</f>
        <v>0</v>
      </c>
      <c r="K124" s="14"/>
      <c r="L124" s="16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</row>
    <row r="125" spans="1:31" s="17" customFormat="1" ht="6.95" customHeight="1">
      <c r="A125" s="14"/>
      <c r="B125" s="15"/>
      <c r="C125" s="14"/>
      <c r="D125" s="14"/>
      <c r="E125" s="14"/>
      <c r="F125" s="14"/>
      <c r="G125" s="14"/>
      <c r="H125" s="14"/>
      <c r="I125" s="14"/>
      <c r="J125" s="14"/>
      <c r="K125" s="14"/>
      <c r="L125" s="16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</row>
    <row r="126" spans="1:31" s="17" customFormat="1" ht="15.2" customHeight="1">
      <c r="A126" s="14"/>
      <c r="B126" s="15"/>
      <c r="C126" s="12" t="s">
        <v>21</v>
      </c>
      <c r="D126" s="14"/>
      <c r="E126" s="14"/>
      <c r="F126" s="19" t="str">
        <f>E15</f>
        <v>Městská část Praha 6</v>
      </c>
      <c r="G126" s="14"/>
      <c r="H126" s="14"/>
      <c r="I126" s="12" t="s">
        <v>26</v>
      </c>
      <c r="J126" s="50" t="str">
        <f>E21</f>
        <v>BOMART spol. s r.o.</v>
      </c>
      <c r="K126" s="14"/>
      <c r="L126" s="16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</row>
    <row r="127" spans="1:31" s="17" customFormat="1" ht="15.2" customHeight="1">
      <c r="A127" s="14"/>
      <c r="B127" s="15"/>
      <c r="C127" s="12" t="s">
        <v>25</v>
      </c>
      <c r="D127" s="14"/>
      <c r="E127" s="14"/>
      <c r="F127" s="19">
        <f>IF(E18="","",E18)</f>
        <v>0</v>
      </c>
      <c r="G127" s="14"/>
      <c r="H127" s="14"/>
      <c r="I127" s="12" t="s">
        <v>29</v>
      </c>
      <c r="J127" s="50" t="str">
        <f>E24</f>
        <v xml:space="preserve"> </v>
      </c>
      <c r="K127" s="14"/>
      <c r="L127" s="16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</row>
    <row r="128" spans="1:31" s="17" customFormat="1" ht="10.35" customHeight="1">
      <c r="A128" s="14"/>
      <c r="B128" s="15"/>
      <c r="C128" s="14"/>
      <c r="D128" s="14"/>
      <c r="E128" s="14"/>
      <c r="F128" s="14"/>
      <c r="G128" s="14"/>
      <c r="H128" s="14"/>
      <c r="I128" s="14"/>
      <c r="J128" s="14"/>
      <c r="K128" s="14"/>
      <c r="L128" s="16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</row>
    <row r="129" spans="1:65" s="73" customFormat="1" ht="29.25" customHeight="1">
      <c r="A129" s="64"/>
      <c r="B129" s="65"/>
      <c r="C129" s="66" t="s">
        <v>203</v>
      </c>
      <c r="D129" s="67" t="s">
        <v>57</v>
      </c>
      <c r="E129" s="67" t="s">
        <v>53</v>
      </c>
      <c r="F129" s="67" t="s">
        <v>54</v>
      </c>
      <c r="G129" s="67" t="s">
        <v>204</v>
      </c>
      <c r="H129" s="67" t="s">
        <v>205</v>
      </c>
      <c r="I129" s="67" t="s">
        <v>206</v>
      </c>
      <c r="J129" s="67" t="s">
        <v>166</v>
      </c>
      <c r="K129" s="68" t="s">
        <v>207</v>
      </c>
      <c r="L129" s="69"/>
      <c r="M129" s="70" t="s">
        <v>0</v>
      </c>
      <c r="N129" s="71" t="s">
        <v>36</v>
      </c>
      <c r="O129" s="71" t="s">
        <v>208</v>
      </c>
      <c r="P129" s="71" t="s">
        <v>209</v>
      </c>
      <c r="Q129" s="71" t="s">
        <v>210</v>
      </c>
      <c r="R129" s="71" t="s">
        <v>211</v>
      </c>
      <c r="S129" s="71" t="s">
        <v>212</v>
      </c>
      <c r="T129" s="72" t="s">
        <v>213</v>
      </c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</row>
    <row r="130" spans="1:65" s="17" customFormat="1" ht="22.9" customHeight="1">
      <c r="A130" s="14"/>
      <c r="B130" s="15"/>
      <c r="C130" s="74" t="s">
        <v>214</v>
      </c>
      <c r="D130" s="14"/>
      <c r="E130" s="14"/>
      <c r="F130" s="14"/>
      <c r="G130" s="14"/>
      <c r="H130" s="14"/>
      <c r="I130" s="14"/>
      <c r="J130" s="75">
        <f>BK130</f>
        <v>0</v>
      </c>
      <c r="K130" s="14"/>
      <c r="L130" s="15"/>
      <c r="M130" s="76"/>
      <c r="N130" s="77"/>
      <c r="O130" s="25"/>
      <c r="P130" s="78">
        <f>P131+P183</f>
        <v>0</v>
      </c>
      <c r="Q130" s="25"/>
      <c r="R130" s="78">
        <f>R131+R183</f>
        <v>0</v>
      </c>
      <c r="S130" s="25"/>
      <c r="T130" s="79">
        <f>T131+T183</f>
        <v>0</v>
      </c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6" t="s">
        <v>71</v>
      </c>
      <c r="AU130" s="6" t="s">
        <v>168</v>
      </c>
      <c r="BK130" s="80">
        <f>BK131+BK183</f>
        <v>0</v>
      </c>
    </row>
    <row r="131" spans="1:65" s="81" customFormat="1" ht="25.9" customHeight="1">
      <c r="B131" s="82"/>
      <c r="D131" s="83" t="s">
        <v>71</v>
      </c>
      <c r="E131" s="84" t="s">
        <v>2391</v>
      </c>
      <c r="F131" s="84" t="s">
        <v>4549</v>
      </c>
      <c r="J131" s="85">
        <f>BK131</f>
        <v>0</v>
      </c>
      <c r="L131" s="82"/>
      <c r="M131" s="86"/>
      <c r="N131" s="87"/>
      <c r="O131" s="87"/>
      <c r="P131" s="88">
        <f>P132+P179</f>
        <v>0</v>
      </c>
      <c r="Q131" s="87"/>
      <c r="R131" s="88">
        <f>R132+R179</f>
        <v>0</v>
      </c>
      <c r="S131" s="87"/>
      <c r="T131" s="89">
        <f>T132+T179</f>
        <v>0</v>
      </c>
      <c r="AR131" s="83" t="s">
        <v>79</v>
      </c>
      <c r="AT131" s="90" t="s">
        <v>71</v>
      </c>
      <c r="AU131" s="90" t="s">
        <v>72</v>
      </c>
      <c r="AY131" s="83" t="s">
        <v>217</v>
      </c>
      <c r="BK131" s="91">
        <f>BK132+BK179</f>
        <v>0</v>
      </c>
    </row>
    <row r="132" spans="1:65" s="81" customFormat="1" ht="22.9" customHeight="1">
      <c r="B132" s="82"/>
      <c r="D132" s="83" t="s">
        <v>71</v>
      </c>
      <c r="E132" s="92" t="s">
        <v>3352</v>
      </c>
      <c r="F132" s="92" t="s">
        <v>4550</v>
      </c>
      <c r="J132" s="93">
        <f>BK132</f>
        <v>0</v>
      </c>
      <c r="L132" s="82"/>
      <c r="M132" s="86"/>
      <c r="N132" s="87"/>
      <c r="O132" s="87"/>
      <c r="P132" s="88">
        <f>P133+P140+P146+P152+P159+P168</f>
        <v>0</v>
      </c>
      <c r="Q132" s="87"/>
      <c r="R132" s="88">
        <f>R133+R140+R146+R152+R159+R168</f>
        <v>0</v>
      </c>
      <c r="S132" s="87"/>
      <c r="T132" s="89">
        <f>T133+T140+T146+T152+T159+T168</f>
        <v>0</v>
      </c>
      <c r="AR132" s="83" t="s">
        <v>79</v>
      </c>
      <c r="AT132" s="90" t="s">
        <v>71</v>
      </c>
      <c r="AU132" s="90" t="s">
        <v>79</v>
      </c>
      <c r="AY132" s="83" t="s">
        <v>217</v>
      </c>
      <c r="BK132" s="91">
        <f>BK133+BK140+BK146+BK152+BK159+BK168</f>
        <v>0</v>
      </c>
    </row>
    <row r="133" spans="1:65" s="81" customFormat="1" ht="20.85" customHeight="1">
      <c r="B133" s="82"/>
      <c r="D133" s="83" t="s">
        <v>71</v>
      </c>
      <c r="E133" s="92" t="s">
        <v>3400</v>
      </c>
      <c r="F133" s="92" t="s">
        <v>4551</v>
      </c>
      <c r="J133" s="93">
        <f>BK133</f>
        <v>0</v>
      </c>
      <c r="L133" s="82"/>
      <c r="M133" s="86"/>
      <c r="N133" s="87"/>
      <c r="O133" s="87"/>
      <c r="P133" s="88">
        <f>SUM(P134:P139)</f>
        <v>0</v>
      </c>
      <c r="Q133" s="87"/>
      <c r="R133" s="88">
        <f>SUM(R134:R139)</f>
        <v>0</v>
      </c>
      <c r="S133" s="87"/>
      <c r="T133" s="89">
        <f>SUM(T134:T139)</f>
        <v>0</v>
      </c>
      <c r="AR133" s="83" t="s">
        <v>79</v>
      </c>
      <c r="AT133" s="90" t="s">
        <v>71</v>
      </c>
      <c r="AU133" s="90" t="s">
        <v>81</v>
      </c>
      <c r="AY133" s="83" t="s">
        <v>217</v>
      </c>
      <c r="BK133" s="91">
        <f>SUM(BK134:BK139)</f>
        <v>0</v>
      </c>
    </row>
    <row r="134" spans="1:65" s="17" customFormat="1" ht="16.5" customHeight="1">
      <c r="A134" s="14"/>
      <c r="B134" s="15"/>
      <c r="C134" s="94">
        <v>1</v>
      </c>
      <c r="D134" s="94" t="s">
        <v>219</v>
      </c>
      <c r="E134" s="95" t="s">
        <v>4552</v>
      </c>
      <c r="F134" s="96" t="s">
        <v>4553</v>
      </c>
      <c r="G134" s="97" t="s">
        <v>2486</v>
      </c>
      <c r="H134" s="98">
        <v>1</v>
      </c>
      <c r="I134" s="1"/>
      <c r="J134" s="99">
        <f>ROUND(I134*H134,2)</f>
        <v>0</v>
      </c>
      <c r="K134" s="96" t="s">
        <v>0</v>
      </c>
      <c r="L134" s="15"/>
      <c r="M134" s="100" t="s">
        <v>0</v>
      </c>
      <c r="N134" s="101" t="s">
        <v>37</v>
      </c>
      <c r="O134" s="102"/>
      <c r="P134" s="103">
        <f>O134*H134</f>
        <v>0</v>
      </c>
      <c r="Q134" s="103">
        <v>0</v>
      </c>
      <c r="R134" s="103">
        <f>Q134*H134</f>
        <v>0</v>
      </c>
      <c r="S134" s="103">
        <v>0</v>
      </c>
      <c r="T134" s="104">
        <f>S134*H134</f>
        <v>0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R134" s="105" t="s">
        <v>224</v>
      </c>
      <c r="AT134" s="105" t="s">
        <v>219</v>
      </c>
      <c r="AU134" s="105" t="s">
        <v>231</v>
      </c>
      <c r="AY134" s="6" t="s">
        <v>217</v>
      </c>
      <c r="BE134" s="106">
        <f>IF(N134="základní",J134,0)</f>
        <v>0</v>
      </c>
      <c r="BF134" s="106">
        <f>IF(N134="snížená",J134,0)</f>
        <v>0</v>
      </c>
      <c r="BG134" s="106">
        <f>IF(N134="zákl. přenesená",J134,0)</f>
        <v>0</v>
      </c>
      <c r="BH134" s="106">
        <f>IF(N134="sníž. přenesená",J134,0)</f>
        <v>0</v>
      </c>
      <c r="BI134" s="106">
        <f>IF(N134="nulová",J134,0)</f>
        <v>0</v>
      </c>
      <c r="BJ134" s="6" t="s">
        <v>79</v>
      </c>
      <c r="BK134" s="106">
        <f>ROUND(I134*H134,2)</f>
        <v>0</v>
      </c>
      <c r="BL134" s="6" t="s">
        <v>224</v>
      </c>
      <c r="BM134" s="105" t="s">
        <v>81</v>
      </c>
    </row>
    <row r="135" spans="1:65" s="17" customFormat="1" ht="39">
      <c r="A135" s="14"/>
      <c r="B135" s="15"/>
      <c r="C135" s="14"/>
      <c r="D135" s="113" t="s">
        <v>745</v>
      </c>
      <c r="E135" s="14"/>
      <c r="F135" s="114" t="s">
        <v>4554</v>
      </c>
      <c r="G135" s="14"/>
      <c r="H135" s="14"/>
      <c r="I135" s="14"/>
      <c r="J135" s="14"/>
      <c r="K135" s="14"/>
      <c r="L135" s="15"/>
      <c r="M135" s="115"/>
      <c r="N135" s="116"/>
      <c r="O135" s="102"/>
      <c r="P135" s="102"/>
      <c r="Q135" s="102"/>
      <c r="R135" s="102"/>
      <c r="S135" s="102"/>
      <c r="T135" s="117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6" t="s">
        <v>745</v>
      </c>
      <c r="AU135" s="6" t="s">
        <v>231</v>
      </c>
    </row>
    <row r="136" spans="1:65" s="17" customFormat="1" ht="16.5" customHeight="1">
      <c r="A136" s="14"/>
      <c r="B136" s="15"/>
      <c r="C136" s="94">
        <v>2</v>
      </c>
      <c r="D136" s="94" t="s">
        <v>219</v>
      </c>
      <c r="E136" s="95" t="s">
        <v>4555</v>
      </c>
      <c r="F136" s="96" t="s">
        <v>4556</v>
      </c>
      <c r="G136" s="97" t="s">
        <v>2486</v>
      </c>
      <c r="H136" s="98">
        <v>1</v>
      </c>
      <c r="I136" s="1"/>
      <c r="J136" s="99">
        <f>ROUND(I136*H136,2)</f>
        <v>0</v>
      </c>
      <c r="K136" s="96" t="s">
        <v>0</v>
      </c>
      <c r="L136" s="15"/>
      <c r="M136" s="100" t="s">
        <v>0</v>
      </c>
      <c r="N136" s="101" t="s">
        <v>37</v>
      </c>
      <c r="O136" s="102"/>
      <c r="P136" s="103">
        <f>O136*H136</f>
        <v>0</v>
      </c>
      <c r="Q136" s="103">
        <v>0</v>
      </c>
      <c r="R136" s="103">
        <f>Q136*H136</f>
        <v>0</v>
      </c>
      <c r="S136" s="103">
        <v>0</v>
      </c>
      <c r="T136" s="104">
        <f>S136*H136</f>
        <v>0</v>
      </c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R136" s="105" t="s">
        <v>224</v>
      </c>
      <c r="AT136" s="105" t="s">
        <v>219</v>
      </c>
      <c r="AU136" s="105" t="s">
        <v>231</v>
      </c>
      <c r="AY136" s="6" t="s">
        <v>217</v>
      </c>
      <c r="BE136" s="106">
        <f>IF(N136="základní",J136,0)</f>
        <v>0</v>
      </c>
      <c r="BF136" s="106">
        <f>IF(N136="snížená",J136,0)</f>
        <v>0</v>
      </c>
      <c r="BG136" s="106">
        <f>IF(N136="zákl. přenesená",J136,0)</f>
        <v>0</v>
      </c>
      <c r="BH136" s="106">
        <f>IF(N136="sníž. přenesená",J136,0)</f>
        <v>0</v>
      </c>
      <c r="BI136" s="106">
        <f>IF(N136="nulová",J136,0)</f>
        <v>0</v>
      </c>
      <c r="BJ136" s="6" t="s">
        <v>79</v>
      </c>
      <c r="BK136" s="106">
        <f>ROUND(I136*H136,2)</f>
        <v>0</v>
      </c>
      <c r="BL136" s="6" t="s">
        <v>224</v>
      </c>
      <c r="BM136" s="105" t="s">
        <v>224</v>
      </c>
    </row>
    <row r="137" spans="1:65" s="17" customFormat="1" ht="39">
      <c r="A137" s="14"/>
      <c r="B137" s="15"/>
      <c r="C137" s="14"/>
      <c r="D137" s="113" t="s">
        <v>745</v>
      </c>
      <c r="E137" s="14"/>
      <c r="F137" s="114" t="s">
        <v>4557</v>
      </c>
      <c r="G137" s="14"/>
      <c r="H137" s="14"/>
      <c r="I137" s="14"/>
      <c r="J137" s="14"/>
      <c r="K137" s="14"/>
      <c r="L137" s="15"/>
      <c r="M137" s="115"/>
      <c r="N137" s="116"/>
      <c r="O137" s="102"/>
      <c r="P137" s="102"/>
      <c r="Q137" s="102"/>
      <c r="R137" s="102"/>
      <c r="S137" s="102"/>
      <c r="T137" s="117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6" t="s">
        <v>745</v>
      </c>
      <c r="AU137" s="6" t="s">
        <v>231</v>
      </c>
    </row>
    <row r="138" spans="1:65" s="17" customFormat="1" ht="16.5" customHeight="1">
      <c r="A138" s="14"/>
      <c r="B138" s="15"/>
      <c r="C138" s="94">
        <v>3</v>
      </c>
      <c r="D138" s="94" t="s">
        <v>219</v>
      </c>
      <c r="E138" s="95" t="s">
        <v>4558</v>
      </c>
      <c r="F138" s="96" t="s">
        <v>4559</v>
      </c>
      <c r="G138" s="97" t="s">
        <v>2486</v>
      </c>
      <c r="H138" s="98">
        <v>1</v>
      </c>
      <c r="I138" s="1"/>
      <c r="J138" s="99">
        <f>ROUND(I138*H138,2)</f>
        <v>0</v>
      </c>
      <c r="K138" s="96" t="s">
        <v>0</v>
      </c>
      <c r="L138" s="15"/>
      <c r="M138" s="100" t="s">
        <v>0</v>
      </c>
      <c r="N138" s="101" t="s">
        <v>37</v>
      </c>
      <c r="O138" s="102"/>
      <c r="P138" s="103">
        <f>O138*H138</f>
        <v>0</v>
      </c>
      <c r="Q138" s="103">
        <v>0</v>
      </c>
      <c r="R138" s="103">
        <f>Q138*H138</f>
        <v>0</v>
      </c>
      <c r="S138" s="103">
        <v>0</v>
      </c>
      <c r="T138" s="104">
        <f>S138*H138</f>
        <v>0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R138" s="105" t="s">
        <v>224</v>
      </c>
      <c r="AT138" s="105" t="s">
        <v>219</v>
      </c>
      <c r="AU138" s="105" t="s">
        <v>231</v>
      </c>
      <c r="AY138" s="6" t="s">
        <v>217</v>
      </c>
      <c r="BE138" s="106">
        <f>IF(N138="základní",J138,0)</f>
        <v>0</v>
      </c>
      <c r="BF138" s="106">
        <f>IF(N138="snížená",J138,0)</f>
        <v>0</v>
      </c>
      <c r="BG138" s="106">
        <f>IF(N138="zákl. přenesená",J138,0)</f>
        <v>0</v>
      </c>
      <c r="BH138" s="106">
        <f>IF(N138="sníž. přenesená",J138,0)</f>
        <v>0</v>
      </c>
      <c r="BI138" s="106">
        <f>IF(N138="nulová",J138,0)</f>
        <v>0</v>
      </c>
      <c r="BJ138" s="6" t="s">
        <v>79</v>
      </c>
      <c r="BK138" s="106">
        <f>ROUND(I138*H138,2)</f>
        <v>0</v>
      </c>
      <c r="BL138" s="6" t="s">
        <v>224</v>
      </c>
      <c r="BM138" s="105" t="s">
        <v>244</v>
      </c>
    </row>
    <row r="139" spans="1:65" s="17" customFormat="1" ht="19.5">
      <c r="A139" s="14"/>
      <c r="B139" s="15"/>
      <c r="C139" s="14"/>
      <c r="D139" s="113" t="s">
        <v>745</v>
      </c>
      <c r="E139" s="14"/>
      <c r="F139" s="114" t="s">
        <v>4560</v>
      </c>
      <c r="G139" s="14"/>
      <c r="H139" s="14"/>
      <c r="I139" s="14"/>
      <c r="J139" s="14"/>
      <c r="K139" s="14"/>
      <c r="L139" s="15"/>
      <c r="M139" s="115"/>
      <c r="N139" s="116"/>
      <c r="O139" s="102"/>
      <c r="P139" s="102"/>
      <c r="Q139" s="102"/>
      <c r="R139" s="102"/>
      <c r="S139" s="102"/>
      <c r="T139" s="117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6" t="s">
        <v>745</v>
      </c>
      <c r="AU139" s="6" t="s">
        <v>231</v>
      </c>
    </row>
    <row r="140" spans="1:65" s="81" customFormat="1" ht="20.85" customHeight="1">
      <c r="B140" s="82"/>
      <c r="D140" s="83" t="s">
        <v>71</v>
      </c>
      <c r="E140" s="92" t="s">
        <v>3414</v>
      </c>
      <c r="F140" s="92" t="s">
        <v>4561</v>
      </c>
      <c r="J140" s="93">
        <f>BK140</f>
        <v>0</v>
      </c>
      <c r="L140" s="82"/>
      <c r="M140" s="86"/>
      <c r="N140" s="87"/>
      <c r="O140" s="87"/>
      <c r="P140" s="88">
        <f>SUM(P141:P145)</f>
        <v>0</v>
      </c>
      <c r="Q140" s="87"/>
      <c r="R140" s="88">
        <f>SUM(R141:R145)</f>
        <v>0</v>
      </c>
      <c r="S140" s="87"/>
      <c r="T140" s="89">
        <f>SUM(T141:T145)</f>
        <v>0</v>
      </c>
      <c r="AR140" s="83" t="s">
        <v>79</v>
      </c>
      <c r="AT140" s="90" t="s">
        <v>71</v>
      </c>
      <c r="AU140" s="90" t="s">
        <v>81</v>
      </c>
      <c r="AY140" s="83" t="s">
        <v>217</v>
      </c>
      <c r="BK140" s="91">
        <f>SUM(BK141:BK145)</f>
        <v>0</v>
      </c>
    </row>
    <row r="141" spans="1:65" s="17" customFormat="1" ht="24">
      <c r="A141" s="14"/>
      <c r="B141" s="15"/>
      <c r="C141" s="94">
        <v>4</v>
      </c>
      <c r="D141" s="94" t="s">
        <v>219</v>
      </c>
      <c r="E141" s="95" t="s">
        <v>4562</v>
      </c>
      <c r="F141" s="96" t="s">
        <v>4563</v>
      </c>
      <c r="G141" s="97" t="s">
        <v>2486</v>
      </c>
      <c r="H141" s="98">
        <v>1</v>
      </c>
      <c r="I141" s="1"/>
      <c r="J141" s="99">
        <f>ROUND(I141*H141,2)</f>
        <v>0</v>
      </c>
      <c r="K141" s="96" t="s">
        <v>0</v>
      </c>
      <c r="L141" s="15"/>
      <c r="M141" s="100" t="s">
        <v>0</v>
      </c>
      <c r="N141" s="101" t="s">
        <v>37</v>
      </c>
      <c r="O141" s="102"/>
      <c r="P141" s="103">
        <f>O141*H141</f>
        <v>0</v>
      </c>
      <c r="Q141" s="103">
        <v>0</v>
      </c>
      <c r="R141" s="103">
        <f>Q141*H141</f>
        <v>0</v>
      </c>
      <c r="S141" s="103">
        <v>0</v>
      </c>
      <c r="T141" s="104">
        <f>S141*H141</f>
        <v>0</v>
      </c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R141" s="105" t="s">
        <v>224</v>
      </c>
      <c r="AT141" s="105" t="s">
        <v>219</v>
      </c>
      <c r="AU141" s="105" t="s">
        <v>231</v>
      </c>
      <c r="AY141" s="6" t="s">
        <v>217</v>
      </c>
      <c r="BE141" s="106">
        <f>IF(N141="základní",J141,0)</f>
        <v>0</v>
      </c>
      <c r="BF141" s="106">
        <f>IF(N141="snížená",J141,0)</f>
        <v>0</v>
      </c>
      <c r="BG141" s="106">
        <f>IF(N141="zákl. přenesená",J141,0)</f>
        <v>0</v>
      </c>
      <c r="BH141" s="106">
        <f>IF(N141="sníž. přenesená",J141,0)</f>
        <v>0</v>
      </c>
      <c r="BI141" s="106">
        <f>IF(N141="nulová",J141,0)</f>
        <v>0</v>
      </c>
      <c r="BJ141" s="6" t="s">
        <v>79</v>
      </c>
      <c r="BK141" s="106">
        <f>ROUND(I141*H141,2)</f>
        <v>0</v>
      </c>
      <c r="BL141" s="6" t="s">
        <v>224</v>
      </c>
      <c r="BM141" s="105" t="s">
        <v>248</v>
      </c>
    </row>
    <row r="142" spans="1:65" s="17" customFormat="1" ht="39">
      <c r="A142" s="14"/>
      <c r="B142" s="15"/>
      <c r="C142" s="14"/>
      <c r="D142" s="113" t="s">
        <v>745</v>
      </c>
      <c r="E142" s="14"/>
      <c r="F142" s="114" t="s">
        <v>4564</v>
      </c>
      <c r="G142" s="14"/>
      <c r="H142" s="14"/>
      <c r="I142" s="14"/>
      <c r="J142" s="14"/>
      <c r="K142" s="14"/>
      <c r="L142" s="15"/>
      <c r="M142" s="115"/>
      <c r="N142" s="116"/>
      <c r="O142" s="102"/>
      <c r="P142" s="102"/>
      <c r="Q142" s="102"/>
      <c r="R142" s="102"/>
      <c r="S142" s="102"/>
      <c r="T142" s="117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6" t="s">
        <v>745</v>
      </c>
      <c r="AU142" s="6" t="s">
        <v>231</v>
      </c>
    </row>
    <row r="143" spans="1:65" s="17" customFormat="1" ht="24">
      <c r="A143" s="14"/>
      <c r="B143" s="15"/>
      <c r="C143" s="94">
        <v>5</v>
      </c>
      <c r="D143" s="94" t="s">
        <v>219</v>
      </c>
      <c r="E143" s="95" t="s">
        <v>4565</v>
      </c>
      <c r="F143" s="96" t="s">
        <v>4566</v>
      </c>
      <c r="G143" s="97" t="s">
        <v>2486</v>
      </c>
      <c r="H143" s="98">
        <v>1</v>
      </c>
      <c r="I143" s="1"/>
      <c r="J143" s="99">
        <f>ROUND(I143*H143,2)</f>
        <v>0</v>
      </c>
      <c r="K143" s="96" t="s">
        <v>0</v>
      </c>
      <c r="L143" s="15"/>
      <c r="M143" s="100" t="s">
        <v>0</v>
      </c>
      <c r="N143" s="101" t="s">
        <v>37</v>
      </c>
      <c r="O143" s="102"/>
      <c r="P143" s="103">
        <f>O143*H143</f>
        <v>0</v>
      </c>
      <c r="Q143" s="103">
        <v>0</v>
      </c>
      <c r="R143" s="103">
        <f>Q143*H143</f>
        <v>0</v>
      </c>
      <c r="S143" s="103">
        <v>0</v>
      </c>
      <c r="T143" s="104">
        <f>S143*H143</f>
        <v>0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R143" s="105" t="s">
        <v>224</v>
      </c>
      <c r="AT143" s="105" t="s">
        <v>219</v>
      </c>
      <c r="AU143" s="105" t="s">
        <v>231</v>
      </c>
      <c r="AY143" s="6" t="s">
        <v>217</v>
      </c>
      <c r="BE143" s="106">
        <f>IF(N143="základní",J143,0)</f>
        <v>0</v>
      </c>
      <c r="BF143" s="106">
        <f>IF(N143="snížená",J143,0)</f>
        <v>0</v>
      </c>
      <c r="BG143" s="106">
        <f>IF(N143="zákl. přenesená",J143,0)</f>
        <v>0</v>
      </c>
      <c r="BH143" s="106">
        <f>IF(N143="sníž. přenesená",J143,0)</f>
        <v>0</v>
      </c>
      <c r="BI143" s="106">
        <f>IF(N143="nulová",J143,0)</f>
        <v>0</v>
      </c>
      <c r="BJ143" s="6" t="s">
        <v>79</v>
      </c>
      <c r="BK143" s="106">
        <f>ROUND(I143*H143,2)</f>
        <v>0</v>
      </c>
      <c r="BL143" s="6" t="s">
        <v>224</v>
      </c>
      <c r="BM143" s="105" t="s">
        <v>266</v>
      </c>
    </row>
    <row r="144" spans="1:65" s="17" customFormat="1" ht="16.5" customHeight="1">
      <c r="A144" s="14"/>
      <c r="B144" s="15"/>
      <c r="C144" s="94">
        <v>6</v>
      </c>
      <c r="D144" s="94" t="s">
        <v>219</v>
      </c>
      <c r="E144" s="95" t="s">
        <v>4558</v>
      </c>
      <c r="F144" s="96" t="s">
        <v>4559</v>
      </c>
      <c r="G144" s="97" t="s">
        <v>2486</v>
      </c>
      <c r="H144" s="98">
        <v>1</v>
      </c>
      <c r="I144" s="1"/>
      <c r="J144" s="99">
        <f>ROUND(I144*H144,2)</f>
        <v>0</v>
      </c>
      <c r="K144" s="96" t="s">
        <v>0</v>
      </c>
      <c r="L144" s="15"/>
      <c r="M144" s="100" t="s">
        <v>0</v>
      </c>
      <c r="N144" s="101" t="s">
        <v>37</v>
      </c>
      <c r="O144" s="102"/>
      <c r="P144" s="103">
        <f>O144*H144</f>
        <v>0</v>
      </c>
      <c r="Q144" s="103">
        <v>0</v>
      </c>
      <c r="R144" s="103">
        <f>Q144*H144</f>
        <v>0</v>
      </c>
      <c r="S144" s="103">
        <v>0</v>
      </c>
      <c r="T144" s="104">
        <f>S144*H144</f>
        <v>0</v>
      </c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R144" s="105" t="s">
        <v>224</v>
      </c>
      <c r="AT144" s="105" t="s">
        <v>219</v>
      </c>
      <c r="AU144" s="105" t="s">
        <v>231</v>
      </c>
      <c r="AY144" s="6" t="s">
        <v>217</v>
      </c>
      <c r="BE144" s="106">
        <f>IF(N144="základní",J144,0)</f>
        <v>0</v>
      </c>
      <c r="BF144" s="106">
        <f>IF(N144="snížená",J144,0)</f>
        <v>0</v>
      </c>
      <c r="BG144" s="106">
        <f>IF(N144="zákl. přenesená",J144,0)</f>
        <v>0</v>
      </c>
      <c r="BH144" s="106">
        <f>IF(N144="sníž. přenesená",J144,0)</f>
        <v>0</v>
      </c>
      <c r="BI144" s="106">
        <f>IF(N144="nulová",J144,0)</f>
        <v>0</v>
      </c>
      <c r="BJ144" s="6" t="s">
        <v>79</v>
      </c>
      <c r="BK144" s="106">
        <f>ROUND(I144*H144,2)</f>
        <v>0</v>
      </c>
      <c r="BL144" s="6" t="s">
        <v>224</v>
      </c>
      <c r="BM144" s="105" t="s">
        <v>275</v>
      </c>
    </row>
    <row r="145" spans="1:65" s="17" customFormat="1" ht="19.5">
      <c r="A145" s="14"/>
      <c r="B145" s="15"/>
      <c r="C145" s="14"/>
      <c r="D145" s="113" t="s">
        <v>745</v>
      </c>
      <c r="E145" s="14"/>
      <c r="F145" s="114" t="s">
        <v>4560</v>
      </c>
      <c r="G145" s="14"/>
      <c r="H145" s="14"/>
      <c r="I145" s="14"/>
      <c r="J145" s="14"/>
      <c r="K145" s="14"/>
      <c r="L145" s="15"/>
      <c r="M145" s="115"/>
      <c r="N145" s="116"/>
      <c r="O145" s="102"/>
      <c r="P145" s="102"/>
      <c r="Q145" s="102"/>
      <c r="R145" s="102"/>
      <c r="S145" s="102"/>
      <c r="T145" s="117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6" t="s">
        <v>745</v>
      </c>
      <c r="AU145" s="6" t="s">
        <v>231</v>
      </c>
    </row>
    <row r="146" spans="1:65" s="81" customFormat="1" ht="20.85" customHeight="1">
      <c r="B146" s="82"/>
      <c r="D146" s="83" t="s">
        <v>71</v>
      </c>
      <c r="E146" s="92" t="s">
        <v>3424</v>
      </c>
      <c r="F146" s="92" t="s">
        <v>4567</v>
      </c>
      <c r="J146" s="93">
        <f>BK146</f>
        <v>0</v>
      </c>
      <c r="L146" s="82"/>
      <c r="M146" s="86"/>
      <c r="N146" s="87"/>
      <c r="O146" s="87"/>
      <c r="P146" s="88">
        <f>SUM(P147:P151)</f>
        <v>0</v>
      </c>
      <c r="Q146" s="87"/>
      <c r="R146" s="88">
        <f>SUM(R147:R151)</f>
        <v>0</v>
      </c>
      <c r="S146" s="87"/>
      <c r="T146" s="89">
        <f>SUM(T147:T151)</f>
        <v>0</v>
      </c>
      <c r="AR146" s="83" t="s">
        <v>79</v>
      </c>
      <c r="AT146" s="90" t="s">
        <v>71</v>
      </c>
      <c r="AU146" s="90" t="s">
        <v>81</v>
      </c>
      <c r="AY146" s="83" t="s">
        <v>217</v>
      </c>
      <c r="BK146" s="91">
        <f>SUM(BK147:BK151)</f>
        <v>0</v>
      </c>
    </row>
    <row r="147" spans="1:65" s="17" customFormat="1" ht="16.5" customHeight="1">
      <c r="A147" s="14"/>
      <c r="B147" s="15"/>
      <c r="C147" s="94">
        <v>7</v>
      </c>
      <c r="D147" s="94" t="s">
        <v>219</v>
      </c>
      <c r="E147" s="95" t="s">
        <v>4568</v>
      </c>
      <c r="F147" s="96" t="s">
        <v>4569</v>
      </c>
      <c r="G147" s="97" t="s">
        <v>2486</v>
      </c>
      <c r="H147" s="98">
        <v>1</v>
      </c>
      <c r="I147" s="1"/>
      <c r="J147" s="99">
        <f>ROUND(I147*H147,2)</f>
        <v>0</v>
      </c>
      <c r="K147" s="96" t="s">
        <v>0</v>
      </c>
      <c r="L147" s="15"/>
      <c r="M147" s="100" t="s">
        <v>0</v>
      </c>
      <c r="N147" s="101" t="s">
        <v>37</v>
      </c>
      <c r="O147" s="102"/>
      <c r="P147" s="103">
        <f>O147*H147</f>
        <v>0</v>
      </c>
      <c r="Q147" s="103">
        <v>0</v>
      </c>
      <c r="R147" s="103">
        <f>Q147*H147</f>
        <v>0</v>
      </c>
      <c r="S147" s="103">
        <v>0</v>
      </c>
      <c r="T147" s="104">
        <f>S147*H147</f>
        <v>0</v>
      </c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R147" s="105" t="s">
        <v>224</v>
      </c>
      <c r="AT147" s="105" t="s">
        <v>219</v>
      </c>
      <c r="AU147" s="105" t="s">
        <v>231</v>
      </c>
      <c r="AY147" s="6" t="s">
        <v>217</v>
      </c>
      <c r="BE147" s="106">
        <f>IF(N147="základní",J147,0)</f>
        <v>0</v>
      </c>
      <c r="BF147" s="106">
        <f>IF(N147="snížená",J147,0)</f>
        <v>0</v>
      </c>
      <c r="BG147" s="106">
        <f>IF(N147="zákl. přenesená",J147,0)</f>
        <v>0</v>
      </c>
      <c r="BH147" s="106">
        <f>IF(N147="sníž. přenesená",J147,0)</f>
        <v>0</v>
      </c>
      <c r="BI147" s="106">
        <f>IF(N147="nulová",J147,0)</f>
        <v>0</v>
      </c>
      <c r="BJ147" s="6" t="s">
        <v>79</v>
      </c>
      <c r="BK147" s="106">
        <f>ROUND(I147*H147,2)</f>
        <v>0</v>
      </c>
      <c r="BL147" s="6" t="s">
        <v>224</v>
      </c>
      <c r="BM147" s="105" t="s">
        <v>283</v>
      </c>
    </row>
    <row r="148" spans="1:65" s="17" customFormat="1" ht="29.25">
      <c r="A148" s="14"/>
      <c r="B148" s="15"/>
      <c r="C148" s="14"/>
      <c r="D148" s="113" t="s">
        <v>745</v>
      </c>
      <c r="E148" s="14"/>
      <c r="F148" s="114" t="s">
        <v>4570</v>
      </c>
      <c r="G148" s="14"/>
      <c r="H148" s="14"/>
      <c r="I148" s="14"/>
      <c r="J148" s="14"/>
      <c r="K148" s="14"/>
      <c r="L148" s="15"/>
      <c r="M148" s="115"/>
      <c r="N148" s="116"/>
      <c r="O148" s="102"/>
      <c r="P148" s="102"/>
      <c r="Q148" s="102"/>
      <c r="R148" s="102"/>
      <c r="S148" s="102"/>
      <c r="T148" s="117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6" t="s">
        <v>745</v>
      </c>
      <c r="AU148" s="6" t="s">
        <v>231</v>
      </c>
    </row>
    <row r="149" spans="1:65" s="17" customFormat="1" ht="24">
      <c r="A149" s="14"/>
      <c r="B149" s="15"/>
      <c r="C149" s="94">
        <v>8</v>
      </c>
      <c r="D149" s="94" t="s">
        <v>219</v>
      </c>
      <c r="E149" s="95" t="s">
        <v>4571</v>
      </c>
      <c r="F149" s="96" t="s">
        <v>4572</v>
      </c>
      <c r="G149" s="97" t="s">
        <v>2486</v>
      </c>
      <c r="H149" s="98">
        <v>1</v>
      </c>
      <c r="I149" s="1"/>
      <c r="J149" s="99">
        <f>ROUND(I149*H149,2)</f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>O149*H149</f>
        <v>0</v>
      </c>
      <c r="Q149" s="103">
        <v>0</v>
      </c>
      <c r="R149" s="103">
        <f>Q149*H149</f>
        <v>0</v>
      </c>
      <c r="S149" s="103">
        <v>0</v>
      </c>
      <c r="T149" s="104">
        <f>S149*H149</f>
        <v>0</v>
      </c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R149" s="105" t="s">
        <v>224</v>
      </c>
      <c r="AT149" s="105" t="s">
        <v>219</v>
      </c>
      <c r="AU149" s="105" t="s">
        <v>231</v>
      </c>
      <c r="AY149" s="6" t="s">
        <v>217</v>
      </c>
      <c r="BE149" s="106">
        <f>IF(N149="základní",J149,0)</f>
        <v>0</v>
      </c>
      <c r="BF149" s="106">
        <f>IF(N149="snížená",J149,0)</f>
        <v>0</v>
      </c>
      <c r="BG149" s="106">
        <f>IF(N149="zákl. přenesená",J149,0)</f>
        <v>0</v>
      </c>
      <c r="BH149" s="106">
        <f>IF(N149="sníž. přenesená",J149,0)</f>
        <v>0</v>
      </c>
      <c r="BI149" s="106">
        <f>IF(N149="nulová",J149,0)</f>
        <v>0</v>
      </c>
      <c r="BJ149" s="6" t="s">
        <v>79</v>
      </c>
      <c r="BK149" s="106">
        <f>ROUND(I149*H149,2)</f>
        <v>0</v>
      </c>
      <c r="BL149" s="6" t="s">
        <v>224</v>
      </c>
      <c r="BM149" s="105" t="s">
        <v>293</v>
      </c>
    </row>
    <row r="150" spans="1:65" s="17" customFormat="1" ht="16.5" customHeight="1">
      <c r="A150" s="14"/>
      <c r="B150" s="15"/>
      <c r="C150" s="94">
        <v>9</v>
      </c>
      <c r="D150" s="94" t="s">
        <v>219</v>
      </c>
      <c r="E150" s="95" t="s">
        <v>4573</v>
      </c>
      <c r="F150" s="96" t="s">
        <v>4574</v>
      </c>
      <c r="G150" s="97" t="s">
        <v>2486</v>
      </c>
      <c r="H150" s="98">
        <v>3</v>
      </c>
      <c r="I150" s="1"/>
      <c r="J150" s="99">
        <f>ROUND(I150*H150,2)</f>
        <v>0</v>
      </c>
      <c r="K150" s="96" t="s">
        <v>0</v>
      </c>
      <c r="L150" s="15"/>
      <c r="M150" s="100" t="s">
        <v>0</v>
      </c>
      <c r="N150" s="101" t="s">
        <v>37</v>
      </c>
      <c r="O150" s="102"/>
      <c r="P150" s="103">
        <f>O150*H150</f>
        <v>0</v>
      </c>
      <c r="Q150" s="103">
        <v>0</v>
      </c>
      <c r="R150" s="103">
        <f>Q150*H150</f>
        <v>0</v>
      </c>
      <c r="S150" s="103">
        <v>0</v>
      </c>
      <c r="T150" s="104">
        <f>S150*H150</f>
        <v>0</v>
      </c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R150" s="105" t="s">
        <v>224</v>
      </c>
      <c r="AT150" s="105" t="s">
        <v>219</v>
      </c>
      <c r="AU150" s="105" t="s">
        <v>231</v>
      </c>
      <c r="AY150" s="6" t="s">
        <v>217</v>
      </c>
      <c r="BE150" s="106">
        <f>IF(N150="základní",J150,0)</f>
        <v>0</v>
      </c>
      <c r="BF150" s="106">
        <f>IF(N150="snížená",J150,0)</f>
        <v>0</v>
      </c>
      <c r="BG150" s="106">
        <f>IF(N150="zákl. přenesená",J150,0)</f>
        <v>0</v>
      </c>
      <c r="BH150" s="106">
        <f>IF(N150="sníž. přenesená",J150,0)</f>
        <v>0</v>
      </c>
      <c r="BI150" s="106">
        <f>IF(N150="nulová",J150,0)</f>
        <v>0</v>
      </c>
      <c r="BJ150" s="6" t="s">
        <v>79</v>
      </c>
      <c r="BK150" s="106">
        <f>ROUND(I150*H150,2)</f>
        <v>0</v>
      </c>
      <c r="BL150" s="6" t="s">
        <v>224</v>
      </c>
      <c r="BM150" s="105" t="s">
        <v>299</v>
      </c>
    </row>
    <row r="151" spans="1:65" s="17" customFormat="1" ht="19.5">
      <c r="A151" s="14"/>
      <c r="B151" s="15"/>
      <c r="C151" s="14"/>
      <c r="D151" s="113" t="s">
        <v>745</v>
      </c>
      <c r="E151" s="14"/>
      <c r="F151" s="114" t="s">
        <v>4575</v>
      </c>
      <c r="G151" s="14"/>
      <c r="H151" s="14"/>
      <c r="I151" s="14"/>
      <c r="J151" s="14"/>
      <c r="K151" s="14"/>
      <c r="L151" s="15"/>
      <c r="M151" s="115"/>
      <c r="N151" s="116"/>
      <c r="O151" s="102"/>
      <c r="P151" s="102"/>
      <c r="Q151" s="102"/>
      <c r="R151" s="102"/>
      <c r="S151" s="102"/>
      <c r="T151" s="117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6" t="s">
        <v>745</v>
      </c>
      <c r="AU151" s="6" t="s">
        <v>231</v>
      </c>
    </row>
    <row r="152" spans="1:65" s="81" customFormat="1" ht="20.85" customHeight="1">
      <c r="B152" s="82"/>
      <c r="D152" s="83" t="s">
        <v>71</v>
      </c>
      <c r="E152" s="92" t="s">
        <v>3435</v>
      </c>
      <c r="F152" s="92" t="s">
        <v>4576</v>
      </c>
      <c r="J152" s="93">
        <f>BK152</f>
        <v>0</v>
      </c>
      <c r="L152" s="82"/>
      <c r="M152" s="86"/>
      <c r="N152" s="87"/>
      <c r="O152" s="87"/>
      <c r="P152" s="88">
        <f>SUM(P153:P158)</f>
        <v>0</v>
      </c>
      <c r="Q152" s="87"/>
      <c r="R152" s="88">
        <f>SUM(R153:R158)</f>
        <v>0</v>
      </c>
      <c r="S152" s="87"/>
      <c r="T152" s="89">
        <f>SUM(T153:T158)</f>
        <v>0</v>
      </c>
      <c r="AR152" s="83" t="s">
        <v>79</v>
      </c>
      <c r="AT152" s="90" t="s">
        <v>71</v>
      </c>
      <c r="AU152" s="90" t="s">
        <v>81</v>
      </c>
      <c r="AY152" s="83" t="s">
        <v>217</v>
      </c>
      <c r="BK152" s="91">
        <f>SUM(BK153:BK158)</f>
        <v>0</v>
      </c>
    </row>
    <row r="153" spans="1:65" s="17" customFormat="1" ht="21.75" customHeight="1">
      <c r="A153" s="14"/>
      <c r="B153" s="15"/>
      <c r="C153" s="94">
        <v>10</v>
      </c>
      <c r="D153" s="94" t="s">
        <v>219</v>
      </c>
      <c r="E153" s="95" t="s">
        <v>4577</v>
      </c>
      <c r="F153" s="96" t="s">
        <v>4578</v>
      </c>
      <c r="G153" s="97" t="s">
        <v>2486</v>
      </c>
      <c r="H153" s="98">
        <v>1</v>
      </c>
      <c r="I153" s="1"/>
      <c r="J153" s="99">
        <f>ROUND(I153*H153,2)</f>
        <v>0</v>
      </c>
      <c r="K153" s="96" t="s">
        <v>0</v>
      </c>
      <c r="L153" s="15"/>
      <c r="M153" s="100" t="s">
        <v>0</v>
      </c>
      <c r="N153" s="101" t="s">
        <v>37</v>
      </c>
      <c r="O153" s="102"/>
      <c r="P153" s="103">
        <f>O153*H153</f>
        <v>0</v>
      </c>
      <c r="Q153" s="103">
        <v>0</v>
      </c>
      <c r="R153" s="103">
        <f>Q153*H153</f>
        <v>0</v>
      </c>
      <c r="S153" s="103">
        <v>0</v>
      </c>
      <c r="T153" s="104">
        <f>S153*H153</f>
        <v>0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R153" s="105" t="s">
        <v>224</v>
      </c>
      <c r="AT153" s="105" t="s">
        <v>219</v>
      </c>
      <c r="AU153" s="105" t="s">
        <v>231</v>
      </c>
      <c r="AY153" s="6" t="s">
        <v>217</v>
      </c>
      <c r="BE153" s="106">
        <f>IF(N153="základní",J153,0)</f>
        <v>0</v>
      </c>
      <c r="BF153" s="106">
        <f>IF(N153="snížená",J153,0)</f>
        <v>0</v>
      </c>
      <c r="BG153" s="106">
        <f>IF(N153="zákl. přenesená",J153,0)</f>
        <v>0</v>
      </c>
      <c r="BH153" s="106">
        <f>IF(N153="sníž. přenesená",J153,0)</f>
        <v>0</v>
      </c>
      <c r="BI153" s="106">
        <f>IF(N153="nulová",J153,0)</f>
        <v>0</v>
      </c>
      <c r="BJ153" s="6" t="s">
        <v>79</v>
      </c>
      <c r="BK153" s="106">
        <f>ROUND(I153*H153,2)</f>
        <v>0</v>
      </c>
      <c r="BL153" s="6" t="s">
        <v>224</v>
      </c>
      <c r="BM153" s="105" t="s">
        <v>308</v>
      </c>
    </row>
    <row r="154" spans="1:65" s="17" customFormat="1" ht="39">
      <c r="A154" s="14"/>
      <c r="B154" s="15"/>
      <c r="C154" s="14"/>
      <c r="D154" s="113" t="s">
        <v>745</v>
      </c>
      <c r="E154" s="14"/>
      <c r="F154" s="114" t="s">
        <v>4579</v>
      </c>
      <c r="G154" s="14"/>
      <c r="H154" s="14"/>
      <c r="I154" s="14"/>
      <c r="J154" s="14"/>
      <c r="K154" s="14"/>
      <c r="L154" s="15"/>
      <c r="M154" s="115"/>
      <c r="N154" s="116"/>
      <c r="O154" s="102"/>
      <c r="P154" s="102"/>
      <c r="Q154" s="102"/>
      <c r="R154" s="102"/>
      <c r="S154" s="102"/>
      <c r="T154" s="117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6" t="s">
        <v>745</v>
      </c>
      <c r="AU154" s="6" t="s">
        <v>231</v>
      </c>
    </row>
    <row r="155" spans="1:65" s="17" customFormat="1" ht="16.5" customHeight="1">
      <c r="A155" s="14"/>
      <c r="B155" s="15"/>
      <c r="C155" s="94">
        <v>11</v>
      </c>
      <c r="D155" s="94" t="s">
        <v>219</v>
      </c>
      <c r="E155" s="95" t="s">
        <v>4555</v>
      </c>
      <c r="F155" s="96" t="s">
        <v>4556</v>
      </c>
      <c r="G155" s="97" t="s">
        <v>2486</v>
      </c>
      <c r="H155" s="98">
        <v>1</v>
      </c>
      <c r="I155" s="1"/>
      <c r="J155" s="99">
        <f>ROUND(I155*H155,2)</f>
        <v>0</v>
      </c>
      <c r="K155" s="96" t="s">
        <v>0</v>
      </c>
      <c r="L155" s="15"/>
      <c r="M155" s="100" t="s">
        <v>0</v>
      </c>
      <c r="N155" s="101" t="s">
        <v>37</v>
      </c>
      <c r="O155" s="102"/>
      <c r="P155" s="103">
        <f>O155*H155</f>
        <v>0</v>
      </c>
      <c r="Q155" s="103">
        <v>0</v>
      </c>
      <c r="R155" s="103">
        <f>Q155*H155</f>
        <v>0</v>
      </c>
      <c r="S155" s="103">
        <v>0</v>
      </c>
      <c r="T155" s="104">
        <f>S155*H155</f>
        <v>0</v>
      </c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R155" s="105" t="s">
        <v>224</v>
      </c>
      <c r="AT155" s="105" t="s">
        <v>219</v>
      </c>
      <c r="AU155" s="105" t="s">
        <v>231</v>
      </c>
      <c r="AY155" s="6" t="s">
        <v>217</v>
      </c>
      <c r="BE155" s="106">
        <f>IF(N155="základní",J155,0)</f>
        <v>0</v>
      </c>
      <c r="BF155" s="106">
        <f>IF(N155="snížená",J155,0)</f>
        <v>0</v>
      </c>
      <c r="BG155" s="106">
        <f>IF(N155="zákl. přenesená",J155,0)</f>
        <v>0</v>
      </c>
      <c r="BH155" s="106">
        <f>IF(N155="sníž. přenesená",J155,0)</f>
        <v>0</v>
      </c>
      <c r="BI155" s="106">
        <f>IF(N155="nulová",J155,0)</f>
        <v>0</v>
      </c>
      <c r="BJ155" s="6" t="s">
        <v>79</v>
      </c>
      <c r="BK155" s="106">
        <f>ROUND(I155*H155,2)</f>
        <v>0</v>
      </c>
      <c r="BL155" s="6" t="s">
        <v>224</v>
      </c>
      <c r="BM155" s="105" t="s">
        <v>317</v>
      </c>
    </row>
    <row r="156" spans="1:65" s="17" customFormat="1" ht="58.5">
      <c r="A156" s="14"/>
      <c r="B156" s="15"/>
      <c r="C156" s="14"/>
      <c r="D156" s="113" t="s">
        <v>745</v>
      </c>
      <c r="E156" s="14"/>
      <c r="F156" s="114" t="s">
        <v>4580</v>
      </c>
      <c r="G156" s="14"/>
      <c r="H156" s="14"/>
      <c r="I156" s="14"/>
      <c r="J156" s="14"/>
      <c r="K156" s="14"/>
      <c r="L156" s="15"/>
      <c r="M156" s="115"/>
      <c r="N156" s="116"/>
      <c r="O156" s="102"/>
      <c r="P156" s="102"/>
      <c r="Q156" s="102"/>
      <c r="R156" s="102"/>
      <c r="S156" s="102"/>
      <c r="T156" s="117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6" t="s">
        <v>745</v>
      </c>
      <c r="AU156" s="6" t="s">
        <v>231</v>
      </c>
    </row>
    <row r="157" spans="1:65" s="17" customFormat="1" ht="16.5" customHeight="1">
      <c r="A157" s="14"/>
      <c r="B157" s="15"/>
      <c r="C157" s="94">
        <v>12</v>
      </c>
      <c r="D157" s="94" t="s">
        <v>219</v>
      </c>
      <c r="E157" s="95" t="s">
        <v>4581</v>
      </c>
      <c r="F157" s="96" t="s">
        <v>4582</v>
      </c>
      <c r="G157" s="97" t="s">
        <v>2486</v>
      </c>
      <c r="H157" s="98">
        <v>1</v>
      </c>
      <c r="I157" s="1"/>
      <c r="J157" s="99">
        <f>ROUND(I157*H157,2)</f>
        <v>0</v>
      </c>
      <c r="K157" s="96" t="s">
        <v>0</v>
      </c>
      <c r="L157" s="15"/>
      <c r="M157" s="100" t="s">
        <v>0</v>
      </c>
      <c r="N157" s="101" t="s">
        <v>37</v>
      </c>
      <c r="O157" s="102"/>
      <c r="P157" s="103">
        <f>O157*H157</f>
        <v>0</v>
      </c>
      <c r="Q157" s="103">
        <v>0</v>
      </c>
      <c r="R157" s="103">
        <f>Q157*H157</f>
        <v>0</v>
      </c>
      <c r="S157" s="103">
        <v>0</v>
      </c>
      <c r="T157" s="104">
        <f>S157*H157</f>
        <v>0</v>
      </c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R157" s="105" t="s">
        <v>224</v>
      </c>
      <c r="AT157" s="105" t="s">
        <v>219</v>
      </c>
      <c r="AU157" s="105" t="s">
        <v>231</v>
      </c>
      <c r="AY157" s="6" t="s">
        <v>217</v>
      </c>
      <c r="BE157" s="106">
        <f>IF(N157="základní",J157,0)</f>
        <v>0</v>
      </c>
      <c r="BF157" s="106">
        <f>IF(N157="snížená",J157,0)</f>
        <v>0</v>
      </c>
      <c r="BG157" s="106">
        <f>IF(N157="zákl. přenesená",J157,0)</f>
        <v>0</v>
      </c>
      <c r="BH157" s="106">
        <f>IF(N157="sníž. přenesená",J157,0)</f>
        <v>0</v>
      </c>
      <c r="BI157" s="106">
        <f>IF(N157="nulová",J157,0)</f>
        <v>0</v>
      </c>
      <c r="BJ157" s="6" t="s">
        <v>79</v>
      </c>
      <c r="BK157" s="106">
        <f>ROUND(I157*H157,2)</f>
        <v>0</v>
      </c>
      <c r="BL157" s="6" t="s">
        <v>224</v>
      </c>
      <c r="BM157" s="105" t="s">
        <v>326</v>
      </c>
    </row>
    <row r="158" spans="1:65" s="17" customFormat="1" ht="19.5">
      <c r="A158" s="14"/>
      <c r="B158" s="15"/>
      <c r="C158" s="14"/>
      <c r="D158" s="113" t="s">
        <v>745</v>
      </c>
      <c r="E158" s="14"/>
      <c r="F158" s="114" t="s">
        <v>4583</v>
      </c>
      <c r="G158" s="14"/>
      <c r="H158" s="14"/>
      <c r="I158" s="14"/>
      <c r="J158" s="14"/>
      <c r="K158" s="14"/>
      <c r="L158" s="15"/>
      <c r="M158" s="115"/>
      <c r="N158" s="116"/>
      <c r="O158" s="102"/>
      <c r="P158" s="102"/>
      <c r="Q158" s="102"/>
      <c r="R158" s="102"/>
      <c r="S158" s="102"/>
      <c r="T158" s="117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6" t="s">
        <v>745</v>
      </c>
      <c r="AU158" s="6" t="s">
        <v>231</v>
      </c>
    </row>
    <row r="159" spans="1:65" s="81" customFormat="1" ht="20.85" customHeight="1">
      <c r="B159" s="82"/>
      <c r="D159" s="83" t="s">
        <v>71</v>
      </c>
      <c r="E159" s="92" t="s">
        <v>3441</v>
      </c>
      <c r="F159" s="92" t="s">
        <v>4584</v>
      </c>
      <c r="J159" s="93">
        <f>BK159</f>
        <v>0</v>
      </c>
      <c r="L159" s="82"/>
      <c r="M159" s="86"/>
      <c r="N159" s="87"/>
      <c r="O159" s="87"/>
      <c r="P159" s="88">
        <f>SUM(P160:P167)</f>
        <v>0</v>
      </c>
      <c r="Q159" s="87"/>
      <c r="R159" s="88">
        <f>SUM(R160:R167)</f>
        <v>0</v>
      </c>
      <c r="S159" s="87"/>
      <c r="T159" s="89">
        <f>SUM(T160:T167)</f>
        <v>0</v>
      </c>
      <c r="AR159" s="83" t="s">
        <v>79</v>
      </c>
      <c r="AT159" s="90" t="s">
        <v>71</v>
      </c>
      <c r="AU159" s="90" t="s">
        <v>81</v>
      </c>
      <c r="AY159" s="83" t="s">
        <v>217</v>
      </c>
      <c r="BK159" s="91">
        <f>SUM(BK160:BK167)</f>
        <v>0</v>
      </c>
    </row>
    <row r="160" spans="1:65" s="17" customFormat="1" ht="16.5" customHeight="1">
      <c r="A160" s="14"/>
      <c r="B160" s="15"/>
      <c r="C160" s="94">
        <v>13</v>
      </c>
      <c r="D160" s="94" t="s">
        <v>219</v>
      </c>
      <c r="E160" s="95" t="s">
        <v>4585</v>
      </c>
      <c r="F160" s="96" t="s">
        <v>4586</v>
      </c>
      <c r="G160" s="97" t="s">
        <v>2486</v>
      </c>
      <c r="H160" s="98">
        <v>1</v>
      </c>
      <c r="I160" s="1"/>
      <c r="J160" s="99">
        <f>ROUND(I160*H160,2)</f>
        <v>0</v>
      </c>
      <c r="K160" s="96" t="s">
        <v>0</v>
      </c>
      <c r="L160" s="15"/>
      <c r="M160" s="100" t="s">
        <v>0</v>
      </c>
      <c r="N160" s="101" t="s">
        <v>37</v>
      </c>
      <c r="O160" s="102"/>
      <c r="P160" s="103">
        <f>O160*H160</f>
        <v>0</v>
      </c>
      <c r="Q160" s="103">
        <v>0</v>
      </c>
      <c r="R160" s="103">
        <f>Q160*H160</f>
        <v>0</v>
      </c>
      <c r="S160" s="103">
        <v>0</v>
      </c>
      <c r="T160" s="104">
        <f>S160*H160</f>
        <v>0</v>
      </c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R160" s="105" t="s">
        <v>224</v>
      </c>
      <c r="AT160" s="105" t="s">
        <v>219</v>
      </c>
      <c r="AU160" s="105" t="s">
        <v>231</v>
      </c>
      <c r="AY160" s="6" t="s">
        <v>217</v>
      </c>
      <c r="BE160" s="106">
        <f>IF(N160="základní",J160,0)</f>
        <v>0</v>
      </c>
      <c r="BF160" s="106">
        <f>IF(N160="snížená",J160,0)</f>
        <v>0</v>
      </c>
      <c r="BG160" s="106">
        <f>IF(N160="zákl. přenesená",J160,0)</f>
        <v>0</v>
      </c>
      <c r="BH160" s="106">
        <f>IF(N160="sníž. přenesená",J160,0)</f>
        <v>0</v>
      </c>
      <c r="BI160" s="106">
        <f>IF(N160="nulová",J160,0)</f>
        <v>0</v>
      </c>
      <c r="BJ160" s="6" t="s">
        <v>79</v>
      </c>
      <c r="BK160" s="106">
        <f>ROUND(I160*H160,2)</f>
        <v>0</v>
      </c>
      <c r="BL160" s="6" t="s">
        <v>224</v>
      </c>
      <c r="BM160" s="105" t="s">
        <v>335</v>
      </c>
    </row>
    <row r="161" spans="1:65" s="17" customFormat="1" ht="214.5">
      <c r="A161" s="14"/>
      <c r="B161" s="15"/>
      <c r="C161" s="14"/>
      <c r="D161" s="113" t="s">
        <v>745</v>
      </c>
      <c r="E161" s="14"/>
      <c r="F161" s="114" t="s">
        <v>4956</v>
      </c>
      <c r="G161" s="14"/>
      <c r="H161" s="14"/>
      <c r="I161" s="14"/>
      <c r="J161" s="14"/>
      <c r="K161" s="14"/>
      <c r="L161" s="15"/>
      <c r="M161" s="115"/>
      <c r="N161" s="116"/>
      <c r="O161" s="102"/>
      <c r="P161" s="102"/>
      <c r="Q161" s="102"/>
      <c r="R161" s="102"/>
      <c r="S161" s="102"/>
      <c r="T161" s="117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6" t="s">
        <v>745</v>
      </c>
      <c r="AU161" s="6" t="s">
        <v>231</v>
      </c>
    </row>
    <row r="162" spans="1:65" s="17" customFormat="1" ht="24">
      <c r="A162" s="14"/>
      <c r="B162" s="15"/>
      <c r="C162" s="94">
        <v>14</v>
      </c>
      <c r="D162" s="94" t="s">
        <v>219</v>
      </c>
      <c r="E162" s="95" t="s">
        <v>4587</v>
      </c>
      <c r="F162" s="96" t="s">
        <v>4588</v>
      </c>
      <c r="G162" s="97" t="s">
        <v>2486</v>
      </c>
      <c r="H162" s="98">
        <v>1</v>
      </c>
      <c r="I162" s="1"/>
      <c r="J162" s="99">
        <f>ROUND(I162*H162,2)</f>
        <v>0</v>
      </c>
      <c r="K162" s="96" t="s">
        <v>0</v>
      </c>
      <c r="L162" s="15"/>
      <c r="M162" s="100" t="s">
        <v>0</v>
      </c>
      <c r="N162" s="101" t="s">
        <v>37</v>
      </c>
      <c r="O162" s="102"/>
      <c r="P162" s="103">
        <f>O162*H162</f>
        <v>0</v>
      </c>
      <c r="Q162" s="103">
        <v>0</v>
      </c>
      <c r="R162" s="103">
        <f>Q162*H162</f>
        <v>0</v>
      </c>
      <c r="S162" s="103">
        <v>0</v>
      </c>
      <c r="T162" s="104">
        <f>S162*H162</f>
        <v>0</v>
      </c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R162" s="105" t="s">
        <v>224</v>
      </c>
      <c r="AT162" s="105" t="s">
        <v>219</v>
      </c>
      <c r="AU162" s="105" t="s">
        <v>231</v>
      </c>
      <c r="AY162" s="6" t="s">
        <v>217</v>
      </c>
      <c r="BE162" s="106">
        <f>IF(N162="základní",J162,0)</f>
        <v>0</v>
      </c>
      <c r="BF162" s="106">
        <f>IF(N162="snížená",J162,0)</f>
        <v>0</v>
      </c>
      <c r="BG162" s="106">
        <f>IF(N162="zákl. přenesená",J162,0)</f>
        <v>0</v>
      </c>
      <c r="BH162" s="106">
        <f>IF(N162="sníž. přenesená",J162,0)</f>
        <v>0</v>
      </c>
      <c r="BI162" s="106">
        <f>IF(N162="nulová",J162,0)</f>
        <v>0</v>
      </c>
      <c r="BJ162" s="6" t="s">
        <v>79</v>
      </c>
      <c r="BK162" s="106">
        <f>ROUND(I162*H162,2)</f>
        <v>0</v>
      </c>
      <c r="BL162" s="6" t="s">
        <v>224</v>
      </c>
      <c r="BM162" s="105" t="s">
        <v>343</v>
      </c>
    </row>
    <row r="163" spans="1:65" s="17" customFormat="1" ht="39">
      <c r="A163" s="14"/>
      <c r="B163" s="15"/>
      <c r="C163" s="14"/>
      <c r="D163" s="113" t="s">
        <v>745</v>
      </c>
      <c r="E163" s="14"/>
      <c r="F163" s="114" t="s">
        <v>4589</v>
      </c>
      <c r="G163" s="14"/>
      <c r="H163" s="14"/>
      <c r="I163" s="14"/>
      <c r="J163" s="14"/>
      <c r="K163" s="14"/>
      <c r="L163" s="15"/>
      <c r="M163" s="115"/>
      <c r="N163" s="116"/>
      <c r="O163" s="102"/>
      <c r="P163" s="102"/>
      <c r="Q163" s="102"/>
      <c r="R163" s="102"/>
      <c r="S163" s="102"/>
      <c r="T163" s="117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6" t="s">
        <v>745</v>
      </c>
      <c r="AU163" s="6" t="s">
        <v>231</v>
      </c>
    </row>
    <row r="164" spans="1:65" s="17" customFormat="1" ht="16.5" customHeight="1">
      <c r="A164" s="14"/>
      <c r="B164" s="15"/>
      <c r="C164" s="94">
        <v>15</v>
      </c>
      <c r="D164" s="94" t="s">
        <v>219</v>
      </c>
      <c r="E164" s="95" t="s">
        <v>4590</v>
      </c>
      <c r="F164" s="96" t="s">
        <v>4591</v>
      </c>
      <c r="G164" s="97" t="s">
        <v>2486</v>
      </c>
      <c r="H164" s="98">
        <v>1</v>
      </c>
      <c r="I164" s="1"/>
      <c r="J164" s="99">
        <f>ROUND(I164*H164,2)</f>
        <v>0</v>
      </c>
      <c r="K164" s="96" t="s">
        <v>0</v>
      </c>
      <c r="L164" s="15"/>
      <c r="M164" s="100" t="s">
        <v>0</v>
      </c>
      <c r="N164" s="101" t="s">
        <v>37</v>
      </c>
      <c r="O164" s="102"/>
      <c r="P164" s="103">
        <f>O164*H164</f>
        <v>0</v>
      </c>
      <c r="Q164" s="103">
        <v>0</v>
      </c>
      <c r="R164" s="103">
        <f>Q164*H164</f>
        <v>0</v>
      </c>
      <c r="S164" s="103">
        <v>0</v>
      </c>
      <c r="T164" s="104">
        <f>S164*H164</f>
        <v>0</v>
      </c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R164" s="105" t="s">
        <v>224</v>
      </c>
      <c r="AT164" s="105" t="s">
        <v>219</v>
      </c>
      <c r="AU164" s="105" t="s">
        <v>231</v>
      </c>
      <c r="AY164" s="6" t="s">
        <v>217</v>
      </c>
      <c r="BE164" s="106">
        <f>IF(N164="základní",J164,0)</f>
        <v>0</v>
      </c>
      <c r="BF164" s="106">
        <f>IF(N164="snížená",J164,0)</f>
        <v>0</v>
      </c>
      <c r="BG164" s="106">
        <f>IF(N164="zákl. přenesená",J164,0)</f>
        <v>0</v>
      </c>
      <c r="BH164" s="106">
        <f>IF(N164="sníž. přenesená",J164,0)</f>
        <v>0</v>
      </c>
      <c r="BI164" s="106">
        <f>IF(N164="nulová",J164,0)</f>
        <v>0</v>
      </c>
      <c r="BJ164" s="6" t="s">
        <v>79</v>
      </c>
      <c r="BK164" s="106">
        <f>ROUND(I164*H164,2)</f>
        <v>0</v>
      </c>
      <c r="BL164" s="6" t="s">
        <v>224</v>
      </c>
      <c r="BM164" s="105" t="s">
        <v>354</v>
      </c>
    </row>
    <row r="165" spans="1:65" s="17" customFormat="1" ht="214.5">
      <c r="A165" s="14"/>
      <c r="B165" s="15"/>
      <c r="C165" s="14"/>
      <c r="D165" s="113" t="s">
        <v>745</v>
      </c>
      <c r="E165" s="14"/>
      <c r="F165" s="114" t="s">
        <v>4592</v>
      </c>
      <c r="G165" s="14"/>
      <c r="H165" s="14"/>
      <c r="I165" s="14"/>
      <c r="J165" s="14"/>
      <c r="K165" s="14"/>
      <c r="L165" s="15"/>
      <c r="M165" s="115"/>
      <c r="N165" s="116"/>
      <c r="O165" s="102"/>
      <c r="P165" s="102"/>
      <c r="Q165" s="102"/>
      <c r="R165" s="102"/>
      <c r="S165" s="102"/>
      <c r="T165" s="117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6" t="s">
        <v>745</v>
      </c>
      <c r="AU165" s="6" t="s">
        <v>231</v>
      </c>
    </row>
    <row r="166" spans="1:65" s="17" customFormat="1" ht="16.5" customHeight="1">
      <c r="A166" s="14"/>
      <c r="B166" s="15"/>
      <c r="C166" s="94">
        <v>16</v>
      </c>
      <c r="D166" s="94" t="s">
        <v>219</v>
      </c>
      <c r="E166" s="95" t="s">
        <v>4593</v>
      </c>
      <c r="F166" s="96" t="s">
        <v>4594</v>
      </c>
      <c r="G166" s="97" t="s">
        <v>2486</v>
      </c>
      <c r="H166" s="98">
        <v>1</v>
      </c>
      <c r="I166" s="1"/>
      <c r="J166" s="99">
        <f>ROUND(I166*H166,2)</f>
        <v>0</v>
      </c>
      <c r="K166" s="96" t="s">
        <v>0</v>
      </c>
      <c r="L166" s="15"/>
      <c r="M166" s="100" t="s">
        <v>0</v>
      </c>
      <c r="N166" s="101" t="s">
        <v>37</v>
      </c>
      <c r="O166" s="102"/>
      <c r="P166" s="103">
        <f>O166*H166</f>
        <v>0</v>
      </c>
      <c r="Q166" s="103">
        <v>0</v>
      </c>
      <c r="R166" s="103">
        <f>Q166*H166</f>
        <v>0</v>
      </c>
      <c r="S166" s="103">
        <v>0</v>
      </c>
      <c r="T166" s="104">
        <f>S166*H166</f>
        <v>0</v>
      </c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R166" s="105" t="s">
        <v>224</v>
      </c>
      <c r="AT166" s="105" t="s">
        <v>219</v>
      </c>
      <c r="AU166" s="105" t="s">
        <v>231</v>
      </c>
      <c r="AY166" s="6" t="s">
        <v>217</v>
      </c>
      <c r="BE166" s="106">
        <f>IF(N166="základní",J166,0)</f>
        <v>0</v>
      </c>
      <c r="BF166" s="106">
        <f>IF(N166="snížená",J166,0)</f>
        <v>0</v>
      </c>
      <c r="BG166" s="106">
        <f>IF(N166="zákl. přenesená",J166,0)</f>
        <v>0</v>
      </c>
      <c r="BH166" s="106">
        <f>IF(N166="sníž. přenesená",J166,0)</f>
        <v>0</v>
      </c>
      <c r="BI166" s="106">
        <f>IF(N166="nulová",J166,0)</f>
        <v>0</v>
      </c>
      <c r="BJ166" s="6" t="s">
        <v>79</v>
      </c>
      <c r="BK166" s="106">
        <f>ROUND(I166*H166,2)</f>
        <v>0</v>
      </c>
      <c r="BL166" s="6" t="s">
        <v>224</v>
      </c>
      <c r="BM166" s="105" t="s">
        <v>364</v>
      </c>
    </row>
    <row r="167" spans="1:65" s="17" customFormat="1" ht="29.25">
      <c r="A167" s="14"/>
      <c r="B167" s="15"/>
      <c r="C167" s="14"/>
      <c r="D167" s="113" t="s">
        <v>745</v>
      </c>
      <c r="E167" s="14"/>
      <c r="F167" s="114" t="s">
        <v>4595</v>
      </c>
      <c r="G167" s="14"/>
      <c r="H167" s="14"/>
      <c r="I167" s="14"/>
      <c r="J167" s="14"/>
      <c r="K167" s="14"/>
      <c r="L167" s="15"/>
      <c r="M167" s="115"/>
      <c r="N167" s="116"/>
      <c r="O167" s="102"/>
      <c r="P167" s="102"/>
      <c r="Q167" s="102"/>
      <c r="R167" s="102"/>
      <c r="S167" s="102"/>
      <c r="T167" s="117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6" t="s">
        <v>745</v>
      </c>
      <c r="AU167" s="6" t="s">
        <v>231</v>
      </c>
    </row>
    <row r="168" spans="1:65" s="81" customFormat="1" ht="20.85" customHeight="1">
      <c r="B168" s="82"/>
      <c r="D168" s="83" t="s">
        <v>71</v>
      </c>
      <c r="E168" s="92" t="s">
        <v>3447</v>
      </c>
      <c r="F168" s="92" t="s">
        <v>4596</v>
      </c>
      <c r="J168" s="93">
        <f>BK168</f>
        <v>0</v>
      </c>
      <c r="L168" s="82"/>
      <c r="M168" s="86"/>
      <c r="N168" s="87"/>
      <c r="O168" s="87"/>
      <c r="P168" s="88">
        <f>SUM(P169:P178)</f>
        <v>0</v>
      </c>
      <c r="Q168" s="87"/>
      <c r="R168" s="88">
        <f>SUM(R169:R178)</f>
        <v>0</v>
      </c>
      <c r="S168" s="87"/>
      <c r="T168" s="89">
        <f>SUM(T169:T178)</f>
        <v>0</v>
      </c>
      <c r="AR168" s="83" t="s">
        <v>79</v>
      </c>
      <c r="AT168" s="90" t="s">
        <v>71</v>
      </c>
      <c r="AU168" s="90" t="s">
        <v>81</v>
      </c>
      <c r="AY168" s="83" t="s">
        <v>217</v>
      </c>
      <c r="BK168" s="91">
        <f>SUM(BK169:BK178)</f>
        <v>0</v>
      </c>
    </row>
    <row r="169" spans="1:65" s="17" customFormat="1" ht="16.5" customHeight="1">
      <c r="A169" s="14"/>
      <c r="B169" s="15"/>
      <c r="C169" s="94">
        <v>17</v>
      </c>
      <c r="D169" s="94" t="s">
        <v>219</v>
      </c>
      <c r="E169" s="95" t="s">
        <v>4597</v>
      </c>
      <c r="F169" s="96" t="s">
        <v>4598</v>
      </c>
      <c r="G169" s="97" t="s">
        <v>2486</v>
      </c>
      <c r="H169" s="98">
        <v>1</v>
      </c>
      <c r="I169" s="1"/>
      <c r="J169" s="99">
        <f>ROUND(I169*H169,2)</f>
        <v>0</v>
      </c>
      <c r="K169" s="96" t="s">
        <v>0</v>
      </c>
      <c r="L169" s="15"/>
      <c r="M169" s="100" t="s">
        <v>0</v>
      </c>
      <c r="N169" s="101" t="s">
        <v>37</v>
      </c>
      <c r="O169" s="102"/>
      <c r="P169" s="103">
        <f>O169*H169</f>
        <v>0</v>
      </c>
      <c r="Q169" s="103">
        <v>0</v>
      </c>
      <c r="R169" s="103">
        <f>Q169*H169</f>
        <v>0</v>
      </c>
      <c r="S169" s="103">
        <v>0</v>
      </c>
      <c r="T169" s="104">
        <f>S169*H169</f>
        <v>0</v>
      </c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R169" s="105" t="s">
        <v>224</v>
      </c>
      <c r="AT169" s="105" t="s">
        <v>219</v>
      </c>
      <c r="AU169" s="105" t="s">
        <v>231</v>
      </c>
      <c r="AY169" s="6" t="s">
        <v>217</v>
      </c>
      <c r="BE169" s="106">
        <f>IF(N169="základní",J169,0)</f>
        <v>0</v>
      </c>
      <c r="BF169" s="106">
        <f>IF(N169="snížená",J169,0)</f>
        <v>0</v>
      </c>
      <c r="BG169" s="106">
        <f>IF(N169="zákl. přenesená",J169,0)</f>
        <v>0</v>
      </c>
      <c r="BH169" s="106">
        <f>IF(N169="sníž. přenesená",J169,0)</f>
        <v>0</v>
      </c>
      <c r="BI169" s="106">
        <f>IF(N169="nulová",J169,0)</f>
        <v>0</v>
      </c>
      <c r="BJ169" s="6" t="s">
        <v>79</v>
      </c>
      <c r="BK169" s="106">
        <f>ROUND(I169*H169,2)</f>
        <v>0</v>
      </c>
      <c r="BL169" s="6" t="s">
        <v>224</v>
      </c>
      <c r="BM169" s="105" t="s">
        <v>2409</v>
      </c>
    </row>
    <row r="170" spans="1:65" s="17" customFormat="1" ht="97.5">
      <c r="A170" s="14"/>
      <c r="B170" s="15"/>
      <c r="C170" s="14"/>
      <c r="D170" s="113" t="s">
        <v>745</v>
      </c>
      <c r="E170" s="14"/>
      <c r="F170" s="114" t="s">
        <v>4599</v>
      </c>
      <c r="G170" s="14"/>
      <c r="H170" s="14"/>
      <c r="I170" s="14"/>
      <c r="J170" s="14"/>
      <c r="K170" s="14"/>
      <c r="L170" s="15"/>
      <c r="M170" s="115"/>
      <c r="N170" s="116"/>
      <c r="O170" s="102"/>
      <c r="P170" s="102"/>
      <c r="Q170" s="102"/>
      <c r="R170" s="102"/>
      <c r="S170" s="102"/>
      <c r="T170" s="117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6" t="s">
        <v>745</v>
      </c>
      <c r="AU170" s="6" t="s">
        <v>231</v>
      </c>
    </row>
    <row r="171" spans="1:65" s="17" customFormat="1" ht="24">
      <c r="A171" s="14"/>
      <c r="B171" s="15"/>
      <c r="C171" s="94">
        <v>18</v>
      </c>
      <c r="D171" s="94" t="s">
        <v>219</v>
      </c>
      <c r="E171" s="95" t="s">
        <v>4600</v>
      </c>
      <c r="F171" s="96" t="s">
        <v>4601</v>
      </c>
      <c r="G171" s="97" t="s">
        <v>2486</v>
      </c>
      <c r="H171" s="98">
        <v>1</v>
      </c>
      <c r="I171" s="1"/>
      <c r="J171" s="99">
        <f>ROUND(I171*H171,2)</f>
        <v>0</v>
      </c>
      <c r="K171" s="96" t="s">
        <v>0</v>
      </c>
      <c r="L171" s="15"/>
      <c r="M171" s="100" t="s">
        <v>0</v>
      </c>
      <c r="N171" s="101" t="s">
        <v>37</v>
      </c>
      <c r="O171" s="102"/>
      <c r="P171" s="103">
        <f>O171*H171</f>
        <v>0</v>
      </c>
      <c r="Q171" s="103">
        <v>0</v>
      </c>
      <c r="R171" s="103">
        <f>Q171*H171</f>
        <v>0</v>
      </c>
      <c r="S171" s="103">
        <v>0</v>
      </c>
      <c r="T171" s="104">
        <f>S171*H171</f>
        <v>0</v>
      </c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R171" s="105" t="s">
        <v>224</v>
      </c>
      <c r="AT171" s="105" t="s">
        <v>219</v>
      </c>
      <c r="AU171" s="105" t="s">
        <v>231</v>
      </c>
      <c r="AY171" s="6" t="s">
        <v>217</v>
      </c>
      <c r="BE171" s="106">
        <f>IF(N171="základní",J171,0)</f>
        <v>0</v>
      </c>
      <c r="BF171" s="106">
        <f>IF(N171="snížená",J171,0)</f>
        <v>0</v>
      </c>
      <c r="BG171" s="106">
        <f>IF(N171="zákl. přenesená",J171,0)</f>
        <v>0</v>
      </c>
      <c r="BH171" s="106">
        <f>IF(N171="sníž. přenesená",J171,0)</f>
        <v>0</v>
      </c>
      <c r="BI171" s="106">
        <f>IF(N171="nulová",J171,0)</f>
        <v>0</v>
      </c>
      <c r="BJ171" s="6" t="s">
        <v>79</v>
      </c>
      <c r="BK171" s="106">
        <f>ROUND(I171*H171,2)</f>
        <v>0</v>
      </c>
      <c r="BL171" s="6" t="s">
        <v>224</v>
      </c>
      <c r="BM171" s="105" t="s">
        <v>380</v>
      </c>
    </row>
    <row r="172" spans="1:65" s="17" customFormat="1" ht="39">
      <c r="A172" s="14"/>
      <c r="B172" s="15"/>
      <c r="C172" s="14"/>
      <c r="D172" s="113" t="s">
        <v>745</v>
      </c>
      <c r="E172" s="14"/>
      <c r="F172" s="114" t="s">
        <v>4602</v>
      </c>
      <c r="G172" s="14"/>
      <c r="H172" s="14"/>
      <c r="I172" s="14"/>
      <c r="J172" s="14"/>
      <c r="K172" s="14"/>
      <c r="L172" s="15"/>
      <c r="M172" s="115"/>
      <c r="N172" s="116"/>
      <c r="O172" s="102"/>
      <c r="P172" s="102"/>
      <c r="Q172" s="102"/>
      <c r="R172" s="102"/>
      <c r="S172" s="102"/>
      <c r="T172" s="117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6" t="s">
        <v>745</v>
      </c>
      <c r="AU172" s="6" t="s">
        <v>231</v>
      </c>
    </row>
    <row r="173" spans="1:65" s="17" customFormat="1" ht="24">
      <c r="A173" s="14"/>
      <c r="B173" s="15"/>
      <c r="C173" s="94">
        <v>19</v>
      </c>
      <c r="D173" s="94" t="s">
        <v>219</v>
      </c>
      <c r="E173" s="95" t="s">
        <v>4571</v>
      </c>
      <c r="F173" s="96" t="s">
        <v>4572</v>
      </c>
      <c r="G173" s="97" t="s">
        <v>2486</v>
      </c>
      <c r="H173" s="98">
        <v>1</v>
      </c>
      <c r="I173" s="1"/>
      <c r="J173" s="99">
        <f>ROUND(I173*H173,2)</f>
        <v>0</v>
      </c>
      <c r="K173" s="96" t="s">
        <v>0</v>
      </c>
      <c r="L173" s="15"/>
      <c r="M173" s="100" t="s">
        <v>0</v>
      </c>
      <c r="N173" s="101" t="s">
        <v>37</v>
      </c>
      <c r="O173" s="102"/>
      <c r="P173" s="103">
        <f>O173*H173</f>
        <v>0</v>
      </c>
      <c r="Q173" s="103">
        <v>0</v>
      </c>
      <c r="R173" s="103">
        <f>Q173*H173</f>
        <v>0</v>
      </c>
      <c r="S173" s="103">
        <v>0</v>
      </c>
      <c r="T173" s="104">
        <f>S173*H173</f>
        <v>0</v>
      </c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R173" s="105" t="s">
        <v>224</v>
      </c>
      <c r="AT173" s="105" t="s">
        <v>219</v>
      </c>
      <c r="AU173" s="105" t="s">
        <v>231</v>
      </c>
      <c r="AY173" s="6" t="s">
        <v>217</v>
      </c>
      <c r="BE173" s="106">
        <f>IF(N173="základní",J173,0)</f>
        <v>0</v>
      </c>
      <c r="BF173" s="106">
        <f>IF(N173="snížená",J173,0)</f>
        <v>0</v>
      </c>
      <c r="BG173" s="106">
        <f>IF(N173="zákl. přenesená",J173,0)</f>
        <v>0</v>
      </c>
      <c r="BH173" s="106">
        <f>IF(N173="sníž. přenesená",J173,0)</f>
        <v>0</v>
      </c>
      <c r="BI173" s="106">
        <f>IF(N173="nulová",J173,0)</f>
        <v>0</v>
      </c>
      <c r="BJ173" s="6" t="s">
        <v>79</v>
      </c>
      <c r="BK173" s="106">
        <f>ROUND(I173*H173,2)</f>
        <v>0</v>
      </c>
      <c r="BL173" s="6" t="s">
        <v>224</v>
      </c>
      <c r="BM173" s="105" t="s">
        <v>395</v>
      </c>
    </row>
    <row r="174" spans="1:65" s="17" customFormat="1" ht="16.5" customHeight="1">
      <c r="A174" s="14"/>
      <c r="B174" s="15"/>
      <c r="C174" s="94">
        <v>20</v>
      </c>
      <c r="D174" s="94" t="s">
        <v>219</v>
      </c>
      <c r="E174" s="95" t="s">
        <v>4603</v>
      </c>
      <c r="F174" s="96" t="s">
        <v>4604</v>
      </c>
      <c r="G174" s="97" t="s">
        <v>2486</v>
      </c>
      <c r="H174" s="98">
        <v>1</v>
      </c>
      <c r="I174" s="1"/>
      <c r="J174" s="99">
        <f>ROUND(I174*H174,2)</f>
        <v>0</v>
      </c>
      <c r="K174" s="96" t="s">
        <v>0</v>
      </c>
      <c r="L174" s="15"/>
      <c r="M174" s="100" t="s">
        <v>0</v>
      </c>
      <c r="N174" s="101" t="s">
        <v>37</v>
      </c>
      <c r="O174" s="102"/>
      <c r="P174" s="103">
        <f>O174*H174</f>
        <v>0</v>
      </c>
      <c r="Q174" s="103">
        <v>0</v>
      </c>
      <c r="R174" s="103">
        <f>Q174*H174</f>
        <v>0</v>
      </c>
      <c r="S174" s="103">
        <v>0</v>
      </c>
      <c r="T174" s="104">
        <f>S174*H174</f>
        <v>0</v>
      </c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R174" s="105" t="s">
        <v>224</v>
      </c>
      <c r="AT174" s="105" t="s">
        <v>219</v>
      </c>
      <c r="AU174" s="105" t="s">
        <v>231</v>
      </c>
      <c r="AY174" s="6" t="s">
        <v>217</v>
      </c>
      <c r="BE174" s="106">
        <f>IF(N174="základní",J174,0)</f>
        <v>0</v>
      </c>
      <c r="BF174" s="106">
        <f>IF(N174="snížená",J174,0)</f>
        <v>0</v>
      </c>
      <c r="BG174" s="106">
        <f>IF(N174="zákl. přenesená",J174,0)</f>
        <v>0</v>
      </c>
      <c r="BH174" s="106">
        <f>IF(N174="sníž. přenesená",J174,0)</f>
        <v>0</v>
      </c>
      <c r="BI174" s="106">
        <f>IF(N174="nulová",J174,0)</f>
        <v>0</v>
      </c>
      <c r="BJ174" s="6" t="s">
        <v>79</v>
      </c>
      <c r="BK174" s="106">
        <f>ROUND(I174*H174,2)</f>
        <v>0</v>
      </c>
      <c r="BL174" s="6" t="s">
        <v>224</v>
      </c>
      <c r="BM174" s="105" t="s">
        <v>2413</v>
      </c>
    </row>
    <row r="175" spans="1:65" s="17" customFormat="1" ht="16.5" customHeight="1">
      <c r="A175" s="14"/>
      <c r="B175" s="15"/>
      <c r="C175" s="94">
        <v>21</v>
      </c>
      <c r="D175" s="94" t="s">
        <v>219</v>
      </c>
      <c r="E175" s="95" t="s">
        <v>4605</v>
      </c>
      <c r="F175" s="96" t="s">
        <v>4574</v>
      </c>
      <c r="G175" s="97" t="s">
        <v>2486</v>
      </c>
      <c r="H175" s="98">
        <v>1</v>
      </c>
      <c r="I175" s="1"/>
      <c r="J175" s="99">
        <f>ROUND(I175*H175,2)</f>
        <v>0</v>
      </c>
      <c r="K175" s="96" t="s">
        <v>0</v>
      </c>
      <c r="L175" s="15"/>
      <c r="M175" s="100" t="s">
        <v>0</v>
      </c>
      <c r="N175" s="101" t="s">
        <v>37</v>
      </c>
      <c r="O175" s="102"/>
      <c r="P175" s="103">
        <f>O175*H175</f>
        <v>0</v>
      </c>
      <c r="Q175" s="103">
        <v>0</v>
      </c>
      <c r="R175" s="103">
        <f>Q175*H175</f>
        <v>0</v>
      </c>
      <c r="S175" s="103">
        <v>0</v>
      </c>
      <c r="T175" s="104">
        <f>S175*H175</f>
        <v>0</v>
      </c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R175" s="105" t="s">
        <v>224</v>
      </c>
      <c r="AT175" s="105" t="s">
        <v>219</v>
      </c>
      <c r="AU175" s="105" t="s">
        <v>231</v>
      </c>
      <c r="AY175" s="6" t="s">
        <v>217</v>
      </c>
      <c r="BE175" s="106">
        <f>IF(N175="základní",J175,0)</f>
        <v>0</v>
      </c>
      <c r="BF175" s="106">
        <f>IF(N175="snížená",J175,0)</f>
        <v>0</v>
      </c>
      <c r="BG175" s="106">
        <f>IF(N175="zákl. přenesená",J175,0)</f>
        <v>0</v>
      </c>
      <c r="BH175" s="106">
        <f>IF(N175="sníž. přenesená",J175,0)</f>
        <v>0</v>
      </c>
      <c r="BI175" s="106">
        <f>IF(N175="nulová",J175,0)</f>
        <v>0</v>
      </c>
      <c r="BJ175" s="6" t="s">
        <v>79</v>
      </c>
      <c r="BK175" s="106">
        <f>ROUND(I175*H175,2)</f>
        <v>0</v>
      </c>
      <c r="BL175" s="6" t="s">
        <v>224</v>
      </c>
      <c r="BM175" s="105" t="s">
        <v>410</v>
      </c>
    </row>
    <row r="176" spans="1:65" s="17" customFormat="1" ht="19.5">
      <c r="A176" s="14"/>
      <c r="B176" s="15"/>
      <c r="C176" s="14"/>
      <c r="D176" s="113" t="s">
        <v>745</v>
      </c>
      <c r="E176" s="14"/>
      <c r="F176" s="114" t="s">
        <v>4575</v>
      </c>
      <c r="G176" s="14"/>
      <c r="H176" s="14"/>
      <c r="I176" s="14"/>
      <c r="J176" s="14"/>
      <c r="K176" s="14"/>
      <c r="L176" s="15"/>
      <c r="M176" s="115"/>
      <c r="N176" s="116"/>
      <c r="O176" s="102"/>
      <c r="P176" s="102"/>
      <c r="Q176" s="102"/>
      <c r="R176" s="102"/>
      <c r="S176" s="102"/>
      <c r="T176" s="117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6" t="s">
        <v>745</v>
      </c>
      <c r="AU176" s="6" t="s">
        <v>231</v>
      </c>
    </row>
    <row r="177" spans="1:65" s="17" customFormat="1" ht="16.5" customHeight="1">
      <c r="A177" s="14"/>
      <c r="B177" s="15"/>
      <c r="C177" s="94">
        <v>22</v>
      </c>
      <c r="D177" s="94" t="s">
        <v>219</v>
      </c>
      <c r="E177" s="95" t="s">
        <v>4606</v>
      </c>
      <c r="F177" s="96" t="s">
        <v>4607</v>
      </c>
      <c r="G177" s="97" t="s">
        <v>2486</v>
      </c>
      <c r="H177" s="98">
        <v>1</v>
      </c>
      <c r="I177" s="1"/>
      <c r="J177" s="99">
        <f>ROUND(I177*H177,2)</f>
        <v>0</v>
      </c>
      <c r="K177" s="96" t="s">
        <v>0</v>
      </c>
      <c r="L177" s="15"/>
      <c r="M177" s="100" t="s">
        <v>0</v>
      </c>
      <c r="N177" s="101" t="s">
        <v>37</v>
      </c>
      <c r="O177" s="102"/>
      <c r="P177" s="103">
        <f>O177*H177</f>
        <v>0</v>
      </c>
      <c r="Q177" s="103">
        <v>0</v>
      </c>
      <c r="R177" s="103">
        <f>Q177*H177</f>
        <v>0</v>
      </c>
      <c r="S177" s="103">
        <v>0</v>
      </c>
      <c r="T177" s="104">
        <f>S177*H177</f>
        <v>0</v>
      </c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R177" s="105" t="s">
        <v>224</v>
      </c>
      <c r="AT177" s="105" t="s">
        <v>219</v>
      </c>
      <c r="AU177" s="105" t="s">
        <v>231</v>
      </c>
      <c r="AY177" s="6" t="s">
        <v>217</v>
      </c>
      <c r="BE177" s="106">
        <f>IF(N177="základní",J177,0)</f>
        <v>0</v>
      </c>
      <c r="BF177" s="106">
        <f>IF(N177="snížená",J177,0)</f>
        <v>0</v>
      </c>
      <c r="BG177" s="106">
        <f>IF(N177="zákl. přenesená",J177,0)</f>
        <v>0</v>
      </c>
      <c r="BH177" s="106">
        <f>IF(N177="sníž. přenesená",J177,0)</f>
        <v>0</v>
      </c>
      <c r="BI177" s="106">
        <f>IF(N177="nulová",J177,0)</f>
        <v>0</v>
      </c>
      <c r="BJ177" s="6" t="s">
        <v>79</v>
      </c>
      <c r="BK177" s="106">
        <f>ROUND(I177*H177,2)</f>
        <v>0</v>
      </c>
      <c r="BL177" s="6" t="s">
        <v>224</v>
      </c>
      <c r="BM177" s="105" t="s">
        <v>425</v>
      </c>
    </row>
    <row r="178" spans="1:65" s="17" customFormat="1" ht="19.5">
      <c r="A178" s="14"/>
      <c r="B178" s="15"/>
      <c r="C178" s="14"/>
      <c r="D178" s="113" t="s">
        <v>745</v>
      </c>
      <c r="E178" s="14"/>
      <c r="F178" s="114" t="s">
        <v>4608</v>
      </c>
      <c r="G178" s="14"/>
      <c r="H178" s="14"/>
      <c r="I178" s="14"/>
      <c r="J178" s="14"/>
      <c r="K178" s="14"/>
      <c r="L178" s="15"/>
      <c r="M178" s="115"/>
      <c r="N178" s="116"/>
      <c r="O178" s="102"/>
      <c r="P178" s="102"/>
      <c r="Q178" s="102"/>
      <c r="R178" s="102"/>
      <c r="S178" s="102"/>
      <c r="T178" s="117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6" t="s">
        <v>745</v>
      </c>
      <c r="AU178" s="6" t="s">
        <v>231</v>
      </c>
    </row>
    <row r="179" spans="1:65" s="81" customFormat="1" ht="22.9" customHeight="1">
      <c r="B179" s="82"/>
      <c r="D179" s="83" t="s">
        <v>71</v>
      </c>
      <c r="E179" s="92" t="s">
        <v>3453</v>
      </c>
      <c r="F179" s="92" t="s">
        <v>4609</v>
      </c>
      <c r="J179" s="93">
        <f>BK179</f>
        <v>0</v>
      </c>
      <c r="L179" s="82"/>
      <c r="M179" s="86"/>
      <c r="N179" s="87"/>
      <c r="O179" s="87"/>
      <c r="P179" s="88">
        <f>P180</f>
        <v>0</v>
      </c>
      <c r="Q179" s="87"/>
      <c r="R179" s="88">
        <f>R180</f>
        <v>0</v>
      </c>
      <c r="S179" s="87"/>
      <c r="T179" s="89">
        <f>T180</f>
        <v>0</v>
      </c>
      <c r="AR179" s="83" t="s">
        <v>79</v>
      </c>
      <c r="AT179" s="90" t="s">
        <v>71</v>
      </c>
      <c r="AU179" s="90" t="s">
        <v>79</v>
      </c>
      <c r="AY179" s="83" t="s">
        <v>217</v>
      </c>
      <c r="BK179" s="91">
        <f>BK180</f>
        <v>0</v>
      </c>
    </row>
    <row r="180" spans="1:65" s="81" customFormat="1" ht="20.85" customHeight="1">
      <c r="B180" s="82"/>
      <c r="D180" s="83" t="s">
        <v>71</v>
      </c>
      <c r="E180" s="92" t="s">
        <v>3465</v>
      </c>
      <c r="F180" s="92" t="s">
        <v>4610</v>
      </c>
      <c r="J180" s="93">
        <f>BK180</f>
        <v>0</v>
      </c>
      <c r="L180" s="82"/>
      <c r="M180" s="86"/>
      <c r="N180" s="87"/>
      <c r="O180" s="87"/>
      <c r="P180" s="88">
        <f>SUM(P181:P182)</f>
        <v>0</v>
      </c>
      <c r="Q180" s="87"/>
      <c r="R180" s="88">
        <f>SUM(R181:R182)</f>
        <v>0</v>
      </c>
      <c r="S180" s="87"/>
      <c r="T180" s="89">
        <f>SUM(T181:T182)</f>
        <v>0</v>
      </c>
      <c r="AR180" s="83" t="s">
        <v>79</v>
      </c>
      <c r="AT180" s="90" t="s">
        <v>71</v>
      </c>
      <c r="AU180" s="90" t="s">
        <v>81</v>
      </c>
      <c r="AY180" s="83" t="s">
        <v>217</v>
      </c>
      <c r="BK180" s="91">
        <f>SUM(BK181:BK182)</f>
        <v>0</v>
      </c>
    </row>
    <row r="181" spans="1:65" s="17" customFormat="1" ht="16.5" customHeight="1">
      <c r="A181" s="14"/>
      <c r="B181" s="15"/>
      <c r="C181" s="94">
        <v>23</v>
      </c>
      <c r="D181" s="94" t="s">
        <v>219</v>
      </c>
      <c r="E181" s="95" t="s">
        <v>4611</v>
      </c>
      <c r="F181" s="96" t="s">
        <v>4612</v>
      </c>
      <c r="G181" s="97" t="s">
        <v>2486</v>
      </c>
      <c r="H181" s="98">
        <v>1</v>
      </c>
      <c r="I181" s="1"/>
      <c r="J181" s="99">
        <f>ROUND(I181*H181,2)</f>
        <v>0</v>
      </c>
      <c r="K181" s="96" t="s">
        <v>0</v>
      </c>
      <c r="L181" s="15"/>
      <c r="M181" s="100" t="s">
        <v>0</v>
      </c>
      <c r="N181" s="101" t="s">
        <v>37</v>
      </c>
      <c r="O181" s="102"/>
      <c r="P181" s="103">
        <f>O181*H181</f>
        <v>0</v>
      </c>
      <c r="Q181" s="103">
        <v>0</v>
      </c>
      <c r="R181" s="103">
        <f>Q181*H181</f>
        <v>0</v>
      </c>
      <c r="S181" s="103">
        <v>0</v>
      </c>
      <c r="T181" s="104">
        <f>S181*H181</f>
        <v>0</v>
      </c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R181" s="105" t="s">
        <v>224</v>
      </c>
      <c r="AT181" s="105" t="s">
        <v>219</v>
      </c>
      <c r="AU181" s="105" t="s">
        <v>231</v>
      </c>
      <c r="AY181" s="6" t="s">
        <v>217</v>
      </c>
      <c r="BE181" s="106">
        <f>IF(N181="základní",J181,0)</f>
        <v>0</v>
      </c>
      <c r="BF181" s="106">
        <f>IF(N181="snížená",J181,0)</f>
        <v>0</v>
      </c>
      <c r="BG181" s="106">
        <f>IF(N181="zákl. přenesená",J181,0)</f>
        <v>0</v>
      </c>
      <c r="BH181" s="106">
        <f>IF(N181="sníž. přenesená",J181,0)</f>
        <v>0</v>
      </c>
      <c r="BI181" s="106">
        <f>IF(N181="nulová",J181,0)</f>
        <v>0</v>
      </c>
      <c r="BJ181" s="6" t="s">
        <v>79</v>
      </c>
      <c r="BK181" s="106">
        <f>ROUND(I181*H181,2)</f>
        <v>0</v>
      </c>
      <c r="BL181" s="6" t="s">
        <v>224</v>
      </c>
      <c r="BM181" s="105" t="s">
        <v>435</v>
      </c>
    </row>
    <row r="182" spans="1:65" s="17" customFormat="1" ht="19.5">
      <c r="A182" s="14"/>
      <c r="B182" s="15"/>
      <c r="C182" s="14"/>
      <c r="D182" s="113" t="s">
        <v>745</v>
      </c>
      <c r="E182" s="14"/>
      <c r="F182" s="114" t="s">
        <v>4613</v>
      </c>
      <c r="G182" s="14"/>
      <c r="H182" s="14"/>
      <c r="I182" s="14"/>
      <c r="J182" s="14"/>
      <c r="K182" s="14"/>
      <c r="L182" s="15"/>
      <c r="M182" s="115"/>
      <c r="N182" s="116"/>
      <c r="O182" s="102"/>
      <c r="P182" s="102"/>
      <c r="Q182" s="102"/>
      <c r="R182" s="102"/>
      <c r="S182" s="102"/>
      <c r="T182" s="117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6" t="s">
        <v>745</v>
      </c>
      <c r="AU182" s="6" t="s">
        <v>231</v>
      </c>
    </row>
    <row r="183" spans="1:65" s="81" customFormat="1" ht="25.9" customHeight="1">
      <c r="B183" s="82"/>
      <c r="D183" s="83" t="s">
        <v>71</v>
      </c>
      <c r="E183" s="84" t="s">
        <v>3479</v>
      </c>
      <c r="F183" s="84" t="s">
        <v>4614</v>
      </c>
      <c r="J183" s="85">
        <f>BK183</f>
        <v>0</v>
      </c>
      <c r="L183" s="82"/>
      <c r="M183" s="86"/>
      <c r="N183" s="87"/>
      <c r="O183" s="87"/>
      <c r="P183" s="88">
        <f>P184+P189+P195</f>
        <v>0</v>
      </c>
      <c r="Q183" s="87"/>
      <c r="R183" s="88">
        <f>R184+R189+R195</f>
        <v>0</v>
      </c>
      <c r="S183" s="87"/>
      <c r="T183" s="89">
        <f>T184+T189+T195</f>
        <v>0</v>
      </c>
      <c r="AR183" s="83" t="s">
        <v>79</v>
      </c>
      <c r="AT183" s="90" t="s">
        <v>71</v>
      </c>
      <c r="AU183" s="90" t="s">
        <v>72</v>
      </c>
      <c r="AY183" s="83" t="s">
        <v>217</v>
      </c>
      <c r="BK183" s="91">
        <f>BK184+BK189+BK195</f>
        <v>0</v>
      </c>
    </row>
    <row r="184" spans="1:65" s="81" customFormat="1" ht="22.9" customHeight="1">
      <c r="B184" s="82"/>
      <c r="D184" s="83" t="s">
        <v>71</v>
      </c>
      <c r="E184" s="92" t="s">
        <v>3487</v>
      </c>
      <c r="F184" s="92" t="s">
        <v>4615</v>
      </c>
      <c r="J184" s="93">
        <f>BK184</f>
        <v>0</v>
      </c>
      <c r="L184" s="82"/>
      <c r="M184" s="86"/>
      <c r="N184" s="87"/>
      <c r="O184" s="87"/>
      <c r="P184" s="88">
        <f>SUM(P185:P188)</f>
        <v>0</v>
      </c>
      <c r="Q184" s="87"/>
      <c r="R184" s="88">
        <f>SUM(R185:R188)</f>
        <v>0</v>
      </c>
      <c r="S184" s="87"/>
      <c r="T184" s="89">
        <f>SUM(T185:T188)</f>
        <v>0</v>
      </c>
      <c r="AR184" s="83" t="s">
        <v>79</v>
      </c>
      <c r="AT184" s="90" t="s">
        <v>71</v>
      </c>
      <c r="AU184" s="90" t="s">
        <v>79</v>
      </c>
      <c r="AY184" s="83" t="s">
        <v>217</v>
      </c>
      <c r="BK184" s="91">
        <f>SUM(BK185:BK188)</f>
        <v>0</v>
      </c>
    </row>
    <row r="185" spans="1:65" s="17" customFormat="1" ht="16.5" customHeight="1">
      <c r="A185" s="14"/>
      <c r="B185" s="15"/>
      <c r="C185" s="94">
        <v>24</v>
      </c>
      <c r="D185" s="94" t="s">
        <v>219</v>
      </c>
      <c r="E185" s="95" t="s">
        <v>4616</v>
      </c>
      <c r="F185" s="96" t="s">
        <v>4617</v>
      </c>
      <c r="G185" s="97" t="s">
        <v>2486</v>
      </c>
      <c r="H185" s="98">
        <v>1</v>
      </c>
      <c r="I185" s="1"/>
      <c r="J185" s="99">
        <f>ROUND(I185*H185,2)</f>
        <v>0</v>
      </c>
      <c r="K185" s="96" t="s">
        <v>0</v>
      </c>
      <c r="L185" s="15"/>
      <c r="M185" s="100" t="s">
        <v>0</v>
      </c>
      <c r="N185" s="101" t="s">
        <v>37</v>
      </c>
      <c r="O185" s="102"/>
      <c r="P185" s="103">
        <f>O185*H185</f>
        <v>0</v>
      </c>
      <c r="Q185" s="103">
        <v>0</v>
      </c>
      <c r="R185" s="103">
        <f>Q185*H185</f>
        <v>0</v>
      </c>
      <c r="S185" s="103">
        <v>0</v>
      </c>
      <c r="T185" s="104">
        <f>S185*H185</f>
        <v>0</v>
      </c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R185" s="105" t="s">
        <v>224</v>
      </c>
      <c r="AT185" s="105" t="s">
        <v>219</v>
      </c>
      <c r="AU185" s="105" t="s">
        <v>81</v>
      </c>
      <c r="AY185" s="6" t="s">
        <v>217</v>
      </c>
      <c r="BE185" s="106">
        <f>IF(N185="základní",J185,0)</f>
        <v>0</v>
      </c>
      <c r="BF185" s="106">
        <f>IF(N185="snížená",J185,0)</f>
        <v>0</v>
      </c>
      <c r="BG185" s="106">
        <f>IF(N185="zákl. přenesená",J185,0)</f>
        <v>0</v>
      </c>
      <c r="BH185" s="106">
        <f>IF(N185="sníž. přenesená",J185,0)</f>
        <v>0</v>
      </c>
      <c r="BI185" s="106">
        <f>IF(N185="nulová",J185,0)</f>
        <v>0</v>
      </c>
      <c r="BJ185" s="6" t="s">
        <v>79</v>
      </c>
      <c r="BK185" s="106">
        <f>ROUND(I185*H185,2)</f>
        <v>0</v>
      </c>
      <c r="BL185" s="6" t="s">
        <v>224</v>
      </c>
      <c r="BM185" s="105" t="s">
        <v>445</v>
      </c>
    </row>
    <row r="186" spans="1:65" s="17" customFormat="1" ht="253.5">
      <c r="A186" s="14"/>
      <c r="B186" s="15"/>
      <c r="C186" s="14"/>
      <c r="D186" s="113" t="s">
        <v>745</v>
      </c>
      <c r="E186" s="14"/>
      <c r="F186" s="114" t="s">
        <v>4618</v>
      </c>
      <c r="G186" s="14"/>
      <c r="H186" s="14"/>
      <c r="I186" s="14"/>
      <c r="J186" s="14"/>
      <c r="K186" s="14"/>
      <c r="L186" s="15"/>
      <c r="M186" s="115"/>
      <c r="N186" s="116"/>
      <c r="O186" s="102"/>
      <c r="P186" s="102"/>
      <c r="Q186" s="102"/>
      <c r="R186" s="102"/>
      <c r="S186" s="102"/>
      <c r="T186" s="117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6" t="s">
        <v>745</v>
      </c>
      <c r="AU186" s="6" t="s">
        <v>81</v>
      </c>
    </row>
    <row r="187" spans="1:65" s="17" customFormat="1" ht="16.5" customHeight="1">
      <c r="A187" s="14"/>
      <c r="B187" s="15"/>
      <c r="C187" s="94">
        <v>25</v>
      </c>
      <c r="D187" s="94" t="s">
        <v>219</v>
      </c>
      <c r="E187" s="95" t="s">
        <v>4619</v>
      </c>
      <c r="F187" s="96" t="s">
        <v>4620</v>
      </c>
      <c r="G187" s="97" t="s">
        <v>2486</v>
      </c>
      <c r="H187" s="98">
        <v>1</v>
      </c>
      <c r="I187" s="1"/>
      <c r="J187" s="99">
        <f>ROUND(I187*H187,2)</f>
        <v>0</v>
      </c>
      <c r="K187" s="96" t="s">
        <v>0</v>
      </c>
      <c r="L187" s="15"/>
      <c r="M187" s="100" t="s">
        <v>0</v>
      </c>
      <c r="N187" s="101" t="s">
        <v>37</v>
      </c>
      <c r="O187" s="102"/>
      <c r="P187" s="103">
        <f>O187*H187</f>
        <v>0</v>
      </c>
      <c r="Q187" s="103">
        <v>0</v>
      </c>
      <c r="R187" s="103">
        <f>Q187*H187</f>
        <v>0</v>
      </c>
      <c r="S187" s="103">
        <v>0</v>
      </c>
      <c r="T187" s="104">
        <f>S187*H187</f>
        <v>0</v>
      </c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R187" s="105" t="s">
        <v>224</v>
      </c>
      <c r="AT187" s="105" t="s">
        <v>219</v>
      </c>
      <c r="AU187" s="105" t="s">
        <v>81</v>
      </c>
      <c r="AY187" s="6" t="s">
        <v>217</v>
      </c>
      <c r="BE187" s="106">
        <f>IF(N187="základní",J187,0)</f>
        <v>0</v>
      </c>
      <c r="BF187" s="106">
        <f>IF(N187="snížená",J187,0)</f>
        <v>0</v>
      </c>
      <c r="BG187" s="106">
        <f>IF(N187="zákl. přenesená",J187,0)</f>
        <v>0</v>
      </c>
      <c r="BH187" s="106">
        <f>IF(N187="sníž. přenesená",J187,0)</f>
        <v>0</v>
      </c>
      <c r="BI187" s="106">
        <f>IF(N187="nulová",J187,0)</f>
        <v>0</v>
      </c>
      <c r="BJ187" s="6" t="s">
        <v>79</v>
      </c>
      <c r="BK187" s="106">
        <f>ROUND(I187*H187,2)</f>
        <v>0</v>
      </c>
      <c r="BL187" s="6" t="s">
        <v>224</v>
      </c>
      <c r="BM187" s="105" t="s">
        <v>455</v>
      </c>
    </row>
    <row r="188" spans="1:65" s="17" customFormat="1" ht="39">
      <c r="A188" s="14"/>
      <c r="B188" s="15"/>
      <c r="C188" s="14"/>
      <c r="D188" s="113" t="s">
        <v>745</v>
      </c>
      <c r="E188" s="14"/>
      <c r="F188" s="114" t="s">
        <v>4621</v>
      </c>
      <c r="G188" s="14"/>
      <c r="H188" s="14"/>
      <c r="I188" s="14"/>
      <c r="J188" s="14"/>
      <c r="K188" s="14"/>
      <c r="L188" s="15"/>
      <c r="M188" s="115"/>
      <c r="N188" s="116"/>
      <c r="O188" s="102"/>
      <c r="P188" s="102"/>
      <c r="Q188" s="102"/>
      <c r="R188" s="102"/>
      <c r="S188" s="102"/>
      <c r="T188" s="117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6" t="s">
        <v>745</v>
      </c>
      <c r="AU188" s="6" t="s">
        <v>81</v>
      </c>
    </row>
    <row r="189" spans="1:65" s="81" customFormat="1" ht="22.9" customHeight="1">
      <c r="B189" s="82"/>
      <c r="D189" s="83" t="s">
        <v>71</v>
      </c>
      <c r="E189" s="92" t="s">
        <v>4622</v>
      </c>
      <c r="F189" s="92" t="s">
        <v>4623</v>
      </c>
      <c r="J189" s="93">
        <f>BK189</f>
        <v>0</v>
      </c>
      <c r="L189" s="82"/>
      <c r="M189" s="86"/>
      <c r="N189" s="87"/>
      <c r="O189" s="87"/>
      <c r="P189" s="88">
        <f>SUM(P190:P194)</f>
        <v>0</v>
      </c>
      <c r="Q189" s="87"/>
      <c r="R189" s="88">
        <f>SUM(R190:R194)</f>
        <v>0</v>
      </c>
      <c r="S189" s="87"/>
      <c r="T189" s="89">
        <f>SUM(T190:T194)</f>
        <v>0</v>
      </c>
      <c r="AR189" s="83" t="s">
        <v>79</v>
      </c>
      <c r="AT189" s="90" t="s">
        <v>71</v>
      </c>
      <c r="AU189" s="90" t="s">
        <v>79</v>
      </c>
      <c r="AY189" s="83" t="s">
        <v>217</v>
      </c>
      <c r="BK189" s="91">
        <f>SUM(BK190:BK194)</f>
        <v>0</v>
      </c>
    </row>
    <row r="190" spans="1:65" s="17" customFormat="1" ht="16.5" customHeight="1">
      <c r="A190" s="14"/>
      <c r="B190" s="15"/>
      <c r="C190" s="94">
        <v>26</v>
      </c>
      <c r="D190" s="94" t="s">
        <v>219</v>
      </c>
      <c r="E190" s="95" t="s">
        <v>4624</v>
      </c>
      <c r="F190" s="96" t="s">
        <v>4625</v>
      </c>
      <c r="G190" s="97" t="s">
        <v>2486</v>
      </c>
      <c r="H190" s="98">
        <v>1</v>
      </c>
      <c r="I190" s="1"/>
      <c r="J190" s="99">
        <f>ROUND(I190*H190,2)</f>
        <v>0</v>
      </c>
      <c r="K190" s="96" t="s">
        <v>0</v>
      </c>
      <c r="L190" s="15"/>
      <c r="M190" s="100" t="s">
        <v>0</v>
      </c>
      <c r="N190" s="101" t="s">
        <v>37</v>
      </c>
      <c r="O190" s="102"/>
      <c r="P190" s="103">
        <f>O190*H190</f>
        <v>0</v>
      </c>
      <c r="Q190" s="103">
        <v>0</v>
      </c>
      <c r="R190" s="103">
        <f>Q190*H190</f>
        <v>0</v>
      </c>
      <c r="S190" s="103">
        <v>0</v>
      </c>
      <c r="T190" s="104">
        <f>S190*H190</f>
        <v>0</v>
      </c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R190" s="105" t="s">
        <v>224</v>
      </c>
      <c r="AT190" s="105" t="s">
        <v>219</v>
      </c>
      <c r="AU190" s="105" t="s">
        <v>81</v>
      </c>
      <c r="AY190" s="6" t="s">
        <v>217</v>
      </c>
      <c r="BE190" s="106">
        <f>IF(N190="základní",J190,0)</f>
        <v>0</v>
      </c>
      <c r="BF190" s="106">
        <f>IF(N190="snížená",J190,0)</f>
        <v>0</v>
      </c>
      <c r="BG190" s="106">
        <f>IF(N190="zákl. přenesená",J190,0)</f>
        <v>0</v>
      </c>
      <c r="BH190" s="106">
        <f>IF(N190="sníž. přenesená",J190,0)</f>
        <v>0</v>
      </c>
      <c r="BI190" s="106">
        <f>IF(N190="nulová",J190,0)</f>
        <v>0</v>
      </c>
      <c r="BJ190" s="6" t="s">
        <v>79</v>
      </c>
      <c r="BK190" s="106">
        <f>ROUND(I190*H190,2)</f>
        <v>0</v>
      </c>
      <c r="BL190" s="6" t="s">
        <v>224</v>
      </c>
      <c r="BM190" s="105" t="s">
        <v>464</v>
      </c>
    </row>
    <row r="191" spans="1:65" s="17" customFormat="1" ht="29.25">
      <c r="A191" s="14"/>
      <c r="B191" s="15"/>
      <c r="C191" s="14"/>
      <c r="D191" s="113" t="s">
        <v>745</v>
      </c>
      <c r="E191" s="14"/>
      <c r="F191" s="114" t="s">
        <v>4626</v>
      </c>
      <c r="G191" s="14"/>
      <c r="H191" s="14"/>
      <c r="I191" s="14"/>
      <c r="J191" s="14"/>
      <c r="K191" s="14"/>
      <c r="L191" s="15"/>
      <c r="M191" s="115"/>
      <c r="N191" s="116"/>
      <c r="O191" s="102"/>
      <c r="P191" s="102"/>
      <c r="Q191" s="102"/>
      <c r="R191" s="102"/>
      <c r="S191" s="102"/>
      <c r="T191" s="117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6" t="s">
        <v>745</v>
      </c>
      <c r="AU191" s="6" t="s">
        <v>81</v>
      </c>
    </row>
    <row r="192" spans="1:65" s="17" customFormat="1" ht="24">
      <c r="A192" s="14"/>
      <c r="B192" s="15"/>
      <c r="C192" s="94">
        <v>27</v>
      </c>
      <c r="D192" s="94" t="s">
        <v>219</v>
      </c>
      <c r="E192" s="95" t="s">
        <v>4571</v>
      </c>
      <c r="F192" s="96" t="s">
        <v>4572</v>
      </c>
      <c r="G192" s="97" t="s">
        <v>2486</v>
      </c>
      <c r="H192" s="98">
        <v>1</v>
      </c>
      <c r="I192" s="1"/>
      <c r="J192" s="99">
        <f>ROUND(I192*H192,2)</f>
        <v>0</v>
      </c>
      <c r="K192" s="96" t="s">
        <v>0</v>
      </c>
      <c r="L192" s="15"/>
      <c r="M192" s="100" t="s">
        <v>0</v>
      </c>
      <c r="N192" s="101" t="s">
        <v>37</v>
      </c>
      <c r="O192" s="102"/>
      <c r="P192" s="103">
        <f>O192*H192</f>
        <v>0</v>
      </c>
      <c r="Q192" s="103">
        <v>0</v>
      </c>
      <c r="R192" s="103">
        <f>Q192*H192</f>
        <v>0</v>
      </c>
      <c r="S192" s="103">
        <v>0</v>
      </c>
      <c r="T192" s="104">
        <f>S192*H192</f>
        <v>0</v>
      </c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R192" s="105" t="s">
        <v>224</v>
      </c>
      <c r="AT192" s="105" t="s">
        <v>219</v>
      </c>
      <c r="AU192" s="105" t="s">
        <v>81</v>
      </c>
      <c r="AY192" s="6" t="s">
        <v>217</v>
      </c>
      <c r="BE192" s="106">
        <f>IF(N192="základní",J192,0)</f>
        <v>0</v>
      </c>
      <c r="BF192" s="106">
        <f>IF(N192="snížená",J192,0)</f>
        <v>0</v>
      </c>
      <c r="BG192" s="106">
        <f>IF(N192="zákl. přenesená",J192,0)</f>
        <v>0</v>
      </c>
      <c r="BH192" s="106">
        <f>IF(N192="sníž. přenesená",J192,0)</f>
        <v>0</v>
      </c>
      <c r="BI192" s="106">
        <f>IF(N192="nulová",J192,0)</f>
        <v>0</v>
      </c>
      <c r="BJ192" s="6" t="s">
        <v>79</v>
      </c>
      <c r="BK192" s="106">
        <f>ROUND(I192*H192,2)</f>
        <v>0</v>
      </c>
      <c r="BL192" s="6" t="s">
        <v>224</v>
      </c>
      <c r="BM192" s="105" t="s">
        <v>2421</v>
      </c>
    </row>
    <row r="193" spans="1:65" s="17" customFormat="1" ht="16.5" customHeight="1">
      <c r="A193" s="14"/>
      <c r="B193" s="15"/>
      <c r="C193" s="94">
        <v>28</v>
      </c>
      <c r="D193" s="94" t="s">
        <v>219</v>
      </c>
      <c r="E193" s="95" t="s">
        <v>4627</v>
      </c>
      <c r="F193" s="96" t="s">
        <v>4628</v>
      </c>
      <c r="G193" s="97" t="s">
        <v>2486</v>
      </c>
      <c r="H193" s="98">
        <v>1</v>
      </c>
      <c r="I193" s="1"/>
      <c r="J193" s="99">
        <f>ROUND(I193*H193,2)</f>
        <v>0</v>
      </c>
      <c r="K193" s="96" t="s">
        <v>0</v>
      </c>
      <c r="L193" s="15"/>
      <c r="M193" s="100" t="s">
        <v>0</v>
      </c>
      <c r="N193" s="101" t="s">
        <v>37</v>
      </c>
      <c r="O193" s="102"/>
      <c r="P193" s="103">
        <f>O193*H193</f>
        <v>0</v>
      </c>
      <c r="Q193" s="103">
        <v>0</v>
      </c>
      <c r="R193" s="103">
        <f>Q193*H193</f>
        <v>0</v>
      </c>
      <c r="S193" s="103">
        <v>0</v>
      </c>
      <c r="T193" s="104">
        <f>S193*H193</f>
        <v>0</v>
      </c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R193" s="105" t="s">
        <v>224</v>
      </c>
      <c r="AT193" s="105" t="s">
        <v>219</v>
      </c>
      <c r="AU193" s="105" t="s">
        <v>81</v>
      </c>
      <c r="AY193" s="6" t="s">
        <v>217</v>
      </c>
      <c r="BE193" s="106">
        <f>IF(N193="základní",J193,0)</f>
        <v>0</v>
      </c>
      <c r="BF193" s="106">
        <f>IF(N193="snížená",J193,0)</f>
        <v>0</v>
      </c>
      <c r="BG193" s="106">
        <f>IF(N193="zákl. přenesená",J193,0)</f>
        <v>0</v>
      </c>
      <c r="BH193" s="106">
        <f>IF(N193="sníž. přenesená",J193,0)</f>
        <v>0</v>
      </c>
      <c r="BI193" s="106">
        <f>IF(N193="nulová",J193,0)</f>
        <v>0</v>
      </c>
      <c r="BJ193" s="6" t="s">
        <v>79</v>
      </c>
      <c r="BK193" s="106">
        <f>ROUND(I193*H193,2)</f>
        <v>0</v>
      </c>
      <c r="BL193" s="6" t="s">
        <v>224</v>
      </c>
      <c r="BM193" s="105" t="s">
        <v>2423</v>
      </c>
    </row>
    <row r="194" spans="1:65" s="17" customFormat="1" ht="68.25">
      <c r="A194" s="14"/>
      <c r="B194" s="15"/>
      <c r="C194" s="14"/>
      <c r="D194" s="113" t="s">
        <v>745</v>
      </c>
      <c r="E194" s="14"/>
      <c r="F194" s="114" t="s">
        <v>4629</v>
      </c>
      <c r="G194" s="14"/>
      <c r="H194" s="14"/>
      <c r="I194" s="14"/>
      <c r="J194" s="14"/>
      <c r="K194" s="14"/>
      <c r="L194" s="15"/>
      <c r="M194" s="115"/>
      <c r="N194" s="116"/>
      <c r="O194" s="102"/>
      <c r="P194" s="102"/>
      <c r="Q194" s="102"/>
      <c r="R194" s="102"/>
      <c r="S194" s="102"/>
      <c r="T194" s="117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6" t="s">
        <v>745</v>
      </c>
      <c r="AU194" s="6" t="s">
        <v>81</v>
      </c>
    </row>
    <row r="195" spans="1:65" s="81" customFormat="1" ht="22.9" customHeight="1">
      <c r="B195" s="82"/>
      <c r="D195" s="83" t="s">
        <v>71</v>
      </c>
      <c r="E195" s="92" t="s">
        <v>4630</v>
      </c>
      <c r="F195" s="92" t="s">
        <v>4631</v>
      </c>
      <c r="J195" s="93">
        <f>BK195</f>
        <v>0</v>
      </c>
      <c r="L195" s="82"/>
      <c r="M195" s="86"/>
      <c r="N195" s="87"/>
      <c r="O195" s="87"/>
      <c r="P195" s="88">
        <f>SUM(P196:P219)</f>
        <v>0</v>
      </c>
      <c r="Q195" s="87"/>
      <c r="R195" s="88">
        <f>SUM(R196:R219)</f>
        <v>0</v>
      </c>
      <c r="S195" s="87"/>
      <c r="T195" s="89">
        <f>SUM(T196:T219)</f>
        <v>0</v>
      </c>
      <c r="AR195" s="83" t="s">
        <v>79</v>
      </c>
      <c r="AT195" s="90" t="s">
        <v>71</v>
      </c>
      <c r="AU195" s="90" t="s">
        <v>79</v>
      </c>
      <c r="AY195" s="83" t="s">
        <v>217</v>
      </c>
      <c r="BK195" s="91">
        <f>SUM(BK196:BK219)</f>
        <v>0</v>
      </c>
    </row>
    <row r="196" spans="1:65" s="17" customFormat="1" ht="16.5" customHeight="1">
      <c r="A196" s="14"/>
      <c r="B196" s="15"/>
      <c r="C196" s="94">
        <v>29</v>
      </c>
      <c r="D196" s="94" t="s">
        <v>219</v>
      </c>
      <c r="E196" s="95" t="s">
        <v>4632</v>
      </c>
      <c r="F196" s="96" t="s">
        <v>4633</v>
      </c>
      <c r="G196" s="97" t="s">
        <v>2486</v>
      </c>
      <c r="H196" s="98">
        <v>6</v>
      </c>
      <c r="I196" s="1"/>
      <c r="J196" s="99">
        <f t="shared" ref="J196:J218" si="0">ROUND(I196*H196,2)</f>
        <v>0</v>
      </c>
      <c r="K196" s="96" t="s">
        <v>0</v>
      </c>
      <c r="L196" s="15"/>
      <c r="M196" s="100" t="s">
        <v>0</v>
      </c>
      <c r="N196" s="101" t="s">
        <v>37</v>
      </c>
      <c r="O196" s="102"/>
      <c r="P196" s="103">
        <f t="shared" ref="P196:P218" si="1">O196*H196</f>
        <v>0</v>
      </c>
      <c r="Q196" s="103">
        <v>0</v>
      </c>
      <c r="R196" s="103">
        <f t="shared" ref="R196:R218" si="2">Q196*H196</f>
        <v>0</v>
      </c>
      <c r="S196" s="103">
        <v>0</v>
      </c>
      <c r="T196" s="104">
        <f t="shared" ref="T196:T218" si="3">S196*H196</f>
        <v>0</v>
      </c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R196" s="105" t="s">
        <v>224</v>
      </c>
      <c r="AT196" s="105" t="s">
        <v>219</v>
      </c>
      <c r="AU196" s="105" t="s">
        <v>81</v>
      </c>
      <c r="AY196" s="6" t="s">
        <v>217</v>
      </c>
      <c r="BE196" s="106">
        <f t="shared" ref="BE196:BE218" si="4">IF(N196="základní",J196,0)</f>
        <v>0</v>
      </c>
      <c r="BF196" s="106">
        <f t="shared" ref="BF196:BF218" si="5">IF(N196="snížená",J196,0)</f>
        <v>0</v>
      </c>
      <c r="BG196" s="106">
        <f t="shared" ref="BG196:BG218" si="6">IF(N196="zákl. přenesená",J196,0)</f>
        <v>0</v>
      </c>
      <c r="BH196" s="106">
        <f t="shared" ref="BH196:BH218" si="7">IF(N196="sníž. přenesená",J196,0)</f>
        <v>0</v>
      </c>
      <c r="BI196" s="106">
        <f t="shared" ref="BI196:BI218" si="8">IF(N196="nulová",J196,0)</f>
        <v>0</v>
      </c>
      <c r="BJ196" s="6" t="s">
        <v>79</v>
      </c>
      <c r="BK196" s="106">
        <f t="shared" ref="BK196:BK218" si="9">ROUND(I196*H196,2)</f>
        <v>0</v>
      </c>
      <c r="BL196" s="6" t="s">
        <v>224</v>
      </c>
      <c r="BM196" s="105" t="s">
        <v>474</v>
      </c>
    </row>
    <row r="197" spans="1:65" s="17" customFormat="1" ht="16.5" customHeight="1">
      <c r="A197" s="14"/>
      <c r="B197" s="15"/>
      <c r="C197" s="94">
        <v>30</v>
      </c>
      <c r="D197" s="94" t="s">
        <v>219</v>
      </c>
      <c r="E197" s="95" t="s">
        <v>4634</v>
      </c>
      <c r="F197" s="96" t="s">
        <v>4635</v>
      </c>
      <c r="G197" s="97" t="s">
        <v>2486</v>
      </c>
      <c r="H197" s="98">
        <v>6</v>
      </c>
      <c r="I197" s="1"/>
      <c r="J197" s="99">
        <f t="shared" si="0"/>
        <v>0</v>
      </c>
      <c r="K197" s="96" t="s">
        <v>0</v>
      </c>
      <c r="L197" s="15"/>
      <c r="M197" s="100" t="s">
        <v>0</v>
      </c>
      <c r="N197" s="101" t="s">
        <v>37</v>
      </c>
      <c r="O197" s="102"/>
      <c r="P197" s="103">
        <f t="shared" si="1"/>
        <v>0</v>
      </c>
      <c r="Q197" s="103">
        <v>0</v>
      </c>
      <c r="R197" s="103">
        <f t="shared" si="2"/>
        <v>0</v>
      </c>
      <c r="S197" s="103">
        <v>0</v>
      </c>
      <c r="T197" s="104">
        <f t="shared" si="3"/>
        <v>0</v>
      </c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R197" s="105" t="s">
        <v>224</v>
      </c>
      <c r="AT197" s="105" t="s">
        <v>219</v>
      </c>
      <c r="AU197" s="105" t="s">
        <v>81</v>
      </c>
      <c r="AY197" s="6" t="s">
        <v>217</v>
      </c>
      <c r="BE197" s="106">
        <f t="shared" si="4"/>
        <v>0</v>
      </c>
      <c r="BF197" s="106">
        <f t="shared" si="5"/>
        <v>0</v>
      </c>
      <c r="BG197" s="106">
        <f t="shared" si="6"/>
        <v>0</v>
      </c>
      <c r="BH197" s="106">
        <f t="shared" si="7"/>
        <v>0</v>
      </c>
      <c r="BI197" s="106">
        <f t="shared" si="8"/>
        <v>0</v>
      </c>
      <c r="BJ197" s="6" t="s">
        <v>79</v>
      </c>
      <c r="BK197" s="106">
        <f t="shared" si="9"/>
        <v>0</v>
      </c>
      <c r="BL197" s="6" t="s">
        <v>224</v>
      </c>
      <c r="BM197" s="105" t="s">
        <v>484</v>
      </c>
    </row>
    <row r="198" spans="1:65" s="17" customFormat="1" ht="16.5" customHeight="1">
      <c r="A198" s="14"/>
      <c r="B198" s="15"/>
      <c r="C198" s="94">
        <v>31</v>
      </c>
      <c r="D198" s="94" t="s">
        <v>219</v>
      </c>
      <c r="E198" s="95" t="s">
        <v>4636</v>
      </c>
      <c r="F198" s="96" t="s">
        <v>4637</v>
      </c>
      <c r="G198" s="97" t="s">
        <v>2486</v>
      </c>
      <c r="H198" s="98">
        <v>6</v>
      </c>
      <c r="I198" s="1"/>
      <c r="J198" s="99">
        <f t="shared" si="0"/>
        <v>0</v>
      </c>
      <c r="K198" s="96" t="s">
        <v>0</v>
      </c>
      <c r="L198" s="15"/>
      <c r="M198" s="100" t="s">
        <v>0</v>
      </c>
      <c r="N198" s="101" t="s">
        <v>37</v>
      </c>
      <c r="O198" s="102"/>
      <c r="P198" s="103">
        <f t="shared" si="1"/>
        <v>0</v>
      </c>
      <c r="Q198" s="103">
        <v>0</v>
      </c>
      <c r="R198" s="103">
        <f t="shared" si="2"/>
        <v>0</v>
      </c>
      <c r="S198" s="103">
        <v>0</v>
      </c>
      <c r="T198" s="104">
        <f t="shared" si="3"/>
        <v>0</v>
      </c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R198" s="105" t="s">
        <v>224</v>
      </c>
      <c r="AT198" s="105" t="s">
        <v>219</v>
      </c>
      <c r="AU198" s="105" t="s">
        <v>81</v>
      </c>
      <c r="AY198" s="6" t="s">
        <v>217</v>
      </c>
      <c r="BE198" s="106">
        <f t="shared" si="4"/>
        <v>0</v>
      </c>
      <c r="BF198" s="106">
        <f t="shared" si="5"/>
        <v>0</v>
      </c>
      <c r="BG198" s="106">
        <f t="shared" si="6"/>
        <v>0</v>
      </c>
      <c r="BH198" s="106">
        <f t="shared" si="7"/>
        <v>0</v>
      </c>
      <c r="BI198" s="106">
        <f t="shared" si="8"/>
        <v>0</v>
      </c>
      <c r="BJ198" s="6" t="s">
        <v>79</v>
      </c>
      <c r="BK198" s="106">
        <f t="shared" si="9"/>
        <v>0</v>
      </c>
      <c r="BL198" s="6" t="s">
        <v>224</v>
      </c>
      <c r="BM198" s="105" t="s">
        <v>494</v>
      </c>
    </row>
    <row r="199" spans="1:65" s="17" customFormat="1" ht="16.5" customHeight="1">
      <c r="A199" s="14"/>
      <c r="B199" s="15"/>
      <c r="C199" s="94">
        <v>32</v>
      </c>
      <c r="D199" s="94" t="s">
        <v>219</v>
      </c>
      <c r="E199" s="95" t="s">
        <v>4638</v>
      </c>
      <c r="F199" s="96" t="s">
        <v>4639</v>
      </c>
      <c r="G199" s="97" t="s">
        <v>2486</v>
      </c>
      <c r="H199" s="98">
        <v>12</v>
      </c>
      <c r="I199" s="1"/>
      <c r="J199" s="99">
        <f t="shared" si="0"/>
        <v>0</v>
      </c>
      <c r="K199" s="96" t="s">
        <v>0</v>
      </c>
      <c r="L199" s="15"/>
      <c r="M199" s="100" t="s">
        <v>0</v>
      </c>
      <c r="N199" s="101" t="s">
        <v>37</v>
      </c>
      <c r="O199" s="102"/>
      <c r="P199" s="103">
        <f t="shared" si="1"/>
        <v>0</v>
      </c>
      <c r="Q199" s="103">
        <v>0</v>
      </c>
      <c r="R199" s="103">
        <f t="shared" si="2"/>
        <v>0</v>
      </c>
      <c r="S199" s="103">
        <v>0</v>
      </c>
      <c r="T199" s="104">
        <f t="shared" si="3"/>
        <v>0</v>
      </c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R199" s="105" t="s">
        <v>224</v>
      </c>
      <c r="AT199" s="105" t="s">
        <v>219</v>
      </c>
      <c r="AU199" s="105" t="s">
        <v>81</v>
      </c>
      <c r="AY199" s="6" t="s">
        <v>217</v>
      </c>
      <c r="BE199" s="106">
        <f t="shared" si="4"/>
        <v>0</v>
      </c>
      <c r="BF199" s="106">
        <f t="shared" si="5"/>
        <v>0</v>
      </c>
      <c r="BG199" s="106">
        <f t="shared" si="6"/>
        <v>0</v>
      </c>
      <c r="BH199" s="106">
        <f t="shared" si="7"/>
        <v>0</v>
      </c>
      <c r="BI199" s="106">
        <f t="shared" si="8"/>
        <v>0</v>
      </c>
      <c r="BJ199" s="6" t="s">
        <v>79</v>
      </c>
      <c r="BK199" s="106">
        <f t="shared" si="9"/>
        <v>0</v>
      </c>
      <c r="BL199" s="6" t="s">
        <v>224</v>
      </c>
      <c r="BM199" s="105" t="s">
        <v>507</v>
      </c>
    </row>
    <row r="200" spans="1:65" s="17" customFormat="1" ht="16.5" customHeight="1">
      <c r="A200" s="14"/>
      <c r="B200" s="15"/>
      <c r="C200" s="94">
        <v>33</v>
      </c>
      <c r="D200" s="94" t="s">
        <v>219</v>
      </c>
      <c r="E200" s="95" t="s">
        <v>4640</v>
      </c>
      <c r="F200" s="96" t="s">
        <v>4641</v>
      </c>
      <c r="G200" s="97" t="s">
        <v>2486</v>
      </c>
      <c r="H200" s="98">
        <v>12</v>
      </c>
      <c r="I200" s="1"/>
      <c r="J200" s="99">
        <f t="shared" si="0"/>
        <v>0</v>
      </c>
      <c r="K200" s="96" t="s">
        <v>0</v>
      </c>
      <c r="L200" s="15"/>
      <c r="M200" s="100" t="s">
        <v>0</v>
      </c>
      <c r="N200" s="101" t="s">
        <v>37</v>
      </c>
      <c r="O200" s="102"/>
      <c r="P200" s="103">
        <f t="shared" si="1"/>
        <v>0</v>
      </c>
      <c r="Q200" s="103">
        <v>0</v>
      </c>
      <c r="R200" s="103">
        <f t="shared" si="2"/>
        <v>0</v>
      </c>
      <c r="S200" s="103">
        <v>0</v>
      </c>
      <c r="T200" s="104">
        <f t="shared" si="3"/>
        <v>0</v>
      </c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R200" s="105" t="s">
        <v>224</v>
      </c>
      <c r="AT200" s="105" t="s">
        <v>219</v>
      </c>
      <c r="AU200" s="105" t="s">
        <v>81</v>
      </c>
      <c r="AY200" s="6" t="s">
        <v>217</v>
      </c>
      <c r="BE200" s="106">
        <f t="shared" si="4"/>
        <v>0</v>
      </c>
      <c r="BF200" s="106">
        <f t="shared" si="5"/>
        <v>0</v>
      </c>
      <c r="BG200" s="106">
        <f t="shared" si="6"/>
        <v>0</v>
      </c>
      <c r="BH200" s="106">
        <f t="shared" si="7"/>
        <v>0</v>
      </c>
      <c r="BI200" s="106">
        <f t="shared" si="8"/>
        <v>0</v>
      </c>
      <c r="BJ200" s="6" t="s">
        <v>79</v>
      </c>
      <c r="BK200" s="106">
        <f t="shared" si="9"/>
        <v>0</v>
      </c>
      <c r="BL200" s="6" t="s">
        <v>224</v>
      </c>
      <c r="BM200" s="105" t="s">
        <v>2429</v>
      </c>
    </row>
    <row r="201" spans="1:65" s="17" customFormat="1" ht="16.5" customHeight="1">
      <c r="A201" s="14"/>
      <c r="B201" s="15"/>
      <c r="C201" s="94">
        <v>34</v>
      </c>
      <c r="D201" s="94" t="s">
        <v>219</v>
      </c>
      <c r="E201" s="95" t="s">
        <v>4642</v>
      </c>
      <c r="F201" s="96" t="s">
        <v>4643</v>
      </c>
      <c r="G201" s="97" t="s">
        <v>2486</v>
      </c>
      <c r="H201" s="98">
        <v>12</v>
      </c>
      <c r="I201" s="1"/>
      <c r="J201" s="99">
        <f t="shared" si="0"/>
        <v>0</v>
      </c>
      <c r="K201" s="96" t="s">
        <v>0</v>
      </c>
      <c r="L201" s="15"/>
      <c r="M201" s="100" t="s">
        <v>0</v>
      </c>
      <c r="N201" s="101" t="s">
        <v>37</v>
      </c>
      <c r="O201" s="102"/>
      <c r="P201" s="103">
        <f t="shared" si="1"/>
        <v>0</v>
      </c>
      <c r="Q201" s="103">
        <v>0</v>
      </c>
      <c r="R201" s="103">
        <f t="shared" si="2"/>
        <v>0</v>
      </c>
      <c r="S201" s="103">
        <v>0</v>
      </c>
      <c r="T201" s="104">
        <f t="shared" si="3"/>
        <v>0</v>
      </c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R201" s="105" t="s">
        <v>224</v>
      </c>
      <c r="AT201" s="105" t="s">
        <v>219</v>
      </c>
      <c r="AU201" s="105" t="s">
        <v>81</v>
      </c>
      <c r="AY201" s="6" t="s">
        <v>217</v>
      </c>
      <c r="BE201" s="106">
        <f t="shared" si="4"/>
        <v>0</v>
      </c>
      <c r="BF201" s="106">
        <f t="shared" si="5"/>
        <v>0</v>
      </c>
      <c r="BG201" s="106">
        <f t="shared" si="6"/>
        <v>0</v>
      </c>
      <c r="BH201" s="106">
        <f t="shared" si="7"/>
        <v>0</v>
      </c>
      <c r="BI201" s="106">
        <f t="shared" si="8"/>
        <v>0</v>
      </c>
      <c r="BJ201" s="6" t="s">
        <v>79</v>
      </c>
      <c r="BK201" s="106">
        <f t="shared" si="9"/>
        <v>0</v>
      </c>
      <c r="BL201" s="6" t="s">
        <v>224</v>
      </c>
      <c r="BM201" s="105" t="s">
        <v>2431</v>
      </c>
    </row>
    <row r="202" spans="1:65" s="17" customFormat="1" ht="16.5" customHeight="1">
      <c r="A202" s="14"/>
      <c r="B202" s="15"/>
      <c r="C202" s="94">
        <v>35</v>
      </c>
      <c r="D202" s="94" t="s">
        <v>219</v>
      </c>
      <c r="E202" s="95" t="s">
        <v>4644</v>
      </c>
      <c r="F202" s="96" t="s">
        <v>4645</v>
      </c>
      <c r="G202" s="97" t="s">
        <v>2486</v>
      </c>
      <c r="H202" s="98">
        <v>6</v>
      </c>
      <c r="I202" s="1"/>
      <c r="J202" s="99">
        <f t="shared" si="0"/>
        <v>0</v>
      </c>
      <c r="K202" s="96" t="s">
        <v>0</v>
      </c>
      <c r="L202" s="15"/>
      <c r="M202" s="100" t="s">
        <v>0</v>
      </c>
      <c r="N202" s="101" t="s">
        <v>37</v>
      </c>
      <c r="O202" s="102"/>
      <c r="P202" s="103">
        <f t="shared" si="1"/>
        <v>0</v>
      </c>
      <c r="Q202" s="103">
        <v>0</v>
      </c>
      <c r="R202" s="103">
        <f t="shared" si="2"/>
        <v>0</v>
      </c>
      <c r="S202" s="103">
        <v>0</v>
      </c>
      <c r="T202" s="104">
        <f t="shared" si="3"/>
        <v>0</v>
      </c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R202" s="105" t="s">
        <v>224</v>
      </c>
      <c r="AT202" s="105" t="s">
        <v>219</v>
      </c>
      <c r="AU202" s="105" t="s">
        <v>81</v>
      </c>
      <c r="AY202" s="6" t="s">
        <v>217</v>
      </c>
      <c r="BE202" s="106">
        <f t="shared" si="4"/>
        <v>0</v>
      </c>
      <c r="BF202" s="106">
        <f t="shared" si="5"/>
        <v>0</v>
      </c>
      <c r="BG202" s="106">
        <f t="shared" si="6"/>
        <v>0</v>
      </c>
      <c r="BH202" s="106">
        <f t="shared" si="7"/>
        <v>0</v>
      </c>
      <c r="BI202" s="106">
        <f t="shared" si="8"/>
        <v>0</v>
      </c>
      <c r="BJ202" s="6" t="s">
        <v>79</v>
      </c>
      <c r="BK202" s="106">
        <f t="shared" si="9"/>
        <v>0</v>
      </c>
      <c r="BL202" s="6" t="s">
        <v>224</v>
      </c>
      <c r="BM202" s="105" t="s">
        <v>516</v>
      </c>
    </row>
    <row r="203" spans="1:65" s="17" customFormat="1" ht="16.5" customHeight="1">
      <c r="A203" s="14"/>
      <c r="B203" s="15"/>
      <c r="C203" s="94">
        <v>36</v>
      </c>
      <c r="D203" s="94" t="s">
        <v>219</v>
      </c>
      <c r="E203" s="95" t="s">
        <v>4646</v>
      </c>
      <c r="F203" s="96" t="s">
        <v>4647</v>
      </c>
      <c r="G203" s="97" t="s">
        <v>2486</v>
      </c>
      <c r="H203" s="98">
        <v>6</v>
      </c>
      <c r="I203" s="1"/>
      <c r="J203" s="99">
        <f t="shared" si="0"/>
        <v>0</v>
      </c>
      <c r="K203" s="96" t="s">
        <v>0</v>
      </c>
      <c r="L203" s="15"/>
      <c r="M203" s="100" t="s">
        <v>0</v>
      </c>
      <c r="N203" s="101" t="s">
        <v>37</v>
      </c>
      <c r="O203" s="102"/>
      <c r="P203" s="103">
        <f t="shared" si="1"/>
        <v>0</v>
      </c>
      <c r="Q203" s="103">
        <v>0</v>
      </c>
      <c r="R203" s="103">
        <f t="shared" si="2"/>
        <v>0</v>
      </c>
      <c r="S203" s="103">
        <v>0</v>
      </c>
      <c r="T203" s="104">
        <f t="shared" si="3"/>
        <v>0</v>
      </c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R203" s="105" t="s">
        <v>224</v>
      </c>
      <c r="AT203" s="105" t="s">
        <v>219</v>
      </c>
      <c r="AU203" s="105" t="s">
        <v>81</v>
      </c>
      <c r="AY203" s="6" t="s">
        <v>217</v>
      </c>
      <c r="BE203" s="106">
        <f t="shared" si="4"/>
        <v>0</v>
      </c>
      <c r="BF203" s="106">
        <f t="shared" si="5"/>
        <v>0</v>
      </c>
      <c r="BG203" s="106">
        <f t="shared" si="6"/>
        <v>0</v>
      </c>
      <c r="BH203" s="106">
        <f t="shared" si="7"/>
        <v>0</v>
      </c>
      <c r="BI203" s="106">
        <f t="shared" si="8"/>
        <v>0</v>
      </c>
      <c r="BJ203" s="6" t="s">
        <v>79</v>
      </c>
      <c r="BK203" s="106">
        <f t="shared" si="9"/>
        <v>0</v>
      </c>
      <c r="BL203" s="6" t="s">
        <v>224</v>
      </c>
      <c r="BM203" s="105" t="s">
        <v>527</v>
      </c>
    </row>
    <row r="204" spans="1:65" s="17" customFormat="1" ht="16.5" customHeight="1">
      <c r="A204" s="14"/>
      <c r="B204" s="15"/>
      <c r="C204" s="94">
        <v>37</v>
      </c>
      <c r="D204" s="94" t="s">
        <v>219</v>
      </c>
      <c r="E204" s="95" t="s">
        <v>4648</v>
      </c>
      <c r="F204" s="96" t="s">
        <v>4649</v>
      </c>
      <c r="G204" s="97" t="s">
        <v>2486</v>
      </c>
      <c r="H204" s="98">
        <v>3</v>
      </c>
      <c r="I204" s="1"/>
      <c r="J204" s="99">
        <f t="shared" si="0"/>
        <v>0</v>
      </c>
      <c r="K204" s="96" t="s">
        <v>0</v>
      </c>
      <c r="L204" s="15"/>
      <c r="M204" s="100" t="s">
        <v>0</v>
      </c>
      <c r="N204" s="101" t="s">
        <v>37</v>
      </c>
      <c r="O204" s="102"/>
      <c r="P204" s="103">
        <f t="shared" si="1"/>
        <v>0</v>
      </c>
      <c r="Q204" s="103">
        <v>0</v>
      </c>
      <c r="R204" s="103">
        <f t="shared" si="2"/>
        <v>0</v>
      </c>
      <c r="S204" s="103">
        <v>0</v>
      </c>
      <c r="T204" s="104">
        <f t="shared" si="3"/>
        <v>0</v>
      </c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R204" s="105" t="s">
        <v>224</v>
      </c>
      <c r="AT204" s="105" t="s">
        <v>219</v>
      </c>
      <c r="AU204" s="105" t="s">
        <v>81</v>
      </c>
      <c r="AY204" s="6" t="s">
        <v>217</v>
      </c>
      <c r="BE204" s="106">
        <f t="shared" si="4"/>
        <v>0</v>
      </c>
      <c r="BF204" s="106">
        <f t="shared" si="5"/>
        <v>0</v>
      </c>
      <c r="BG204" s="106">
        <f t="shared" si="6"/>
        <v>0</v>
      </c>
      <c r="BH204" s="106">
        <f t="shared" si="7"/>
        <v>0</v>
      </c>
      <c r="BI204" s="106">
        <f t="shared" si="8"/>
        <v>0</v>
      </c>
      <c r="BJ204" s="6" t="s">
        <v>79</v>
      </c>
      <c r="BK204" s="106">
        <f t="shared" si="9"/>
        <v>0</v>
      </c>
      <c r="BL204" s="6" t="s">
        <v>224</v>
      </c>
      <c r="BM204" s="105" t="s">
        <v>536</v>
      </c>
    </row>
    <row r="205" spans="1:65" s="17" customFormat="1" ht="16.5" customHeight="1">
      <c r="A205" s="14"/>
      <c r="B205" s="15"/>
      <c r="C205" s="94">
        <v>38</v>
      </c>
      <c r="D205" s="94" t="s">
        <v>219</v>
      </c>
      <c r="E205" s="95" t="s">
        <v>4650</v>
      </c>
      <c r="F205" s="96" t="s">
        <v>4651</v>
      </c>
      <c r="G205" s="97" t="s">
        <v>2486</v>
      </c>
      <c r="H205" s="98">
        <v>6</v>
      </c>
      <c r="I205" s="1"/>
      <c r="J205" s="99">
        <f t="shared" si="0"/>
        <v>0</v>
      </c>
      <c r="K205" s="96" t="s">
        <v>0</v>
      </c>
      <c r="L205" s="15"/>
      <c r="M205" s="100" t="s">
        <v>0</v>
      </c>
      <c r="N205" s="101" t="s">
        <v>37</v>
      </c>
      <c r="O205" s="102"/>
      <c r="P205" s="103">
        <f t="shared" si="1"/>
        <v>0</v>
      </c>
      <c r="Q205" s="103">
        <v>0</v>
      </c>
      <c r="R205" s="103">
        <f t="shared" si="2"/>
        <v>0</v>
      </c>
      <c r="S205" s="103">
        <v>0</v>
      </c>
      <c r="T205" s="104">
        <f t="shared" si="3"/>
        <v>0</v>
      </c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R205" s="105" t="s">
        <v>224</v>
      </c>
      <c r="AT205" s="105" t="s">
        <v>219</v>
      </c>
      <c r="AU205" s="105" t="s">
        <v>81</v>
      </c>
      <c r="AY205" s="6" t="s">
        <v>217</v>
      </c>
      <c r="BE205" s="106">
        <f t="shared" si="4"/>
        <v>0</v>
      </c>
      <c r="BF205" s="106">
        <f t="shared" si="5"/>
        <v>0</v>
      </c>
      <c r="BG205" s="106">
        <f t="shared" si="6"/>
        <v>0</v>
      </c>
      <c r="BH205" s="106">
        <f t="shared" si="7"/>
        <v>0</v>
      </c>
      <c r="BI205" s="106">
        <f t="shared" si="8"/>
        <v>0</v>
      </c>
      <c r="BJ205" s="6" t="s">
        <v>79</v>
      </c>
      <c r="BK205" s="106">
        <f t="shared" si="9"/>
        <v>0</v>
      </c>
      <c r="BL205" s="6" t="s">
        <v>224</v>
      </c>
      <c r="BM205" s="105" t="s">
        <v>2478</v>
      </c>
    </row>
    <row r="206" spans="1:65" s="17" customFormat="1" ht="16.5" customHeight="1">
      <c r="A206" s="14"/>
      <c r="B206" s="15"/>
      <c r="C206" s="94">
        <v>39</v>
      </c>
      <c r="D206" s="94" t="s">
        <v>219</v>
      </c>
      <c r="E206" s="95" t="s">
        <v>4652</v>
      </c>
      <c r="F206" s="96" t="s">
        <v>4653</v>
      </c>
      <c r="G206" s="97" t="s">
        <v>2486</v>
      </c>
      <c r="H206" s="98">
        <v>6</v>
      </c>
      <c r="I206" s="1"/>
      <c r="J206" s="99">
        <f t="shared" si="0"/>
        <v>0</v>
      </c>
      <c r="K206" s="96" t="s">
        <v>0</v>
      </c>
      <c r="L206" s="15"/>
      <c r="M206" s="100" t="s">
        <v>0</v>
      </c>
      <c r="N206" s="101" t="s">
        <v>37</v>
      </c>
      <c r="O206" s="102"/>
      <c r="P206" s="103">
        <f t="shared" si="1"/>
        <v>0</v>
      </c>
      <c r="Q206" s="103">
        <v>0</v>
      </c>
      <c r="R206" s="103">
        <f t="shared" si="2"/>
        <v>0</v>
      </c>
      <c r="S206" s="103">
        <v>0</v>
      </c>
      <c r="T206" s="104">
        <f t="shared" si="3"/>
        <v>0</v>
      </c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R206" s="105" t="s">
        <v>224</v>
      </c>
      <c r="AT206" s="105" t="s">
        <v>219</v>
      </c>
      <c r="AU206" s="105" t="s">
        <v>81</v>
      </c>
      <c r="AY206" s="6" t="s">
        <v>217</v>
      </c>
      <c r="BE206" s="106">
        <f t="shared" si="4"/>
        <v>0</v>
      </c>
      <c r="BF206" s="106">
        <f t="shared" si="5"/>
        <v>0</v>
      </c>
      <c r="BG206" s="106">
        <f t="shared" si="6"/>
        <v>0</v>
      </c>
      <c r="BH206" s="106">
        <f t="shared" si="7"/>
        <v>0</v>
      </c>
      <c r="BI206" s="106">
        <f t="shared" si="8"/>
        <v>0</v>
      </c>
      <c r="BJ206" s="6" t="s">
        <v>79</v>
      </c>
      <c r="BK206" s="106">
        <f t="shared" si="9"/>
        <v>0</v>
      </c>
      <c r="BL206" s="6" t="s">
        <v>224</v>
      </c>
      <c r="BM206" s="105" t="s">
        <v>2480</v>
      </c>
    </row>
    <row r="207" spans="1:65" s="17" customFormat="1" ht="16.5" customHeight="1">
      <c r="A207" s="14"/>
      <c r="B207" s="15"/>
      <c r="C207" s="94">
        <v>40</v>
      </c>
      <c r="D207" s="94" t="s">
        <v>219</v>
      </c>
      <c r="E207" s="95" t="s">
        <v>4632</v>
      </c>
      <c r="F207" s="96" t="s">
        <v>4633</v>
      </c>
      <c r="G207" s="97" t="s">
        <v>2486</v>
      </c>
      <c r="H207" s="98">
        <v>6</v>
      </c>
      <c r="I207" s="1"/>
      <c r="J207" s="99">
        <f t="shared" si="0"/>
        <v>0</v>
      </c>
      <c r="K207" s="96" t="s">
        <v>0</v>
      </c>
      <c r="L207" s="15"/>
      <c r="M207" s="100" t="s">
        <v>0</v>
      </c>
      <c r="N207" s="101" t="s">
        <v>37</v>
      </c>
      <c r="O207" s="102"/>
      <c r="P207" s="103">
        <f t="shared" si="1"/>
        <v>0</v>
      </c>
      <c r="Q207" s="103">
        <v>0</v>
      </c>
      <c r="R207" s="103">
        <f t="shared" si="2"/>
        <v>0</v>
      </c>
      <c r="S207" s="103">
        <v>0</v>
      </c>
      <c r="T207" s="104">
        <f t="shared" si="3"/>
        <v>0</v>
      </c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R207" s="105" t="s">
        <v>224</v>
      </c>
      <c r="AT207" s="105" t="s">
        <v>219</v>
      </c>
      <c r="AU207" s="105" t="s">
        <v>81</v>
      </c>
      <c r="AY207" s="6" t="s">
        <v>217</v>
      </c>
      <c r="BE207" s="106">
        <f t="shared" si="4"/>
        <v>0</v>
      </c>
      <c r="BF207" s="106">
        <f t="shared" si="5"/>
        <v>0</v>
      </c>
      <c r="BG207" s="106">
        <f t="shared" si="6"/>
        <v>0</v>
      </c>
      <c r="BH207" s="106">
        <f t="shared" si="7"/>
        <v>0</v>
      </c>
      <c r="BI207" s="106">
        <f t="shared" si="8"/>
        <v>0</v>
      </c>
      <c r="BJ207" s="6" t="s">
        <v>79</v>
      </c>
      <c r="BK207" s="106">
        <f t="shared" si="9"/>
        <v>0</v>
      </c>
      <c r="BL207" s="6" t="s">
        <v>224</v>
      </c>
      <c r="BM207" s="105" t="s">
        <v>2482</v>
      </c>
    </row>
    <row r="208" spans="1:65" s="17" customFormat="1" ht="16.5" customHeight="1">
      <c r="A208" s="14"/>
      <c r="B208" s="15"/>
      <c r="C208" s="94">
        <v>41</v>
      </c>
      <c r="D208" s="94" t="s">
        <v>219</v>
      </c>
      <c r="E208" s="95" t="s">
        <v>4634</v>
      </c>
      <c r="F208" s="96" t="s">
        <v>4635</v>
      </c>
      <c r="G208" s="97" t="s">
        <v>2486</v>
      </c>
      <c r="H208" s="98">
        <v>6</v>
      </c>
      <c r="I208" s="1"/>
      <c r="J208" s="99">
        <f t="shared" si="0"/>
        <v>0</v>
      </c>
      <c r="K208" s="96" t="s">
        <v>0</v>
      </c>
      <c r="L208" s="15"/>
      <c r="M208" s="100" t="s">
        <v>0</v>
      </c>
      <c r="N208" s="101" t="s">
        <v>37</v>
      </c>
      <c r="O208" s="102"/>
      <c r="P208" s="103">
        <f t="shared" si="1"/>
        <v>0</v>
      </c>
      <c r="Q208" s="103">
        <v>0</v>
      </c>
      <c r="R208" s="103">
        <f t="shared" si="2"/>
        <v>0</v>
      </c>
      <c r="S208" s="103">
        <v>0</v>
      </c>
      <c r="T208" s="104">
        <f t="shared" si="3"/>
        <v>0</v>
      </c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R208" s="105" t="s">
        <v>224</v>
      </c>
      <c r="AT208" s="105" t="s">
        <v>219</v>
      </c>
      <c r="AU208" s="105" t="s">
        <v>81</v>
      </c>
      <c r="AY208" s="6" t="s">
        <v>217</v>
      </c>
      <c r="BE208" s="106">
        <f t="shared" si="4"/>
        <v>0</v>
      </c>
      <c r="BF208" s="106">
        <f t="shared" si="5"/>
        <v>0</v>
      </c>
      <c r="BG208" s="106">
        <f t="shared" si="6"/>
        <v>0</v>
      </c>
      <c r="BH208" s="106">
        <f t="shared" si="7"/>
        <v>0</v>
      </c>
      <c r="BI208" s="106">
        <f t="shared" si="8"/>
        <v>0</v>
      </c>
      <c r="BJ208" s="6" t="s">
        <v>79</v>
      </c>
      <c r="BK208" s="106">
        <f t="shared" si="9"/>
        <v>0</v>
      </c>
      <c r="BL208" s="6" t="s">
        <v>224</v>
      </c>
      <c r="BM208" s="105" t="s">
        <v>570</v>
      </c>
    </row>
    <row r="209" spans="1:65" s="17" customFormat="1" ht="16.5" customHeight="1">
      <c r="A209" s="14"/>
      <c r="B209" s="15"/>
      <c r="C209" s="94">
        <v>42</v>
      </c>
      <c r="D209" s="94" t="s">
        <v>219</v>
      </c>
      <c r="E209" s="95" t="s">
        <v>4636</v>
      </c>
      <c r="F209" s="96" t="s">
        <v>4637</v>
      </c>
      <c r="G209" s="97" t="s">
        <v>2486</v>
      </c>
      <c r="H209" s="98">
        <v>6</v>
      </c>
      <c r="I209" s="1"/>
      <c r="J209" s="99">
        <f t="shared" si="0"/>
        <v>0</v>
      </c>
      <c r="K209" s="96" t="s">
        <v>0</v>
      </c>
      <c r="L209" s="15"/>
      <c r="M209" s="100" t="s">
        <v>0</v>
      </c>
      <c r="N209" s="101" t="s">
        <v>37</v>
      </c>
      <c r="O209" s="102"/>
      <c r="P209" s="103">
        <f t="shared" si="1"/>
        <v>0</v>
      </c>
      <c r="Q209" s="103">
        <v>0</v>
      </c>
      <c r="R209" s="103">
        <f t="shared" si="2"/>
        <v>0</v>
      </c>
      <c r="S209" s="103">
        <v>0</v>
      </c>
      <c r="T209" s="104">
        <f t="shared" si="3"/>
        <v>0</v>
      </c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R209" s="105" t="s">
        <v>224</v>
      </c>
      <c r="AT209" s="105" t="s">
        <v>219</v>
      </c>
      <c r="AU209" s="105" t="s">
        <v>81</v>
      </c>
      <c r="AY209" s="6" t="s">
        <v>217</v>
      </c>
      <c r="BE209" s="106">
        <f t="shared" si="4"/>
        <v>0</v>
      </c>
      <c r="BF209" s="106">
        <f t="shared" si="5"/>
        <v>0</v>
      </c>
      <c r="BG209" s="106">
        <f t="shared" si="6"/>
        <v>0</v>
      </c>
      <c r="BH209" s="106">
        <f t="shared" si="7"/>
        <v>0</v>
      </c>
      <c r="BI209" s="106">
        <f t="shared" si="8"/>
        <v>0</v>
      </c>
      <c r="BJ209" s="6" t="s">
        <v>79</v>
      </c>
      <c r="BK209" s="106">
        <f t="shared" si="9"/>
        <v>0</v>
      </c>
      <c r="BL209" s="6" t="s">
        <v>224</v>
      </c>
      <c r="BM209" s="105" t="s">
        <v>583</v>
      </c>
    </row>
    <row r="210" spans="1:65" s="17" customFormat="1" ht="16.5" customHeight="1">
      <c r="A210" s="14"/>
      <c r="B210" s="15"/>
      <c r="C210" s="94">
        <v>43</v>
      </c>
      <c r="D210" s="94" t="s">
        <v>219</v>
      </c>
      <c r="E210" s="95" t="s">
        <v>4638</v>
      </c>
      <c r="F210" s="96" t="s">
        <v>4639</v>
      </c>
      <c r="G210" s="97" t="s">
        <v>2486</v>
      </c>
      <c r="H210" s="98">
        <v>12</v>
      </c>
      <c r="I210" s="1"/>
      <c r="J210" s="99">
        <f t="shared" si="0"/>
        <v>0</v>
      </c>
      <c r="K210" s="96" t="s">
        <v>0</v>
      </c>
      <c r="L210" s="15"/>
      <c r="M210" s="100" t="s">
        <v>0</v>
      </c>
      <c r="N210" s="101" t="s">
        <v>37</v>
      </c>
      <c r="O210" s="102"/>
      <c r="P210" s="103">
        <f t="shared" si="1"/>
        <v>0</v>
      </c>
      <c r="Q210" s="103">
        <v>0</v>
      </c>
      <c r="R210" s="103">
        <f t="shared" si="2"/>
        <v>0</v>
      </c>
      <c r="S210" s="103">
        <v>0</v>
      </c>
      <c r="T210" s="104">
        <f t="shared" si="3"/>
        <v>0</v>
      </c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R210" s="105" t="s">
        <v>224</v>
      </c>
      <c r="AT210" s="105" t="s">
        <v>219</v>
      </c>
      <c r="AU210" s="105" t="s">
        <v>81</v>
      </c>
      <c r="AY210" s="6" t="s">
        <v>217</v>
      </c>
      <c r="BE210" s="106">
        <f t="shared" si="4"/>
        <v>0</v>
      </c>
      <c r="BF210" s="106">
        <f t="shared" si="5"/>
        <v>0</v>
      </c>
      <c r="BG210" s="106">
        <f t="shared" si="6"/>
        <v>0</v>
      </c>
      <c r="BH210" s="106">
        <f t="shared" si="7"/>
        <v>0</v>
      </c>
      <c r="BI210" s="106">
        <f t="shared" si="8"/>
        <v>0</v>
      </c>
      <c r="BJ210" s="6" t="s">
        <v>79</v>
      </c>
      <c r="BK210" s="106">
        <f t="shared" si="9"/>
        <v>0</v>
      </c>
      <c r="BL210" s="6" t="s">
        <v>224</v>
      </c>
      <c r="BM210" s="105" t="s">
        <v>605</v>
      </c>
    </row>
    <row r="211" spans="1:65" s="17" customFormat="1" ht="16.5" customHeight="1">
      <c r="A211" s="14"/>
      <c r="B211" s="15"/>
      <c r="C211" s="94">
        <v>44</v>
      </c>
      <c r="D211" s="94" t="s">
        <v>219</v>
      </c>
      <c r="E211" s="95" t="s">
        <v>4640</v>
      </c>
      <c r="F211" s="96" t="s">
        <v>4641</v>
      </c>
      <c r="G211" s="97" t="s">
        <v>2486</v>
      </c>
      <c r="H211" s="98">
        <v>12</v>
      </c>
      <c r="I211" s="1"/>
      <c r="J211" s="99">
        <f t="shared" si="0"/>
        <v>0</v>
      </c>
      <c r="K211" s="96" t="s">
        <v>0</v>
      </c>
      <c r="L211" s="15"/>
      <c r="M211" s="100" t="s">
        <v>0</v>
      </c>
      <c r="N211" s="101" t="s">
        <v>37</v>
      </c>
      <c r="O211" s="102"/>
      <c r="P211" s="103">
        <f t="shared" si="1"/>
        <v>0</v>
      </c>
      <c r="Q211" s="103">
        <v>0</v>
      </c>
      <c r="R211" s="103">
        <f t="shared" si="2"/>
        <v>0</v>
      </c>
      <c r="S211" s="103">
        <v>0</v>
      </c>
      <c r="T211" s="104">
        <f t="shared" si="3"/>
        <v>0</v>
      </c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R211" s="105" t="s">
        <v>224</v>
      </c>
      <c r="AT211" s="105" t="s">
        <v>219</v>
      </c>
      <c r="AU211" s="105" t="s">
        <v>81</v>
      </c>
      <c r="AY211" s="6" t="s">
        <v>217</v>
      </c>
      <c r="BE211" s="106">
        <f t="shared" si="4"/>
        <v>0</v>
      </c>
      <c r="BF211" s="106">
        <f t="shared" si="5"/>
        <v>0</v>
      </c>
      <c r="BG211" s="106">
        <f t="shared" si="6"/>
        <v>0</v>
      </c>
      <c r="BH211" s="106">
        <f t="shared" si="7"/>
        <v>0</v>
      </c>
      <c r="BI211" s="106">
        <f t="shared" si="8"/>
        <v>0</v>
      </c>
      <c r="BJ211" s="6" t="s">
        <v>79</v>
      </c>
      <c r="BK211" s="106">
        <f t="shared" si="9"/>
        <v>0</v>
      </c>
      <c r="BL211" s="6" t="s">
        <v>224</v>
      </c>
      <c r="BM211" s="105" t="s">
        <v>618</v>
      </c>
    </row>
    <row r="212" spans="1:65" s="17" customFormat="1" ht="16.5" customHeight="1">
      <c r="A212" s="14"/>
      <c r="B212" s="15"/>
      <c r="C212" s="94">
        <v>45</v>
      </c>
      <c r="D212" s="94" t="s">
        <v>219</v>
      </c>
      <c r="E212" s="95" t="s">
        <v>4642</v>
      </c>
      <c r="F212" s="96" t="s">
        <v>4643</v>
      </c>
      <c r="G212" s="97" t="s">
        <v>2486</v>
      </c>
      <c r="H212" s="98">
        <v>6</v>
      </c>
      <c r="I212" s="1"/>
      <c r="J212" s="99">
        <f t="shared" si="0"/>
        <v>0</v>
      </c>
      <c r="K212" s="96" t="s">
        <v>0</v>
      </c>
      <c r="L212" s="15"/>
      <c r="M212" s="100" t="s">
        <v>0</v>
      </c>
      <c r="N212" s="101" t="s">
        <v>37</v>
      </c>
      <c r="O212" s="102"/>
      <c r="P212" s="103">
        <f t="shared" si="1"/>
        <v>0</v>
      </c>
      <c r="Q212" s="103">
        <v>0</v>
      </c>
      <c r="R212" s="103">
        <f t="shared" si="2"/>
        <v>0</v>
      </c>
      <c r="S212" s="103">
        <v>0</v>
      </c>
      <c r="T212" s="104">
        <f t="shared" si="3"/>
        <v>0</v>
      </c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R212" s="105" t="s">
        <v>224</v>
      </c>
      <c r="AT212" s="105" t="s">
        <v>219</v>
      </c>
      <c r="AU212" s="105" t="s">
        <v>81</v>
      </c>
      <c r="AY212" s="6" t="s">
        <v>217</v>
      </c>
      <c r="BE212" s="106">
        <f t="shared" si="4"/>
        <v>0</v>
      </c>
      <c r="BF212" s="106">
        <f t="shared" si="5"/>
        <v>0</v>
      </c>
      <c r="BG212" s="106">
        <f t="shared" si="6"/>
        <v>0</v>
      </c>
      <c r="BH212" s="106">
        <f t="shared" si="7"/>
        <v>0</v>
      </c>
      <c r="BI212" s="106">
        <f t="shared" si="8"/>
        <v>0</v>
      </c>
      <c r="BJ212" s="6" t="s">
        <v>79</v>
      </c>
      <c r="BK212" s="106">
        <f t="shared" si="9"/>
        <v>0</v>
      </c>
      <c r="BL212" s="6" t="s">
        <v>224</v>
      </c>
      <c r="BM212" s="105" t="s">
        <v>631</v>
      </c>
    </row>
    <row r="213" spans="1:65" s="17" customFormat="1" ht="16.5" customHeight="1">
      <c r="A213" s="14"/>
      <c r="B213" s="15"/>
      <c r="C213" s="94">
        <v>46</v>
      </c>
      <c r="D213" s="94" t="s">
        <v>219</v>
      </c>
      <c r="E213" s="95" t="s">
        <v>4644</v>
      </c>
      <c r="F213" s="96" t="s">
        <v>4645</v>
      </c>
      <c r="G213" s="97" t="s">
        <v>2486</v>
      </c>
      <c r="H213" s="98">
        <v>6</v>
      </c>
      <c r="I213" s="1"/>
      <c r="J213" s="99">
        <f t="shared" si="0"/>
        <v>0</v>
      </c>
      <c r="K213" s="96" t="s">
        <v>0</v>
      </c>
      <c r="L213" s="15"/>
      <c r="M213" s="100" t="s">
        <v>0</v>
      </c>
      <c r="N213" s="101" t="s">
        <v>37</v>
      </c>
      <c r="O213" s="102"/>
      <c r="P213" s="103">
        <f t="shared" si="1"/>
        <v>0</v>
      </c>
      <c r="Q213" s="103">
        <v>0</v>
      </c>
      <c r="R213" s="103">
        <f t="shared" si="2"/>
        <v>0</v>
      </c>
      <c r="S213" s="103">
        <v>0</v>
      </c>
      <c r="T213" s="104">
        <f t="shared" si="3"/>
        <v>0</v>
      </c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R213" s="105" t="s">
        <v>224</v>
      </c>
      <c r="AT213" s="105" t="s">
        <v>219</v>
      </c>
      <c r="AU213" s="105" t="s">
        <v>81</v>
      </c>
      <c r="AY213" s="6" t="s">
        <v>217</v>
      </c>
      <c r="BE213" s="106">
        <f t="shared" si="4"/>
        <v>0</v>
      </c>
      <c r="BF213" s="106">
        <f t="shared" si="5"/>
        <v>0</v>
      </c>
      <c r="BG213" s="106">
        <f t="shared" si="6"/>
        <v>0</v>
      </c>
      <c r="BH213" s="106">
        <f t="shared" si="7"/>
        <v>0</v>
      </c>
      <c r="BI213" s="106">
        <f t="shared" si="8"/>
        <v>0</v>
      </c>
      <c r="BJ213" s="6" t="s">
        <v>79</v>
      </c>
      <c r="BK213" s="106">
        <f t="shared" si="9"/>
        <v>0</v>
      </c>
      <c r="BL213" s="6" t="s">
        <v>224</v>
      </c>
      <c r="BM213" s="105" t="s">
        <v>647</v>
      </c>
    </row>
    <row r="214" spans="1:65" s="17" customFormat="1" ht="16.5" customHeight="1">
      <c r="A214" s="14"/>
      <c r="B214" s="15"/>
      <c r="C214" s="94">
        <v>47</v>
      </c>
      <c r="D214" s="94" t="s">
        <v>219</v>
      </c>
      <c r="E214" s="95" t="s">
        <v>4646</v>
      </c>
      <c r="F214" s="96" t="s">
        <v>4647</v>
      </c>
      <c r="G214" s="97" t="s">
        <v>2486</v>
      </c>
      <c r="H214" s="98">
        <v>6</v>
      </c>
      <c r="I214" s="1"/>
      <c r="J214" s="99">
        <f t="shared" si="0"/>
        <v>0</v>
      </c>
      <c r="K214" s="96" t="s">
        <v>0</v>
      </c>
      <c r="L214" s="15"/>
      <c r="M214" s="100" t="s">
        <v>0</v>
      </c>
      <c r="N214" s="101" t="s">
        <v>37</v>
      </c>
      <c r="O214" s="102"/>
      <c r="P214" s="103">
        <f t="shared" si="1"/>
        <v>0</v>
      </c>
      <c r="Q214" s="103">
        <v>0</v>
      </c>
      <c r="R214" s="103">
        <f t="shared" si="2"/>
        <v>0</v>
      </c>
      <c r="S214" s="103">
        <v>0</v>
      </c>
      <c r="T214" s="104">
        <f t="shared" si="3"/>
        <v>0</v>
      </c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R214" s="105" t="s">
        <v>224</v>
      </c>
      <c r="AT214" s="105" t="s">
        <v>219</v>
      </c>
      <c r="AU214" s="105" t="s">
        <v>81</v>
      </c>
      <c r="AY214" s="6" t="s">
        <v>217</v>
      </c>
      <c r="BE214" s="106">
        <f t="shared" si="4"/>
        <v>0</v>
      </c>
      <c r="BF214" s="106">
        <f t="shared" si="5"/>
        <v>0</v>
      </c>
      <c r="BG214" s="106">
        <f t="shared" si="6"/>
        <v>0</v>
      </c>
      <c r="BH214" s="106">
        <f t="shared" si="7"/>
        <v>0</v>
      </c>
      <c r="BI214" s="106">
        <f t="shared" si="8"/>
        <v>0</v>
      </c>
      <c r="BJ214" s="6" t="s">
        <v>79</v>
      </c>
      <c r="BK214" s="106">
        <f t="shared" si="9"/>
        <v>0</v>
      </c>
      <c r="BL214" s="6" t="s">
        <v>224</v>
      </c>
      <c r="BM214" s="105" t="s">
        <v>2491</v>
      </c>
    </row>
    <row r="215" spans="1:65" s="17" customFormat="1" ht="16.5" customHeight="1">
      <c r="A215" s="14"/>
      <c r="B215" s="15"/>
      <c r="C215" s="94">
        <v>48</v>
      </c>
      <c r="D215" s="94" t="s">
        <v>219</v>
      </c>
      <c r="E215" s="95" t="s">
        <v>4648</v>
      </c>
      <c r="F215" s="96" t="s">
        <v>4649</v>
      </c>
      <c r="G215" s="97" t="s">
        <v>2486</v>
      </c>
      <c r="H215" s="98">
        <v>3</v>
      </c>
      <c r="I215" s="1"/>
      <c r="J215" s="99">
        <f t="shared" si="0"/>
        <v>0</v>
      </c>
      <c r="K215" s="96" t="s">
        <v>0</v>
      </c>
      <c r="L215" s="15"/>
      <c r="M215" s="100" t="s">
        <v>0</v>
      </c>
      <c r="N215" s="101" t="s">
        <v>37</v>
      </c>
      <c r="O215" s="102"/>
      <c r="P215" s="103">
        <f t="shared" si="1"/>
        <v>0</v>
      </c>
      <c r="Q215" s="103">
        <v>0</v>
      </c>
      <c r="R215" s="103">
        <f t="shared" si="2"/>
        <v>0</v>
      </c>
      <c r="S215" s="103">
        <v>0</v>
      </c>
      <c r="T215" s="104">
        <f t="shared" si="3"/>
        <v>0</v>
      </c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R215" s="105" t="s">
        <v>224</v>
      </c>
      <c r="AT215" s="105" t="s">
        <v>219</v>
      </c>
      <c r="AU215" s="105" t="s">
        <v>81</v>
      </c>
      <c r="AY215" s="6" t="s">
        <v>217</v>
      </c>
      <c r="BE215" s="106">
        <f t="shared" si="4"/>
        <v>0</v>
      </c>
      <c r="BF215" s="106">
        <f t="shared" si="5"/>
        <v>0</v>
      </c>
      <c r="BG215" s="106">
        <f t="shared" si="6"/>
        <v>0</v>
      </c>
      <c r="BH215" s="106">
        <f t="shared" si="7"/>
        <v>0</v>
      </c>
      <c r="BI215" s="106">
        <f t="shared" si="8"/>
        <v>0</v>
      </c>
      <c r="BJ215" s="6" t="s">
        <v>79</v>
      </c>
      <c r="BK215" s="106">
        <f t="shared" si="9"/>
        <v>0</v>
      </c>
      <c r="BL215" s="6" t="s">
        <v>224</v>
      </c>
      <c r="BM215" s="105" t="s">
        <v>665</v>
      </c>
    </row>
    <row r="216" spans="1:65" s="17" customFormat="1" ht="16.5" customHeight="1">
      <c r="A216" s="14"/>
      <c r="B216" s="15"/>
      <c r="C216" s="94">
        <v>49</v>
      </c>
      <c r="D216" s="94" t="s">
        <v>219</v>
      </c>
      <c r="E216" s="95" t="s">
        <v>4650</v>
      </c>
      <c r="F216" s="96" t="s">
        <v>4651</v>
      </c>
      <c r="G216" s="97" t="s">
        <v>2486</v>
      </c>
      <c r="H216" s="98">
        <v>6</v>
      </c>
      <c r="I216" s="1"/>
      <c r="J216" s="99">
        <f t="shared" si="0"/>
        <v>0</v>
      </c>
      <c r="K216" s="96" t="s">
        <v>0</v>
      </c>
      <c r="L216" s="15"/>
      <c r="M216" s="100" t="s">
        <v>0</v>
      </c>
      <c r="N216" s="101" t="s">
        <v>37</v>
      </c>
      <c r="O216" s="102"/>
      <c r="P216" s="103">
        <f t="shared" si="1"/>
        <v>0</v>
      </c>
      <c r="Q216" s="103">
        <v>0</v>
      </c>
      <c r="R216" s="103">
        <f t="shared" si="2"/>
        <v>0</v>
      </c>
      <c r="S216" s="103">
        <v>0</v>
      </c>
      <c r="T216" s="104">
        <f t="shared" si="3"/>
        <v>0</v>
      </c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R216" s="105" t="s">
        <v>224</v>
      </c>
      <c r="AT216" s="105" t="s">
        <v>219</v>
      </c>
      <c r="AU216" s="105" t="s">
        <v>81</v>
      </c>
      <c r="AY216" s="6" t="s">
        <v>217</v>
      </c>
      <c r="BE216" s="106">
        <f t="shared" si="4"/>
        <v>0</v>
      </c>
      <c r="BF216" s="106">
        <f t="shared" si="5"/>
        <v>0</v>
      </c>
      <c r="BG216" s="106">
        <f t="shared" si="6"/>
        <v>0</v>
      </c>
      <c r="BH216" s="106">
        <f t="shared" si="7"/>
        <v>0</v>
      </c>
      <c r="BI216" s="106">
        <f t="shared" si="8"/>
        <v>0</v>
      </c>
      <c r="BJ216" s="6" t="s">
        <v>79</v>
      </c>
      <c r="BK216" s="106">
        <f t="shared" si="9"/>
        <v>0</v>
      </c>
      <c r="BL216" s="6" t="s">
        <v>224</v>
      </c>
      <c r="BM216" s="105" t="s">
        <v>674</v>
      </c>
    </row>
    <row r="217" spans="1:65" s="17" customFormat="1" ht="16.5" customHeight="1">
      <c r="A217" s="14"/>
      <c r="B217" s="15"/>
      <c r="C217" s="94">
        <v>50</v>
      </c>
      <c r="D217" s="94" t="s">
        <v>219</v>
      </c>
      <c r="E217" s="95" t="s">
        <v>4652</v>
      </c>
      <c r="F217" s="96" t="s">
        <v>4653</v>
      </c>
      <c r="G217" s="97" t="s">
        <v>2486</v>
      </c>
      <c r="H217" s="98">
        <v>6</v>
      </c>
      <c r="I217" s="1"/>
      <c r="J217" s="99">
        <f t="shared" si="0"/>
        <v>0</v>
      </c>
      <c r="K217" s="96" t="s">
        <v>0</v>
      </c>
      <c r="L217" s="15"/>
      <c r="M217" s="100" t="s">
        <v>0</v>
      </c>
      <c r="N217" s="101" t="s">
        <v>37</v>
      </c>
      <c r="O217" s="102"/>
      <c r="P217" s="103">
        <f t="shared" si="1"/>
        <v>0</v>
      </c>
      <c r="Q217" s="103">
        <v>0</v>
      </c>
      <c r="R217" s="103">
        <f t="shared" si="2"/>
        <v>0</v>
      </c>
      <c r="S217" s="103">
        <v>0</v>
      </c>
      <c r="T217" s="104">
        <f t="shared" si="3"/>
        <v>0</v>
      </c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R217" s="105" t="s">
        <v>224</v>
      </c>
      <c r="AT217" s="105" t="s">
        <v>219</v>
      </c>
      <c r="AU217" s="105" t="s">
        <v>81</v>
      </c>
      <c r="AY217" s="6" t="s">
        <v>217</v>
      </c>
      <c r="BE217" s="106">
        <f t="shared" si="4"/>
        <v>0</v>
      </c>
      <c r="BF217" s="106">
        <f t="shared" si="5"/>
        <v>0</v>
      </c>
      <c r="BG217" s="106">
        <f t="shared" si="6"/>
        <v>0</v>
      </c>
      <c r="BH217" s="106">
        <f t="shared" si="7"/>
        <v>0</v>
      </c>
      <c r="BI217" s="106">
        <f t="shared" si="8"/>
        <v>0</v>
      </c>
      <c r="BJ217" s="6" t="s">
        <v>79</v>
      </c>
      <c r="BK217" s="106">
        <f t="shared" si="9"/>
        <v>0</v>
      </c>
      <c r="BL217" s="6" t="s">
        <v>224</v>
      </c>
      <c r="BM217" s="105" t="s">
        <v>688</v>
      </c>
    </row>
    <row r="218" spans="1:65" s="17" customFormat="1" ht="16.5" customHeight="1">
      <c r="A218" s="14"/>
      <c r="B218" s="15"/>
      <c r="C218" s="94">
        <v>51</v>
      </c>
      <c r="D218" s="94" t="s">
        <v>219</v>
      </c>
      <c r="E218" s="95" t="s">
        <v>4654</v>
      </c>
      <c r="F218" s="96" t="s">
        <v>4655</v>
      </c>
      <c r="G218" s="97" t="s">
        <v>2486</v>
      </c>
      <c r="H218" s="98">
        <v>1</v>
      </c>
      <c r="I218" s="1"/>
      <c r="J218" s="99">
        <f t="shared" si="0"/>
        <v>0</v>
      </c>
      <c r="K218" s="96" t="s">
        <v>0</v>
      </c>
      <c r="L218" s="15"/>
      <c r="M218" s="100" t="s">
        <v>0</v>
      </c>
      <c r="N218" s="101" t="s">
        <v>37</v>
      </c>
      <c r="O218" s="102"/>
      <c r="P218" s="103">
        <f t="shared" si="1"/>
        <v>0</v>
      </c>
      <c r="Q218" s="103">
        <v>0</v>
      </c>
      <c r="R218" s="103">
        <f t="shared" si="2"/>
        <v>0</v>
      </c>
      <c r="S218" s="103">
        <v>0</v>
      </c>
      <c r="T218" s="104">
        <f t="shared" si="3"/>
        <v>0</v>
      </c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R218" s="105" t="s">
        <v>224</v>
      </c>
      <c r="AT218" s="105" t="s">
        <v>219</v>
      </c>
      <c r="AU218" s="105" t="s">
        <v>81</v>
      </c>
      <c r="AY218" s="6" t="s">
        <v>217</v>
      </c>
      <c r="BE218" s="106">
        <f t="shared" si="4"/>
        <v>0</v>
      </c>
      <c r="BF218" s="106">
        <f t="shared" si="5"/>
        <v>0</v>
      </c>
      <c r="BG218" s="106">
        <f t="shared" si="6"/>
        <v>0</v>
      </c>
      <c r="BH218" s="106">
        <f t="shared" si="7"/>
        <v>0</v>
      </c>
      <c r="BI218" s="106">
        <f t="shared" si="8"/>
        <v>0</v>
      </c>
      <c r="BJ218" s="6" t="s">
        <v>79</v>
      </c>
      <c r="BK218" s="106">
        <f t="shared" si="9"/>
        <v>0</v>
      </c>
      <c r="BL218" s="6" t="s">
        <v>224</v>
      </c>
      <c r="BM218" s="105" t="s">
        <v>698</v>
      </c>
    </row>
    <row r="219" spans="1:65" s="17" customFormat="1" ht="19.5">
      <c r="A219" s="14"/>
      <c r="B219" s="15"/>
      <c r="C219" s="14"/>
      <c r="D219" s="113" t="s">
        <v>745</v>
      </c>
      <c r="E219" s="14"/>
      <c r="F219" s="114" t="s">
        <v>4656</v>
      </c>
      <c r="G219" s="14"/>
      <c r="H219" s="14"/>
      <c r="I219" s="14"/>
      <c r="J219" s="14"/>
      <c r="K219" s="14"/>
      <c r="L219" s="15"/>
      <c r="M219" s="128"/>
      <c r="N219" s="129"/>
      <c r="O219" s="120"/>
      <c r="P219" s="120"/>
      <c r="Q219" s="120"/>
      <c r="R219" s="120"/>
      <c r="S219" s="120"/>
      <c r="T219" s="130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6" t="s">
        <v>745</v>
      </c>
      <c r="AU219" s="6" t="s">
        <v>81</v>
      </c>
    </row>
    <row r="220" spans="1:65" s="17" customFormat="1" ht="6.95" customHeight="1">
      <c r="A220" s="14"/>
      <c r="B220" s="46"/>
      <c r="C220" s="47"/>
      <c r="D220" s="47"/>
      <c r="E220" s="47"/>
      <c r="F220" s="47"/>
      <c r="G220" s="47"/>
      <c r="H220" s="47"/>
      <c r="I220" s="47"/>
      <c r="J220" s="47"/>
      <c r="K220" s="47"/>
      <c r="L220" s="15"/>
      <c r="M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</row>
  </sheetData>
  <sheetProtection algorithmName="SHA-512" hashValue="LFszcKaKdAIE33oSohZMWd5lZfkI7tvlaaHrHXiMqwB0ijyBuCZ4q6akRW6PaETiIChDakhW/zxye6g97azAQw==" saltValue="p0DACvEjvI3GMpAkNBh4VA==" spinCount="100000" sheet="1" objects="1" scenarios="1"/>
  <autoFilter ref="C129:K219"/>
  <mergeCells count="9">
    <mergeCell ref="E87:H87"/>
    <mergeCell ref="E120:H120"/>
    <mergeCell ref="E122:H12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38"/>
  <sheetViews>
    <sheetView showGridLines="0" workbookViewId="0">
      <selection activeCell="E2" sqref="E2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160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s="17" customFormat="1" ht="12" customHeight="1">
      <c r="A8" s="14"/>
      <c r="B8" s="15"/>
      <c r="C8" s="14"/>
      <c r="D8" s="12" t="s">
        <v>162</v>
      </c>
      <c r="E8" s="14"/>
      <c r="F8" s="14"/>
      <c r="G8" s="14"/>
      <c r="H8" s="14"/>
      <c r="I8" s="14"/>
      <c r="J8" s="14"/>
      <c r="K8" s="14"/>
      <c r="L8" s="16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</row>
    <row r="9" spans="1:46" s="17" customFormat="1" ht="16.5" customHeight="1">
      <c r="A9" s="14"/>
      <c r="B9" s="15"/>
      <c r="C9" s="14"/>
      <c r="D9" s="14"/>
      <c r="E9" s="315" t="s">
        <v>4657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>
      <c r="A10" s="14"/>
      <c r="B10" s="15"/>
      <c r="C10" s="14"/>
      <c r="D10" s="14"/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2" customHeight="1">
      <c r="A11" s="14"/>
      <c r="B11" s="15"/>
      <c r="C11" s="14"/>
      <c r="D11" s="12" t="s">
        <v>16</v>
      </c>
      <c r="E11" s="14"/>
      <c r="F11" s="19" t="s">
        <v>0</v>
      </c>
      <c r="G11" s="14"/>
      <c r="H11" s="14"/>
      <c r="I11" s="12" t="s">
        <v>17</v>
      </c>
      <c r="J11" s="19" t="s">
        <v>0</v>
      </c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 ht="12" customHeight="1">
      <c r="A12" s="14"/>
      <c r="B12" s="15"/>
      <c r="C12" s="14"/>
      <c r="D12" s="12" t="s">
        <v>18</v>
      </c>
      <c r="E12" s="14"/>
      <c r="F12" s="19" t="s">
        <v>19</v>
      </c>
      <c r="G12" s="14"/>
      <c r="H12" s="14"/>
      <c r="I12" s="12" t="s">
        <v>20</v>
      </c>
      <c r="J12" s="20">
        <f>'Rekapitulace stavby'!AN8</f>
        <v>0</v>
      </c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0.9" customHeight="1">
      <c r="A13" s="14"/>
      <c r="B13" s="15"/>
      <c r="C13" s="14"/>
      <c r="D13" s="14"/>
      <c r="E13" s="14"/>
      <c r="F13" s="14"/>
      <c r="G13" s="14"/>
      <c r="H13" s="14"/>
      <c r="I13" s="14"/>
      <c r="J13" s="14"/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21</v>
      </c>
      <c r="E14" s="14"/>
      <c r="F14" s="14"/>
      <c r="G14" s="14"/>
      <c r="H14" s="14"/>
      <c r="I14" s="12" t="s">
        <v>22</v>
      </c>
      <c r="J14" s="19">
        <v>63703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8" customHeight="1">
      <c r="A15" s="14"/>
      <c r="B15" s="15"/>
      <c r="C15" s="14"/>
      <c r="D15" s="14"/>
      <c r="E15" s="19" t="s">
        <v>23</v>
      </c>
      <c r="F15" s="14"/>
      <c r="G15" s="14"/>
      <c r="H15" s="14"/>
      <c r="I15" s="12" t="s">
        <v>24</v>
      </c>
      <c r="J15" s="19" t="s">
        <v>5515</v>
      </c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6.95" customHeight="1">
      <c r="A16" s="14"/>
      <c r="B16" s="15"/>
      <c r="C16" s="14"/>
      <c r="D16" s="14"/>
      <c r="E16" s="14"/>
      <c r="F16" s="14"/>
      <c r="G16" s="14"/>
      <c r="H16" s="14"/>
      <c r="I16" s="14"/>
      <c r="J16" s="14"/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2" customHeight="1">
      <c r="A17" s="14"/>
      <c r="B17" s="15"/>
      <c r="C17" s="14"/>
      <c r="D17" s="12" t="s">
        <v>25</v>
      </c>
      <c r="E17" s="125"/>
      <c r="F17" s="125"/>
      <c r="G17" s="125"/>
      <c r="H17" s="125"/>
      <c r="I17" s="126" t="s">
        <v>22</v>
      </c>
      <c r="J17" s="123">
        <f>'Rekapitulace stavby'!AN13</f>
        <v>0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18" customHeight="1">
      <c r="A18" s="14"/>
      <c r="B18" s="15"/>
      <c r="C18" s="14"/>
      <c r="D18" s="14"/>
      <c r="E18" s="324">
        <f>'Rekapitulace stavby'!E14</f>
        <v>0</v>
      </c>
      <c r="F18" s="324"/>
      <c r="G18" s="324"/>
      <c r="H18" s="324"/>
      <c r="I18" s="126" t="s">
        <v>24</v>
      </c>
      <c r="J18" s="123">
        <f>'Rekapitulace stavby'!AN14</f>
        <v>0</v>
      </c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6.95" customHeight="1">
      <c r="A19" s="14"/>
      <c r="B19" s="15"/>
      <c r="C19" s="14"/>
      <c r="D19" s="14"/>
      <c r="E19" s="14"/>
      <c r="F19" s="14"/>
      <c r="G19" s="14"/>
      <c r="H19" s="14"/>
      <c r="I19" s="14"/>
      <c r="J19" s="14"/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2" customHeight="1">
      <c r="A20" s="14"/>
      <c r="B20" s="15"/>
      <c r="C20" s="14"/>
      <c r="D20" s="12" t="s">
        <v>26</v>
      </c>
      <c r="E20" s="14"/>
      <c r="F20" s="14"/>
      <c r="G20" s="14"/>
      <c r="H20" s="14"/>
      <c r="I20" s="12" t="s">
        <v>22</v>
      </c>
      <c r="J20" s="19">
        <v>25091905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18" customHeight="1">
      <c r="A21" s="14"/>
      <c r="B21" s="15"/>
      <c r="C21" s="14"/>
      <c r="D21" s="14"/>
      <c r="E21" s="19" t="s">
        <v>27</v>
      </c>
      <c r="F21" s="14"/>
      <c r="G21" s="14"/>
      <c r="H21" s="14"/>
      <c r="I21" s="12" t="s">
        <v>24</v>
      </c>
      <c r="J21" s="19" t="s">
        <v>5514</v>
      </c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6.95" customHeight="1">
      <c r="A22" s="14"/>
      <c r="B22" s="15"/>
      <c r="C22" s="14"/>
      <c r="D22" s="14"/>
      <c r="E22" s="14"/>
      <c r="F22" s="14"/>
      <c r="G22" s="14"/>
      <c r="H22" s="14"/>
      <c r="I22" s="14"/>
      <c r="J22" s="14"/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2" customHeight="1">
      <c r="A23" s="14"/>
      <c r="B23" s="15"/>
      <c r="C23" s="14"/>
      <c r="D23" s="12" t="s">
        <v>29</v>
      </c>
      <c r="E23" s="14"/>
      <c r="F23" s="14"/>
      <c r="G23" s="14"/>
      <c r="H23" s="14"/>
      <c r="I23" s="12" t="s">
        <v>22</v>
      </c>
      <c r="J23" s="19" t="str">
        <f>IF('Rekapitulace stavby'!AN19="","",'Rekapitulace stavby'!AN19)</f>
        <v/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18" customHeight="1">
      <c r="A24" s="14"/>
      <c r="B24" s="15"/>
      <c r="C24" s="14"/>
      <c r="D24" s="14"/>
      <c r="E24" s="19" t="str">
        <f>IF('Rekapitulace stavby'!E20="","",'Rekapitulace stavby'!E20)</f>
        <v xml:space="preserve"> </v>
      </c>
      <c r="F24" s="14"/>
      <c r="G24" s="14"/>
      <c r="H24" s="14"/>
      <c r="I24" s="12" t="s">
        <v>24</v>
      </c>
      <c r="J24" s="19" t="str">
        <f>IF('Rekapitulace stavby'!AN20="","",'Rekapitulace stavby'!AN20)</f>
        <v/>
      </c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6.95" customHeight="1">
      <c r="A25" s="14"/>
      <c r="B25" s="15"/>
      <c r="C25" s="14"/>
      <c r="D25" s="14"/>
      <c r="E25" s="14"/>
      <c r="F25" s="14"/>
      <c r="G25" s="14"/>
      <c r="H25" s="14"/>
      <c r="I25" s="14"/>
      <c r="J25" s="14"/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2" customHeight="1">
      <c r="A26" s="14"/>
      <c r="B26" s="15"/>
      <c r="C26" s="14"/>
      <c r="D26" s="12" t="s">
        <v>31</v>
      </c>
      <c r="E26" s="14"/>
      <c r="F26" s="14"/>
      <c r="G26" s="14"/>
      <c r="H26" s="14"/>
      <c r="I26" s="14"/>
      <c r="J26" s="14"/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24" customFormat="1" ht="16.5" customHeight="1">
      <c r="A27" s="21"/>
      <c r="B27" s="22"/>
      <c r="C27" s="21"/>
      <c r="D27" s="21"/>
      <c r="E27" s="289" t="s">
        <v>0</v>
      </c>
      <c r="F27" s="289"/>
      <c r="G27" s="289"/>
      <c r="H27" s="289"/>
      <c r="I27" s="21"/>
      <c r="J27" s="21"/>
      <c r="K27" s="21"/>
      <c r="L27" s="23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</row>
    <row r="28" spans="1:31" s="17" customFormat="1" ht="6.95" customHeight="1">
      <c r="A28" s="14"/>
      <c r="B28" s="15"/>
      <c r="C28" s="14"/>
      <c r="D28" s="14"/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17" customFormat="1" ht="6.95" customHeight="1">
      <c r="A29" s="14"/>
      <c r="B29" s="15"/>
      <c r="C29" s="14"/>
      <c r="D29" s="25"/>
      <c r="E29" s="25"/>
      <c r="F29" s="25"/>
      <c r="G29" s="25"/>
      <c r="H29" s="25"/>
      <c r="I29" s="25"/>
      <c r="J29" s="25"/>
      <c r="K29" s="25"/>
      <c r="L29" s="16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</row>
    <row r="30" spans="1:31" s="17" customFormat="1" ht="25.35" customHeight="1">
      <c r="A30" s="14"/>
      <c r="B30" s="15"/>
      <c r="C30" s="14"/>
      <c r="D30" s="26" t="s">
        <v>32</v>
      </c>
      <c r="E30" s="14"/>
      <c r="F30" s="14"/>
      <c r="G30" s="14"/>
      <c r="H30" s="14"/>
      <c r="I30" s="14"/>
      <c r="J30" s="27">
        <f>ROUND(J122, 2)</f>
        <v>0</v>
      </c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14.45" customHeight="1">
      <c r="A32" s="14"/>
      <c r="B32" s="15"/>
      <c r="C32" s="14"/>
      <c r="D32" s="14"/>
      <c r="E32" s="14"/>
      <c r="F32" s="28" t="s">
        <v>34</v>
      </c>
      <c r="G32" s="14"/>
      <c r="H32" s="14"/>
      <c r="I32" s="28" t="s">
        <v>33</v>
      </c>
      <c r="J32" s="28" t="s">
        <v>35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14.45" customHeight="1">
      <c r="A33" s="14"/>
      <c r="B33" s="15"/>
      <c r="C33" s="14"/>
      <c r="D33" s="29" t="s">
        <v>36</v>
      </c>
      <c r="E33" s="12" t="s">
        <v>37</v>
      </c>
      <c r="F33" s="30">
        <f>J30</f>
        <v>0</v>
      </c>
      <c r="G33" s="14"/>
      <c r="H33" s="14"/>
      <c r="I33" s="31">
        <v>0.21</v>
      </c>
      <c r="J33" s="30">
        <f>F33*0.21</f>
        <v>0</v>
      </c>
      <c r="K33" s="14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2" t="s">
        <v>38</v>
      </c>
      <c r="F34" s="30">
        <f>ROUND((SUM(BF122:BF137)),  2)</f>
        <v>0</v>
      </c>
      <c r="G34" s="14"/>
      <c r="H34" s="14"/>
      <c r="I34" s="31">
        <v>0.15</v>
      </c>
      <c r="J34" s="30">
        <f>ROUND(((SUM(BF122:BF137))*I34),  2)</f>
        <v>0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hidden="1" customHeight="1">
      <c r="A35" s="14"/>
      <c r="B35" s="15"/>
      <c r="C35" s="14"/>
      <c r="D35" s="14"/>
      <c r="E35" s="12" t="s">
        <v>39</v>
      </c>
      <c r="F35" s="30">
        <f>ROUND((SUM(BG122:BG137)),  2)</f>
        <v>0</v>
      </c>
      <c r="G35" s="14"/>
      <c r="H35" s="14"/>
      <c r="I35" s="31">
        <v>0.21</v>
      </c>
      <c r="J35" s="30">
        <f>0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hidden="1" customHeight="1">
      <c r="A36" s="14"/>
      <c r="B36" s="15"/>
      <c r="C36" s="14"/>
      <c r="D36" s="14"/>
      <c r="E36" s="12" t="s">
        <v>40</v>
      </c>
      <c r="F36" s="30">
        <f>ROUND((SUM(BH122:BH137)),  2)</f>
        <v>0</v>
      </c>
      <c r="G36" s="14"/>
      <c r="H36" s="14"/>
      <c r="I36" s="31">
        <v>0.15</v>
      </c>
      <c r="J36" s="30">
        <f>0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41</v>
      </c>
      <c r="F37" s="30">
        <f>ROUND((SUM(BI122:BI137)),  2)</f>
        <v>0</v>
      </c>
      <c r="G37" s="14"/>
      <c r="H37" s="14"/>
      <c r="I37" s="31">
        <v>0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6.95" customHeight="1">
      <c r="A38" s="14"/>
      <c r="B38" s="15"/>
      <c r="C38" s="14"/>
      <c r="D38" s="14"/>
      <c r="E38" s="14"/>
      <c r="F38" s="14"/>
      <c r="G38" s="14"/>
      <c r="H38" s="14"/>
      <c r="I38" s="14"/>
      <c r="J38" s="14"/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25.35" customHeight="1">
      <c r="A39" s="14"/>
      <c r="B39" s="15"/>
      <c r="C39" s="32"/>
      <c r="D39" s="33" t="s">
        <v>42</v>
      </c>
      <c r="E39" s="34"/>
      <c r="F39" s="34"/>
      <c r="G39" s="35" t="s">
        <v>43</v>
      </c>
      <c r="H39" s="36" t="s">
        <v>44</v>
      </c>
      <c r="I39" s="34"/>
      <c r="J39" s="37">
        <f>SUM(J30:J37)</f>
        <v>0</v>
      </c>
      <c r="K39" s="38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14.4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ht="14.45" customHeight="1">
      <c r="B41" s="9"/>
      <c r="L41" s="9"/>
    </row>
    <row r="42" spans="1:31" ht="14.45" customHeight="1">
      <c r="B42" s="9"/>
      <c r="L42" s="9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47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47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47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47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47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47" s="17" customFormat="1" ht="12" customHeight="1">
      <c r="A86" s="14"/>
      <c r="B86" s="15"/>
      <c r="C86" s="12" t="s">
        <v>162</v>
      </c>
      <c r="D86" s="14"/>
      <c r="E86" s="14"/>
      <c r="F86" s="14"/>
      <c r="G86" s="14"/>
      <c r="H86" s="14"/>
      <c r="I86" s="14"/>
      <c r="J86" s="14"/>
      <c r="K86" s="14"/>
      <c r="L86" s="16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</row>
    <row r="87" spans="1:47" s="17" customFormat="1" ht="16.5" customHeight="1">
      <c r="A87" s="14"/>
      <c r="B87" s="15"/>
      <c r="C87" s="14"/>
      <c r="D87" s="14"/>
      <c r="E87" s="315" t="str">
        <f>E9</f>
        <v>SO 900 - VRN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47" s="17" customFormat="1" ht="6.95" customHeight="1">
      <c r="A88" s="14"/>
      <c r="B88" s="15"/>
      <c r="C88" s="14"/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47" s="17" customFormat="1" ht="12" customHeight="1">
      <c r="A89" s="14"/>
      <c r="B89" s="15"/>
      <c r="C89" s="12" t="s">
        <v>18</v>
      </c>
      <c r="D89" s="14"/>
      <c r="E89" s="14"/>
      <c r="F89" s="19" t="str">
        <f>F12</f>
        <v>Praha 6 - Hradčany</v>
      </c>
      <c r="G89" s="14"/>
      <c r="H89" s="14"/>
      <c r="I89" s="12" t="s">
        <v>20</v>
      </c>
      <c r="J89" s="20">
        <f>IF(J12="","",J12)</f>
        <v>0</v>
      </c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47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47" s="17" customFormat="1" ht="15.2" customHeight="1">
      <c r="A91" s="14"/>
      <c r="B91" s="15"/>
      <c r="C91" s="12" t="s">
        <v>21</v>
      </c>
      <c r="D91" s="14"/>
      <c r="E91" s="14"/>
      <c r="F91" s="19" t="str">
        <f>E15</f>
        <v>Městská část Praha 6</v>
      </c>
      <c r="G91" s="14"/>
      <c r="H91" s="14"/>
      <c r="I91" s="12" t="s">
        <v>26</v>
      </c>
      <c r="J91" s="50" t="str">
        <f>E21</f>
        <v>BOMART spol. s r.o.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47" s="17" customFormat="1" ht="15.2" customHeight="1">
      <c r="A92" s="14"/>
      <c r="B92" s="15"/>
      <c r="C92" s="12" t="s">
        <v>25</v>
      </c>
      <c r="D92" s="14"/>
      <c r="E92" s="14"/>
      <c r="F92" s="19">
        <f>IF(E18="","",E18)</f>
        <v>0</v>
      </c>
      <c r="G92" s="14"/>
      <c r="H92" s="14"/>
      <c r="I92" s="12" t="s">
        <v>29</v>
      </c>
      <c r="J92" s="50" t="str">
        <f>E24</f>
        <v xml:space="preserve"> </v>
      </c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47" s="17" customFormat="1" ht="10.35" customHeight="1">
      <c r="A93" s="14"/>
      <c r="B93" s="15"/>
      <c r="C93" s="14"/>
      <c r="D93" s="14"/>
      <c r="E93" s="14"/>
      <c r="F93" s="14"/>
      <c r="G93" s="14"/>
      <c r="H93" s="14"/>
      <c r="I93" s="14"/>
      <c r="J93" s="14"/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47" s="17" customFormat="1" ht="29.25" customHeight="1">
      <c r="A94" s="14"/>
      <c r="B94" s="15"/>
      <c r="C94" s="51" t="s">
        <v>165</v>
      </c>
      <c r="D94" s="32"/>
      <c r="E94" s="32"/>
      <c r="F94" s="32"/>
      <c r="G94" s="32"/>
      <c r="H94" s="32"/>
      <c r="I94" s="32"/>
      <c r="J94" s="52" t="s">
        <v>166</v>
      </c>
      <c r="K94" s="32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47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47" s="17" customFormat="1" ht="22.9" customHeight="1">
      <c r="A96" s="14"/>
      <c r="B96" s="15"/>
      <c r="C96" s="53" t="s">
        <v>167</v>
      </c>
      <c r="D96" s="14"/>
      <c r="E96" s="14"/>
      <c r="F96" s="14"/>
      <c r="G96" s="14"/>
      <c r="H96" s="14"/>
      <c r="I96" s="14"/>
      <c r="J96" s="27">
        <f>J122</f>
        <v>0</v>
      </c>
      <c r="K96" s="14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U96" s="6" t="s">
        <v>168</v>
      </c>
    </row>
    <row r="97" spans="1:31" s="54" customFormat="1" ht="24.95" customHeight="1">
      <c r="B97" s="55"/>
      <c r="D97" s="56" t="s">
        <v>200</v>
      </c>
      <c r="E97" s="57"/>
      <c r="F97" s="57"/>
      <c r="G97" s="57"/>
      <c r="H97" s="57"/>
      <c r="I97" s="57"/>
      <c r="J97" s="58">
        <f>J123</f>
        <v>0</v>
      </c>
      <c r="L97" s="55"/>
    </row>
    <row r="98" spans="1:31" s="59" customFormat="1" ht="19.899999999999999" customHeight="1">
      <c r="B98" s="60"/>
      <c r="D98" s="61" t="s">
        <v>4658</v>
      </c>
      <c r="E98" s="62"/>
      <c r="F98" s="62"/>
      <c r="G98" s="62"/>
      <c r="H98" s="62"/>
      <c r="I98" s="62"/>
      <c r="J98" s="63">
        <f>J124</f>
        <v>0</v>
      </c>
      <c r="L98" s="60"/>
    </row>
    <row r="99" spans="1:31" s="59" customFormat="1" ht="19.899999999999999" customHeight="1">
      <c r="B99" s="60"/>
      <c r="D99" s="61" t="s">
        <v>4659</v>
      </c>
      <c r="E99" s="62"/>
      <c r="F99" s="62"/>
      <c r="G99" s="62"/>
      <c r="H99" s="62"/>
      <c r="I99" s="62"/>
      <c r="J99" s="63">
        <f>J128</f>
        <v>0</v>
      </c>
      <c r="L99" s="60"/>
    </row>
    <row r="100" spans="1:31" s="59" customFormat="1" ht="19.899999999999999" customHeight="1">
      <c r="B100" s="60"/>
      <c r="D100" s="61" t="s">
        <v>4660</v>
      </c>
      <c r="E100" s="62"/>
      <c r="F100" s="62"/>
      <c r="G100" s="62"/>
      <c r="H100" s="62"/>
      <c r="I100" s="62"/>
      <c r="J100" s="63">
        <f>J130</f>
        <v>0</v>
      </c>
      <c r="L100" s="60"/>
    </row>
    <row r="101" spans="1:31" s="59" customFormat="1" ht="19.899999999999999" customHeight="1">
      <c r="B101" s="60"/>
      <c r="D101" s="61" t="s">
        <v>4661</v>
      </c>
      <c r="E101" s="62"/>
      <c r="F101" s="62"/>
      <c r="G101" s="62"/>
      <c r="H101" s="62"/>
      <c r="I101" s="62"/>
      <c r="J101" s="63">
        <f>J133</f>
        <v>0</v>
      </c>
      <c r="L101" s="60"/>
    </row>
    <row r="102" spans="1:31" s="59" customFormat="1" ht="19.899999999999999" customHeight="1">
      <c r="B102" s="60"/>
      <c r="D102" s="61" t="s">
        <v>201</v>
      </c>
      <c r="E102" s="62"/>
      <c r="F102" s="62"/>
      <c r="G102" s="62"/>
      <c r="H102" s="62"/>
      <c r="I102" s="62"/>
      <c r="J102" s="63">
        <f>J136</f>
        <v>0</v>
      </c>
      <c r="L102" s="60"/>
    </row>
    <row r="103" spans="1:31" s="17" customFormat="1" ht="21.75" customHeight="1">
      <c r="A103" s="14"/>
      <c r="B103" s="15"/>
      <c r="C103" s="14"/>
      <c r="D103" s="14"/>
      <c r="E103" s="14"/>
      <c r="F103" s="14"/>
      <c r="G103" s="14"/>
      <c r="H103" s="14"/>
      <c r="I103" s="14"/>
      <c r="J103" s="14"/>
      <c r="K103" s="14"/>
      <c r="L103" s="16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</row>
    <row r="104" spans="1:31" s="17" customFormat="1" ht="6.95" customHeight="1">
      <c r="A104" s="14"/>
      <c r="B104" s="46"/>
      <c r="C104" s="47"/>
      <c r="D104" s="47"/>
      <c r="E104" s="47"/>
      <c r="F104" s="47"/>
      <c r="G104" s="47"/>
      <c r="H104" s="47"/>
      <c r="I104" s="47"/>
      <c r="J104" s="47"/>
      <c r="K104" s="47"/>
      <c r="L104" s="16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</row>
    <row r="108" spans="1:31" s="17" customFormat="1" ht="6.95" customHeight="1">
      <c r="A108" s="14"/>
      <c r="B108" s="48"/>
      <c r="C108" s="49"/>
      <c r="D108" s="49"/>
      <c r="E108" s="49"/>
      <c r="F108" s="49"/>
      <c r="G108" s="49"/>
      <c r="H108" s="49"/>
      <c r="I108" s="49"/>
      <c r="J108" s="49"/>
      <c r="K108" s="49"/>
      <c r="L108" s="16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31" s="17" customFormat="1" ht="24.95" customHeight="1">
      <c r="A109" s="14"/>
      <c r="B109" s="15"/>
      <c r="C109" s="10" t="s">
        <v>202</v>
      </c>
      <c r="D109" s="14"/>
      <c r="E109" s="14"/>
      <c r="F109" s="14"/>
      <c r="G109" s="14"/>
      <c r="H109" s="14"/>
      <c r="I109" s="14"/>
      <c r="J109" s="14"/>
      <c r="K109" s="14"/>
      <c r="L109" s="16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  <row r="110" spans="1:31" s="17" customFormat="1" ht="6.95" customHeight="1">
      <c r="A110" s="14"/>
      <c r="B110" s="15"/>
      <c r="C110" s="14"/>
      <c r="D110" s="14"/>
      <c r="E110" s="14"/>
      <c r="F110" s="14"/>
      <c r="G110" s="14"/>
      <c r="H110" s="14"/>
      <c r="I110" s="14"/>
      <c r="J110" s="14"/>
      <c r="K110" s="14"/>
      <c r="L110" s="16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</row>
    <row r="111" spans="1:31" s="17" customFormat="1" ht="12" customHeight="1">
      <c r="A111" s="14"/>
      <c r="B111" s="15"/>
      <c r="C111" s="12" t="s">
        <v>14</v>
      </c>
      <c r="D111" s="14"/>
      <c r="E111" s="14"/>
      <c r="F111" s="14"/>
      <c r="G111" s="14"/>
      <c r="H111" s="14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31" s="17" customFormat="1" ht="16.5" customHeight="1">
      <c r="A112" s="14"/>
      <c r="B112" s="15"/>
      <c r="C112" s="14"/>
      <c r="D112" s="14"/>
      <c r="E112" s="321" t="str">
        <f>E7</f>
        <v>MŠ Tychonova - celková rekonstrukce</v>
      </c>
      <c r="F112" s="322"/>
      <c r="G112" s="322"/>
      <c r="H112" s="322"/>
      <c r="I112" s="14"/>
      <c r="J112" s="14"/>
      <c r="K112" s="14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3" spans="1:65" s="17" customFormat="1" ht="12" customHeight="1">
      <c r="A113" s="14"/>
      <c r="B113" s="15"/>
      <c r="C113" s="12" t="s">
        <v>162</v>
      </c>
      <c r="D113" s="14"/>
      <c r="E113" s="14"/>
      <c r="F113" s="14"/>
      <c r="G113" s="14"/>
      <c r="H113" s="14"/>
      <c r="I113" s="14"/>
      <c r="J113" s="14"/>
      <c r="K113" s="14"/>
      <c r="L113" s="16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</row>
    <row r="114" spans="1:65" s="17" customFormat="1" ht="16.5" customHeight="1">
      <c r="A114" s="14"/>
      <c r="B114" s="15"/>
      <c r="C114" s="14"/>
      <c r="D114" s="14"/>
      <c r="E114" s="315" t="str">
        <f>E9</f>
        <v>SO 900 - VRN</v>
      </c>
      <c r="F114" s="320"/>
      <c r="G114" s="320"/>
      <c r="H114" s="320"/>
      <c r="I114" s="14"/>
      <c r="J114" s="14"/>
      <c r="K114" s="14"/>
      <c r="L114" s="16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</row>
    <row r="115" spans="1:65" s="17" customFormat="1" ht="6.95" customHeight="1">
      <c r="A115" s="14"/>
      <c r="B115" s="15"/>
      <c r="C115" s="14"/>
      <c r="D115" s="14"/>
      <c r="E115" s="14"/>
      <c r="F115" s="14"/>
      <c r="G115" s="14"/>
      <c r="H115" s="14"/>
      <c r="I115" s="14"/>
      <c r="J115" s="14"/>
      <c r="K115" s="14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65" s="17" customFormat="1" ht="12" customHeight="1">
      <c r="A116" s="14"/>
      <c r="B116" s="15"/>
      <c r="C116" s="12" t="s">
        <v>18</v>
      </c>
      <c r="D116" s="14"/>
      <c r="E116" s="14"/>
      <c r="F116" s="19" t="str">
        <f>F12</f>
        <v>Praha 6 - Hradčany</v>
      </c>
      <c r="G116" s="14"/>
      <c r="H116" s="14"/>
      <c r="I116" s="12" t="s">
        <v>20</v>
      </c>
      <c r="J116" s="20">
        <f>IF(J12="","",J12)</f>
        <v>0</v>
      </c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65" s="17" customFormat="1" ht="6.95" customHeight="1">
      <c r="A117" s="14"/>
      <c r="B117" s="15"/>
      <c r="C117" s="14"/>
      <c r="D117" s="14"/>
      <c r="E117" s="14"/>
      <c r="F117" s="14"/>
      <c r="G117" s="14"/>
      <c r="H117" s="14"/>
      <c r="I117" s="14"/>
      <c r="J117" s="14"/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65" s="17" customFormat="1" ht="15.2" customHeight="1">
      <c r="A118" s="14"/>
      <c r="B118" s="15"/>
      <c r="C118" s="12" t="s">
        <v>21</v>
      </c>
      <c r="D118" s="14"/>
      <c r="E118" s="14"/>
      <c r="F118" s="19" t="str">
        <f>E15</f>
        <v>Městská část Praha 6</v>
      </c>
      <c r="G118" s="14"/>
      <c r="H118" s="14"/>
      <c r="I118" s="12" t="s">
        <v>26</v>
      </c>
      <c r="J118" s="50" t="str">
        <f>E21</f>
        <v>BOMART spol. s r.o.</v>
      </c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65" s="17" customFormat="1" ht="15.2" customHeight="1">
      <c r="A119" s="14"/>
      <c r="B119" s="15"/>
      <c r="C119" s="12" t="s">
        <v>25</v>
      </c>
      <c r="D119" s="14"/>
      <c r="E119" s="14"/>
      <c r="F119" s="19">
        <f>IF(E18="","",E18)</f>
        <v>0</v>
      </c>
      <c r="G119" s="14"/>
      <c r="H119" s="14"/>
      <c r="I119" s="12" t="s">
        <v>29</v>
      </c>
      <c r="J119" s="50" t="str">
        <f>E24</f>
        <v xml:space="preserve"> </v>
      </c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65" s="17" customFormat="1" ht="10.35" customHeight="1">
      <c r="A120" s="14"/>
      <c r="B120" s="15"/>
      <c r="C120" s="14"/>
      <c r="D120" s="14"/>
      <c r="E120" s="14"/>
      <c r="F120" s="14"/>
      <c r="G120" s="14"/>
      <c r="H120" s="14"/>
      <c r="I120" s="14"/>
      <c r="J120" s="14"/>
      <c r="K120" s="14"/>
      <c r="L120" s="16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</row>
    <row r="121" spans="1:65" s="73" customFormat="1" ht="29.25" customHeight="1">
      <c r="A121" s="64"/>
      <c r="B121" s="65"/>
      <c r="C121" s="66" t="s">
        <v>203</v>
      </c>
      <c r="D121" s="67" t="s">
        <v>57</v>
      </c>
      <c r="E121" s="67" t="s">
        <v>53</v>
      </c>
      <c r="F121" s="67" t="s">
        <v>54</v>
      </c>
      <c r="G121" s="67" t="s">
        <v>204</v>
      </c>
      <c r="H121" s="67" t="s">
        <v>205</v>
      </c>
      <c r="I121" s="67" t="s">
        <v>206</v>
      </c>
      <c r="J121" s="67" t="s">
        <v>166</v>
      </c>
      <c r="K121" s="68" t="s">
        <v>207</v>
      </c>
      <c r="L121" s="69"/>
      <c r="M121" s="70" t="s">
        <v>0</v>
      </c>
      <c r="N121" s="71" t="s">
        <v>36</v>
      </c>
      <c r="O121" s="71" t="s">
        <v>208</v>
      </c>
      <c r="P121" s="71" t="s">
        <v>209</v>
      </c>
      <c r="Q121" s="71" t="s">
        <v>210</v>
      </c>
      <c r="R121" s="71" t="s">
        <v>211</v>
      </c>
      <c r="S121" s="71" t="s">
        <v>212</v>
      </c>
      <c r="T121" s="72" t="s">
        <v>213</v>
      </c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</row>
    <row r="122" spans="1:65" s="17" customFormat="1" ht="22.9" customHeight="1">
      <c r="A122" s="14"/>
      <c r="B122" s="15"/>
      <c r="C122" s="74" t="s">
        <v>214</v>
      </c>
      <c r="D122" s="14"/>
      <c r="E122" s="14"/>
      <c r="F122" s="14"/>
      <c r="G122" s="14"/>
      <c r="H122" s="14"/>
      <c r="I122" s="14"/>
      <c r="J122" s="75">
        <f>J123</f>
        <v>0</v>
      </c>
      <c r="K122" s="14"/>
      <c r="L122" s="15"/>
      <c r="M122" s="76"/>
      <c r="N122" s="77"/>
      <c r="O122" s="25"/>
      <c r="P122" s="78" t="e">
        <f>P123</f>
        <v>#REF!</v>
      </c>
      <c r="Q122" s="25"/>
      <c r="R122" s="78" t="e">
        <f>R123</f>
        <v>#REF!</v>
      </c>
      <c r="S122" s="25"/>
      <c r="T122" s="79" t="e">
        <f>T123</f>
        <v>#REF!</v>
      </c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6" t="s">
        <v>71</v>
      </c>
      <c r="AU122" s="6" t="s">
        <v>168</v>
      </c>
      <c r="BK122" s="80" t="e">
        <f>BK123</f>
        <v>#REF!</v>
      </c>
    </row>
    <row r="123" spans="1:65" s="81" customFormat="1" ht="25.9" customHeight="1">
      <c r="B123" s="82"/>
      <c r="D123" s="83" t="s">
        <v>71</v>
      </c>
      <c r="E123" s="84" t="s">
        <v>158</v>
      </c>
      <c r="F123" s="84" t="s">
        <v>2380</v>
      </c>
      <c r="J123" s="85">
        <f>SUBTOTAL(9,J124:J137)</f>
        <v>0</v>
      </c>
      <c r="L123" s="82"/>
      <c r="M123" s="86"/>
      <c r="N123" s="87"/>
      <c r="O123" s="87"/>
      <c r="P123" s="88" t="e">
        <f>P124+P128+P130+P133+#REF!+P136</f>
        <v>#REF!</v>
      </c>
      <c r="Q123" s="87"/>
      <c r="R123" s="88" t="e">
        <f>R124+R128+R130+R133+#REF!+R136</f>
        <v>#REF!</v>
      </c>
      <c r="S123" s="87"/>
      <c r="T123" s="89" t="e">
        <f>T124+T128+T130+T133+#REF!+T136</f>
        <v>#REF!</v>
      </c>
      <c r="AR123" s="83" t="s">
        <v>239</v>
      </c>
      <c r="AT123" s="90" t="s">
        <v>71</v>
      </c>
      <c r="AU123" s="90" t="s">
        <v>72</v>
      </c>
      <c r="AY123" s="83" t="s">
        <v>217</v>
      </c>
      <c r="BK123" s="91" t="e">
        <f>BK124+BK128+BK130+BK133+#REF!+BK136</f>
        <v>#REF!</v>
      </c>
    </row>
    <row r="124" spans="1:65" s="81" customFormat="1" ht="22.9" customHeight="1">
      <c r="B124" s="82"/>
      <c r="D124" s="83" t="s">
        <v>71</v>
      </c>
      <c r="E124" s="92" t="s">
        <v>4662</v>
      </c>
      <c r="F124" s="92" t="s">
        <v>4663</v>
      </c>
      <c r="J124" s="93">
        <f>SUBTOTAL(9,J125:J127)</f>
        <v>0</v>
      </c>
      <c r="L124" s="82"/>
      <c r="M124" s="86"/>
      <c r="N124" s="87"/>
      <c r="O124" s="87"/>
      <c r="P124" s="88">
        <f>SUM(P125:P127)</f>
        <v>0</v>
      </c>
      <c r="Q124" s="87"/>
      <c r="R124" s="88">
        <f>SUM(R125:R127)</f>
        <v>0</v>
      </c>
      <c r="S124" s="87"/>
      <c r="T124" s="89">
        <f>SUM(T125:T127)</f>
        <v>0</v>
      </c>
      <c r="AR124" s="83" t="s">
        <v>239</v>
      </c>
      <c r="AT124" s="90" t="s">
        <v>71</v>
      </c>
      <c r="AU124" s="90" t="s">
        <v>79</v>
      </c>
      <c r="AY124" s="83" t="s">
        <v>217</v>
      </c>
      <c r="BK124" s="91">
        <f>SUM(BK125:BK127)</f>
        <v>0</v>
      </c>
    </row>
    <row r="125" spans="1:65" s="17" customFormat="1" ht="16.5" customHeight="1">
      <c r="A125" s="14"/>
      <c r="B125" s="15"/>
      <c r="C125" s="94">
        <v>1</v>
      </c>
      <c r="D125" s="94" t="s">
        <v>219</v>
      </c>
      <c r="E125" s="95" t="s">
        <v>4664</v>
      </c>
      <c r="F125" s="96" t="s">
        <v>4665</v>
      </c>
      <c r="G125" s="97" t="s">
        <v>862</v>
      </c>
      <c r="H125" s="98">
        <v>1</v>
      </c>
      <c r="I125" s="1"/>
      <c r="J125" s="99">
        <f>ROUND(I125*H125,2)</f>
        <v>0</v>
      </c>
      <c r="K125" s="96" t="s">
        <v>223</v>
      </c>
      <c r="L125" s="15"/>
      <c r="M125" s="100" t="s">
        <v>0</v>
      </c>
      <c r="N125" s="101" t="s">
        <v>37</v>
      </c>
      <c r="O125" s="102"/>
      <c r="P125" s="103">
        <f>O125*H125</f>
        <v>0</v>
      </c>
      <c r="Q125" s="103">
        <v>0</v>
      </c>
      <c r="R125" s="103">
        <f>Q125*H125</f>
        <v>0</v>
      </c>
      <c r="S125" s="103">
        <v>0</v>
      </c>
      <c r="T125" s="104">
        <f>S125*H125</f>
        <v>0</v>
      </c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R125" s="105" t="s">
        <v>2385</v>
      </c>
      <c r="AT125" s="105" t="s">
        <v>219</v>
      </c>
      <c r="AU125" s="105" t="s">
        <v>81</v>
      </c>
      <c r="AY125" s="6" t="s">
        <v>217</v>
      </c>
      <c r="BE125" s="106">
        <f>IF(N125="základní",J125,0)</f>
        <v>0</v>
      </c>
      <c r="BF125" s="106">
        <f>IF(N125="snížená",J125,0)</f>
        <v>0</v>
      </c>
      <c r="BG125" s="106">
        <f>IF(N125="zákl. přenesená",J125,0)</f>
        <v>0</v>
      </c>
      <c r="BH125" s="106">
        <f>IF(N125="sníž. přenesená",J125,0)</f>
        <v>0</v>
      </c>
      <c r="BI125" s="106">
        <f>IF(N125="nulová",J125,0)</f>
        <v>0</v>
      </c>
      <c r="BJ125" s="6" t="s">
        <v>79</v>
      </c>
      <c r="BK125" s="106">
        <f>ROUND(I125*H125,2)</f>
        <v>0</v>
      </c>
      <c r="BL125" s="6" t="s">
        <v>2385</v>
      </c>
      <c r="BM125" s="105" t="s">
        <v>4666</v>
      </c>
    </row>
    <row r="126" spans="1:65" s="17" customFormat="1" ht="16.5" customHeight="1">
      <c r="A126" s="14"/>
      <c r="B126" s="15"/>
      <c r="C126" s="94">
        <v>2</v>
      </c>
      <c r="D126" s="94" t="s">
        <v>219</v>
      </c>
      <c r="E126" s="95" t="s">
        <v>4667</v>
      </c>
      <c r="F126" s="96" t="s">
        <v>4668</v>
      </c>
      <c r="G126" s="97" t="s">
        <v>862</v>
      </c>
      <c r="H126" s="98">
        <v>1</v>
      </c>
      <c r="I126" s="1"/>
      <c r="J126" s="99">
        <f>ROUND(I126*H126,2)</f>
        <v>0</v>
      </c>
      <c r="K126" s="96" t="s">
        <v>223</v>
      </c>
      <c r="L126" s="15"/>
      <c r="M126" s="100" t="s">
        <v>0</v>
      </c>
      <c r="N126" s="101" t="s">
        <v>37</v>
      </c>
      <c r="O126" s="102"/>
      <c r="P126" s="103">
        <f>O126*H126</f>
        <v>0</v>
      </c>
      <c r="Q126" s="103">
        <v>0</v>
      </c>
      <c r="R126" s="103">
        <f>Q126*H126</f>
        <v>0</v>
      </c>
      <c r="S126" s="103">
        <v>0</v>
      </c>
      <c r="T126" s="104">
        <f>S126*H126</f>
        <v>0</v>
      </c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R126" s="105" t="s">
        <v>2385</v>
      </c>
      <c r="AT126" s="105" t="s">
        <v>219</v>
      </c>
      <c r="AU126" s="105" t="s">
        <v>81</v>
      </c>
      <c r="AY126" s="6" t="s">
        <v>217</v>
      </c>
      <c r="BE126" s="106">
        <f>IF(N126="základní",J126,0)</f>
        <v>0</v>
      </c>
      <c r="BF126" s="106">
        <f>IF(N126="snížená",J126,0)</f>
        <v>0</v>
      </c>
      <c r="BG126" s="106">
        <f>IF(N126="zákl. přenesená",J126,0)</f>
        <v>0</v>
      </c>
      <c r="BH126" s="106">
        <f>IF(N126="sníž. přenesená",J126,0)</f>
        <v>0</v>
      </c>
      <c r="BI126" s="106">
        <f>IF(N126="nulová",J126,0)</f>
        <v>0</v>
      </c>
      <c r="BJ126" s="6" t="s">
        <v>79</v>
      </c>
      <c r="BK126" s="106">
        <f>ROUND(I126*H126,2)</f>
        <v>0</v>
      </c>
      <c r="BL126" s="6" t="s">
        <v>2385</v>
      </c>
      <c r="BM126" s="105" t="s">
        <v>4669</v>
      </c>
    </row>
    <row r="127" spans="1:65" s="17" customFormat="1" ht="16.5" customHeight="1">
      <c r="A127" s="14"/>
      <c r="B127" s="15"/>
      <c r="C127" s="94">
        <v>3</v>
      </c>
      <c r="D127" s="94" t="s">
        <v>219</v>
      </c>
      <c r="E127" s="95" t="s">
        <v>4670</v>
      </c>
      <c r="F127" s="96" t="s">
        <v>4671</v>
      </c>
      <c r="G127" s="97" t="s">
        <v>862</v>
      </c>
      <c r="H127" s="98">
        <v>1</v>
      </c>
      <c r="I127" s="1"/>
      <c r="J127" s="99">
        <f>ROUND(I127*H127,2)</f>
        <v>0</v>
      </c>
      <c r="K127" s="96" t="s">
        <v>223</v>
      </c>
      <c r="L127" s="15"/>
      <c r="M127" s="100" t="s">
        <v>0</v>
      </c>
      <c r="N127" s="101" t="s">
        <v>37</v>
      </c>
      <c r="O127" s="102"/>
      <c r="P127" s="103">
        <f>O127*H127</f>
        <v>0</v>
      </c>
      <c r="Q127" s="103">
        <v>0</v>
      </c>
      <c r="R127" s="103">
        <f>Q127*H127</f>
        <v>0</v>
      </c>
      <c r="S127" s="103">
        <v>0</v>
      </c>
      <c r="T127" s="104">
        <f>S127*H127</f>
        <v>0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R127" s="105" t="s">
        <v>2385</v>
      </c>
      <c r="AT127" s="105" t="s">
        <v>219</v>
      </c>
      <c r="AU127" s="105" t="s">
        <v>81</v>
      </c>
      <c r="AY127" s="6" t="s">
        <v>217</v>
      </c>
      <c r="BE127" s="106">
        <f>IF(N127="základní",J127,0)</f>
        <v>0</v>
      </c>
      <c r="BF127" s="106">
        <f>IF(N127="snížená",J127,0)</f>
        <v>0</v>
      </c>
      <c r="BG127" s="106">
        <f>IF(N127="zákl. přenesená",J127,0)</f>
        <v>0</v>
      </c>
      <c r="BH127" s="106">
        <f>IF(N127="sníž. přenesená",J127,0)</f>
        <v>0</v>
      </c>
      <c r="BI127" s="106">
        <f>IF(N127="nulová",J127,0)</f>
        <v>0</v>
      </c>
      <c r="BJ127" s="6" t="s">
        <v>79</v>
      </c>
      <c r="BK127" s="106">
        <f>ROUND(I127*H127,2)</f>
        <v>0</v>
      </c>
      <c r="BL127" s="6" t="s">
        <v>2385</v>
      </c>
      <c r="BM127" s="105" t="s">
        <v>4672</v>
      </c>
    </row>
    <row r="128" spans="1:65" s="81" customFormat="1" ht="22.9" customHeight="1">
      <c r="B128" s="82"/>
      <c r="D128" s="83" t="s">
        <v>71</v>
      </c>
      <c r="E128" s="92" t="s">
        <v>4673</v>
      </c>
      <c r="F128" s="92" t="s">
        <v>4674</v>
      </c>
      <c r="J128" s="93">
        <f>SUBTOTAL(9,J129)</f>
        <v>0</v>
      </c>
      <c r="L128" s="82"/>
      <c r="M128" s="86"/>
      <c r="N128" s="87"/>
      <c r="O128" s="87"/>
      <c r="P128" s="88">
        <f>P129</f>
        <v>0</v>
      </c>
      <c r="Q128" s="87"/>
      <c r="R128" s="88">
        <f>R129</f>
        <v>0</v>
      </c>
      <c r="S128" s="87"/>
      <c r="T128" s="89">
        <f>T129</f>
        <v>0</v>
      </c>
      <c r="AR128" s="83" t="s">
        <v>239</v>
      </c>
      <c r="AT128" s="90" t="s">
        <v>71</v>
      </c>
      <c r="AU128" s="90" t="s">
        <v>79</v>
      </c>
      <c r="AY128" s="83" t="s">
        <v>217</v>
      </c>
      <c r="BK128" s="91">
        <f>BK129</f>
        <v>0</v>
      </c>
    </row>
    <row r="129" spans="1:65" s="17" customFormat="1" ht="16.5" customHeight="1">
      <c r="A129" s="14"/>
      <c r="B129" s="15"/>
      <c r="C129" s="94">
        <v>4</v>
      </c>
      <c r="D129" s="94" t="s">
        <v>219</v>
      </c>
      <c r="E129" s="95" t="s">
        <v>4675</v>
      </c>
      <c r="F129" s="96" t="s">
        <v>4674</v>
      </c>
      <c r="G129" s="97" t="s">
        <v>862</v>
      </c>
      <c r="H129" s="98">
        <v>1</v>
      </c>
      <c r="I129" s="1"/>
      <c r="J129" s="99">
        <f>ROUND(I129*H129,2)</f>
        <v>0</v>
      </c>
      <c r="K129" s="96" t="s">
        <v>223</v>
      </c>
      <c r="L129" s="15"/>
      <c r="M129" s="100" t="s">
        <v>0</v>
      </c>
      <c r="N129" s="101" t="s">
        <v>37</v>
      </c>
      <c r="O129" s="102"/>
      <c r="P129" s="103">
        <f>O129*H129</f>
        <v>0</v>
      </c>
      <c r="Q129" s="103">
        <v>0</v>
      </c>
      <c r="R129" s="103">
        <f>Q129*H129</f>
        <v>0</v>
      </c>
      <c r="S129" s="103">
        <v>0</v>
      </c>
      <c r="T129" s="104">
        <f>S129*H129</f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R129" s="105" t="s">
        <v>2385</v>
      </c>
      <c r="AT129" s="105" t="s">
        <v>219</v>
      </c>
      <c r="AU129" s="105" t="s">
        <v>81</v>
      </c>
      <c r="AY129" s="6" t="s">
        <v>217</v>
      </c>
      <c r="BE129" s="106">
        <f>IF(N129="základní",J129,0)</f>
        <v>0</v>
      </c>
      <c r="BF129" s="106">
        <f>IF(N129="snížená",J129,0)</f>
        <v>0</v>
      </c>
      <c r="BG129" s="106">
        <f>IF(N129="zákl. přenesená",J129,0)</f>
        <v>0</v>
      </c>
      <c r="BH129" s="106">
        <f>IF(N129="sníž. přenesená",J129,0)</f>
        <v>0</v>
      </c>
      <c r="BI129" s="106">
        <f>IF(N129="nulová",J129,0)</f>
        <v>0</v>
      </c>
      <c r="BJ129" s="6" t="s">
        <v>79</v>
      </c>
      <c r="BK129" s="106">
        <f>ROUND(I129*H129,2)</f>
        <v>0</v>
      </c>
      <c r="BL129" s="6" t="s">
        <v>2385</v>
      </c>
      <c r="BM129" s="105" t="s">
        <v>4676</v>
      </c>
    </row>
    <row r="130" spans="1:65" s="81" customFormat="1" ht="22.9" customHeight="1">
      <c r="B130" s="82"/>
      <c r="D130" s="83" t="s">
        <v>71</v>
      </c>
      <c r="E130" s="92" t="s">
        <v>4677</v>
      </c>
      <c r="F130" s="92" t="s">
        <v>4429</v>
      </c>
      <c r="J130" s="93">
        <f>SUBTOTAL(9,J131:J132)</f>
        <v>0</v>
      </c>
      <c r="L130" s="82"/>
      <c r="M130" s="86"/>
      <c r="N130" s="87"/>
      <c r="O130" s="87"/>
      <c r="P130" s="88">
        <f>SUM(P131:P132)</f>
        <v>0</v>
      </c>
      <c r="Q130" s="87"/>
      <c r="R130" s="88">
        <f>SUM(R131:R132)</f>
        <v>0</v>
      </c>
      <c r="S130" s="87"/>
      <c r="T130" s="89">
        <f>SUM(T131:T132)</f>
        <v>0</v>
      </c>
      <c r="AR130" s="83" t="s">
        <v>239</v>
      </c>
      <c r="AT130" s="90" t="s">
        <v>71</v>
      </c>
      <c r="AU130" s="90" t="s">
        <v>79</v>
      </c>
      <c r="AY130" s="83" t="s">
        <v>217</v>
      </c>
      <c r="BK130" s="91">
        <f>SUM(BK131:BK132)</f>
        <v>0</v>
      </c>
    </row>
    <row r="131" spans="1:65" s="17" customFormat="1" ht="16.5" customHeight="1">
      <c r="A131" s="14"/>
      <c r="B131" s="15"/>
      <c r="C131" s="94">
        <v>5</v>
      </c>
      <c r="D131" s="94" t="s">
        <v>219</v>
      </c>
      <c r="E131" s="95" t="s">
        <v>4678</v>
      </c>
      <c r="F131" s="96" t="s">
        <v>4679</v>
      </c>
      <c r="G131" s="97" t="s">
        <v>862</v>
      </c>
      <c r="H131" s="98">
        <v>1</v>
      </c>
      <c r="I131" s="1"/>
      <c r="J131" s="99">
        <f>ROUND(I131*H131,2)</f>
        <v>0</v>
      </c>
      <c r="K131" s="96" t="s">
        <v>223</v>
      </c>
      <c r="L131" s="15"/>
      <c r="M131" s="100" t="s">
        <v>0</v>
      </c>
      <c r="N131" s="101" t="s">
        <v>37</v>
      </c>
      <c r="O131" s="102"/>
      <c r="P131" s="103">
        <f>O131*H131</f>
        <v>0</v>
      </c>
      <c r="Q131" s="103">
        <v>0</v>
      </c>
      <c r="R131" s="103">
        <f>Q131*H131</f>
        <v>0</v>
      </c>
      <c r="S131" s="103">
        <v>0</v>
      </c>
      <c r="T131" s="104">
        <f>S131*H131</f>
        <v>0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R131" s="105" t="s">
        <v>2385</v>
      </c>
      <c r="AT131" s="105" t="s">
        <v>219</v>
      </c>
      <c r="AU131" s="105" t="s">
        <v>81</v>
      </c>
      <c r="AY131" s="6" t="s">
        <v>217</v>
      </c>
      <c r="BE131" s="106">
        <f>IF(N131="základní",J131,0)</f>
        <v>0</v>
      </c>
      <c r="BF131" s="106">
        <f>IF(N131="snížená",J131,0)</f>
        <v>0</v>
      </c>
      <c r="BG131" s="106">
        <f>IF(N131="zákl. přenesená",J131,0)</f>
        <v>0</v>
      </c>
      <c r="BH131" s="106">
        <f>IF(N131="sníž. přenesená",J131,0)</f>
        <v>0</v>
      </c>
      <c r="BI131" s="106">
        <f>IF(N131="nulová",J131,0)</f>
        <v>0</v>
      </c>
      <c r="BJ131" s="6" t="s">
        <v>79</v>
      </c>
      <c r="BK131" s="106">
        <f>ROUND(I131*H131,2)</f>
        <v>0</v>
      </c>
      <c r="BL131" s="6" t="s">
        <v>2385</v>
      </c>
      <c r="BM131" s="105" t="s">
        <v>4680</v>
      </c>
    </row>
    <row r="132" spans="1:65" s="17" customFormat="1" ht="16.5" customHeight="1">
      <c r="A132" s="14"/>
      <c r="B132" s="15"/>
      <c r="C132" s="94">
        <v>6</v>
      </c>
      <c r="D132" s="94" t="s">
        <v>219</v>
      </c>
      <c r="E132" s="95" t="s">
        <v>4681</v>
      </c>
      <c r="F132" s="96" t="s">
        <v>4957</v>
      </c>
      <c r="G132" s="97" t="s">
        <v>862</v>
      </c>
      <c r="H132" s="98">
        <v>1</v>
      </c>
      <c r="I132" s="1"/>
      <c r="J132" s="99">
        <f>ROUND(I132*H132,2)</f>
        <v>0</v>
      </c>
      <c r="K132" s="96" t="s">
        <v>223</v>
      </c>
      <c r="L132" s="15"/>
      <c r="M132" s="100" t="s">
        <v>0</v>
      </c>
      <c r="N132" s="101" t="s">
        <v>37</v>
      </c>
      <c r="O132" s="102"/>
      <c r="P132" s="103">
        <f>O132*H132</f>
        <v>0</v>
      </c>
      <c r="Q132" s="103">
        <v>0</v>
      </c>
      <c r="R132" s="103">
        <f>Q132*H132</f>
        <v>0</v>
      </c>
      <c r="S132" s="103">
        <v>0</v>
      </c>
      <c r="T132" s="104">
        <f>S132*H132</f>
        <v>0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R132" s="105" t="s">
        <v>2385</v>
      </c>
      <c r="AT132" s="105" t="s">
        <v>219</v>
      </c>
      <c r="AU132" s="105" t="s">
        <v>81</v>
      </c>
      <c r="AY132" s="6" t="s">
        <v>217</v>
      </c>
      <c r="BE132" s="106">
        <f>IF(N132="základní",J132,0)</f>
        <v>0</v>
      </c>
      <c r="BF132" s="106">
        <f>IF(N132="snížená",J132,0)</f>
        <v>0</v>
      </c>
      <c r="BG132" s="106">
        <f>IF(N132="zákl. přenesená",J132,0)</f>
        <v>0</v>
      </c>
      <c r="BH132" s="106">
        <f>IF(N132="sníž. přenesená",J132,0)</f>
        <v>0</v>
      </c>
      <c r="BI132" s="106">
        <f>IF(N132="nulová",J132,0)</f>
        <v>0</v>
      </c>
      <c r="BJ132" s="6" t="s">
        <v>79</v>
      </c>
      <c r="BK132" s="106">
        <f>ROUND(I132*H132,2)</f>
        <v>0</v>
      </c>
      <c r="BL132" s="6" t="s">
        <v>2385</v>
      </c>
      <c r="BM132" s="105" t="s">
        <v>4682</v>
      </c>
    </row>
    <row r="133" spans="1:65" s="81" customFormat="1" ht="22.9" customHeight="1">
      <c r="B133" s="82"/>
      <c r="D133" s="83" t="s">
        <v>71</v>
      </c>
      <c r="E133" s="92" t="s">
        <v>4683</v>
      </c>
      <c r="F133" s="92" t="s">
        <v>4684</v>
      </c>
      <c r="J133" s="93">
        <f>SUBTOTAL(9,J134:J135)</f>
        <v>0</v>
      </c>
      <c r="L133" s="82"/>
      <c r="M133" s="86"/>
      <c r="N133" s="87"/>
      <c r="O133" s="87"/>
      <c r="P133" s="88">
        <f>SUM(P134:P135)</f>
        <v>0</v>
      </c>
      <c r="Q133" s="87"/>
      <c r="R133" s="88">
        <f>SUM(R134:R135)</f>
        <v>0</v>
      </c>
      <c r="S133" s="87"/>
      <c r="T133" s="89">
        <f>SUM(T134:T135)</f>
        <v>0</v>
      </c>
      <c r="AR133" s="83" t="s">
        <v>239</v>
      </c>
      <c r="AT133" s="90" t="s">
        <v>71</v>
      </c>
      <c r="AU133" s="90" t="s">
        <v>79</v>
      </c>
      <c r="AY133" s="83" t="s">
        <v>217</v>
      </c>
      <c r="BK133" s="91">
        <f>SUM(BK134:BK135)</f>
        <v>0</v>
      </c>
    </row>
    <row r="134" spans="1:65" s="17" customFormat="1" ht="16.5" customHeight="1">
      <c r="A134" s="14"/>
      <c r="B134" s="15"/>
      <c r="C134" s="94">
        <v>7</v>
      </c>
      <c r="D134" s="94" t="s">
        <v>219</v>
      </c>
      <c r="E134" s="95" t="s">
        <v>4685</v>
      </c>
      <c r="F134" s="96" t="s">
        <v>4686</v>
      </c>
      <c r="G134" s="97" t="s">
        <v>862</v>
      </c>
      <c r="H134" s="98">
        <v>1</v>
      </c>
      <c r="I134" s="1"/>
      <c r="J134" s="99">
        <f>ROUND(I134*H134,2)</f>
        <v>0</v>
      </c>
      <c r="K134" s="96" t="s">
        <v>223</v>
      </c>
      <c r="L134" s="15"/>
      <c r="M134" s="100" t="s">
        <v>0</v>
      </c>
      <c r="N134" s="101" t="s">
        <v>37</v>
      </c>
      <c r="O134" s="102"/>
      <c r="P134" s="103">
        <f>O134*H134</f>
        <v>0</v>
      </c>
      <c r="Q134" s="103">
        <v>0</v>
      </c>
      <c r="R134" s="103">
        <f>Q134*H134</f>
        <v>0</v>
      </c>
      <c r="S134" s="103">
        <v>0</v>
      </c>
      <c r="T134" s="104">
        <f>S134*H134</f>
        <v>0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R134" s="105" t="s">
        <v>2385</v>
      </c>
      <c r="AT134" s="105" t="s">
        <v>219</v>
      </c>
      <c r="AU134" s="105" t="s">
        <v>81</v>
      </c>
      <c r="AY134" s="6" t="s">
        <v>217</v>
      </c>
      <c r="BE134" s="106">
        <f>IF(N134="základní",J134,0)</f>
        <v>0</v>
      </c>
      <c r="BF134" s="106">
        <f>IF(N134="snížená",J134,0)</f>
        <v>0</v>
      </c>
      <c r="BG134" s="106">
        <f>IF(N134="zákl. přenesená",J134,0)</f>
        <v>0</v>
      </c>
      <c r="BH134" s="106">
        <f>IF(N134="sníž. přenesená",J134,0)</f>
        <v>0</v>
      </c>
      <c r="BI134" s="106">
        <f>IF(N134="nulová",J134,0)</f>
        <v>0</v>
      </c>
      <c r="BJ134" s="6" t="s">
        <v>79</v>
      </c>
      <c r="BK134" s="106">
        <f>ROUND(I134*H134,2)</f>
        <v>0</v>
      </c>
      <c r="BL134" s="6" t="s">
        <v>2385</v>
      </c>
      <c r="BM134" s="105" t="s">
        <v>4687</v>
      </c>
    </row>
    <row r="135" spans="1:65" s="17" customFormat="1" ht="16.5" customHeight="1">
      <c r="A135" s="14"/>
      <c r="B135" s="15"/>
      <c r="C135" s="94">
        <v>8</v>
      </c>
      <c r="D135" s="94" t="s">
        <v>219</v>
      </c>
      <c r="E135" s="95" t="s">
        <v>4688</v>
      </c>
      <c r="F135" s="96" t="s">
        <v>4689</v>
      </c>
      <c r="G135" s="97" t="s">
        <v>862</v>
      </c>
      <c r="H135" s="98">
        <v>1</v>
      </c>
      <c r="I135" s="1"/>
      <c r="J135" s="99">
        <f>ROUND(I135*H135,2)</f>
        <v>0</v>
      </c>
      <c r="K135" s="96" t="s">
        <v>223</v>
      </c>
      <c r="L135" s="15"/>
      <c r="M135" s="100" t="s">
        <v>0</v>
      </c>
      <c r="N135" s="101" t="s">
        <v>37</v>
      </c>
      <c r="O135" s="102"/>
      <c r="P135" s="103">
        <f>O135*H135</f>
        <v>0</v>
      </c>
      <c r="Q135" s="103">
        <v>0</v>
      </c>
      <c r="R135" s="103">
        <f>Q135*H135</f>
        <v>0</v>
      </c>
      <c r="S135" s="103">
        <v>0</v>
      </c>
      <c r="T135" s="104">
        <f>S135*H135</f>
        <v>0</v>
      </c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R135" s="105" t="s">
        <v>2385</v>
      </c>
      <c r="AT135" s="105" t="s">
        <v>219</v>
      </c>
      <c r="AU135" s="105" t="s">
        <v>81</v>
      </c>
      <c r="AY135" s="6" t="s">
        <v>217</v>
      </c>
      <c r="BE135" s="106">
        <f>IF(N135="základní",J135,0)</f>
        <v>0</v>
      </c>
      <c r="BF135" s="106">
        <f>IF(N135="snížená",J135,0)</f>
        <v>0</v>
      </c>
      <c r="BG135" s="106">
        <f>IF(N135="zákl. přenesená",J135,0)</f>
        <v>0</v>
      </c>
      <c r="BH135" s="106">
        <f>IF(N135="sníž. přenesená",J135,0)</f>
        <v>0</v>
      </c>
      <c r="BI135" s="106">
        <f>IF(N135="nulová",J135,0)</f>
        <v>0</v>
      </c>
      <c r="BJ135" s="6" t="s">
        <v>79</v>
      </c>
      <c r="BK135" s="106">
        <f>ROUND(I135*H135,2)</f>
        <v>0</v>
      </c>
      <c r="BL135" s="6" t="s">
        <v>2385</v>
      </c>
      <c r="BM135" s="105" t="s">
        <v>4690</v>
      </c>
    </row>
    <row r="136" spans="1:65" s="81" customFormat="1" ht="22.9" customHeight="1">
      <c r="B136" s="82"/>
      <c r="D136" s="83" t="s">
        <v>71</v>
      </c>
      <c r="E136" s="92" t="s">
        <v>2381</v>
      </c>
      <c r="F136" s="92" t="s">
        <v>2382</v>
      </c>
      <c r="J136" s="93">
        <f>SUBTOTAL(9,J137)</f>
        <v>0</v>
      </c>
      <c r="L136" s="82"/>
      <c r="M136" s="86"/>
      <c r="N136" s="87"/>
      <c r="O136" s="87"/>
      <c r="P136" s="88">
        <f>P137</f>
        <v>0</v>
      </c>
      <c r="Q136" s="87"/>
      <c r="R136" s="88">
        <f>R137</f>
        <v>0</v>
      </c>
      <c r="S136" s="87"/>
      <c r="T136" s="89">
        <f>T137</f>
        <v>0</v>
      </c>
      <c r="AR136" s="83" t="s">
        <v>239</v>
      </c>
      <c r="AT136" s="90" t="s">
        <v>71</v>
      </c>
      <c r="AU136" s="90" t="s">
        <v>79</v>
      </c>
      <c r="AY136" s="83" t="s">
        <v>217</v>
      </c>
      <c r="BK136" s="91">
        <f>BK137</f>
        <v>0</v>
      </c>
    </row>
    <row r="137" spans="1:65" s="17" customFormat="1" ht="16.5" customHeight="1">
      <c r="A137" s="14"/>
      <c r="B137" s="15"/>
      <c r="C137" s="94">
        <v>9</v>
      </c>
      <c r="D137" s="94" t="s">
        <v>219</v>
      </c>
      <c r="E137" s="95" t="s">
        <v>4691</v>
      </c>
      <c r="F137" s="96" t="s">
        <v>4692</v>
      </c>
      <c r="G137" s="97" t="s">
        <v>862</v>
      </c>
      <c r="H137" s="98">
        <v>1</v>
      </c>
      <c r="I137" s="1"/>
      <c r="J137" s="99">
        <f>ROUND(I137*H137,2)</f>
        <v>0</v>
      </c>
      <c r="K137" s="96" t="s">
        <v>223</v>
      </c>
      <c r="L137" s="15"/>
      <c r="M137" s="118" t="s">
        <v>0</v>
      </c>
      <c r="N137" s="119" t="s">
        <v>37</v>
      </c>
      <c r="O137" s="120"/>
      <c r="P137" s="121">
        <f>O137*H137</f>
        <v>0</v>
      </c>
      <c r="Q137" s="121">
        <v>0</v>
      </c>
      <c r="R137" s="121">
        <f>Q137*H137</f>
        <v>0</v>
      </c>
      <c r="S137" s="121">
        <v>0</v>
      </c>
      <c r="T137" s="122">
        <f>S137*H137</f>
        <v>0</v>
      </c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R137" s="105" t="s">
        <v>2385</v>
      </c>
      <c r="AT137" s="105" t="s">
        <v>219</v>
      </c>
      <c r="AU137" s="105" t="s">
        <v>81</v>
      </c>
      <c r="AY137" s="6" t="s">
        <v>217</v>
      </c>
      <c r="BE137" s="106">
        <f>IF(N137="základní",J137,0)</f>
        <v>0</v>
      </c>
      <c r="BF137" s="106">
        <f>IF(N137="snížená",J137,0)</f>
        <v>0</v>
      </c>
      <c r="BG137" s="106">
        <f>IF(N137="zákl. přenesená",J137,0)</f>
        <v>0</v>
      </c>
      <c r="BH137" s="106">
        <f>IF(N137="sníž. přenesená",J137,0)</f>
        <v>0</v>
      </c>
      <c r="BI137" s="106">
        <f>IF(N137="nulová",J137,0)</f>
        <v>0</v>
      </c>
      <c r="BJ137" s="6" t="s">
        <v>79</v>
      </c>
      <c r="BK137" s="106">
        <f>ROUND(I137*H137,2)</f>
        <v>0</v>
      </c>
      <c r="BL137" s="6" t="s">
        <v>2385</v>
      </c>
      <c r="BM137" s="105" t="s">
        <v>4693</v>
      </c>
    </row>
    <row r="138" spans="1:65" s="17" customFormat="1" ht="6.95" customHeight="1">
      <c r="A138" s="14"/>
      <c r="B138" s="46"/>
      <c r="C138" s="47"/>
      <c r="D138" s="47"/>
      <c r="E138" s="47"/>
      <c r="F138" s="47"/>
      <c r="G138" s="47"/>
      <c r="H138" s="47"/>
      <c r="I138" s="47"/>
      <c r="J138" s="47"/>
      <c r="K138" s="47"/>
      <c r="L138" s="15"/>
      <c r="M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</row>
  </sheetData>
  <sheetProtection algorithmName="SHA-512" hashValue="IWbv7A6rofh4NsaBMnFXeIiPiBD9Z7RctfRfF7AF4Ga0ZMt9SUybUjFhV8PSfDGexEf+AL3JpYelzi7n6cwIsA==" saltValue="r6D57GUTghxB/FuBZ/+Sqw==" spinCount="100000" sheet="1" objects="1" scenarios="1"/>
  <autoFilter ref="C121:K137"/>
  <mergeCells count="9">
    <mergeCell ref="E87:H87"/>
    <mergeCell ref="E112:H112"/>
    <mergeCell ref="E114:H114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60"/>
  <sheetViews>
    <sheetView showGridLines="0" workbookViewId="0">
      <selection activeCell="F14" sqref="F14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87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ht="12" customHeight="1">
      <c r="B8" s="9"/>
      <c r="D8" s="12" t="s">
        <v>162</v>
      </c>
      <c r="L8" s="9"/>
    </row>
    <row r="9" spans="1:46" s="17" customFormat="1" ht="16.5" customHeight="1">
      <c r="A9" s="14"/>
      <c r="B9" s="15"/>
      <c r="C9" s="14"/>
      <c r="D9" s="14"/>
      <c r="E9" s="321" t="s">
        <v>163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 ht="12" customHeight="1">
      <c r="A10" s="14"/>
      <c r="B10" s="15"/>
      <c r="C10" s="14"/>
      <c r="D10" s="12" t="s">
        <v>2388</v>
      </c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6.5" customHeight="1">
      <c r="A11" s="14"/>
      <c r="B11" s="15"/>
      <c r="C11" s="14"/>
      <c r="D11" s="14"/>
      <c r="E11" s="315" t="s">
        <v>2389</v>
      </c>
      <c r="F11" s="320"/>
      <c r="G11" s="320"/>
      <c r="H11" s="320"/>
      <c r="I11" s="14"/>
      <c r="J11" s="14"/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>
      <c r="A12" s="14"/>
      <c r="B12" s="15"/>
      <c r="C12" s="14"/>
      <c r="D12" s="14"/>
      <c r="E12" s="14"/>
      <c r="F12" s="14"/>
      <c r="G12" s="14"/>
      <c r="H12" s="14"/>
      <c r="I12" s="14"/>
      <c r="J12" s="14"/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2" customHeight="1">
      <c r="A13" s="14"/>
      <c r="B13" s="15"/>
      <c r="C13" s="14"/>
      <c r="D13" s="12" t="s">
        <v>16</v>
      </c>
      <c r="E13" s="14"/>
      <c r="F13" s="19" t="s">
        <v>0</v>
      </c>
      <c r="G13" s="14"/>
      <c r="H13" s="14"/>
      <c r="I13" s="12" t="s">
        <v>17</v>
      </c>
      <c r="J13" s="19" t="s">
        <v>0</v>
      </c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18</v>
      </c>
      <c r="E14" s="14"/>
      <c r="F14" s="19" t="s">
        <v>19</v>
      </c>
      <c r="G14" s="14"/>
      <c r="H14" s="14"/>
      <c r="I14" s="12" t="s">
        <v>20</v>
      </c>
      <c r="J14" s="20">
        <f>'Rekapitulace stavby'!AN8</f>
        <v>0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0.9" customHeight="1">
      <c r="A15" s="14"/>
      <c r="B15" s="15"/>
      <c r="C15" s="14"/>
      <c r="D15" s="14"/>
      <c r="E15" s="14"/>
      <c r="F15" s="14"/>
      <c r="G15" s="14"/>
      <c r="H15" s="14"/>
      <c r="I15" s="14"/>
      <c r="J15" s="14"/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12" customHeight="1">
      <c r="A16" s="14"/>
      <c r="B16" s="15"/>
      <c r="C16" s="14"/>
      <c r="D16" s="12" t="s">
        <v>21</v>
      </c>
      <c r="E16" s="14"/>
      <c r="F16" s="14"/>
      <c r="G16" s="14"/>
      <c r="H16" s="14"/>
      <c r="I16" s="12" t="s">
        <v>22</v>
      </c>
      <c r="J16" s="19">
        <f>'Rekapitulace stavby'!AN10</f>
        <v>63703</v>
      </c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8" customHeight="1">
      <c r="A17" s="14"/>
      <c r="B17" s="15"/>
      <c r="C17" s="14"/>
      <c r="D17" s="14"/>
      <c r="E17" s="19" t="s">
        <v>23</v>
      </c>
      <c r="F17" s="14"/>
      <c r="G17" s="14"/>
      <c r="H17" s="14"/>
      <c r="I17" s="12" t="s">
        <v>24</v>
      </c>
      <c r="J17" s="19" t="str">
        <f>'Rekapitulace stavby'!AN11</f>
        <v>CZ00063703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6.95" customHeight="1">
      <c r="A18" s="14"/>
      <c r="B18" s="15"/>
      <c r="C18" s="14"/>
      <c r="D18" s="14"/>
      <c r="E18" s="14"/>
      <c r="F18" s="14"/>
      <c r="G18" s="14"/>
      <c r="H18" s="14"/>
      <c r="I18" s="14"/>
      <c r="J18" s="14"/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12" customHeight="1">
      <c r="A19" s="14"/>
      <c r="B19" s="15"/>
      <c r="C19" s="14"/>
      <c r="D19" s="12" t="s">
        <v>25</v>
      </c>
      <c r="E19" s="125"/>
      <c r="F19" s="125"/>
      <c r="G19" s="125"/>
      <c r="H19" s="125"/>
      <c r="I19" s="126" t="s">
        <v>22</v>
      </c>
      <c r="J19" s="123">
        <f>'Rekapitulace stavby'!AN13</f>
        <v>0</v>
      </c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8" customHeight="1">
      <c r="A20" s="14"/>
      <c r="B20" s="15"/>
      <c r="C20" s="14"/>
      <c r="D20" s="14"/>
      <c r="E20" s="324">
        <f>'Rekapitulace stavby'!E14</f>
        <v>0</v>
      </c>
      <c r="F20" s="324"/>
      <c r="G20" s="324"/>
      <c r="H20" s="324"/>
      <c r="I20" s="126" t="s">
        <v>24</v>
      </c>
      <c r="J20" s="123">
        <f>'Rekapitulace stavby'!AN14</f>
        <v>0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6.95" customHeight="1">
      <c r="A21" s="14"/>
      <c r="B21" s="15"/>
      <c r="C21" s="14"/>
      <c r="D21" s="14"/>
      <c r="E21" s="14"/>
      <c r="F21" s="14"/>
      <c r="G21" s="14"/>
      <c r="H21" s="14"/>
      <c r="I21" s="14"/>
      <c r="J21" s="14"/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12" customHeight="1">
      <c r="A22" s="14"/>
      <c r="B22" s="15"/>
      <c r="C22" s="14"/>
      <c r="D22" s="12" t="s">
        <v>26</v>
      </c>
      <c r="E22" s="14"/>
      <c r="F22" s="14"/>
      <c r="G22" s="14"/>
      <c r="H22" s="14"/>
      <c r="I22" s="12" t="s">
        <v>22</v>
      </c>
      <c r="J22" s="19">
        <f>'Rekapitulace stavby'!AN16</f>
        <v>25091905</v>
      </c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8" customHeight="1">
      <c r="A23" s="14"/>
      <c r="B23" s="15"/>
      <c r="C23" s="14"/>
      <c r="D23" s="14"/>
      <c r="E23" s="19" t="s">
        <v>27</v>
      </c>
      <c r="F23" s="14"/>
      <c r="G23" s="14"/>
      <c r="H23" s="14"/>
      <c r="I23" s="12" t="s">
        <v>24</v>
      </c>
      <c r="J23" s="19" t="str">
        <f>'Rekapitulace stavby'!AN17</f>
        <v>CZ25091905</v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6.95" customHeight="1">
      <c r="A24" s="14"/>
      <c r="B24" s="15"/>
      <c r="C24" s="14"/>
      <c r="D24" s="14"/>
      <c r="E24" s="14"/>
      <c r="F24" s="14"/>
      <c r="G24" s="14"/>
      <c r="H24" s="14"/>
      <c r="I24" s="14"/>
      <c r="J24" s="14"/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12" customHeight="1">
      <c r="A25" s="14"/>
      <c r="B25" s="15"/>
      <c r="C25" s="14"/>
      <c r="D25" s="12" t="s">
        <v>29</v>
      </c>
      <c r="E25" s="14"/>
      <c r="F25" s="14"/>
      <c r="G25" s="14"/>
      <c r="H25" s="14"/>
      <c r="I25" s="12" t="s">
        <v>22</v>
      </c>
      <c r="J25" s="19" t="str">
        <f>IF('Rekapitulace stavby'!AN19="","",'Rekapitulace stavby'!AN19)</f>
        <v/>
      </c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8" customHeight="1">
      <c r="A26" s="14"/>
      <c r="B26" s="15"/>
      <c r="C26" s="14"/>
      <c r="D26" s="14"/>
      <c r="E26" s="19" t="str">
        <f>IF('Rekapitulace stavby'!E20="","",'Rekapitulace stavby'!E20)</f>
        <v xml:space="preserve"> </v>
      </c>
      <c r="F26" s="14"/>
      <c r="G26" s="14"/>
      <c r="H26" s="14"/>
      <c r="I26" s="12" t="s">
        <v>24</v>
      </c>
      <c r="J26" s="19" t="str">
        <f>IF('Rekapitulace stavby'!AN20="","",'Rekapitulace stavby'!AN20)</f>
        <v/>
      </c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17" customFormat="1" ht="6.95" customHeight="1">
      <c r="A27" s="14"/>
      <c r="B27" s="15"/>
      <c r="C27" s="14"/>
      <c r="D27" s="14"/>
      <c r="E27" s="14"/>
      <c r="F27" s="14"/>
      <c r="G27" s="14"/>
      <c r="H27" s="14"/>
      <c r="I27" s="14"/>
      <c r="J27" s="14"/>
      <c r="K27" s="14"/>
      <c r="L27" s="16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</row>
    <row r="28" spans="1:31" s="17" customFormat="1" ht="12" customHeight="1">
      <c r="A28" s="14"/>
      <c r="B28" s="15"/>
      <c r="C28" s="14"/>
      <c r="D28" s="12" t="s">
        <v>31</v>
      </c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24" customFormat="1" ht="16.5" customHeight="1">
      <c r="A29" s="21"/>
      <c r="B29" s="22"/>
      <c r="C29" s="21"/>
      <c r="D29" s="21"/>
      <c r="E29" s="289" t="s">
        <v>0</v>
      </c>
      <c r="F29" s="289"/>
      <c r="G29" s="289"/>
      <c r="H29" s="289"/>
      <c r="I29" s="21"/>
      <c r="J29" s="21"/>
      <c r="K29" s="21"/>
      <c r="L29" s="23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</row>
    <row r="30" spans="1:31" s="17" customFormat="1" ht="6.95" customHeight="1">
      <c r="A30" s="14"/>
      <c r="B30" s="15"/>
      <c r="C30" s="14"/>
      <c r="D30" s="14"/>
      <c r="E30" s="14"/>
      <c r="F30" s="14"/>
      <c r="G30" s="14"/>
      <c r="H30" s="14"/>
      <c r="I30" s="14"/>
      <c r="J30" s="14"/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25.35" customHeight="1">
      <c r="A32" s="14"/>
      <c r="B32" s="15"/>
      <c r="C32" s="14"/>
      <c r="D32" s="26" t="s">
        <v>32</v>
      </c>
      <c r="E32" s="14"/>
      <c r="F32" s="14"/>
      <c r="G32" s="14"/>
      <c r="H32" s="14"/>
      <c r="I32" s="14"/>
      <c r="J32" s="27">
        <f>ROUND(J121, 2)</f>
        <v>0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6.95" customHeight="1">
      <c r="A33" s="14"/>
      <c r="B33" s="15"/>
      <c r="C33" s="14"/>
      <c r="D33" s="25"/>
      <c r="E33" s="25"/>
      <c r="F33" s="25"/>
      <c r="G33" s="25"/>
      <c r="H33" s="25"/>
      <c r="I33" s="25"/>
      <c r="J33" s="25"/>
      <c r="K33" s="25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4"/>
      <c r="F34" s="28" t="s">
        <v>34</v>
      </c>
      <c r="G34" s="14"/>
      <c r="H34" s="14"/>
      <c r="I34" s="28" t="s">
        <v>33</v>
      </c>
      <c r="J34" s="28" t="s">
        <v>35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customHeight="1">
      <c r="A35" s="14"/>
      <c r="B35" s="15"/>
      <c r="C35" s="14"/>
      <c r="D35" s="29" t="s">
        <v>36</v>
      </c>
      <c r="E35" s="12" t="s">
        <v>37</v>
      </c>
      <c r="F35" s="30">
        <f>ROUND((SUM(BE121:BE159)),  2)</f>
        <v>0</v>
      </c>
      <c r="G35" s="14"/>
      <c r="H35" s="14"/>
      <c r="I35" s="31">
        <v>0.21</v>
      </c>
      <c r="J35" s="30">
        <f>ROUND(((SUM(BE121:BE159))*I35),  2)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customHeight="1">
      <c r="A36" s="14"/>
      <c r="B36" s="15"/>
      <c r="C36" s="14"/>
      <c r="D36" s="14"/>
      <c r="E36" s="12" t="s">
        <v>38</v>
      </c>
      <c r="F36" s="30">
        <f>ROUND((SUM(BF121:BF159)),  2)</f>
        <v>0</v>
      </c>
      <c r="G36" s="14"/>
      <c r="H36" s="14"/>
      <c r="I36" s="31">
        <v>0.15</v>
      </c>
      <c r="J36" s="30">
        <f>ROUND(((SUM(BF121:BF159))*I36),  2)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39</v>
      </c>
      <c r="F37" s="30">
        <f>ROUND((SUM(BG121:BG159)),  2)</f>
        <v>0</v>
      </c>
      <c r="G37" s="14"/>
      <c r="H37" s="14"/>
      <c r="I37" s="31">
        <v>0.21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14.45" hidden="1" customHeight="1">
      <c r="A38" s="14"/>
      <c r="B38" s="15"/>
      <c r="C38" s="14"/>
      <c r="D38" s="14"/>
      <c r="E38" s="12" t="s">
        <v>40</v>
      </c>
      <c r="F38" s="30">
        <f>ROUND((SUM(BH121:BH159)),  2)</f>
        <v>0</v>
      </c>
      <c r="G38" s="14"/>
      <c r="H38" s="14"/>
      <c r="I38" s="31">
        <v>0.15</v>
      </c>
      <c r="J38" s="30">
        <f>0</f>
        <v>0</v>
      </c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14.45" hidden="1" customHeight="1">
      <c r="A39" s="14"/>
      <c r="B39" s="15"/>
      <c r="C39" s="14"/>
      <c r="D39" s="14"/>
      <c r="E39" s="12" t="s">
        <v>41</v>
      </c>
      <c r="F39" s="30">
        <f>ROUND((SUM(BI121:BI159)),  2)</f>
        <v>0</v>
      </c>
      <c r="G39" s="14"/>
      <c r="H39" s="14"/>
      <c r="I39" s="31">
        <v>0</v>
      </c>
      <c r="J39" s="30">
        <f>0</f>
        <v>0</v>
      </c>
      <c r="K39" s="14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6.9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s="17" customFormat="1" ht="25.35" customHeight="1">
      <c r="A41" s="14"/>
      <c r="B41" s="15"/>
      <c r="C41" s="32"/>
      <c r="D41" s="33" t="s">
        <v>42</v>
      </c>
      <c r="E41" s="34"/>
      <c r="F41" s="34"/>
      <c r="G41" s="35" t="s">
        <v>43</v>
      </c>
      <c r="H41" s="36" t="s">
        <v>44</v>
      </c>
      <c r="I41" s="34"/>
      <c r="J41" s="37">
        <f>SUM(J32:J39)</f>
        <v>0</v>
      </c>
      <c r="K41" s="38"/>
      <c r="L41" s="16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</row>
    <row r="42" spans="1:31" s="17" customFormat="1" ht="14.45" customHeight="1">
      <c r="A42" s="14"/>
      <c r="B42" s="15"/>
      <c r="C42" s="14"/>
      <c r="D42" s="14"/>
      <c r="E42" s="14"/>
      <c r="F42" s="14"/>
      <c r="G42" s="14"/>
      <c r="H42" s="14"/>
      <c r="I42" s="14"/>
      <c r="J42" s="14"/>
      <c r="K42" s="14"/>
      <c r="L42" s="16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31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31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31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31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31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31" ht="12" customHeight="1">
      <c r="B86" s="9"/>
      <c r="C86" s="12" t="s">
        <v>162</v>
      </c>
      <c r="L86" s="9"/>
    </row>
    <row r="87" spans="1:31" s="17" customFormat="1" ht="16.5" customHeight="1">
      <c r="A87" s="14"/>
      <c r="B87" s="15"/>
      <c r="C87" s="14"/>
      <c r="D87" s="14"/>
      <c r="E87" s="321" t="s">
        <v>163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31" s="17" customFormat="1" ht="12" customHeight="1">
      <c r="A88" s="14"/>
      <c r="B88" s="15"/>
      <c r="C88" s="12" t="s">
        <v>2388</v>
      </c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31" s="17" customFormat="1" ht="16.5" customHeight="1">
      <c r="A89" s="14"/>
      <c r="B89" s="15"/>
      <c r="C89" s="14"/>
      <c r="D89" s="14"/>
      <c r="E89" s="315" t="str">
        <f>E11</f>
        <v>SO 01-A_01 - Dveře</v>
      </c>
      <c r="F89" s="320"/>
      <c r="G89" s="320"/>
      <c r="H89" s="320"/>
      <c r="I89" s="14"/>
      <c r="J89" s="14"/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31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31" s="17" customFormat="1" ht="12" customHeight="1">
      <c r="A91" s="14"/>
      <c r="B91" s="15"/>
      <c r="C91" s="12" t="s">
        <v>18</v>
      </c>
      <c r="D91" s="14"/>
      <c r="E91" s="14"/>
      <c r="F91" s="19" t="str">
        <f>F14</f>
        <v>Praha 6 - Hradčany</v>
      </c>
      <c r="G91" s="14"/>
      <c r="H91" s="14"/>
      <c r="I91" s="12" t="s">
        <v>20</v>
      </c>
      <c r="J91" s="20">
        <f>IF(J14="","",J14)</f>
        <v>0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31" s="17" customFormat="1" ht="6.95" customHeight="1">
      <c r="A92" s="14"/>
      <c r="B92" s="15"/>
      <c r="C92" s="14"/>
      <c r="D92" s="14"/>
      <c r="E92" s="14"/>
      <c r="F92" s="14"/>
      <c r="G92" s="14"/>
      <c r="H92" s="14"/>
      <c r="I92" s="14"/>
      <c r="J92" s="14"/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31" s="17" customFormat="1" ht="15.2" customHeight="1">
      <c r="A93" s="14"/>
      <c r="B93" s="15"/>
      <c r="C93" s="12" t="s">
        <v>21</v>
      </c>
      <c r="D93" s="14"/>
      <c r="E93" s="14"/>
      <c r="F93" s="19" t="str">
        <f>E17</f>
        <v>Městská část Praha 6</v>
      </c>
      <c r="G93" s="14"/>
      <c r="H93" s="14"/>
      <c r="I93" s="12" t="s">
        <v>26</v>
      </c>
      <c r="J93" s="50" t="str">
        <f>E23</f>
        <v>BOMART spol. s r.o.</v>
      </c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31" s="17" customFormat="1" ht="15.2" customHeight="1">
      <c r="A94" s="14"/>
      <c r="B94" s="15"/>
      <c r="C94" s="12" t="s">
        <v>25</v>
      </c>
      <c r="D94" s="14"/>
      <c r="E94" s="14"/>
      <c r="F94" s="19">
        <f>IF(E20="","",E20)</f>
        <v>0</v>
      </c>
      <c r="G94" s="14"/>
      <c r="H94" s="14"/>
      <c r="I94" s="12" t="s">
        <v>29</v>
      </c>
      <c r="J94" s="50" t="str">
        <f>E26</f>
        <v xml:space="preserve"> </v>
      </c>
      <c r="K94" s="14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31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31" s="17" customFormat="1" ht="29.25" customHeight="1">
      <c r="A96" s="14"/>
      <c r="B96" s="15"/>
      <c r="C96" s="51" t="s">
        <v>165</v>
      </c>
      <c r="D96" s="32"/>
      <c r="E96" s="32"/>
      <c r="F96" s="32"/>
      <c r="G96" s="32"/>
      <c r="H96" s="32"/>
      <c r="I96" s="32"/>
      <c r="J96" s="52" t="s">
        <v>166</v>
      </c>
      <c r="K96" s="32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</row>
    <row r="97" spans="1:47" s="17" customFormat="1" ht="10.35" customHeight="1">
      <c r="A97" s="14"/>
      <c r="B97" s="15"/>
      <c r="C97" s="14"/>
      <c r="D97" s="14"/>
      <c r="E97" s="14"/>
      <c r="F97" s="14"/>
      <c r="G97" s="14"/>
      <c r="H97" s="14"/>
      <c r="I97" s="14"/>
      <c r="J97" s="14"/>
      <c r="K97" s="14"/>
      <c r="L97" s="16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</row>
    <row r="98" spans="1:47" s="17" customFormat="1" ht="22.9" customHeight="1">
      <c r="A98" s="14"/>
      <c r="B98" s="15"/>
      <c r="C98" s="53" t="s">
        <v>167</v>
      </c>
      <c r="D98" s="14"/>
      <c r="E98" s="14"/>
      <c r="F98" s="14"/>
      <c r="G98" s="14"/>
      <c r="H98" s="14"/>
      <c r="I98" s="14"/>
      <c r="J98" s="27">
        <f>J121</f>
        <v>0</v>
      </c>
      <c r="K98" s="14"/>
      <c r="L98" s="16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U98" s="6" t="s">
        <v>168</v>
      </c>
    </row>
    <row r="99" spans="1:47" s="54" customFormat="1" ht="24.95" customHeight="1">
      <c r="B99" s="55"/>
      <c r="D99" s="56" t="s">
        <v>2390</v>
      </c>
      <c r="E99" s="57"/>
      <c r="F99" s="57"/>
      <c r="G99" s="57"/>
      <c r="H99" s="57"/>
      <c r="I99" s="57"/>
      <c r="J99" s="58">
        <f>J122</f>
        <v>0</v>
      </c>
      <c r="L99" s="55"/>
    </row>
    <row r="100" spans="1:47" s="17" customFormat="1" ht="21.75" customHeight="1">
      <c r="A100" s="14"/>
      <c r="B100" s="15"/>
      <c r="C100" s="14"/>
      <c r="D100" s="14"/>
      <c r="E100" s="14"/>
      <c r="F100" s="14"/>
      <c r="G100" s="14"/>
      <c r="H100" s="14"/>
      <c r="I100" s="14"/>
      <c r="J100" s="14"/>
      <c r="K100" s="14"/>
      <c r="L100" s="16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</row>
    <row r="101" spans="1:47" s="17" customFormat="1" ht="6.95" customHeight="1">
      <c r="A101" s="14"/>
      <c r="B101" s="46"/>
      <c r="C101" s="47"/>
      <c r="D101" s="47"/>
      <c r="E101" s="47"/>
      <c r="F101" s="47"/>
      <c r="G101" s="47"/>
      <c r="H101" s="47"/>
      <c r="I101" s="47"/>
      <c r="J101" s="47"/>
      <c r="K101" s="47"/>
      <c r="L101" s="16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</row>
    <row r="105" spans="1:47" s="17" customFormat="1" ht="6.95" customHeight="1">
      <c r="A105" s="14"/>
      <c r="B105" s="48"/>
      <c r="C105" s="49"/>
      <c r="D105" s="49"/>
      <c r="E105" s="49"/>
      <c r="F105" s="49"/>
      <c r="G105" s="49"/>
      <c r="H105" s="49"/>
      <c r="I105" s="49"/>
      <c r="J105" s="49"/>
      <c r="K105" s="49"/>
      <c r="L105" s="16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</row>
    <row r="106" spans="1:47" s="17" customFormat="1" ht="24.95" customHeight="1">
      <c r="A106" s="14"/>
      <c r="B106" s="15"/>
      <c r="C106" s="10" t="s">
        <v>202</v>
      </c>
      <c r="D106" s="14"/>
      <c r="E106" s="14"/>
      <c r="F106" s="14"/>
      <c r="G106" s="14"/>
      <c r="H106" s="14"/>
      <c r="I106" s="14"/>
      <c r="J106" s="14"/>
      <c r="K106" s="14"/>
      <c r="L106" s="16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</row>
    <row r="107" spans="1:47" s="17" customFormat="1" ht="6.95" customHeight="1">
      <c r="A107" s="14"/>
      <c r="B107" s="15"/>
      <c r="C107" s="14"/>
      <c r="D107" s="14"/>
      <c r="E107" s="14"/>
      <c r="F107" s="14"/>
      <c r="G107" s="14"/>
      <c r="H107" s="14"/>
      <c r="I107" s="14"/>
      <c r="J107" s="14"/>
      <c r="K107" s="14"/>
      <c r="L107" s="16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</row>
    <row r="108" spans="1:47" s="17" customFormat="1" ht="12" customHeight="1">
      <c r="A108" s="14"/>
      <c r="B108" s="15"/>
      <c r="C108" s="12" t="s">
        <v>14</v>
      </c>
      <c r="D108" s="14"/>
      <c r="E108" s="14"/>
      <c r="F108" s="14"/>
      <c r="G108" s="14"/>
      <c r="H108" s="14"/>
      <c r="I108" s="14"/>
      <c r="J108" s="14"/>
      <c r="K108" s="14"/>
      <c r="L108" s="16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47" s="17" customFormat="1" ht="16.5" customHeight="1">
      <c r="A109" s="14"/>
      <c r="B109" s="15"/>
      <c r="C109" s="14"/>
      <c r="D109" s="14"/>
      <c r="E109" s="321" t="str">
        <f>E7</f>
        <v>MŠ Tychonova - celková rekonstrukce</v>
      </c>
      <c r="F109" s="322"/>
      <c r="G109" s="322"/>
      <c r="H109" s="322"/>
      <c r="I109" s="14"/>
      <c r="J109" s="14"/>
      <c r="K109" s="14"/>
      <c r="L109" s="16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  <row r="110" spans="1:47" ht="12" customHeight="1">
      <c r="B110" s="9"/>
      <c r="C110" s="12" t="s">
        <v>162</v>
      </c>
      <c r="L110" s="9"/>
    </row>
    <row r="111" spans="1:47" s="17" customFormat="1" ht="16.5" customHeight="1">
      <c r="A111" s="14"/>
      <c r="B111" s="15"/>
      <c r="C111" s="14"/>
      <c r="D111" s="14"/>
      <c r="E111" s="321" t="s">
        <v>163</v>
      </c>
      <c r="F111" s="320"/>
      <c r="G111" s="320"/>
      <c r="H111" s="320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47" s="17" customFormat="1" ht="12" customHeight="1">
      <c r="A112" s="14"/>
      <c r="B112" s="15"/>
      <c r="C112" s="12" t="s">
        <v>2388</v>
      </c>
      <c r="D112" s="14"/>
      <c r="E112" s="14"/>
      <c r="F112" s="14"/>
      <c r="G112" s="14"/>
      <c r="H112" s="14"/>
      <c r="I112" s="14"/>
      <c r="J112" s="14"/>
      <c r="K112" s="14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3" spans="1:65" s="17" customFormat="1" ht="16.5" customHeight="1">
      <c r="A113" s="14"/>
      <c r="B113" s="15"/>
      <c r="C113" s="14"/>
      <c r="D113" s="14"/>
      <c r="E113" s="315" t="str">
        <f>E11</f>
        <v>SO 01-A_01 - Dveře</v>
      </c>
      <c r="F113" s="320"/>
      <c r="G113" s="320"/>
      <c r="H113" s="320"/>
      <c r="I113" s="14"/>
      <c r="J113" s="14"/>
      <c r="K113" s="14"/>
      <c r="L113" s="16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</row>
    <row r="114" spans="1:65" s="17" customFormat="1" ht="6.95" customHeight="1">
      <c r="A114" s="14"/>
      <c r="B114" s="15"/>
      <c r="C114" s="14"/>
      <c r="D114" s="14"/>
      <c r="E114" s="14"/>
      <c r="F114" s="14"/>
      <c r="G114" s="14"/>
      <c r="H114" s="14"/>
      <c r="I114" s="14"/>
      <c r="J114" s="14"/>
      <c r="K114" s="14"/>
      <c r="L114" s="16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</row>
    <row r="115" spans="1:65" s="17" customFormat="1" ht="12" customHeight="1">
      <c r="A115" s="14"/>
      <c r="B115" s="15"/>
      <c r="C115" s="12" t="s">
        <v>18</v>
      </c>
      <c r="D115" s="14"/>
      <c r="E115" s="14"/>
      <c r="F115" s="19" t="str">
        <f>F14</f>
        <v>Praha 6 - Hradčany</v>
      </c>
      <c r="G115" s="14"/>
      <c r="H115" s="14"/>
      <c r="I115" s="12" t="s">
        <v>20</v>
      </c>
      <c r="J115" s="20">
        <f>IF(J14="","",J14)</f>
        <v>0</v>
      </c>
      <c r="K115" s="14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65" s="17" customFormat="1" ht="6.95" customHeight="1">
      <c r="A116" s="14"/>
      <c r="B116" s="15"/>
      <c r="C116" s="14"/>
      <c r="D116" s="14"/>
      <c r="E116" s="14"/>
      <c r="F116" s="14"/>
      <c r="G116" s="14"/>
      <c r="H116" s="14"/>
      <c r="I116" s="14"/>
      <c r="J116" s="14"/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65" s="17" customFormat="1" ht="15.2" customHeight="1">
      <c r="A117" s="14"/>
      <c r="B117" s="15"/>
      <c r="C117" s="12" t="s">
        <v>21</v>
      </c>
      <c r="D117" s="14"/>
      <c r="E117" s="14"/>
      <c r="F117" s="19" t="str">
        <f>E17</f>
        <v>Městská část Praha 6</v>
      </c>
      <c r="G117" s="14"/>
      <c r="H117" s="14"/>
      <c r="I117" s="12" t="s">
        <v>26</v>
      </c>
      <c r="J117" s="50" t="str">
        <f>E23</f>
        <v>BOMART spol. s r.o.</v>
      </c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65" s="17" customFormat="1" ht="15.2" customHeight="1">
      <c r="A118" s="14"/>
      <c r="B118" s="15"/>
      <c r="C118" s="12" t="s">
        <v>25</v>
      </c>
      <c r="D118" s="14"/>
      <c r="E118" s="14"/>
      <c r="F118" s="19">
        <f>IF(E20="","",E20)</f>
        <v>0</v>
      </c>
      <c r="G118" s="14"/>
      <c r="H118" s="14"/>
      <c r="I118" s="12" t="s">
        <v>29</v>
      </c>
      <c r="J118" s="50" t="str">
        <f>E26</f>
        <v xml:space="preserve"> </v>
      </c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65" s="17" customFormat="1" ht="10.35" customHeight="1">
      <c r="A119" s="14"/>
      <c r="B119" s="15"/>
      <c r="C119" s="14"/>
      <c r="D119" s="14"/>
      <c r="E119" s="14"/>
      <c r="F119" s="14"/>
      <c r="G119" s="14"/>
      <c r="H119" s="14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65" s="73" customFormat="1" ht="29.25" customHeight="1">
      <c r="A120" s="64"/>
      <c r="B120" s="65"/>
      <c r="C120" s="66" t="s">
        <v>203</v>
      </c>
      <c r="D120" s="67" t="s">
        <v>57</v>
      </c>
      <c r="E120" s="67" t="s">
        <v>53</v>
      </c>
      <c r="F120" s="67" t="s">
        <v>54</v>
      </c>
      <c r="G120" s="67" t="s">
        <v>204</v>
      </c>
      <c r="H120" s="67" t="s">
        <v>205</v>
      </c>
      <c r="I120" s="67" t="s">
        <v>206</v>
      </c>
      <c r="J120" s="67" t="s">
        <v>166</v>
      </c>
      <c r="K120" s="68" t="s">
        <v>207</v>
      </c>
      <c r="L120" s="69"/>
      <c r="M120" s="70" t="s">
        <v>0</v>
      </c>
      <c r="N120" s="71" t="s">
        <v>36</v>
      </c>
      <c r="O120" s="71" t="s">
        <v>208</v>
      </c>
      <c r="P120" s="71" t="s">
        <v>209</v>
      </c>
      <c r="Q120" s="71" t="s">
        <v>210</v>
      </c>
      <c r="R120" s="71" t="s">
        <v>211</v>
      </c>
      <c r="S120" s="71" t="s">
        <v>212</v>
      </c>
      <c r="T120" s="72" t="s">
        <v>213</v>
      </c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</row>
    <row r="121" spans="1:65" s="17" customFormat="1" ht="22.9" customHeight="1">
      <c r="A121" s="14"/>
      <c r="B121" s="15"/>
      <c r="C121" s="74" t="s">
        <v>214</v>
      </c>
      <c r="D121" s="14"/>
      <c r="E121" s="14"/>
      <c r="F121" s="14"/>
      <c r="G121" s="14"/>
      <c r="H121" s="14"/>
      <c r="I121" s="14"/>
      <c r="J121" s="75">
        <f>BK121</f>
        <v>0</v>
      </c>
      <c r="K121" s="14"/>
      <c r="L121" s="15"/>
      <c r="M121" s="76"/>
      <c r="N121" s="77"/>
      <c r="O121" s="25"/>
      <c r="P121" s="78">
        <f>P122</f>
        <v>0</v>
      </c>
      <c r="Q121" s="25"/>
      <c r="R121" s="78">
        <f>R122</f>
        <v>0</v>
      </c>
      <c r="S121" s="25"/>
      <c r="T121" s="79">
        <f>T122</f>
        <v>0</v>
      </c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6" t="s">
        <v>71</v>
      </c>
      <c r="AU121" s="6" t="s">
        <v>168</v>
      </c>
      <c r="BK121" s="80">
        <f>BK122</f>
        <v>0</v>
      </c>
    </row>
    <row r="122" spans="1:65" s="81" customFormat="1" ht="25.9" customHeight="1">
      <c r="B122" s="82"/>
      <c r="D122" s="83" t="s">
        <v>71</v>
      </c>
      <c r="E122" s="84" t="s">
        <v>2391</v>
      </c>
      <c r="F122" s="84" t="s">
        <v>86</v>
      </c>
      <c r="J122" s="85">
        <f>BK122</f>
        <v>0</v>
      </c>
      <c r="L122" s="82"/>
      <c r="M122" s="86"/>
      <c r="N122" s="87"/>
      <c r="O122" s="87"/>
      <c r="P122" s="88">
        <f>SUM(P123:P159)</f>
        <v>0</v>
      </c>
      <c r="Q122" s="87"/>
      <c r="R122" s="88">
        <f>SUM(R123:R159)</f>
        <v>0</v>
      </c>
      <c r="S122" s="87"/>
      <c r="T122" s="89">
        <f>SUM(T123:T159)</f>
        <v>0</v>
      </c>
      <c r="AR122" s="83" t="s">
        <v>79</v>
      </c>
      <c r="AT122" s="90" t="s">
        <v>71</v>
      </c>
      <c r="AU122" s="90" t="s">
        <v>72</v>
      </c>
      <c r="AY122" s="83" t="s">
        <v>217</v>
      </c>
      <c r="BK122" s="91">
        <f>SUM(BK123:BK159)</f>
        <v>0</v>
      </c>
    </row>
    <row r="123" spans="1:65" s="17" customFormat="1" ht="24">
      <c r="A123" s="14"/>
      <c r="B123" s="15"/>
      <c r="C123" s="94">
        <v>1</v>
      </c>
      <c r="D123" s="94" t="s">
        <v>219</v>
      </c>
      <c r="E123" s="95" t="s">
        <v>2392</v>
      </c>
      <c r="F123" s="96" t="s">
        <v>4700</v>
      </c>
      <c r="G123" s="97" t="s">
        <v>458</v>
      </c>
      <c r="H123" s="98">
        <v>1</v>
      </c>
      <c r="I123" s="1"/>
      <c r="J123" s="99">
        <f t="shared" ref="J123:J159" si="0">ROUND(I123*H123,2)</f>
        <v>0</v>
      </c>
      <c r="K123" s="96" t="s">
        <v>0</v>
      </c>
      <c r="L123" s="15"/>
      <c r="M123" s="100" t="s">
        <v>0</v>
      </c>
      <c r="N123" s="101" t="s">
        <v>37</v>
      </c>
      <c r="O123" s="102"/>
      <c r="P123" s="103">
        <f t="shared" ref="P123:P159" si="1">O123*H123</f>
        <v>0</v>
      </c>
      <c r="Q123" s="103">
        <v>0</v>
      </c>
      <c r="R123" s="103">
        <f t="shared" ref="R123:R159" si="2">Q123*H123</f>
        <v>0</v>
      </c>
      <c r="S123" s="103">
        <v>0</v>
      </c>
      <c r="T123" s="104">
        <f t="shared" ref="T123:T159" si="3">S123*H123</f>
        <v>0</v>
      </c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R123" s="105" t="s">
        <v>224</v>
      </c>
      <c r="AT123" s="105" t="s">
        <v>219</v>
      </c>
      <c r="AU123" s="105" t="s">
        <v>79</v>
      </c>
      <c r="AY123" s="6" t="s">
        <v>217</v>
      </c>
      <c r="BE123" s="106">
        <f t="shared" ref="BE123:BE159" si="4">IF(N123="základní",J123,0)</f>
        <v>0</v>
      </c>
      <c r="BF123" s="106">
        <f t="shared" ref="BF123:BF159" si="5">IF(N123="snížená",J123,0)</f>
        <v>0</v>
      </c>
      <c r="BG123" s="106">
        <f t="shared" ref="BG123:BG159" si="6">IF(N123="zákl. přenesená",J123,0)</f>
        <v>0</v>
      </c>
      <c r="BH123" s="106">
        <f t="shared" ref="BH123:BH159" si="7">IF(N123="sníž. přenesená",J123,0)</f>
        <v>0</v>
      </c>
      <c r="BI123" s="106">
        <f t="shared" ref="BI123:BI159" si="8">IF(N123="nulová",J123,0)</f>
        <v>0</v>
      </c>
      <c r="BJ123" s="6" t="s">
        <v>79</v>
      </c>
      <c r="BK123" s="106">
        <f t="shared" ref="BK123:BK159" si="9">ROUND(I123*H123,2)</f>
        <v>0</v>
      </c>
      <c r="BL123" s="6" t="s">
        <v>224</v>
      </c>
      <c r="BM123" s="105" t="s">
        <v>81</v>
      </c>
    </row>
    <row r="124" spans="1:65" s="17" customFormat="1" ht="24">
      <c r="A124" s="14"/>
      <c r="B124" s="15"/>
      <c r="C124" s="94">
        <f>C123+1</f>
        <v>2</v>
      </c>
      <c r="D124" s="94" t="s">
        <v>219</v>
      </c>
      <c r="E124" s="95" t="s">
        <v>2393</v>
      </c>
      <c r="F124" s="96" t="s">
        <v>4701</v>
      </c>
      <c r="G124" s="97" t="s">
        <v>458</v>
      </c>
      <c r="H124" s="98">
        <v>1</v>
      </c>
      <c r="I124" s="1"/>
      <c r="J124" s="99">
        <f t="shared" si="0"/>
        <v>0</v>
      </c>
      <c r="K124" s="96" t="s">
        <v>0</v>
      </c>
      <c r="L124" s="15"/>
      <c r="M124" s="100" t="s">
        <v>0</v>
      </c>
      <c r="N124" s="101" t="s">
        <v>37</v>
      </c>
      <c r="O124" s="102"/>
      <c r="P124" s="103">
        <f t="shared" si="1"/>
        <v>0</v>
      </c>
      <c r="Q124" s="103">
        <v>0</v>
      </c>
      <c r="R124" s="103">
        <f t="shared" si="2"/>
        <v>0</v>
      </c>
      <c r="S124" s="103">
        <v>0</v>
      </c>
      <c r="T124" s="104">
        <f t="shared" si="3"/>
        <v>0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R124" s="105" t="s">
        <v>224</v>
      </c>
      <c r="AT124" s="105" t="s">
        <v>219</v>
      </c>
      <c r="AU124" s="105" t="s">
        <v>79</v>
      </c>
      <c r="AY124" s="6" t="s">
        <v>217</v>
      </c>
      <c r="BE124" s="106">
        <f t="shared" si="4"/>
        <v>0</v>
      </c>
      <c r="BF124" s="106">
        <f t="shared" si="5"/>
        <v>0</v>
      </c>
      <c r="BG124" s="106">
        <f t="shared" si="6"/>
        <v>0</v>
      </c>
      <c r="BH124" s="106">
        <f t="shared" si="7"/>
        <v>0</v>
      </c>
      <c r="BI124" s="106">
        <f t="shared" si="8"/>
        <v>0</v>
      </c>
      <c r="BJ124" s="6" t="s">
        <v>79</v>
      </c>
      <c r="BK124" s="106">
        <f t="shared" si="9"/>
        <v>0</v>
      </c>
      <c r="BL124" s="6" t="s">
        <v>224</v>
      </c>
      <c r="BM124" s="105" t="s">
        <v>224</v>
      </c>
    </row>
    <row r="125" spans="1:65" s="17" customFormat="1" ht="24">
      <c r="A125" s="14"/>
      <c r="B125" s="15"/>
      <c r="C125" s="94">
        <f t="shared" ref="C125:C159" si="10">C124+1</f>
        <v>3</v>
      </c>
      <c r="D125" s="94" t="s">
        <v>219</v>
      </c>
      <c r="E125" s="95" t="s">
        <v>2394</v>
      </c>
      <c r="F125" s="96" t="s">
        <v>4702</v>
      </c>
      <c r="G125" s="97" t="s">
        <v>458</v>
      </c>
      <c r="H125" s="98">
        <v>1</v>
      </c>
      <c r="I125" s="1"/>
      <c r="J125" s="99">
        <f t="shared" si="0"/>
        <v>0</v>
      </c>
      <c r="K125" s="96" t="s">
        <v>0</v>
      </c>
      <c r="L125" s="15"/>
      <c r="M125" s="100" t="s">
        <v>0</v>
      </c>
      <c r="N125" s="101" t="s">
        <v>37</v>
      </c>
      <c r="O125" s="102"/>
      <c r="P125" s="103">
        <f t="shared" si="1"/>
        <v>0</v>
      </c>
      <c r="Q125" s="103">
        <v>0</v>
      </c>
      <c r="R125" s="103">
        <f t="shared" si="2"/>
        <v>0</v>
      </c>
      <c r="S125" s="103">
        <v>0</v>
      </c>
      <c r="T125" s="104">
        <f t="shared" si="3"/>
        <v>0</v>
      </c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R125" s="105" t="s">
        <v>224</v>
      </c>
      <c r="AT125" s="105" t="s">
        <v>219</v>
      </c>
      <c r="AU125" s="105" t="s">
        <v>79</v>
      </c>
      <c r="AY125" s="6" t="s">
        <v>217</v>
      </c>
      <c r="BE125" s="106">
        <f t="shared" si="4"/>
        <v>0</v>
      </c>
      <c r="BF125" s="106">
        <f t="shared" si="5"/>
        <v>0</v>
      </c>
      <c r="BG125" s="106">
        <f t="shared" si="6"/>
        <v>0</v>
      </c>
      <c r="BH125" s="106">
        <f t="shared" si="7"/>
        <v>0</v>
      </c>
      <c r="BI125" s="106">
        <f t="shared" si="8"/>
        <v>0</v>
      </c>
      <c r="BJ125" s="6" t="s">
        <v>79</v>
      </c>
      <c r="BK125" s="106">
        <f t="shared" si="9"/>
        <v>0</v>
      </c>
      <c r="BL125" s="6" t="s">
        <v>224</v>
      </c>
      <c r="BM125" s="105" t="s">
        <v>244</v>
      </c>
    </row>
    <row r="126" spans="1:65" s="17" customFormat="1" ht="24">
      <c r="A126" s="14"/>
      <c r="B126" s="15"/>
      <c r="C126" s="94">
        <f t="shared" si="10"/>
        <v>4</v>
      </c>
      <c r="D126" s="94" t="s">
        <v>219</v>
      </c>
      <c r="E126" s="95" t="s">
        <v>2395</v>
      </c>
      <c r="F126" s="96" t="s">
        <v>4703</v>
      </c>
      <c r="G126" s="97" t="s">
        <v>458</v>
      </c>
      <c r="H126" s="98">
        <v>1</v>
      </c>
      <c r="I126" s="1"/>
      <c r="J126" s="99">
        <f t="shared" si="0"/>
        <v>0</v>
      </c>
      <c r="K126" s="96" t="s">
        <v>0</v>
      </c>
      <c r="L126" s="15"/>
      <c r="M126" s="100" t="s">
        <v>0</v>
      </c>
      <c r="N126" s="101" t="s">
        <v>37</v>
      </c>
      <c r="O126" s="102"/>
      <c r="P126" s="103">
        <f t="shared" si="1"/>
        <v>0</v>
      </c>
      <c r="Q126" s="103">
        <v>0</v>
      </c>
      <c r="R126" s="103">
        <f t="shared" si="2"/>
        <v>0</v>
      </c>
      <c r="S126" s="103">
        <v>0</v>
      </c>
      <c r="T126" s="104">
        <f t="shared" si="3"/>
        <v>0</v>
      </c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R126" s="105" t="s">
        <v>224</v>
      </c>
      <c r="AT126" s="105" t="s">
        <v>219</v>
      </c>
      <c r="AU126" s="105" t="s">
        <v>79</v>
      </c>
      <c r="AY126" s="6" t="s">
        <v>217</v>
      </c>
      <c r="BE126" s="106">
        <f t="shared" si="4"/>
        <v>0</v>
      </c>
      <c r="BF126" s="106">
        <f t="shared" si="5"/>
        <v>0</v>
      </c>
      <c r="BG126" s="106">
        <f t="shared" si="6"/>
        <v>0</v>
      </c>
      <c r="BH126" s="106">
        <f t="shared" si="7"/>
        <v>0</v>
      </c>
      <c r="BI126" s="106">
        <f t="shared" si="8"/>
        <v>0</v>
      </c>
      <c r="BJ126" s="6" t="s">
        <v>79</v>
      </c>
      <c r="BK126" s="106">
        <f t="shared" si="9"/>
        <v>0</v>
      </c>
      <c r="BL126" s="6" t="s">
        <v>224</v>
      </c>
      <c r="BM126" s="105" t="s">
        <v>248</v>
      </c>
    </row>
    <row r="127" spans="1:65" s="17" customFormat="1" ht="24">
      <c r="A127" s="14"/>
      <c r="B127" s="15"/>
      <c r="C127" s="94">
        <f t="shared" si="10"/>
        <v>5</v>
      </c>
      <c r="D127" s="94" t="s">
        <v>219</v>
      </c>
      <c r="E127" s="95" t="s">
        <v>2396</v>
      </c>
      <c r="F127" s="96" t="s">
        <v>4704</v>
      </c>
      <c r="G127" s="97" t="s">
        <v>458</v>
      </c>
      <c r="H127" s="98">
        <v>1</v>
      </c>
      <c r="I127" s="1"/>
      <c r="J127" s="99">
        <f t="shared" si="0"/>
        <v>0</v>
      </c>
      <c r="K127" s="96" t="s">
        <v>0</v>
      </c>
      <c r="L127" s="15"/>
      <c r="M127" s="100" t="s">
        <v>0</v>
      </c>
      <c r="N127" s="101" t="s">
        <v>37</v>
      </c>
      <c r="O127" s="102"/>
      <c r="P127" s="103">
        <f t="shared" si="1"/>
        <v>0</v>
      </c>
      <c r="Q127" s="103">
        <v>0</v>
      </c>
      <c r="R127" s="103">
        <f t="shared" si="2"/>
        <v>0</v>
      </c>
      <c r="S127" s="103">
        <v>0</v>
      </c>
      <c r="T127" s="104">
        <f t="shared" si="3"/>
        <v>0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R127" s="105" t="s">
        <v>224</v>
      </c>
      <c r="AT127" s="105" t="s">
        <v>219</v>
      </c>
      <c r="AU127" s="105" t="s">
        <v>79</v>
      </c>
      <c r="AY127" s="6" t="s">
        <v>217</v>
      </c>
      <c r="BE127" s="106">
        <f t="shared" si="4"/>
        <v>0</v>
      </c>
      <c r="BF127" s="106">
        <f t="shared" si="5"/>
        <v>0</v>
      </c>
      <c r="BG127" s="106">
        <f t="shared" si="6"/>
        <v>0</v>
      </c>
      <c r="BH127" s="106">
        <f t="shared" si="7"/>
        <v>0</v>
      </c>
      <c r="BI127" s="106">
        <f t="shared" si="8"/>
        <v>0</v>
      </c>
      <c r="BJ127" s="6" t="s">
        <v>79</v>
      </c>
      <c r="BK127" s="106">
        <f t="shared" si="9"/>
        <v>0</v>
      </c>
      <c r="BL127" s="6" t="s">
        <v>224</v>
      </c>
      <c r="BM127" s="105" t="s">
        <v>266</v>
      </c>
    </row>
    <row r="128" spans="1:65" s="17" customFormat="1" ht="24">
      <c r="A128" s="14"/>
      <c r="B128" s="15"/>
      <c r="C128" s="94">
        <f t="shared" si="10"/>
        <v>6</v>
      </c>
      <c r="D128" s="94" t="s">
        <v>219</v>
      </c>
      <c r="E128" s="95" t="s">
        <v>2397</v>
      </c>
      <c r="F128" s="96" t="s">
        <v>4705</v>
      </c>
      <c r="G128" s="97" t="s">
        <v>458</v>
      </c>
      <c r="H128" s="98">
        <v>1</v>
      </c>
      <c r="I128" s="1"/>
      <c r="J128" s="99">
        <f t="shared" si="0"/>
        <v>0</v>
      </c>
      <c r="K128" s="96" t="s">
        <v>0</v>
      </c>
      <c r="L128" s="15"/>
      <c r="M128" s="100" t="s">
        <v>0</v>
      </c>
      <c r="N128" s="101" t="s">
        <v>37</v>
      </c>
      <c r="O128" s="102"/>
      <c r="P128" s="103">
        <f t="shared" si="1"/>
        <v>0</v>
      </c>
      <c r="Q128" s="103">
        <v>0</v>
      </c>
      <c r="R128" s="103">
        <f t="shared" si="2"/>
        <v>0</v>
      </c>
      <c r="S128" s="103">
        <v>0</v>
      </c>
      <c r="T128" s="104">
        <f t="shared" si="3"/>
        <v>0</v>
      </c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R128" s="105" t="s">
        <v>224</v>
      </c>
      <c r="AT128" s="105" t="s">
        <v>219</v>
      </c>
      <c r="AU128" s="105" t="s">
        <v>79</v>
      </c>
      <c r="AY128" s="6" t="s">
        <v>217</v>
      </c>
      <c r="BE128" s="106">
        <f t="shared" si="4"/>
        <v>0</v>
      </c>
      <c r="BF128" s="106">
        <f t="shared" si="5"/>
        <v>0</v>
      </c>
      <c r="BG128" s="106">
        <f t="shared" si="6"/>
        <v>0</v>
      </c>
      <c r="BH128" s="106">
        <f t="shared" si="7"/>
        <v>0</v>
      </c>
      <c r="BI128" s="106">
        <f t="shared" si="8"/>
        <v>0</v>
      </c>
      <c r="BJ128" s="6" t="s">
        <v>79</v>
      </c>
      <c r="BK128" s="106">
        <f t="shared" si="9"/>
        <v>0</v>
      </c>
      <c r="BL128" s="6" t="s">
        <v>224</v>
      </c>
      <c r="BM128" s="105" t="s">
        <v>275</v>
      </c>
    </row>
    <row r="129" spans="1:65" s="17" customFormat="1" ht="24">
      <c r="A129" s="14"/>
      <c r="B129" s="15"/>
      <c r="C129" s="94">
        <f t="shared" si="10"/>
        <v>7</v>
      </c>
      <c r="D129" s="94" t="s">
        <v>219</v>
      </c>
      <c r="E129" s="95" t="s">
        <v>2398</v>
      </c>
      <c r="F129" s="96" t="s">
        <v>4706</v>
      </c>
      <c r="G129" s="97" t="s">
        <v>458</v>
      </c>
      <c r="H129" s="98">
        <v>3</v>
      </c>
      <c r="I129" s="1"/>
      <c r="J129" s="99">
        <f t="shared" si="0"/>
        <v>0</v>
      </c>
      <c r="K129" s="96" t="s">
        <v>0</v>
      </c>
      <c r="L129" s="15"/>
      <c r="M129" s="100" t="s">
        <v>0</v>
      </c>
      <c r="N129" s="101" t="s">
        <v>37</v>
      </c>
      <c r="O129" s="102"/>
      <c r="P129" s="103">
        <f t="shared" si="1"/>
        <v>0</v>
      </c>
      <c r="Q129" s="103">
        <v>0</v>
      </c>
      <c r="R129" s="103">
        <f t="shared" si="2"/>
        <v>0</v>
      </c>
      <c r="S129" s="103">
        <v>0</v>
      </c>
      <c r="T129" s="104">
        <f t="shared" si="3"/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R129" s="105" t="s">
        <v>224</v>
      </c>
      <c r="AT129" s="105" t="s">
        <v>219</v>
      </c>
      <c r="AU129" s="105" t="s">
        <v>79</v>
      </c>
      <c r="AY129" s="6" t="s">
        <v>217</v>
      </c>
      <c r="BE129" s="106">
        <f t="shared" si="4"/>
        <v>0</v>
      </c>
      <c r="BF129" s="106">
        <f t="shared" si="5"/>
        <v>0</v>
      </c>
      <c r="BG129" s="106">
        <f t="shared" si="6"/>
        <v>0</v>
      </c>
      <c r="BH129" s="106">
        <f t="shared" si="7"/>
        <v>0</v>
      </c>
      <c r="BI129" s="106">
        <f t="shared" si="8"/>
        <v>0</v>
      </c>
      <c r="BJ129" s="6" t="s">
        <v>79</v>
      </c>
      <c r="BK129" s="106">
        <f t="shared" si="9"/>
        <v>0</v>
      </c>
      <c r="BL129" s="6" t="s">
        <v>224</v>
      </c>
      <c r="BM129" s="105" t="s">
        <v>283</v>
      </c>
    </row>
    <row r="130" spans="1:65" s="17" customFormat="1" ht="24">
      <c r="A130" s="14"/>
      <c r="B130" s="15"/>
      <c r="C130" s="94">
        <f t="shared" si="10"/>
        <v>8</v>
      </c>
      <c r="D130" s="94" t="s">
        <v>219</v>
      </c>
      <c r="E130" s="95" t="s">
        <v>2399</v>
      </c>
      <c r="F130" s="96" t="s">
        <v>4707</v>
      </c>
      <c r="G130" s="97" t="s">
        <v>458</v>
      </c>
      <c r="H130" s="98">
        <v>1</v>
      </c>
      <c r="I130" s="1"/>
      <c r="J130" s="99">
        <f t="shared" si="0"/>
        <v>0</v>
      </c>
      <c r="K130" s="96" t="s">
        <v>0</v>
      </c>
      <c r="L130" s="15"/>
      <c r="M130" s="100" t="s">
        <v>0</v>
      </c>
      <c r="N130" s="101" t="s">
        <v>37</v>
      </c>
      <c r="O130" s="102"/>
      <c r="P130" s="103">
        <f t="shared" si="1"/>
        <v>0</v>
      </c>
      <c r="Q130" s="103">
        <v>0</v>
      </c>
      <c r="R130" s="103">
        <f t="shared" si="2"/>
        <v>0</v>
      </c>
      <c r="S130" s="103">
        <v>0</v>
      </c>
      <c r="T130" s="104">
        <f t="shared" si="3"/>
        <v>0</v>
      </c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R130" s="105" t="s">
        <v>224</v>
      </c>
      <c r="AT130" s="105" t="s">
        <v>219</v>
      </c>
      <c r="AU130" s="105" t="s">
        <v>79</v>
      </c>
      <c r="AY130" s="6" t="s">
        <v>217</v>
      </c>
      <c r="BE130" s="106">
        <f t="shared" si="4"/>
        <v>0</v>
      </c>
      <c r="BF130" s="106">
        <f t="shared" si="5"/>
        <v>0</v>
      </c>
      <c r="BG130" s="106">
        <f t="shared" si="6"/>
        <v>0</v>
      </c>
      <c r="BH130" s="106">
        <f t="shared" si="7"/>
        <v>0</v>
      </c>
      <c r="BI130" s="106">
        <f t="shared" si="8"/>
        <v>0</v>
      </c>
      <c r="BJ130" s="6" t="s">
        <v>79</v>
      </c>
      <c r="BK130" s="106">
        <f t="shared" si="9"/>
        <v>0</v>
      </c>
      <c r="BL130" s="6" t="s">
        <v>224</v>
      </c>
      <c r="BM130" s="105" t="s">
        <v>293</v>
      </c>
    </row>
    <row r="131" spans="1:65" s="17" customFormat="1" ht="24">
      <c r="A131" s="14"/>
      <c r="B131" s="15"/>
      <c r="C131" s="94">
        <f t="shared" si="10"/>
        <v>9</v>
      </c>
      <c r="D131" s="94" t="s">
        <v>219</v>
      </c>
      <c r="E131" s="95" t="s">
        <v>2400</v>
      </c>
      <c r="F131" s="96" t="s">
        <v>4708</v>
      </c>
      <c r="G131" s="97" t="s">
        <v>458</v>
      </c>
      <c r="H131" s="98">
        <v>1</v>
      </c>
      <c r="I131" s="1"/>
      <c r="J131" s="99">
        <f t="shared" si="0"/>
        <v>0</v>
      </c>
      <c r="K131" s="96" t="s">
        <v>0</v>
      </c>
      <c r="L131" s="15"/>
      <c r="M131" s="100" t="s">
        <v>0</v>
      </c>
      <c r="N131" s="101" t="s">
        <v>37</v>
      </c>
      <c r="O131" s="102"/>
      <c r="P131" s="103">
        <f t="shared" si="1"/>
        <v>0</v>
      </c>
      <c r="Q131" s="103">
        <v>0</v>
      </c>
      <c r="R131" s="103">
        <f t="shared" si="2"/>
        <v>0</v>
      </c>
      <c r="S131" s="103">
        <v>0</v>
      </c>
      <c r="T131" s="104">
        <f t="shared" si="3"/>
        <v>0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R131" s="105" t="s">
        <v>224</v>
      </c>
      <c r="AT131" s="105" t="s">
        <v>219</v>
      </c>
      <c r="AU131" s="105" t="s">
        <v>79</v>
      </c>
      <c r="AY131" s="6" t="s">
        <v>217</v>
      </c>
      <c r="BE131" s="106">
        <f t="shared" si="4"/>
        <v>0</v>
      </c>
      <c r="BF131" s="106">
        <f t="shared" si="5"/>
        <v>0</v>
      </c>
      <c r="BG131" s="106">
        <f t="shared" si="6"/>
        <v>0</v>
      </c>
      <c r="BH131" s="106">
        <f t="shared" si="7"/>
        <v>0</v>
      </c>
      <c r="BI131" s="106">
        <f t="shared" si="8"/>
        <v>0</v>
      </c>
      <c r="BJ131" s="6" t="s">
        <v>79</v>
      </c>
      <c r="BK131" s="106">
        <f t="shared" si="9"/>
        <v>0</v>
      </c>
      <c r="BL131" s="6" t="s">
        <v>224</v>
      </c>
      <c r="BM131" s="105" t="s">
        <v>299</v>
      </c>
    </row>
    <row r="132" spans="1:65" s="17" customFormat="1" ht="24">
      <c r="A132" s="14"/>
      <c r="B132" s="15"/>
      <c r="C132" s="94">
        <f t="shared" si="10"/>
        <v>10</v>
      </c>
      <c r="D132" s="94" t="s">
        <v>219</v>
      </c>
      <c r="E132" s="95" t="s">
        <v>2401</v>
      </c>
      <c r="F132" s="96" t="s">
        <v>4709</v>
      </c>
      <c r="G132" s="97" t="s">
        <v>458</v>
      </c>
      <c r="H132" s="98">
        <v>3</v>
      </c>
      <c r="I132" s="1"/>
      <c r="J132" s="99">
        <f t="shared" si="0"/>
        <v>0</v>
      </c>
      <c r="K132" s="96" t="s">
        <v>0</v>
      </c>
      <c r="L132" s="15"/>
      <c r="M132" s="100" t="s">
        <v>0</v>
      </c>
      <c r="N132" s="101" t="s">
        <v>37</v>
      </c>
      <c r="O132" s="102"/>
      <c r="P132" s="103">
        <f t="shared" si="1"/>
        <v>0</v>
      </c>
      <c r="Q132" s="103">
        <v>0</v>
      </c>
      <c r="R132" s="103">
        <f t="shared" si="2"/>
        <v>0</v>
      </c>
      <c r="S132" s="103">
        <v>0</v>
      </c>
      <c r="T132" s="104">
        <f t="shared" si="3"/>
        <v>0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R132" s="105" t="s">
        <v>224</v>
      </c>
      <c r="AT132" s="105" t="s">
        <v>219</v>
      </c>
      <c r="AU132" s="105" t="s">
        <v>79</v>
      </c>
      <c r="AY132" s="6" t="s">
        <v>217</v>
      </c>
      <c r="BE132" s="106">
        <f t="shared" si="4"/>
        <v>0</v>
      </c>
      <c r="BF132" s="106">
        <f t="shared" si="5"/>
        <v>0</v>
      </c>
      <c r="BG132" s="106">
        <f t="shared" si="6"/>
        <v>0</v>
      </c>
      <c r="BH132" s="106">
        <f t="shared" si="7"/>
        <v>0</v>
      </c>
      <c r="BI132" s="106">
        <f t="shared" si="8"/>
        <v>0</v>
      </c>
      <c r="BJ132" s="6" t="s">
        <v>79</v>
      </c>
      <c r="BK132" s="106">
        <f t="shared" si="9"/>
        <v>0</v>
      </c>
      <c r="BL132" s="6" t="s">
        <v>224</v>
      </c>
      <c r="BM132" s="105" t="s">
        <v>308</v>
      </c>
    </row>
    <row r="133" spans="1:65" s="17" customFormat="1" ht="24">
      <c r="A133" s="14"/>
      <c r="B133" s="15"/>
      <c r="C133" s="94">
        <f t="shared" si="10"/>
        <v>11</v>
      </c>
      <c r="D133" s="94" t="s">
        <v>219</v>
      </c>
      <c r="E133" s="95" t="s">
        <v>2402</v>
      </c>
      <c r="F133" s="96" t="s">
        <v>4710</v>
      </c>
      <c r="G133" s="97" t="s">
        <v>458</v>
      </c>
      <c r="H133" s="98">
        <v>2</v>
      </c>
      <c r="I133" s="1"/>
      <c r="J133" s="99">
        <f t="shared" si="0"/>
        <v>0</v>
      </c>
      <c r="K133" s="96" t="s">
        <v>0</v>
      </c>
      <c r="L133" s="15"/>
      <c r="M133" s="100" t="s">
        <v>0</v>
      </c>
      <c r="N133" s="101" t="s">
        <v>37</v>
      </c>
      <c r="O133" s="102"/>
      <c r="P133" s="103">
        <f t="shared" si="1"/>
        <v>0</v>
      </c>
      <c r="Q133" s="103">
        <v>0</v>
      </c>
      <c r="R133" s="103">
        <f t="shared" si="2"/>
        <v>0</v>
      </c>
      <c r="S133" s="103">
        <v>0</v>
      </c>
      <c r="T133" s="104">
        <f t="shared" si="3"/>
        <v>0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R133" s="105" t="s">
        <v>224</v>
      </c>
      <c r="AT133" s="105" t="s">
        <v>219</v>
      </c>
      <c r="AU133" s="105" t="s">
        <v>79</v>
      </c>
      <c r="AY133" s="6" t="s">
        <v>217</v>
      </c>
      <c r="BE133" s="106">
        <f t="shared" si="4"/>
        <v>0</v>
      </c>
      <c r="BF133" s="106">
        <f t="shared" si="5"/>
        <v>0</v>
      </c>
      <c r="BG133" s="106">
        <f t="shared" si="6"/>
        <v>0</v>
      </c>
      <c r="BH133" s="106">
        <f t="shared" si="7"/>
        <v>0</v>
      </c>
      <c r="BI133" s="106">
        <f t="shared" si="8"/>
        <v>0</v>
      </c>
      <c r="BJ133" s="6" t="s">
        <v>79</v>
      </c>
      <c r="BK133" s="106">
        <f t="shared" si="9"/>
        <v>0</v>
      </c>
      <c r="BL133" s="6" t="s">
        <v>224</v>
      </c>
      <c r="BM133" s="105" t="s">
        <v>317</v>
      </c>
    </row>
    <row r="134" spans="1:65" s="17" customFormat="1" ht="24">
      <c r="A134" s="14"/>
      <c r="B134" s="15"/>
      <c r="C134" s="94">
        <f t="shared" si="10"/>
        <v>12</v>
      </c>
      <c r="D134" s="94" t="s">
        <v>219</v>
      </c>
      <c r="E134" s="95" t="s">
        <v>2403</v>
      </c>
      <c r="F134" s="96" t="s">
        <v>4711</v>
      </c>
      <c r="G134" s="97" t="s">
        <v>458</v>
      </c>
      <c r="H134" s="98">
        <v>1</v>
      </c>
      <c r="I134" s="1"/>
      <c r="J134" s="99">
        <f t="shared" si="0"/>
        <v>0</v>
      </c>
      <c r="K134" s="96" t="s">
        <v>0</v>
      </c>
      <c r="L134" s="15"/>
      <c r="M134" s="100" t="s">
        <v>0</v>
      </c>
      <c r="N134" s="101" t="s">
        <v>37</v>
      </c>
      <c r="O134" s="102"/>
      <c r="P134" s="103">
        <f t="shared" si="1"/>
        <v>0</v>
      </c>
      <c r="Q134" s="103">
        <v>0</v>
      </c>
      <c r="R134" s="103">
        <f t="shared" si="2"/>
        <v>0</v>
      </c>
      <c r="S134" s="103">
        <v>0</v>
      </c>
      <c r="T134" s="104">
        <f t="shared" si="3"/>
        <v>0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R134" s="105" t="s">
        <v>224</v>
      </c>
      <c r="AT134" s="105" t="s">
        <v>219</v>
      </c>
      <c r="AU134" s="105" t="s">
        <v>79</v>
      </c>
      <c r="AY134" s="6" t="s">
        <v>217</v>
      </c>
      <c r="BE134" s="106">
        <f t="shared" si="4"/>
        <v>0</v>
      </c>
      <c r="BF134" s="106">
        <f t="shared" si="5"/>
        <v>0</v>
      </c>
      <c r="BG134" s="106">
        <f t="shared" si="6"/>
        <v>0</v>
      </c>
      <c r="BH134" s="106">
        <f t="shared" si="7"/>
        <v>0</v>
      </c>
      <c r="BI134" s="106">
        <f t="shared" si="8"/>
        <v>0</v>
      </c>
      <c r="BJ134" s="6" t="s">
        <v>79</v>
      </c>
      <c r="BK134" s="106">
        <f t="shared" si="9"/>
        <v>0</v>
      </c>
      <c r="BL134" s="6" t="s">
        <v>224</v>
      </c>
      <c r="BM134" s="105" t="s">
        <v>326</v>
      </c>
    </row>
    <row r="135" spans="1:65" s="17" customFormat="1" ht="24">
      <c r="A135" s="14"/>
      <c r="B135" s="15"/>
      <c r="C135" s="94">
        <f t="shared" si="10"/>
        <v>13</v>
      </c>
      <c r="D135" s="94" t="s">
        <v>219</v>
      </c>
      <c r="E135" s="95" t="s">
        <v>2404</v>
      </c>
      <c r="F135" s="96" t="s">
        <v>4712</v>
      </c>
      <c r="G135" s="97" t="s">
        <v>458</v>
      </c>
      <c r="H135" s="98">
        <v>1</v>
      </c>
      <c r="I135" s="1"/>
      <c r="J135" s="99">
        <f t="shared" si="0"/>
        <v>0</v>
      </c>
      <c r="K135" s="96" t="s">
        <v>0</v>
      </c>
      <c r="L135" s="15"/>
      <c r="M135" s="100" t="s">
        <v>0</v>
      </c>
      <c r="N135" s="101" t="s">
        <v>37</v>
      </c>
      <c r="O135" s="102"/>
      <c r="P135" s="103">
        <f t="shared" si="1"/>
        <v>0</v>
      </c>
      <c r="Q135" s="103">
        <v>0</v>
      </c>
      <c r="R135" s="103">
        <f t="shared" si="2"/>
        <v>0</v>
      </c>
      <c r="S135" s="103">
        <v>0</v>
      </c>
      <c r="T135" s="104">
        <f t="shared" si="3"/>
        <v>0</v>
      </c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R135" s="105" t="s">
        <v>224</v>
      </c>
      <c r="AT135" s="105" t="s">
        <v>219</v>
      </c>
      <c r="AU135" s="105" t="s">
        <v>79</v>
      </c>
      <c r="AY135" s="6" t="s">
        <v>217</v>
      </c>
      <c r="BE135" s="106">
        <f t="shared" si="4"/>
        <v>0</v>
      </c>
      <c r="BF135" s="106">
        <f t="shared" si="5"/>
        <v>0</v>
      </c>
      <c r="BG135" s="106">
        <f t="shared" si="6"/>
        <v>0</v>
      </c>
      <c r="BH135" s="106">
        <f t="shared" si="7"/>
        <v>0</v>
      </c>
      <c r="BI135" s="106">
        <f t="shared" si="8"/>
        <v>0</v>
      </c>
      <c r="BJ135" s="6" t="s">
        <v>79</v>
      </c>
      <c r="BK135" s="106">
        <f t="shared" si="9"/>
        <v>0</v>
      </c>
      <c r="BL135" s="6" t="s">
        <v>224</v>
      </c>
      <c r="BM135" s="105" t="s">
        <v>335</v>
      </c>
    </row>
    <row r="136" spans="1:65" s="17" customFormat="1" ht="24">
      <c r="A136" s="14"/>
      <c r="B136" s="15"/>
      <c r="C136" s="94">
        <f t="shared" si="10"/>
        <v>14</v>
      </c>
      <c r="D136" s="94" t="s">
        <v>219</v>
      </c>
      <c r="E136" s="95" t="s">
        <v>2405</v>
      </c>
      <c r="F136" s="96" t="s">
        <v>4713</v>
      </c>
      <c r="G136" s="97" t="s">
        <v>458</v>
      </c>
      <c r="H136" s="98">
        <v>1</v>
      </c>
      <c r="I136" s="1"/>
      <c r="J136" s="99">
        <f t="shared" si="0"/>
        <v>0</v>
      </c>
      <c r="K136" s="96" t="s">
        <v>0</v>
      </c>
      <c r="L136" s="15"/>
      <c r="M136" s="100" t="s">
        <v>0</v>
      </c>
      <c r="N136" s="101" t="s">
        <v>37</v>
      </c>
      <c r="O136" s="102"/>
      <c r="P136" s="103">
        <f t="shared" si="1"/>
        <v>0</v>
      </c>
      <c r="Q136" s="103">
        <v>0</v>
      </c>
      <c r="R136" s="103">
        <f t="shared" si="2"/>
        <v>0</v>
      </c>
      <c r="S136" s="103">
        <v>0</v>
      </c>
      <c r="T136" s="104">
        <f t="shared" si="3"/>
        <v>0</v>
      </c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R136" s="105" t="s">
        <v>224</v>
      </c>
      <c r="AT136" s="105" t="s">
        <v>219</v>
      </c>
      <c r="AU136" s="105" t="s">
        <v>79</v>
      </c>
      <c r="AY136" s="6" t="s">
        <v>217</v>
      </c>
      <c r="BE136" s="106">
        <f t="shared" si="4"/>
        <v>0</v>
      </c>
      <c r="BF136" s="106">
        <f t="shared" si="5"/>
        <v>0</v>
      </c>
      <c r="BG136" s="106">
        <f t="shared" si="6"/>
        <v>0</v>
      </c>
      <c r="BH136" s="106">
        <f t="shared" si="7"/>
        <v>0</v>
      </c>
      <c r="BI136" s="106">
        <f t="shared" si="8"/>
        <v>0</v>
      </c>
      <c r="BJ136" s="6" t="s">
        <v>79</v>
      </c>
      <c r="BK136" s="106">
        <f t="shared" si="9"/>
        <v>0</v>
      </c>
      <c r="BL136" s="6" t="s">
        <v>224</v>
      </c>
      <c r="BM136" s="105" t="s">
        <v>343</v>
      </c>
    </row>
    <row r="137" spans="1:65" s="17" customFormat="1" ht="24">
      <c r="A137" s="14"/>
      <c r="B137" s="15"/>
      <c r="C137" s="94">
        <f t="shared" si="10"/>
        <v>15</v>
      </c>
      <c r="D137" s="94" t="s">
        <v>219</v>
      </c>
      <c r="E137" s="95" t="s">
        <v>2406</v>
      </c>
      <c r="F137" s="96" t="s">
        <v>4714</v>
      </c>
      <c r="G137" s="97" t="s">
        <v>458</v>
      </c>
      <c r="H137" s="98">
        <v>2</v>
      </c>
      <c r="I137" s="1"/>
      <c r="J137" s="99">
        <f t="shared" si="0"/>
        <v>0</v>
      </c>
      <c r="K137" s="96" t="s">
        <v>0</v>
      </c>
      <c r="L137" s="15"/>
      <c r="M137" s="100" t="s">
        <v>0</v>
      </c>
      <c r="N137" s="101" t="s">
        <v>37</v>
      </c>
      <c r="O137" s="102"/>
      <c r="P137" s="103">
        <f t="shared" si="1"/>
        <v>0</v>
      </c>
      <c r="Q137" s="103">
        <v>0</v>
      </c>
      <c r="R137" s="103">
        <f t="shared" si="2"/>
        <v>0</v>
      </c>
      <c r="S137" s="103">
        <v>0</v>
      </c>
      <c r="T137" s="104">
        <f t="shared" si="3"/>
        <v>0</v>
      </c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R137" s="105" t="s">
        <v>224</v>
      </c>
      <c r="AT137" s="105" t="s">
        <v>219</v>
      </c>
      <c r="AU137" s="105" t="s">
        <v>79</v>
      </c>
      <c r="AY137" s="6" t="s">
        <v>217</v>
      </c>
      <c r="BE137" s="106">
        <f t="shared" si="4"/>
        <v>0</v>
      </c>
      <c r="BF137" s="106">
        <f t="shared" si="5"/>
        <v>0</v>
      </c>
      <c r="BG137" s="106">
        <f t="shared" si="6"/>
        <v>0</v>
      </c>
      <c r="BH137" s="106">
        <f t="shared" si="7"/>
        <v>0</v>
      </c>
      <c r="BI137" s="106">
        <f t="shared" si="8"/>
        <v>0</v>
      </c>
      <c r="BJ137" s="6" t="s">
        <v>79</v>
      </c>
      <c r="BK137" s="106">
        <f t="shared" si="9"/>
        <v>0</v>
      </c>
      <c r="BL137" s="6" t="s">
        <v>224</v>
      </c>
      <c r="BM137" s="105" t="s">
        <v>354</v>
      </c>
    </row>
    <row r="138" spans="1:65" s="17" customFormat="1" ht="24">
      <c r="A138" s="14"/>
      <c r="B138" s="15"/>
      <c r="C138" s="94">
        <f t="shared" si="10"/>
        <v>16</v>
      </c>
      <c r="D138" s="94" t="s">
        <v>219</v>
      </c>
      <c r="E138" s="95" t="s">
        <v>2407</v>
      </c>
      <c r="F138" s="96" t="s">
        <v>4715</v>
      </c>
      <c r="G138" s="97" t="s">
        <v>458</v>
      </c>
      <c r="H138" s="98">
        <v>1</v>
      </c>
      <c r="I138" s="1"/>
      <c r="J138" s="99">
        <f t="shared" si="0"/>
        <v>0</v>
      </c>
      <c r="K138" s="96" t="s">
        <v>0</v>
      </c>
      <c r="L138" s="15"/>
      <c r="M138" s="100" t="s">
        <v>0</v>
      </c>
      <c r="N138" s="101" t="s">
        <v>37</v>
      </c>
      <c r="O138" s="102"/>
      <c r="P138" s="103">
        <f t="shared" si="1"/>
        <v>0</v>
      </c>
      <c r="Q138" s="103">
        <v>0</v>
      </c>
      <c r="R138" s="103">
        <f t="shared" si="2"/>
        <v>0</v>
      </c>
      <c r="S138" s="103">
        <v>0</v>
      </c>
      <c r="T138" s="104">
        <f t="shared" si="3"/>
        <v>0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R138" s="105" t="s">
        <v>224</v>
      </c>
      <c r="AT138" s="105" t="s">
        <v>219</v>
      </c>
      <c r="AU138" s="105" t="s">
        <v>79</v>
      </c>
      <c r="AY138" s="6" t="s">
        <v>217</v>
      </c>
      <c r="BE138" s="106">
        <f t="shared" si="4"/>
        <v>0</v>
      </c>
      <c r="BF138" s="106">
        <f t="shared" si="5"/>
        <v>0</v>
      </c>
      <c r="BG138" s="106">
        <f t="shared" si="6"/>
        <v>0</v>
      </c>
      <c r="BH138" s="106">
        <f t="shared" si="7"/>
        <v>0</v>
      </c>
      <c r="BI138" s="106">
        <f t="shared" si="8"/>
        <v>0</v>
      </c>
      <c r="BJ138" s="6" t="s">
        <v>79</v>
      </c>
      <c r="BK138" s="106">
        <f t="shared" si="9"/>
        <v>0</v>
      </c>
      <c r="BL138" s="6" t="s">
        <v>224</v>
      </c>
      <c r="BM138" s="105" t="s">
        <v>364</v>
      </c>
    </row>
    <row r="139" spans="1:65" s="17" customFormat="1" ht="24">
      <c r="A139" s="14"/>
      <c r="B139" s="15"/>
      <c r="C139" s="94">
        <f t="shared" si="10"/>
        <v>17</v>
      </c>
      <c r="D139" s="94" t="s">
        <v>219</v>
      </c>
      <c r="E139" s="95" t="s">
        <v>2408</v>
      </c>
      <c r="F139" s="96" t="s">
        <v>4716</v>
      </c>
      <c r="G139" s="97" t="s">
        <v>458</v>
      </c>
      <c r="H139" s="98">
        <v>1</v>
      </c>
      <c r="I139" s="1"/>
      <c r="J139" s="99">
        <f t="shared" si="0"/>
        <v>0</v>
      </c>
      <c r="K139" s="96" t="s">
        <v>0</v>
      </c>
      <c r="L139" s="15"/>
      <c r="M139" s="100" t="s">
        <v>0</v>
      </c>
      <c r="N139" s="101" t="s">
        <v>37</v>
      </c>
      <c r="O139" s="102"/>
      <c r="P139" s="103">
        <f t="shared" si="1"/>
        <v>0</v>
      </c>
      <c r="Q139" s="103">
        <v>0</v>
      </c>
      <c r="R139" s="103">
        <f t="shared" si="2"/>
        <v>0</v>
      </c>
      <c r="S139" s="103">
        <v>0</v>
      </c>
      <c r="T139" s="104">
        <f t="shared" si="3"/>
        <v>0</v>
      </c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R139" s="105" t="s">
        <v>224</v>
      </c>
      <c r="AT139" s="105" t="s">
        <v>219</v>
      </c>
      <c r="AU139" s="105" t="s">
        <v>79</v>
      </c>
      <c r="AY139" s="6" t="s">
        <v>217</v>
      </c>
      <c r="BE139" s="106">
        <f t="shared" si="4"/>
        <v>0</v>
      </c>
      <c r="BF139" s="106">
        <f t="shared" si="5"/>
        <v>0</v>
      </c>
      <c r="BG139" s="106">
        <f t="shared" si="6"/>
        <v>0</v>
      </c>
      <c r="BH139" s="106">
        <f t="shared" si="7"/>
        <v>0</v>
      </c>
      <c r="BI139" s="106">
        <f t="shared" si="8"/>
        <v>0</v>
      </c>
      <c r="BJ139" s="6" t="s">
        <v>79</v>
      </c>
      <c r="BK139" s="106">
        <f t="shared" si="9"/>
        <v>0</v>
      </c>
      <c r="BL139" s="6" t="s">
        <v>224</v>
      </c>
      <c r="BM139" s="105" t="s">
        <v>2409</v>
      </c>
    </row>
    <row r="140" spans="1:65" s="17" customFormat="1" ht="24">
      <c r="A140" s="14"/>
      <c r="B140" s="15"/>
      <c r="C140" s="94">
        <f t="shared" si="10"/>
        <v>18</v>
      </c>
      <c r="D140" s="94" t="s">
        <v>219</v>
      </c>
      <c r="E140" s="95" t="s">
        <v>2410</v>
      </c>
      <c r="F140" s="96" t="s">
        <v>4717</v>
      </c>
      <c r="G140" s="97" t="s">
        <v>458</v>
      </c>
      <c r="H140" s="98">
        <v>1</v>
      </c>
      <c r="I140" s="1"/>
      <c r="J140" s="99">
        <f t="shared" si="0"/>
        <v>0</v>
      </c>
      <c r="K140" s="96" t="s">
        <v>0</v>
      </c>
      <c r="L140" s="15"/>
      <c r="M140" s="100" t="s">
        <v>0</v>
      </c>
      <c r="N140" s="101" t="s">
        <v>37</v>
      </c>
      <c r="O140" s="102"/>
      <c r="P140" s="103">
        <f t="shared" si="1"/>
        <v>0</v>
      </c>
      <c r="Q140" s="103">
        <v>0</v>
      </c>
      <c r="R140" s="103">
        <f t="shared" si="2"/>
        <v>0</v>
      </c>
      <c r="S140" s="103">
        <v>0</v>
      </c>
      <c r="T140" s="104">
        <f t="shared" si="3"/>
        <v>0</v>
      </c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R140" s="105" t="s">
        <v>224</v>
      </c>
      <c r="AT140" s="105" t="s">
        <v>219</v>
      </c>
      <c r="AU140" s="105" t="s">
        <v>79</v>
      </c>
      <c r="AY140" s="6" t="s">
        <v>217</v>
      </c>
      <c r="BE140" s="106">
        <f t="shared" si="4"/>
        <v>0</v>
      </c>
      <c r="BF140" s="106">
        <f t="shared" si="5"/>
        <v>0</v>
      </c>
      <c r="BG140" s="106">
        <f t="shared" si="6"/>
        <v>0</v>
      </c>
      <c r="BH140" s="106">
        <f t="shared" si="7"/>
        <v>0</v>
      </c>
      <c r="BI140" s="106">
        <f t="shared" si="8"/>
        <v>0</v>
      </c>
      <c r="BJ140" s="6" t="s">
        <v>79</v>
      </c>
      <c r="BK140" s="106">
        <f t="shared" si="9"/>
        <v>0</v>
      </c>
      <c r="BL140" s="6" t="s">
        <v>224</v>
      </c>
      <c r="BM140" s="105" t="s">
        <v>380</v>
      </c>
    </row>
    <row r="141" spans="1:65" s="17" customFormat="1" ht="24">
      <c r="A141" s="14"/>
      <c r="B141" s="15"/>
      <c r="C141" s="94">
        <f t="shared" si="10"/>
        <v>19</v>
      </c>
      <c r="D141" s="94" t="s">
        <v>219</v>
      </c>
      <c r="E141" s="95" t="s">
        <v>2411</v>
      </c>
      <c r="F141" s="96" t="s">
        <v>4718</v>
      </c>
      <c r="G141" s="97" t="s">
        <v>458</v>
      </c>
      <c r="H141" s="98">
        <v>1</v>
      </c>
      <c r="I141" s="1"/>
      <c r="J141" s="99">
        <f t="shared" si="0"/>
        <v>0</v>
      </c>
      <c r="K141" s="96" t="s">
        <v>0</v>
      </c>
      <c r="L141" s="15"/>
      <c r="M141" s="100" t="s">
        <v>0</v>
      </c>
      <c r="N141" s="101" t="s">
        <v>37</v>
      </c>
      <c r="O141" s="102"/>
      <c r="P141" s="103">
        <f t="shared" si="1"/>
        <v>0</v>
      </c>
      <c r="Q141" s="103">
        <v>0</v>
      </c>
      <c r="R141" s="103">
        <f t="shared" si="2"/>
        <v>0</v>
      </c>
      <c r="S141" s="103">
        <v>0</v>
      </c>
      <c r="T141" s="104">
        <f t="shared" si="3"/>
        <v>0</v>
      </c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R141" s="105" t="s">
        <v>224</v>
      </c>
      <c r="AT141" s="105" t="s">
        <v>219</v>
      </c>
      <c r="AU141" s="105" t="s">
        <v>79</v>
      </c>
      <c r="AY141" s="6" t="s">
        <v>217</v>
      </c>
      <c r="BE141" s="106">
        <f t="shared" si="4"/>
        <v>0</v>
      </c>
      <c r="BF141" s="106">
        <f t="shared" si="5"/>
        <v>0</v>
      </c>
      <c r="BG141" s="106">
        <f t="shared" si="6"/>
        <v>0</v>
      </c>
      <c r="BH141" s="106">
        <f t="shared" si="7"/>
        <v>0</v>
      </c>
      <c r="BI141" s="106">
        <f t="shared" si="8"/>
        <v>0</v>
      </c>
      <c r="BJ141" s="6" t="s">
        <v>79</v>
      </c>
      <c r="BK141" s="106">
        <f t="shared" si="9"/>
        <v>0</v>
      </c>
      <c r="BL141" s="6" t="s">
        <v>224</v>
      </c>
      <c r="BM141" s="105" t="s">
        <v>395</v>
      </c>
    </row>
    <row r="142" spans="1:65" s="17" customFormat="1" ht="24">
      <c r="A142" s="14"/>
      <c r="B142" s="15"/>
      <c r="C142" s="94">
        <f t="shared" si="10"/>
        <v>20</v>
      </c>
      <c r="D142" s="94" t="s">
        <v>219</v>
      </c>
      <c r="E142" s="95" t="s">
        <v>2412</v>
      </c>
      <c r="F142" s="96" t="s">
        <v>4719</v>
      </c>
      <c r="G142" s="97" t="s">
        <v>458</v>
      </c>
      <c r="H142" s="98">
        <v>1</v>
      </c>
      <c r="I142" s="1"/>
      <c r="J142" s="99">
        <f t="shared" si="0"/>
        <v>0</v>
      </c>
      <c r="K142" s="96" t="s">
        <v>0</v>
      </c>
      <c r="L142" s="15"/>
      <c r="M142" s="100" t="s">
        <v>0</v>
      </c>
      <c r="N142" s="101" t="s">
        <v>37</v>
      </c>
      <c r="O142" s="102"/>
      <c r="P142" s="103">
        <f t="shared" si="1"/>
        <v>0</v>
      </c>
      <c r="Q142" s="103">
        <v>0</v>
      </c>
      <c r="R142" s="103">
        <f t="shared" si="2"/>
        <v>0</v>
      </c>
      <c r="S142" s="103">
        <v>0</v>
      </c>
      <c r="T142" s="104">
        <f t="shared" si="3"/>
        <v>0</v>
      </c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R142" s="105" t="s">
        <v>224</v>
      </c>
      <c r="AT142" s="105" t="s">
        <v>219</v>
      </c>
      <c r="AU142" s="105" t="s">
        <v>79</v>
      </c>
      <c r="AY142" s="6" t="s">
        <v>217</v>
      </c>
      <c r="BE142" s="106">
        <f t="shared" si="4"/>
        <v>0</v>
      </c>
      <c r="BF142" s="106">
        <f t="shared" si="5"/>
        <v>0</v>
      </c>
      <c r="BG142" s="106">
        <f t="shared" si="6"/>
        <v>0</v>
      </c>
      <c r="BH142" s="106">
        <f t="shared" si="7"/>
        <v>0</v>
      </c>
      <c r="BI142" s="106">
        <f t="shared" si="8"/>
        <v>0</v>
      </c>
      <c r="BJ142" s="6" t="s">
        <v>79</v>
      </c>
      <c r="BK142" s="106">
        <f t="shared" si="9"/>
        <v>0</v>
      </c>
      <c r="BL142" s="6" t="s">
        <v>224</v>
      </c>
      <c r="BM142" s="105" t="s">
        <v>2413</v>
      </c>
    </row>
    <row r="143" spans="1:65" s="17" customFormat="1" ht="24">
      <c r="A143" s="14"/>
      <c r="B143" s="15"/>
      <c r="C143" s="94">
        <f t="shared" si="10"/>
        <v>21</v>
      </c>
      <c r="D143" s="94" t="s">
        <v>219</v>
      </c>
      <c r="E143" s="95" t="s">
        <v>2414</v>
      </c>
      <c r="F143" s="96" t="s">
        <v>4720</v>
      </c>
      <c r="G143" s="97" t="s">
        <v>458</v>
      </c>
      <c r="H143" s="98">
        <v>1</v>
      </c>
      <c r="I143" s="1"/>
      <c r="J143" s="99">
        <f t="shared" si="0"/>
        <v>0</v>
      </c>
      <c r="K143" s="96" t="s">
        <v>0</v>
      </c>
      <c r="L143" s="15"/>
      <c r="M143" s="100" t="s">
        <v>0</v>
      </c>
      <c r="N143" s="101" t="s">
        <v>37</v>
      </c>
      <c r="O143" s="102"/>
      <c r="P143" s="103">
        <f t="shared" si="1"/>
        <v>0</v>
      </c>
      <c r="Q143" s="103">
        <v>0</v>
      </c>
      <c r="R143" s="103">
        <f t="shared" si="2"/>
        <v>0</v>
      </c>
      <c r="S143" s="103">
        <v>0</v>
      </c>
      <c r="T143" s="104">
        <f t="shared" si="3"/>
        <v>0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R143" s="105" t="s">
        <v>224</v>
      </c>
      <c r="AT143" s="105" t="s">
        <v>219</v>
      </c>
      <c r="AU143" s="105" t="s">
        <v>79</v>
      </c>
      <c r="AY143" s="6" t="s">
        <v>217</v>
      </c>
      <c r="BE143" s="106">
        <f t="shared" si="4"/>
        <v>0</v>
      </c>
      <c r="BF143" s="106">
        <f t="shared" si="5"/>
        <v>0</v>
      </c>
      <c r="BG143" s="106">
        <f t="shared" si="6"/>
        <v>0</v>
      </c>
      <c r="BH143" s="106">
        <f t="shared" si="7"/>
        <v>0</v>
      </c>
      <c r="BI143" s="106">
        <f t="shared" si="8"/>
        <v>0</v>
      </c>
      <c r="BJ143" s="6" t="s">
        <v>79</v>
      </c>
      <c r="BK143" s="106">
        <f t="shared" si="9"/>
        <v>0</v>
      </c>
      <c r="BL143" s="6" t="s">
        <v>224</v>
      </c>
      <c r="BM143" s="105" t="s">
        <v>410</v>
      </c>
    </row>
    <row r="144" spans="1:65" s="17" customFormat="1" ht="24">
      <c r="A144" s="14"/>
      <c r="B144" s="15"/>
      <c r="C144" s="94">
        <f t="shared" si="10"/>
        <v>22</v>
      </c>
      <c r="D144" s="94" t="s">
        <v>219</v>
      </c>
      <c r="E144" s="95" t="s">
        <v>2415</v>
      </c>
      <c r="F144" s="96" t="s">
        <v>4721</v>
      </c>
      <c r="G144" s="97" t="s">
        <v>458</v>
      </c>
      <c r="H144" s="98">
        <v>1</v>
      </c>
      <c r="I144" s="1"/>
      <c r="J144" s="99">
        <f t="shared" si="0"/>
        <v>0</v>
      </c>
      <c r="K144" s="96" t="s">
        <v>0</v>
      </c>
      <c r="L144" s="15"/>
      <c r="M144" s="100" t="s">
        <v>0</v>
      </c>
      <c r="N144" s="101" t="s">
        <v>37</v>
      </c>
      <c r="O144" s="102"/>
      <c r="P144" s="103">
        <f t="shared" si="1"/>
        <v>0</v>
      </c>
      <c r="Q144" s="103">
        <v>0</v>
      </c>
      <c r="R144" s="103">
        <f t="shared" si="2"/>
        <v>0</v>
      </c>
      <c r="S144" s="103">
        <v>0</v>
      </c>
      <c r="T144" s="104">
        <f t="shared" si="3"/>
        <v>0</v>
      </c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R144" s="105" t="s">
        <v>224</v>
      </c>
      <c r="AT144" s="105" t="s">
        <v>219</v>
      </c>
      <c r="AU144" s="105" t="s">
        <v>79</v>
      </c>
      <c r="AY144" s="6" t="s">
        <v>217</v>
      </c>
      <c r="BE144" s="106">
        <f t="shared" si="4"/>
        <v>0</v>
      </c>
      <c r="BF144" s="106">
        <f t="shared" si="5"/>
        <v>0</v>
      </c>
      <c r="BG144" s="106">
        <f t="shared" si="6"/>
        <v>0</v>
      </c>
      <c r="BH144" s="106">
        <f t="shared" si="7"/>
        <v>0</v>
      </c>
      <c r="BI144" s="106">
        <f t="shared" si="8"/>
        <v>0</v>
      </c>
      <c r="BJ144" s="6" t="s">
        <v>79</v>
      </c>
      <c r="BK144" s="106">
        <f t="shared" si="9"/>
        <v>0</v>
      </c>
      <c r="BL144" s="6" t="s">
        <v>224</v>
      </c>
      <c r="BM144" s="105" t="s">
        <v>425</v>
      </c>
    </row>
    <row r="145" spans="1:65" s="17" customFormat="1" ht="24">
      <c r="A145" s="14"/>
      <c r="B145" s="15"/>
      <c r="C145" s="94">
        <f t="shared" si="10"/>
        <v>23</v>
      </c>
      <c r="D145" s="94" t="s">
        <v>219</v>
      </c>
      <c r="E145" s="95" t="s">
        <v>2416</v>
      </c>
      <c r="F145" s="96" t="s">
        <v>4722</v>
      </c>
      <c r="G145" s="97" t="s">
        <v>458</v>
      </c>
      <c r="H145" s="98">
        <v>1</v>
      </c>
      <c r="I145" s="1"/>
      <c r="J145" s="99">
        <f t="shared" si="0"/>
        <v>0</v>
      </c>
      <c r="K145" s="96" t="s">
        <v>0</v>
      </c>
      <c r="L145" s="15"/>
      <c r="M145" s="100" t="s">
        <v>0</v>
      </c>
      <c r="N145" s="101" t="s">
        <v>37</v>
      </c>
      <c r="O145" s="102"/>
      <c r="P145" s="103">
        <f t="shared" si="1"/>
        <v>0</v>
      </c>
      <c r="Q145" s="103">
        <v>0</v>
      </c>
      <c r="R145" s="103">
        <f t="shared" si="2"/>
        <v>0</v>
      </c>
      <c r="S145" s="103">
        <v>0</v>
      </c>
      <c r="T145" s="104">
        <f t="shared" si="3"/>
        <v>0</v>
      </c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R145" s="105" t="s">
        <v>224</v>
      </c>
      <c r="AT145" s="105" t="s">
        <v>219</v>
      </c>
      <c r="AU145" s="105" t="s">
        <v>79</v>
      </c>
      <c r="AY145" s="6" t="s">
        <v>217</v>
      </c>
      <c r="BE145" s="106">
        <f t="shared" si="4"/>
        <v>0</v>
      </c>
      <c r="BF145" s="106">
        <f t="shared" si="5"/>
        <v>0</v>
      </c>
      <c r="BG145" s="106">
        <f t="shared" si="6"/>
        <v>0</v>
      </c>
      <c r="BH145" s="106">
        <f t="shared" si="7"/>
        <v>0</v>
      </c>
      <c r="BI145" s="106">
        <f t="shared" si="8"/>
        <v>0</v>
      </c>
      <c r="BJ145" s="6" t="s">
        <v>79</v>
      </c>
      <c r="BK145" s="106">
        <f t="shared" si="9"/>
        <v>0</v>
      </c>
      <c r="BL145" s="6" t="s">
        <v>224</v>
      </c>
      <c r="BM145" s="105" t="s">
        <v>435</v>
      </c>
    </row>
    <row r="146" spans="1:65" s="17" customFormat="1" ht="24">
      <c r="A146" s="14"/>
      <c r="B146" s="15"/>
      <c r="C146" s="94">
        <f t="shared" si="10"/>
        <v>24</v>
      </c>
      <c r="D146" s="94" t="s">
        <v>219</v>
      </c>
      <c r="E146" s="95" t="s">
        <v>2417</v>
      </c>
      <c r="F146" s="96" t="s">
        <v>4723</v>
      </c>
      <c r="G146" s="97" t="s">
        <v>458</v>
      </c>
      <c r="H146" s="98">
        <v>1</v>
      </c>
      <c r="I146" s="1"/>
      <c r="J146" s="99">
        <f t="shared" si="0"/>
        <v>0</v>
      </c>
      <c r="K146" s="96" t="s">
        <v>0</v>
      </c>
      <c r="L146" s="15"/>
      <c r="M146" s="100" t="s">
        <v>0</v>
      </c>
      <c r="N146" s="101" t="s">
        <v>37</v>
      </c>
      <c r="O146" s="102"/>
      <c r="P146" s="103">
        <f t="shared" si="1"/>
        <v>0</v>
      </c>
      <c r="Q146" s="103">
        <v>0</v>
      </c>
      <c r="R146" s="103">
        <f t="shared" si="2"/>
        <v>0</v>
      </c>
      <c r="S146" s="103">
        <v>0</v>
      </c>
      <c r="T146" s="104">
        <f t="shared" si="3"/>
        <v>0</v>
      </c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R146" s="105" t="s">
        <v>224</v>
      </c>
      <c r="AT146" s="105" t="s">
        <v>219</v>
      </c>
      <c r="AU146" s="105" t="s">
        <v>79</v>
      </c>
      <c r="AY146" s="6" t="s">
        <v>217</v>
      </c>
      <c r="BE146" s="106">
        <f t="shared" si="4"/>
        <v>0</v>
      </c>
      <c r="BF146" s="106">
        <f t="shared" si="5"/>
        <v>0</v>
      </c>
      <c r="BG146" s="106">
        <f t="shared" si="6"/>
        <v>0</v>
      </c>
      <c r="BH146" s="106">
        <f t="shared" si="7"/>
        <v>0</v>
      </c>
      <c r="BI146" s="106">
        <f t="shared" si="8"/>
        <v>0</v>
      </c>
      <c r="BJ146" s="6" t="s">
        <v>79</v>
      </c>
      <c r="BK146" s="106">
        <f t="shared" si="9"/>
        <v>0</v>
      </c>
      <c r="BL146" s="6" t="s">
        <v>224</v>
      </c>
      <c r="BM146" s="105" t="s">
        <v>445</v>
      </c>
    </row>
    <row r="147" spans="1:65" s="17" customFormat="1" ht="24">
      <c r="A147" s="14"/>
      <c r="B147" s="15"/>
      <c r="C147" s="94">
        <f t="shared" si="10"/>
        <v>25</v>
      </c>
      <c r="D147" s="94" t="s">
        <v>219</v>
      </c>
      <c r="E147" s="95" t="s">
        <v>2418</v>
      </c>
      <c r="F147" s="96" t="s">
        <v>4724</v>
      </c>
      <c r="G147" s="97" t="s">
        <v>458</v>
      </c>
      <c r="H147" s="98">
        <v>1</v>
      </c>
      <c r="I147" s="1"/>
      <c r="J147" s="99">
        <f t="shared" si="0"/>
        <v>0</v>
      </c>
      <c r="K147" s="96" t="s">
        <v>0</v>
      </c>
      <c r="L147" s="15"/>
      <c r="M147" s="100" t="s">
        <v>0</v>
      </c>
      <c r="N147" s="101" t="s">
        <v>37</v>
      </c>
      <c r="O147" s="102"/>
      <c r="P147" s="103">
        <f t="shared" si="1"/>
        <v>0</v>
      </c>
      <c r="Q147" s="103">
        <v>0</v>
      </c>
      <c r="R147" s="103">
        <f t="shared" si="2"/>
        <v>0</v>
      </c>
      <c r="S147" s="103">
        <v>0</v>
      </c>
      <c r="T147" s="104">
        <f t="shared" si="3"/>
        <v>0</v>
      </c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R147" s="105" t="s">
        <v>224</v>
      </c>
      <c r="AT147" s="105" t="s">
        <v>219</v>
      </c>
      <c r="AU147" s="105" t="s">
        <v>79</v>
      </c>
      <c r="AY147" s="6" t="s">
        <v>217</v>
      </c>
      <c r="BE147" s="106">
        <f t="shared" si="4"/>
        <v>0</v>
      </c>
      <c r="BF147" s="106">
        <f t="shared" si="5"/>
        <v>0</v>
      </c>
      <c r="BG147" s="106">
        <f t="shared" si="6"/>
        <v>0</v>
      </c>
      <c r="BH147" s="106">
        <f t="shared" si="7"/>
        <v>0</v>
      </c>
      <c r="BI147" s="106">
        <f t="shared" si="8"/>
        <v>0</v>
      </c>
      <c r="BJ147" s="6" t="s">
        <v>79</v>
      </c>
      <c r="BK147" s="106">
        <f t="shared" si="9"/>
        <v>0</v>
      </c>
      <c r="BL147" s="6" t="s">
        <v>224</v>
      </c>
      <c r="BM147" s="105" t="s">
        <v>455</v>
      </c>
    </row>
    <row r="148" spans="1:65" s="17" customFormat="1" ht="24">
      <c r="A148" s="14"/>
      <c r="B148" s="15"/>
      <c r="C148" s="94">
        <f t="shared" si="10"/>
        <v>26</v>
      </c>
      <c r="D148" s="94" t="s">
        <v>219</v>
      </c>
      <c r="E148" s="95" t="s">
        <v>2419</v>
      </c>
      <c r="F148" s="96" t="s">
        <v>4725</v>
      </c>
      <c r="G148" s="97" t="s">
        <v>458</v>
      </c>
      <c r="H148" s="98">
        <v>1</v>
      </c>
      <c r="I148" s="1"/>
      <c r="J148" s="99">
        <f t="shared" si="0"/>
        <v>0</v>
      </c>
      <c r="K148" s="96" t="s">
        <v>0</v>
      </c>
      <c r="L148" s="15"/>
      <c r="M148" s="100" t="s">
        <v>0</v>
      </c>
      <c r="N148" s="101" t="s">
        <v>37</v>
      </c>
      <c r="O148" s="102"/>
      <c r="P148" s="103">
        <f t="shared" si="1"/>
        <v>0</v>
      </c>
      <c r="Q148" s="103">
        <v>0</v>
      </c>
      <c r="R148" s="103">
        <f t="shared" si="2"/>
        <v>0</v>
      </c>
      <c r="S148" s="103">
        <v>0</v>
      </c>
      <c r="T148" s="104">
        <f t="shared" si="3"/>
        <v>0</v>
      </c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R148" s="105" t="s">
        <v>224</v>
      </c>
      <c r="AT148" s="105" t="s">
        <v>219</v>
      </c>
      <c r="AU148" s="105" t="s">
        <v>79</v>
      </c>
      <c r="AY148" s="6" t="s">
        <v>217</v>
      </c>
      <c r="BE148" s="106">
        <f t="shared" si="4"/>
        <v>0</v>
      </c>
      <c r="BF148" s="106">
        <f t="shared" si="5"/>
        <v>0</v>
      </c>
      <c r="BG148" s="106">
        <f t="shared" si="6"/>
        <v>0</v>
      </c>
      <c r="BH148" s="106">
        <f t="shared" si="7"/>
        <v>0</v>
      </c>
      <c r="BI148" s="106">
        <f t="shared" si="8"/>
        <v>0</v>
      </c>
      <c r="BJ148" s="6" t="s">
        <v>79</v>
      </c>
      <c r="BK148" s="106">
        <f t="shared" si="9"/>
        <v>0</v>
      </c>
      <c r="BL148" s="6" t="s">
        <v>224</v>
      </c>
      <c r="BM148" s="105" t="s">
        <v>464</v>
      </c>
    </row>
    <row r="149" spans="1:65" s="17" customFormat="1" ht="24">
      <c r="A149" s="14"/>
      <c r="B149" s="15"/>
      <c r="C149" s="94">
        <f t="shared" si="10"/>
        <v>27</v>
      </c>
      <c r="D149" s="94" t="s">
        <v>219</v>
      </c>
      <c r="E149" s="95" t="s">
        <v>2420</v>
      </c>
      <c r="F149" s="96" t="s">
        <v>4726</v>
      </c>
      <c r="G149" s="97" t="s">
        <v>458</v>
      </c>
      <c r="H149" s="98">
        <v>1</v>
      </c>
      <c r="I149" s="1"/>
      <c r="J149" s="99">
        <f t="shared" si="0"/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 t="shared" si="1"/>
        <v>0</v>
      </c>
      <c r="Q149" s="103">
        <v>0</v>
      </c>
      <c r="R149" s="103">
        <f t="shared" si="2"/>
        <v>0</v>
      </c>
      <c r="S149" s="103">
        <v>0</v>
      </c>
      <c r="T149" s="104">
        <f t="shared" si="3"/>
        <v>0</v>
      </c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R149" s="105" t="s">
        <v>224</v>
      </c>
      <c r="AT149" s="105" t="s">
        <v>219</v>
      </c>
      <c r="AU149" s="105" t="s">
        <v>79</v>
      </c>
      <c r="AY149" s="6" t="s">
        <v>217</v>
      </c>
      <c r="BE149" s="106">
        <f t="shared" si="4"/>
        <v>0</v>
      </c>
      <c r="BF149" s="106">
        <f t="shared" si="5"/>
        <v>0</v>
      </c>
      <c r="BG149" s="106">
        <f t="shared" si="6"/>
        <v>0</v>
      </c>
      <c r="BH149" s="106">
        <f t="shared" si="7"/>
        <v>0</v>
      </c>
      <c r="BI149" s="106">
        <f t="shared" si="8"/>
        <v>0</v>
      </c>
      <c r="BJ149" s="6" t="s">
        <v>79</v>
      </c>
      <c r="BK149" s="106">
        <f t="shared" si="9"/>
        <v>0</v>
      </c>
      <c r="BL149" s="6" t="s">
        <v>224</v>
      </c>
      <c r="BM149" s="105" t="s">
        <v>2421</v>
      </c>
    </row>
    <row r="150" spans="1:65" s="17" customFormat="1" ht="24">
      <c r="A150" s="14"/>
      <c r="B150" s="15"/>
      <c r="C150" s="94">
        <f t="shared" si="10"/>
        <v>28</v>
      </c>
      <c r="D150" s="94" t="s">
        <v>219</v>
      </c>
      <c r="E150" s="95" t="s">
        <v>2422</v>
      </c>
      <c r="F150" s="96" t="s">
        <v>4727</v>
      </c>
      <c r="G150" s="97" t="s">
        <v>458</v>
      </c>
      <c r="H150" s="98">
        <v>1</v>
      </c>
      <c r="I150" s="1"/>
      <c r="J150" s="99">
        <f t="shared" si="0"/>
        <v>0</v>
      </c>
      <c r="K150" s="96" t="s">
        <v>0</v>
      </c>
      <c r="L150" s="15"/>
      <c r="M150" s="100" t="s">
        <v>0</v>
      </c>
      <c r="N150" s="101" t="s">
        <v>37</v>
      </c>
      <c r="O150" s="102"/>
      <c r="P150" s="103">
        <f t="shared" si="1"/>
        <v>0</v>
      </c>
      <c r="Q150" s="103">
        <v>0</v>
      </c>
      <c r="R150" s="103">
        <f t="shared" si="2"/>
        <v>0</v>
      </c>
      <c r="S150" s="103">
        <v>0</v>
      </c>
      <c r="T150" s="104">
        <f t="shared" si="3"/>
        <v>0</v>
      </c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R150" s="105" t="s">
        <v>224</v>
      </c>
      <c r="AT150" s="105" t="s">
        <v>219</v>
      </c>
      <c r="AU150" s="105" t="s">
        <v>79</v>
      </c>
      <c r="AY150" s="6" t="s">
        <v>217</v>
      </c>
      <c r="BE150" s="106">
        <f t="shared" si="4"/>
        <v>0</v>
      </c>
      <c r="BF150" s="106">
        <f t="shared" si="5"/>
        <v>0</v>
      </c>
      <c r="BG150" s="106">
        <f t="shared" si="6"/>
        <v>0</v>
      </c>
      <c r="BH150" s="106">
        <f t="shared" si="7"/>
        <v>0</v>
      </c>
      <c r="BI150" s="106">
        <f t="shared" si="8"/>
        <v>0</v>
      </c>
      <c r="BJ150" s="6" t="s">
        <v>79</v>
      </c>
      <c r="BK150" s="106">
        <f t="shared" si="9"/>
        <v>0</v>
      </c>
      <c r="BL150" s="6" t="s">
        <v>224</v>
      </c>
      <c r="BM150" s="105" t="s">
        <v>2423</v>
      </c>
    </row>
    <row r="151" spans="1:65" s="17" customFormat="1" ht="24">
      <c r="A151" s="14"/>
      <c r="B151" s="15"/>
      <c r="C151" s="94">
        <f t="shared" si="10"/>
        <v>29</v>
      </c>
      <c r="D151" s="94" t="s">
        <v>219</v>
      </c>
      <c r="E151" s="95" t="s">
        <v>2424</v>
      </c>
      <c r="F151" s="96" t="s">
        <v>4728</v>
      </c>
      <c r="G151" s="97" t="s">
        <v>458</v>
      </c>
      <c r="H151" s="98">
        <v>1</v>
      </c>
      <c r="I151" s="1"/>
      <c r="J151" s="99">
        <f t="shared" si="0"/>
        <v>0</v>
      </c>
      <c r="K151" s="96" t="s">
        <v>0</v>
      </c>
      <c r="L151" s="15"/>
      <c r="M151" s="100" t="s">
        <v>0</v>
      </c>
      <c r="N151" s="101" t="s">
        <v>37</v>
      </c>
      <c r="O151" s="102"/>
      <c r="P151" s="103">
        <f t="shared" si="1"/>
        <v>0</v>
      </c>
      <c r="Q151" s="103">
        <v>0</v>
      </c>
      <c r="R151" s="103">
        <f t="shared" si="2"/>
        <v>0</v>
      </c>
      <c r="S151" s="103">
        <v>0</v>
      </c>
      <c r="T151" s="104">
        <f t="shared" si="3"/>
        <v>0</v>
      </c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R151" s="105" t="s">
        <v>224</v>
      </c>
      <c r="AT151" s="105" t="s">
        <v>219</v>
      </c>
      <c r="AU151" s="105" t="s">
        <v>79</v>
      </c>
      <c r="AY151" s="6" t="s">
        <v>217</v>
      </c>
      <c r="BE151" s="106">
        <f t="shared" si="4"/>
        <v>0</v>
      </c>
      <c r="BF151" s="106">
        <f t="shared" si="5"/>
        <v>0</v>
      </c>
      <c r="BG151" s="106">
        <f t="shared" si="6"/>
        <v>0</v>
      </c>
      <c r="BH151" s="106">
        <f t="shared" si="7"/>
        <v>0</v>
      </c>
      <c r="BI151" s="106">
        <f t="shared" si="8"/>
        <v>0</v>
      </c>
      <c r="BJ151" s="6" t="s">
        <v>79</v>
      </c>
      <c r="BK151" s="106">
        <f t="shared" si="9"/>
        <v>0</v>
      </c>
      <c r="BL151" s="6" t="s">
        <v>224</v>
      </c>
      <c r="BM151" s="105" t="s">
        <v>474</v>
      </c>
    </row>
    <row r="152" spans="1:65" s="17" customFormat="1" ht="24">
      <c r="A152" s="14"/>
      <c r="B152" s="15"/>
      <c r="C152" s="94">
        <f t="shared" si="10"/>
        <v>30</v>
      </c>
      <c r="D152" s="94" t="s">
        <v>219</v>
      </c>
      <c r="E152" s="95" t="s">
        <v>2425</v>
      </c>
      <c r="F152" s="96" t="s">
        <v>4729</v>
      </c>
      <c r="G152" s="97" t="s">
        <v>458</v>
      </c>
      <c r="H152" s="98">
        <v>1</v>
      </c>
      <c r="I152" s="1"/>
      <c r="J152" s="99">
        <f t="shared" si="0"/>
        <v>0</v>
      </c>
      <c r="K152" s="96" t="s">
        <v>0</v>
      </c>
      <c r="L152" s="15"/>
      <c r="M152" s="100" t="s">
        <v>0</v>
      </c>
      <c r="N152" s="101" t="s">
        <v>37</v>
      </c>
      <c r="O152" s="102"/>
      <c r="P152" s="103">
        <f t="shared" si="1"/>
        <v>0</v>
      </c>
      <c r="Q152" s="103">
        <v>0</v>
      </c>
      <c r="R152" s="103">
        <f t="shared" si="2"/>
        <v>0</v>
      </c>
      <c r="S152" s="103">
        <v>0</v>
      </c>
      <c r="T152" s="104">
        <f t="shared" si="3"/>
        <v>0</v>
      </c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R152" s="105" t="s">
        <v>224</v>
      </c>
      <c r="AT152" s="105" t="s">
        <v>219</v>
      </c>
      <c r="AU152" s="105" t="s">
        <v>79</v>
      </c>
      <c r="AY152" s="6" t="s">
        <v>217</v>
      </c>
      <c r="BE152" s="106">
        <f t="shared" si="4"/>
        <v>0</v>
      </c>
      <c r="BF152" s="106">
        <f t="shared" si="5"/>
        <v>0</v>
      </c>
      <c r="BG152" s="106">
        <f t="shared" si="6"/>
        <v>0</v>
      </c>
      <c r="BH152" s="106">
        <f t="shared" si="7"/>
        <v>0</v>
      </c>
      <c r="BI152" s="106">
        <f t="shared" si="8"/>
        <v>0</v>
      </c>
      <c r="BJ152" s="6" t="s">
        <v>79</v>
      </c>
      <c r="BK152" s="106">
        <f t="shared" si="9"/>
        <v>0</v>
      </c>
      <c r="BL152" s="6" t="s">
        <v>224</v>
      </c>
      <c r="BM152" s="105" t="s">
        <v>484</v>
      </c>
    </row>
    <row r="153" spans="1:65" s="17" customFormat="1" ht="24">
      <c r="A153" s="14"/>
      <c r="B153" s="15"/>
      <c r="C153" s="94">
        <f t="shared" si="10"/>
        <v>31</v>
      </c>
      <c r="D153" s="94" t="s">
        <v>219</v>
      </c>
      <c r="E153" s="95" t="s">
        <v>2426</v>
      </c>
      <c r="F153" s="96" t="s">
        <v>4730</v>
      </c>
      <c r="G153" s="97" t="s">
        <v>458</v>
      </c>
      <c r="H153" s="98">
        <v>1</v>
      </c>
      <c r="I153" s="1"/>
      <c r="J153" s="99">
        <f t="shared" si="0"/>
        <v>0</v>
      </c>
      <c r="K153" s="96" t="s">
        <v>0</v>
      </c>
      <c r="L153" s="15"/>
      <c r="M153" s="100" t="s">
        <v>0</v>
      </c>
      <c r="N153" s="101" t="s">
        <v>37</v>
      </c>
      <c r="O153" s="102"/>
      <c r="P153" s="103">
        <f t="shared" si="1"/>
        <v>0</v>
      </c>
      <c r="Q153" s="103">
        <v>0</v>
      </c>
      <c r="R153" s="103">
        <f t="shared" si="2"/>
        <v>0</v>
      </c>
      <c r="S153" s="103">
        <v>0</v>
      </c>
      <c r="T153" s="104">
        <f t="shared" si="3"/>
        <v>0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R153" s="105" t="s">
        <v>224</v>
      </c>
      <c r="AT153" s="105" t="s">
        <v>219</v>
      </c>
      <c r="AU153" s="105" t="s">
        <v>79</v>
      </c>
      <c r="AY153" s="6" t="s">
        <v>217</v>
      </c>
      <c r="BE153" s="106">
        <f t="shared" si="4"/>
        <v>0</v>
      </c>
      <c r="BF153" s="106">
        <f t="shared" si="5"/>
        <v>0</v>
      </c>
      <c r="BG153" s="106">
        <f t="shared" si="6"/>
        <v>0</v>
      </c>
      <c r="BH153" s="106">
        <f t="shared" si="7"/>
        <v>0</v>
      </c>
      <c r="BI153" s="106">
        <f t="shared" si="8"/>
        <v>0</v>
      </c>
      <c r="BJ153" s="6" t="s">
        <v>79</v>
      </c>
      <c r="BK153" s="106">
        <f t="shared" si="9"/>
        <v>0</v>
      </c>
      <c r="BL153" s="6" t="s">
        <v>224</v>
      </c>
      <c r="BM153" s="105" t="s">
        <v>494</v>
      </c>
    </row>
    <row r="154" spans="1:65" s="17" customFormat="1" ht="24">
      <c r="A154" s="14"/>
      <c r="B154" s="15"/>
      <c r="C154" s="94">
        <f t="shared" si="10"/>
        <v>32</v>
      </c>
      <c r="D154" s="94" t="s">
        <v>219</v>
      </c>
      <c r="E154" s="95" t="s">
        <v>2427</v>
      </c>
      <c r="F154" s="96" t="s">
        <v>4731</v>
      </c>
      <c r="G154" s="97" t="s">
        <v>458</v>
      </c>
      <c r="H154" s="98">
        <v>1</v>
      </c>
      <c r="I154" s="1"/>
      <c r="J154" s="99">
        <f t="shared" si="0"/>
        <v>0</v>
      </c>
      <c r="K154" s="96" t="s">
        <v>0</v>
      </c>
      <c r="L154" s="15"/>
      <c r="M154" s="100" t="s">
        <v>0</v>
      </c>
      <c r="N154" s="101" t="s">
        <v>37</v>
      </c>
      <c r="O154" s="102"/>
      <c r="P154" s="103">
        <f t="shared" si="1"/>
        <v>0</v>
      </c>
      <c r="Q154" s="103">
        <v>0</v>
      </c>
      <c r="R154" s="103">
        <f t="shared" si="2"/>
        <v>0</v>
      </c>
      <c r="S154" s="103">
        <v>0</v>
      </c>
      <c r="T154" s="104">
        <f t="shared" si="3"/>
        <v>0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R154" s="105" t="s">
        <v>224</v>
      </c>
      <c r="AT154" s="105" t="s">
        <v>219</v>
      </c>
      <c r="AU154" s="105" t="s">
        <v>79</v>
      </c>
      <c r="AY154" s="6" t="s">
        <v>217</v>
      </c>
      <c r="BE154" s="106">
        <f t="shared" si="4"/>
        <v>0</v>
      </c>
      <c r="BF154" s="106">
        <f t="shared" si="5"/>
        <v>0</v>
      </c>
      <c r="BG154" s="106">
        <f t="shared" si="6"/>
        <v>0</v>
      </c>
      <c r="BH154" s="106">
        <f t="shared" si="7"/>
        <v>0</v>
      </c>
      <c r="BI154" s="106">
        <f t="shared" si="8"/>
        <v>0</v>
      </c>
      <c r="BJ154" s="6" t="s">
        <v>79</v>
      </c>
      <c r="BK154" s="106">
        <f t="shared" si="9"/>
        <v>0</v>
      </c>
      <c r="BL154" s="6" t="s">
        <v>224</v>
      </c>
      <c r="BM154" s="105" t="s">
        <v>507</v>
      </c>
    </row>
    <row r="155" spans="1:65" s="17" customFormat="1" ht="24">
      <c r="A155" s="14"/>
      <c r="B155" s="15"/>
      <c r="C155" s="94">
        <f t="shared" si="10"/>
        <v>33</v>
      </c>
      <c r="D155" s="94" t="s">
        <v>219</v>
      </c>
      <c r="E155" s="95" t="s">
        <v>2428</v>
      </c>
      <c r="F155" s="96" t="s">
        <v>4732</v>
      </c>
      <c r="G155" s="97" t="s">
        <v>458</v>
      </c>
      <c r="H155" s="98">
        <v>1</v>
      </c>
      <c r="I155" s="1"/>
      <c r="J155" s="99">
        <f t="shared" si="0"/>
        <v>0</v>
      </c>
      <c r="K155" s="96" t="s">
        <v>0</v>
      </c>
      <c r="L155" s="15"/>
      <c r="M155" s="100" t="s">
        <v>0</v>
      </c>
      <c r="N155" s="101" t="s">
        <v>37</v>
      </c>
      <c r="O155" s="102"/>
      <c r="P155" s="103">
        <f t="shared" si="1"/>
        <v>0</v>
      </c>
      <c r="Q155" s="103">
        <v>0</v>
      </c>
      <c r="R155" s="103">
        <f t="shared" si="2"/>
        <v>0</v>
      </c>
      <c r="S155" s="103">
        <v>0</v>
      </c>
      <c r="T155" s="104">
        <f t="shared" si="3"/>
        <v>0</v>
      </c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R155" s="105" t="s">
        <v>224</v>
      </c>
      <c r="AT155" s="105" t="s">
        <v>219</v>
      </c>
      <c r="AU155" s="105" t="s">
        <v>79</v>
      </c>
      <c r="AY155" s="6" t="s">
        <v>217</v>
      </c>
      <c r="BE155" s="106">
        <f t="shared" si="4"/>
        <v>0</v>
      </c>
      <c r="BF155" s="106">
        <f t="shared" si="5"/>
        <v>0</v>
      </c>
      <c r="BG155" s="106">
        <f t="shared" si="6"/>
        <v>0</v>
      </c>
      <c r="BH155" s="106">
        <f t="shared" si="7"/>
        <v>0</v>
      </c>
      <c r="BI155" s="106">
        <f t="shared" si="8"/>
        <v>0</v>
      </c>
      <c r="BJ155" s="6" t="s">
        <v>79</v>
      </c>
      <c r="BK155" s="106">
        <f t="shared" si="9"/>
        <v>0</v>
      </c>
      <c r="BL155" s="6" t="s">
        <v>224</v>
      </c>
      <c r="BM155" s="105" t="s">
        <v>2429</v>
      </c>
    </row>
    <row r="156" spans="1:65" s="17" customFormat="1" ht="24">
      <c r="A156" s="14"/>
      <c r="B156" s="15"/>
      <c r="C156" s="94">
        <f t="shared" si="10"/>
        <v>34</v>
      </c>
      <c r="D156" s="94" t="s">
        <v>219</v>
      </c>
      <c r="E156" s="95" t="s">
        <v>2430</v>
      </c>
      <c r="F156" s="96" t="s">
        <v>4733</v>
      </c>
      <c r="G156" s="97" t="s">
        <v>458</v>
      </c>
      <c r="H156" s="98">
        <v>1</v>
      </c>
      <c r="I156" s="1"/>
      <c r="J156" s="99">
        <f t="shared" si="0"/>
        <v>0</v>
      </c>
      <c r="K156" s="96" t="s">
        <v>0</v>
      </c>
      <c r="L156" s="15"/>
      <c r="M156" s="100" t="s">
        <v>0</v>
      </c>
      <c r="N156" s="101" t="s">
        <v>37</v>
      </c>
      <c r="O156" s="102"/>
      <c r="P156" s="103">
        <f t="shared" si="1"/>
        <v>0</v>
      </c>
      <c r="Q156" s="103">
        <v>0</v>
      </c>
      <c r="R156" s="103">
        <f t="shared" si="2"/>
        <v>0</v>
      </c>
      <c r="S156" s="103">
        <v>0</v>
      </c>
      <c r="T156" s="104">
        <f t="shared" si="3"/>
        <v>0</v>
      </c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R156" s="105" t="s">
        <v>224</v>
      </c>
      <c r="AT156" s="105" t="s">
        <v>219</v>
      </c>
      <c r="AU156" s="105" t="s">
        <v>79</v>
      </c>
      <c r="AY156" s="6" t="s">
        <v>217</v>
      </c>
      <c r="BE156" s="106">
        <f t="shared" si="4"/>
        <v>0</v>
      </c>
      <c r="BF156" s="106">
        <f t="shared" si="5"/>
        <v>0</v>
      </c>
      <c r="BG156" s="106">
        <f t="shared" si="6"/>
        <v>0</v>
      </c>
      <c r="BH156" s="106">
        <f t="shared" si="7"/>
        <v>0</v>
      </c>
      <c r="BI156" s="106">
        <f t="shared" si="8"/>
        <v>0</v>
      </c>
      <c r="BJ156" s="6" t="s">
        <v>79</v>
      </c>
      <c r="BK156" s="106">
        <f t="shared" si="9"/>
        <v>0</v>
      </c>
      <c r="BL156" s="6" t="s">
        <v>224</v>
      </c>
      <c r="BM156" s="105" t="s">
        <v>2431</v>
      </c>
    </row>
    <row r="157" spans="1:65" s="17" customFormat="1" ht="24">
      <c r="A157" s="14"/>
      <c r="B157" s="15"/>
      <c r="C157" s="94">
        <f t="shared" si="10"/>
        <v>35</v>
      </c>
      <c r="D157" s="94" t="s">
        <v>219</v>
      </c>
      <c r="E157" s="95" t="s">
        <v>2432</v>
      </c>
      <c r="F157" s="96" t="s">
        <v>4734</v>
      </c>
      <c r="G157" s="97" t="s">
        <v>458</v>
      </c>
      <c r="H157" s="98">
        <v>1</v>
      </c>
      <c r="I157" s="1"/>
      <c r="J157" s="99">
        <f t="shared" si="0"/>
        <v>0</v>
      </c>
      <c r="K157" s="96" t="s">
        <v>0</v>
      </c>
      <c r="L157" s="15"/>
      <c r="M157" s="100" t="s">
        <v>0</v>
      </c>
      <c r="N157" s="101" t="s">
        <v>37</v>
      </c>
      <c r="O157" s="102"/>
      <c r="P157" s="103">
        <f t="shared" si="1"/>
        <v>0</v>
      </c>
      <c r="Q157" s="103">
        <v>0</v>
      </c>
      <c r="R157" s="103">
        <f t="shared" si="2"/>
        <v>0</v>
      </c>
      <c r="S157" s="103">
        <v>0</v>
      </c>
      <c r="T157" s="104">
        <f t="shared" si="3"/>
        <v>0</v>
      </c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R157" s="105" t="s">
        <v>224</v>
      </c>
      <c r="AT157" s="105" t="s">
        <v>219</v>
      </c>
      <c r="AU157" s="105" t="s">
        <v>79</v>
      </c>
      <c r="AY157" s="6" t="s">
        <v>217</v>
      </c>
      <c r="BE157" s="106">
        <f t="shared" si="4"/>
        <v>0</v>
      </c>
      <c r="BF157" s="106">
        <f t="shared" si="5"/>
        <v>0</v>
      </c>
      <c r="BG157" s="106">
        <f t="shared" si="6"/>
        <v>0</v>
      </c>
      <c r="BH157" s="106">
        <f t="shared" si="7"/>
        <v>0</v>
      </c>
      <c r="BI157" s="106">
        <f t="shared" si="8"/>
        <v>0</v>
      </c>
      <c r="BJ157" s="6" t="s">
        <v>79</v>
      </c>
      <c r="BK157" s="106">
        <f t="shared" si="9"/>
        <v>0</v>
      </c>
      <c r="BL157" s="6" t="s">
        <v>224</v>
      </c>
      <c r="BM157" s="105" t="s">
        <v>516</v>
      </c>
    </row>
    <row r="158" spans="1:65" s="17" customFormat="1" ht="24">
      <c r="A158" s="14"/>
      <c r="B158" s="15"/>
      <c r="C158" s="94">
        <f t="shared" si="10"/>
        <v>36</v>
      </c>
      <c r="D158" s="94" t="s">
        <v>219</v>
      </c>
      <c r="E158" s="95" t="s">
        <v>2433</v>
      </c>
      <c r="F158" s="96" t="s">
        <v>4735</v>
      </c>
      <c r="G158" s="97" t="s">
        <v>458</v>
      </c>
      <c r="H158" s="98">
        <v>1</v>
      </c>
      <c r="I158" s="1"/>
      <c r="J158" s="99">
        <f t="shared" si="0"/>
        <v>0</v>
      </c>
      <c r="K158" s="96" t="s">
        <v>0</v>
      </c>
      <c r="L158" s="15"/>
      <c r="M158" s="100" t="s">
        <v>0</v>
      </c>
      <c r="N158" s="101" t="s">
        <v>37</v>
      </c>
      <c r="O158" s="102"/>
      <c r="P158" s="103">
        <f t="shared" si="1"/>
        <v>0</v>
      </c>
      <c r="Q158" s="103">
        <v>0</v>
      </c>
      <c r="R158" s="103">
        <f t="shared" si="2"/>
        <v>0</v>
      </c>
      <c r="S158" s="103">
        <v>0</v>
      </c>
      <c r="T158" s="104">
        <f t="shared" si="3"/>
        <v>0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R158" s="105" t="s">
        <v>224</v>
      </c>
      <c r="AT158" s="105" t="s">
        <v>219</v>
      </c>
      <c r="AU158" s="105" t="s">
        <v>79</v>
      </c>
      <c r="AY158" s="6" t="s">
        <v>217</v>
      </c>
      <c r="BE158" s="106">
        <f t="shared" si="4"/>
        <v>0</v>
      </c>
      <c r="BF158" s="106">
        <f t="shared" si="5"/>
        <v>0</v>
      </c>
      <c r="BG158" s="106">
        <f t="shared" si="6"/>
        <v>0</v>
      </c>
      <c r="BH158" s="106">
        <f t="shared" si="7"/>
        <v>0</v>
      </c>
      <c r="BI158" s="106">
        <f t="shared" si="8"/>
        <v>0</v>
      </c>
      <c r="BJ158" s="6" t="s">
        <v>79</v>
      </c>
      <c r="BK158" s="106">
        <f t="shared" si="9"/>
        <v>0</v>
      </c>
      <c r="BL158" s="6" t="s">
        <v>224</v>
      </c>
      <c r="BM158" s="105" t="s">
        <v>527</v>
      </c>
    </row>
    <row r="159" spans="1:65" s="17" customFormat="1" ht="24">
      <c r="A159" s="14"/>
      <c r="B159" s="15"/>
      <c r="C159" s="94">
        <f t="shared" si="10"/>
        <v>37</v>
      </c>
      <c r="D159" s="94" t="s">
        <v>219</v>
      </c>
      <c r="E159" s="95" t="s">
        <v>2434</v>
      </c>
      <c r="F159" s="96" t="s">
        <v>4736</v>
      </c>
      <c r="G159" s="97" t="s">
        <v>458</v>
      </c>
      <c r="H159" s="98">
        <v>1</v>
      </c>
      <c r="I159" s="1"/>
      <c r="J159" s="99">
        <f t="shared" si="0"/>
        <v>0</v>
      </c>
      <c r="K159" s="96" t="s">
        <v>0</v>
      </c>
      <c r="L159" s="15"/>
      <c r="M159" s="118" t="s">
        <v>0</v>
      </c>
      <c r="N159" s="119" t="s">
        <v>37</v>
      </c>
      <c r="O159" s="120"/>
      <c r="P159" s="121">
        <f t="shared" si="1"/>
        <v>0</v>
      </c>
      <c r="Q159" s="121">
        <v>0</v>
      </c>
      <c r="R159" s="121">
        <f t="shared" si="2"/>
        <v>0</v>
      </c>
      <c r="S159" s="121">
        <v>0</v>
      </c>
      <c r="T159" s="122">
        <f t="shared" si="3"/>
        <v>0</v>
      </c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R159" s="105" t="s">
        <v>224</v>
      </c>
      <c r="AT159" s="105" t="s">
        <v>219</v>
      </c>
      <c r="AU159" s="105" t="s">
        <v>79</v>
      </c>
      <c r="AY159" s="6" t="s">
        <v>217</v>
      </c>
      <c r="BE159" s="106">
        <f t="shared" si="4"/>
        <v>0</v>
      </c>
      <c r="BF159" s="106">
        <f t="shared" si="5"/>
        <v>0</v>
      </c>
      <c r="BG159" s="106">
        <f t="shared" si="6"/>
        <v>0</v>
      </c>
      <c r="BH159" s="106">
        <f t="shared" si="7"/>
        <v>0</v>
      </c>
      <c r="BI159" s="106">
        <f t="shared" si="8"/>
        <v>0</v>
      </c>
      <c r="BJ159" s="6" t="s">
        <v>79</v>
      </c>
      <c r="BK159" s="106">
        <f t="shared" si="9"/>
        <v>0</v>
      </c>
      <c r="BL159" s="6" t="s">
        <v>224</v>
      </c>
      <c r="BM159" s="105" t="s">
        <v>536</v>
      </c>
    </row>
    <row r="160" spans="1:65" s="17" customFormat="1" ht="6.95" customHeight="1">
      <c r="A160" s="14"/>
      <c r="B160" s="46"/>
      <c r="C160" s="47"/>
      <c r="D160" s="47"/>
      <c r="E160" s="47"/>
      <c r="F160" s="47"/>
      <c r="G160" s="47"/>
      <c r="H160" s="47"/>
      <c r="I160" s="47"/>
      <c r="J160" s="47"/>
      <c r="K160" s="47"/>
      <c r="L160" s="15"/>
      <c r="M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</row>
  </sheetData>
  <sheetProtection algorithmName="SHA-512" hashValue="o7fXtNj4bXkc5SNtcpwmsx4qaWhMoN1uIECqLbubdpXs25/ckJclgpVWPqC8TDDMSgb4Igd/PZ2hPMf7GQOJBg==" saltValue="+asu25KStFSRLaHWDIrIYA==" spinCount="100000" sheet="1" objects="1" scenarios="1"/>
  <autoFilter ref="C120:K159"/>
  <mergeCells count="12">
    <mergeCell ref="E113:H113"/>
    <mergeCell ref="L2:V2"/>
    <mergeCell ref="E85:H85"/>
    <mergeCell ref="E87:H87"/>
    <mergeCell ref="E89:H89"/>
    <mergeCell ref="E109:H109"/>
    <mergeCell ref="E111:H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25"/>
  <sheetViews>
    <sheetView showGridLines="0" workbookViewId="0">
      <selection activeCell="F47" sqref="F47:F52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90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ht="12" customHeight="1">
      <c r="B8" s="9"/>
      <c r="D8" s="12" t="s">
        <v>162</v>
      </c>
      <c r="L8" s="9"/>
    </row>
    <row r="9" spans="1:46" s="17" customFormat="1" ht="16.5" customHeight="1">
      <c r="A9" s="14"/>
      <c r="B9" s="15"/>
      <c r="C9" s="14"/>
      <c r="D9" s="14"/>
      <c r="E9" s="321" t="s">
        <v>163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 ht="12" customHeight="1">
      <c r="A10" s="14"/>
      <c r="B10" s="15"/>
      <c r="C10" s="14"/>
      <c r="D10" s="12" t="s">
        <v>2388</v>
      </c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6.5" customHeight="1">
      <c r="A11" s="14"/>
      <c r="B11" s="15"/>
      <c r="C11" s="14"/>
      <c r="D11" s="14"/>
      <c r="E11" s="315" t="s">
        <v>2435</v>
      </c>
      <c r="F11" s="320"/>
      <c r="G11" s="320"/>
      <c r="H11" s="320"/>
      <c r="I11" s="14"/>
      <c r="J11" s="14"/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>
      <c r="A12" s="14"/>
      <c r="B12" s="15"/>
      <c r="C12" s="14"/>
      <c r="D12" s="14"/>
      <c r="E12" s="14"/>
      <c r="F12" s="14"/>
      <c r="G12" s="14"/>
      <c r="H12" s="14"/>
      <c r="I12" s="14"/>
      <c r="J12" s="14"/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2" customHeight="1">
      <c r="A13" s="14"/>
      <c r="B13" s="15"/>
      <c r="C13" s="14"/>
      <c r="D13" s="12" t="s">
        <v>16</v>
      </c>
      <c r="E13" s="14"/>
      <c r="F13" s="19" t="s">
        <v>0</v>
      </c>
      <c r="G13" s="14"/>
      <c r="H13" s="14"/>
      <c r="I13" s="12" t="s">
        <v>17</v>
      </c>
      <c r="J13" s="19" t="s">
        <v>0</v>
      </c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18</v>
      </c>
      <c r="E14" s="14"/>
      <c r="F14" s="19" t="s">
        <v>19</v>
      </c>
      <c r="G14" s="14"/>
      <c r="H14" s="14"/>
      <c r="I14" s="12" t="s">
        <v>20</v>
      </c>
      <c r="J14" s="20">
        <f>'Rekapitulace stavby'!AN8</f>
        <v>0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0.9" customHeight="1">
      <c r="A15" s="14"/>
      <c r="B15" s="15"/>
      <c r="C15" s="14"/>
      <c r="D15" s="14"/>
      <c r="E15" s="14"/>
      <c r="F15" s="14"/>
      <c r="G15" s="14"/>
      <c r="H15" s="14"/>
      <c r="I15" s="14"/>
      <c r="J15" s="14"/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12" customHeight="1">
      <c r="A16" s="14"/>
      <c r="B16" s="15"/>
      <c r="C16" s="14"/>
      <c r="D16" s="12" t="s">
        <v>21</v>
      </c>
      <c r="E16" s="14"/>
      <c r="F16" s="14"/>
      <c r="G16" s="14"/>
      <c r="H16" s="14"/>
      <c r="I16" s="12" t="s">
        <v>22</v>
      </c>
      <c r="J16" s="19">
        <f>'Rekapitulace stavby'!AN10</f>
        <v>63703</v>
      </c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8" customHeight="1">
      <c r="A17" s="14"/>
      <c r="B17" s="15"/>
      <c r="C17" s="14"/>
      <c r="D17" s="14"/>
      <c r="E17" s="19" t="s">
        <v>23</v>
      </c>
      <c r="F17" s="14"/>
      <c r="G17" s="14"/>
      <c r="H17" s="14"/>
      <c r="I17" s="12" t="s">
        <v>24</v>
      </c>
      <c r="J17" s="19" t="str">
        <f>'Rekapitulace stavby'!AN11</f>
        <v>CZ00063703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6.95" customHeight="1">
      <c r="A18" s="14"/>
      <c r="B18" s="15"/>
      <c r="C18" s="14"/>
      <c r="D18" s="14"/>
      <c r="E18" s="125"/>
      <c r="F18" s="125"/>
      <c r="G18" s="125"/>
      <c r="H18" s="125"/>
      <c r="I18" s="125"/>
      <c r="J18" s="125"/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12" customHeight="1">
      <c r="A19" s="14"/>
      <c r="B19" s="15"/>
      <c r="C19" s="14"/>
      <c r="D19" s="12" t="s">
        <v>25</v>
      </c>
      <c r="E19" s="125"/>
      <c r="F19" s="125"/>
      <c r="G19" s="125"/>
      <c r="H19" s="125"/>
      <c r="I19" s="126" t="s">
        <v>22</v>
      </c>
      <c r="J19" s="123">
        <f>'Rekapitulace stavby'!AN13</f>
        <v>0</v>
      </c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8" customHeight="1">
      <c r="A20" s="14"/>
      <c r="B20" s="15"/>
      <c r="C20" s="14"/>
      <c r="D20" s="14"/>
      <c r="E20" s="324">
        <f>'Rekapitulace stavby'!E14</f>
        <v>0</v>
      </c>
      <c r="F20" s="324"/>
      <c r="G20" s="324"/>
      <c r="H20" s="324"/>
      <c r="I20" s="126" t="s">
        <v>24</v>
      </c>
      <c r="J20" s="123">
        <f>'Rekapitulace stavby'!AN14</f>
        <v>0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6.95" customHeight="1">
      <c r="A21" s="14"/>
      <c r="B21" s="15"/>
      <c r="C21" s="14"/>
      <c r="D21" s="14"/>
      <c r="E21" s="14"/>
      <c r="F21" s="14"/>
      <c r="G21" s="14"/>
      <c r="H21" s="14"/>
      <c r="I21" s="14"/>
      <c r="J21" s="14"/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12" customHeight="1">
      <c r="A22" s="14"/>
      <c r="B22" s="15"/>
      <c r="C22" s="14"/>
      <c r="D22" s="12" t="s">
        <v>26</v>
      </c>
      <c r="E22" s="14"/>
      <c r="F22" s="14"/>
      <c r="G22" s="14"/>
      <c r="H22" s="14"/>
      <c r="I22" s="12" t="s">
        <v>22</v>
      </c>
      <c r="J22" s="19">
        <f>'Rekapitulace stavby'!AN16</f>
        <v>25091905</v>
      </c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8" customHeight="1">
      <c r="A23" s="14"/>
      <c r="B23" s="15"/>
      <c r="C23" s="14"/>
      <c r="D23" s="14"/>
      <c r="E23" s="19" t="s">
        <v>27</v>
      </c>
      <c r="F23" s="14"/>
      <c r="G23" s="14"/>
      <c r="H23" s="14"/>
      <c r="I23" s="12" t="s">
        <v>24</v>
      </c>
      <c r="J23" s="19" t="str">
        <f>'Rekapitulace stavby'!AN17</f>
        <v>CZ25091905</v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6.95" customHeight="1">
      <c r="A24" s="14"/>
      <c r="B24" s="15"/>
      <c r="C24" s="14"/>
      <c r="D24" s="14"/>
      <c r="E24" s="14"/>
      <c r="F24" s="14"/>
      <c r="G24" s="14"/>
      <c r="H24" s="14"/>
      <c r="I24" s="14"/>
      <c r="J24" s="14"/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12" customHeight="1">
      <c r="A25" s="14"/>
      <c r="B25" s="15"/>
      <c r="C25" s="14"/>
      <c r="D25" s="12" t="s">
        <v>29</v>
      </c>
      <c r="E25" s="14"/>
      <c r="F25" s="14"/>
      <c r="G25" s="14"/>
      <c r="H25" s="14"/>
      <c r="I25" s="12" t="s">
        <v>22</v>
      </c>
      <c r="J25" s="19" t="str">
        <f>IF('Rekapitulace stavby'!AN19="","",'Rekapitulace stavby'!AN19)</f>
        <v/>
      </c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8" customHeight="1">
      <c r="A26" s="14"/>
      <c r="B26" s="15"/>
      <c r="C26" s="14"/>
      <c r="D26" s="14"/>
      <c r="E26" s="19" t="str">
        <f>IF('Rekapitulace stavby'!E20="","",'Rekapitulace stavby'!E20)</f>
        <v xml:space="preserve"> </v>
      </c>
      <c r="F26" s="14"/>
      <c r="G26" s="14"/>
      <c r="H26" s="14"/>
      <c r="I26" s="12" t="s">
        <v>24</v>
      </c>
      <c r="J26" s="19" t="str">
        <f>IF('Rekapitulace stavby'!AN20="","",'Rekapitulace stavby'!AN20)</f>
        <v/>
      </c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17" customFormat="1" ht="6.95" customHeight="1">
      <c r="A27" s="14"/>
      <c r="B27" s="15"/>
      <c r="C27" s="14"/>
      <c r="D27" s="14"/>
      <c r="E27" s="14"/>
      <c r="F27" s="14"/>
      <c r="G27" s="14"/>
      <c r="H27" s="14"/>
      <c r="I27" s="14"/>
      <c r="J27" s="14"/>
      <c r="K27" s="14"/>
      <c r="L27" s="16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</row>
    <row r="28" spans="1:31" s="17" customFormat="1" ht="12" customHeight="1">
      <c r="A28" s="14"/>
      <c r="B28" s="15"/>
      <c r="C28" s="14"/>
      <c r="D28" s="12" t="s">
        <v>31</v>
      </c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24" customFormat="1" ht="16.5" customHeight="1">
      <c r="A29" s="21"/>
      <c r="B29" s="22"/>
      <c r="C29" s="21"/>
      <c r="D29" s="21"/>
      <c r="E29" s="289" t="s">
        <v>0</v>
      </c>
      <c r="F29" s="289"/>
      <c r="G29" s="289"/>
      <c r="H29" s="289"/>
      <c r="I29" s="21"/>
      <c r="J29" s="21"/>
      <c r="K29" s="21"/>
      <c r="L29" s="23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</row>
    <row r="30" spans="1:31" s="17" customFormat="1" ht="6.95" customHeight="1">
      <c r="A30" s="14"/>
      <c r="B30" s="15"/>
      <c r="C30" s="14"/>
      <c r="D30" s="14"/>
      <c r="E30" s="14"/>
      <c r="F30" s="14"/>
      <c r="G30" s="14"/>
      <c r="H30" s="14"/>
      <c r="I30" s="14"/>
      <c r="J30" s="14"/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25.35" customHeight="1">
      <c r="A32" s="14"/>
      <c r="B32" s="15"/>
      <c r="C32" s="14"/>
      <c r="D32" s="26" t="s">
        <v>32</v>
      </c>
      <c r="E32" s="14"/>
      <c r="F32" s="14"/>
      <c r="G32" s="14"/>
      <c r="H32" s="14"/>
      <c r="I32" s="14"/>
      <c r="J32" s="27">
        <f>ROUND(J121, 2)</f>
        <v>0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6.95" customHeight="1">
      <c r="A33" s="14"/>
      <c r="B33" s="15"/>
      <c r="C33" s="14"/>
      <c r="D33" s="25"/>
      <c r="E33" s="25"/>
      <c r="F33" s="25"/>
      <c r="G33" s="25"/>
      <c r="H33" s="25"/>
      <c r="I33" s="25"/>
      <c r="J33" s="25"/>
      <c r="K33" s="25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4"/>
      <c r="F34" s="28" t="s">
        <v>34</v>
      </c>
      <c r="G34" s="14"/>
      <c r="H34" s="14"/>
      <c r="I34" s="28" t="s">
        <v>33</v>
      </c>
      <c r="J34" s="28" t="s">
        <v>35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customHeight="1">
      <c r="A35" s="14"/>
      <c r="B35" s="15"/>
      <c r="C35" s="14"/>
      <c r="D35" s="29" t="s">
        <v>36</v>
      </c>
      <c r="E35" s="12" t="s">
        <v>37</v>
      </c>
      <c r="F35" s="30">
        <f>ROUND((SUM(BE121:BE124)),  2)</f>
        <v>0</v>
      </c>
      <c r="G35" s="14"/>
      <c r="H35" s="14"/>
      <c r="I35" s="31">
        <v>0.21</v>
      </c>
      <c r="J35" s="30">
        <f>ROUND(((SUM(BE121:BE124))*I35),  2)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customHeight="1">
      <c r="A36" s="14"/>
      <c r="B36" s="15"/>
      <c r="C36" s="14"/>
      <c r="D36" s="14"/>
      <c r="E36" s="12" t="s">
        <v>38</v>
      </c>
      <c r="F36" s="30">
        <f>ROUND((SUM(BF121:BF124)),  2)</f>
        <v>0</v>
      </c>
      <c r="G36" s="14"/>
      <c r="H36" s="14"/>
      <c r="I36" s="31">
        <v>0.15</v>
      </c>
      <c r="J36" s="30">
        <f>ROUND(((SUM(BF121:BF124))*I36),  2)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39</v>
      </c>
      <c r="F37" s="30">
        <f>ROUND((SUM(BG121:BG124)),  2)</f>
        <v>0</v>
      </c>
      <c r="G37" s="14"/>
      <c r="H37" s="14"/>
      <c r="I37" s="31">
        <v>0.21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14.45" hidden="1" customHeight="1">
      <c r="A38" s="14"/>
      <c r="B38" s="15"/>
      <c r="C38" s="14"/>
      <c r="D38" s="14"/>
      <c r="E38" s="12" t="s">
        <v>40</v>
      </c>
      <c r="F38" s="30">
        <f>ROUND((SUM(BH121:BH124)),  2)</f>
        <v>0</v>
      </c>
      <c r="G38" s="14"/>
      <c r="H38" s="14"/>
      <c r="I38" s="31">
        <v>0.15</v>
      </c>
      <c r="J38" s="30">
        <f>0</f>
        <v>0</v>
      </c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14.45" hidden="1" customHeight="1">
      <c r="A39" s="14"/>
      <c r="B39" s="15"/>
      <c r="C39" s="14"/>
      <c r="D39" s="14"/>
      <c r="E39" s="12" t="s">
        <v>41</v>
      </c>
      <c r="F39" s="30">
        <f>ROUND((SUM(BI121:BI124)),  2)</f>
        <v>0</v>
      </c>
      <c r="G39" s="14"/>
      <c r="H39" s="14"/>
      <c r="I39" s="31">
        <v>0</v>
      </c>
      <c r="J39" s="30">
        <f>0</f>
        <v>0</v>
      </c>
      <c r="K39" s="14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6.9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s="17" customFormat="1" ht="25.35" customHeight="1">
      <c r="A41" s="14"/>
      <c r="B41" s="15"/>
      <c r="C41" s="32"/>
      <c r="D41" s="33" t="s">
        <v>42</v>
      </c>
      <c r="E41" s="34"/>
      <c r="F41" s="34"/>
      <c r="G41" s="35" t="s">
        <v>43</v>
      </c>
      <c r="H41" s="36" t="s">
        <v>44</v>
      </c>
      <c r="I41" s="34"/>
      <c r="J41" s="37">
        <f>SUM(J32:J39)</f>
        <v>0</v>
      </c>
      <c r="K41" s="38"/>
      <c r="L41" s="16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</row>
    <row r="42" spans="1:31" s="17" customFormat="1" ht="14.45" customHeight="1">
      <c r="A42" s="14"/>
      <c r="B42" s="15"/>
      <c r="C42" s="14"/>
      <c r="D42" s="14"/>
      <c r="E42" s="14"/>
      <c r="F42" s="14"/>
      <c r="G42" s="14"/>
      <c r="H42" s="14"/>
      <c r="I42" s="14"/>
      <c r="J42" s="14"/>
      <c r="K42" s="14"/>
      <c r="L42" s="16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31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31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31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31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31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31" ht="12" customHeight="1">
      <c r="B86" s="9"/>
      <c r="C86" s="12" t="s">
        <v>162</v>
      </c>
      <c r="L86" s="9"/>
    </row>
    <row r="87" spans="1:31" s="17" customFormat="1" ht="16.5" customHeight="1">
      <c r="A87" s="14"/>
      <c r="B87" s="15"/>
      <c r="C87" s="14"/>
      <c r="D87" s="14"/>
      <c r="E87" s="321" t="s">
        <v>163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31" s="17" customFormat="1" ht="12" customHeight="1">
      <c r="A88" s="14"/>
      <c r="B88" s="15"/>
      <c r="C88" s="12" t="s">
        <v>2388</v>
      </c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31" s="17" customFormat="1" ht="16.5" customHeight="1">
      <c r="A89" s="14"/>
      <c r="B89" s="15"/>
      <c r="C89" s="14"/>
      <c r="D89" s="14"/>
      <c r="E89" s="315" t="str">
        <f>E11</f>
        <v>SO 01-A_02 - Okna</v>
      </c>
      <c r="F89" s="320"/>
      <c r="G89" s="320"/>
      <c r="H89" s="320"/>
      <c r="I89" s="14"/>
      <c r="J89" s="14"/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31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31" s="17" customFormat="1" ht="12" customHeight="1">
      <c r="A91" s="14"/>
      <c r="B91" s="15"/>
      <c r="C91" s="12" t="s">
        <v>18</v>
      </c>
      <c r="D91" s="14"/>
      <c r="E91" s="14"/>
      <c r="F91" s="19" t="str">
        <f>F14</f>
        <v>Praha 6 - Hradčany</v>
      </c>
      <c r="G91" s="14"/>
      <c r="H91" s="14"/>
      <c r="I91" s="12" t="s">
        <v>20</v>
      </c>
      <c r="J91" s="20">
        <f>IF(J14="","",J14)</f>
        <v>0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31" s="17" customFormat="1" ht="6.95" customHeight="1">
      <c r="A92" s="14"/>
      <c r="B92" s="15"/>
      <c r="C92" s="14"/>
      <c r="D92" s="14"/>
      <c r="E92" s="14"/>
      <c r="F92" s="14"/>
      <c r="G92" s="14"/>
      <c r="H92" s="14"/>
      <c r="I92" s="14"/>
      <c r="J92" s="14"/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31" s="17" customFormat="1" ht="15.2" customHeight="1">
      <c r="A93" s="14"/>
      <c r="B93" s="15"/>
      <c r="C93" s="12" t="s">
        <v>21</v>
      </c>
      <c r="D93" s="14"/>
      <c r="E93" s="14"/>
      <c r="F93" s="19" t="str">
        <f>E17</f>
        <v>Městská část Praha 6</v>
      </c>
      <c r="G93" s="14"/>
      <c r="H93" s="14"/>
      <c r="I93" s="12" t="s">
        <v>26</v>
      </c>
      <c r="J93" s="50" t="str">
        <f>E23</f>
        <v>BOMART spol. s r.o.</v>
      </c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31" s="17" customFormat="1" ht="15.2" customHeight="1">
      <c r="A94" s="14"/>
      <c r="B94" s="15"/>
      <c r="C94" s="12" t="s">
        <v>25</v>
      </c>
      <c r="D94" s="14"/>
      <c r="E94" s="14"/>
      <c r="F94" s="19">
        <f>IF(E20="","",E20)</f>
        <v>0</v>
      </c>
      <c r="G94" s="14"/>
      <c r="H94" s="14"/>
      <c r="I94" s="12" t="s">
        <v>29</v>
      </c>
      <c r="J94" s="50" t="str">
        <f>E26</f>
        <v xml:space="preserve"> </v>
      </c>
      <c r="K94" s="14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31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31" s="17" customFormat="1" ht="29.25" customHeight="1">
      <c r="A96" s="14"/>
      <c r="B96" s="15"/>
      <c r="C96" s="51" t="s">
        <v>165</v>
      </c>
      <c r="D96" s="32"/>
      <c r="E96" s="32"/>
      <c r="F96" s="32"/>
      <c r="G96" s="32"/>
      <c r="H96" s="32"/>
      <c r="I96" s="32"/>
      <c r="J96" s="52" t="s">
        <v>166</v>
      </c>
      <c r="K96" s="32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</row>
    <row r="97" spans="1:47" s="17" customFormat="1" ht="10.35" customHeight="1">
      <c r="A97" s="14"/>
      <c r="B97" s="15"/>
      <c r="C97" s="14"/>
      <c r="D97" s="14"/>
      <c r="E97" s="14"/>
      <c r="F97" s="14"/>
      <c r="G97" s="14"/>
      <c r="H97" s="14"/>
      <c r="I97" s="14"/>
      <c r="J97" s="14"/>
      <c r="K97" s="14"/>
      <c r="L97" s="16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</row>
    <row r="98" spans="1:47" s="17" customFormat="1" ht="22.9" customHeight="1">
      <c r="A98" s="14"/>
      <c r="B98" s="15"/>
      <c r="C98" s="53" t="s">
        <v>167</v>
      </c>
      <c r="D98" s="14"/>
      <c r="E98" s="14"/>
      <c r="F98" s="14"/>
      <c r="G98" s="14"/>
      <c r="H98" s="14"/>
      <c r="I98" s="14"/>
      <c r="J98" s="27">
        <f>J121</f>
        <v>0</v>
      </c>
      <c r="K98" s="14"/>
      <c r="L98" s="16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U98" s="6" t="s">
        <v>168</v>
      </c>
    </row>
    <row r="99" spans="1:47" s="54" customFormat="1" ht="24.95" customHeight="1">
      <c r="B99" s="55"/>
      <c r="D99" s="56" t="s">
        <v>2436</v>
      </c>
      <c r="E99" s="57"/>
      <c r="F99" s="57"/>
      <c r="G99" s="57"/>
      <c r="H99" s="57"/>
      <c r="I99" s="57"/>
      <c r="J99" s="58">
        <f>J122</f>
        <v>0</v>
      </c>
      <c r="L99" s="55"/>
    </row>
    <row r="100" spans="1:47" s="17" customFormat="1" ht="21.75" customHeight="1">
      <c r="A100" s="14"/>
      <c r="B100" s="15"/>
      <c r="C100" s="14"/>
      <c r="D100" s="14"/>
      <c r="E100" s="14"/>
      <c r="F100" s="14"/>
      <c r="G100" s="14"/>
      <c r="H100" s="14"/>
      <c r="I100" s="14"/>
      <c r="J100" s="14"/>
      <c r="K100" s="14"/>
      <c r="L100" s="16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</row>
    <row r="101" spans="1:47" s="17" customFormat="1" ht="6.95" customHeight="1">
      <c r="A101" s="14"/>
      <c r="B101" s="46"/>
      <c r="C101" s="47"/>
      <c r="D101" s="47"/>
      <c r="E101" s="47"/>
      <c r="F101" s="47"/>
      <c r="G101" s="47"/>
      <c r="H101" s="47"/>
      <c r="I101" s="47"/>
      <c r="J101" s="47"/>
      <c r="K101" s="47"/>
      <c r="L101" s="16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</row>
    <row r="105" spans="1:47" s="17" customFormat="1" ht="6.95" customHeight="1">
      <c r="A105" s="14"/>
      <c r="B105" s="48"/>
      <c r="C105" s="49"/>
      <c r="D105" s="49"/>
      <c r="E105" s="49"/>
      <c r="F105" s="49"/>
      <c r="G105" s="49"/>
      <c r="H105" s="49"/>
      <c r="I105" s="49"/>
      <c r="J105" s="49"/>
      <c r="K105" s="49"/>
      <c r="L105" s="16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</row>
    <row r="106" spans="1:47" s="17" customFormat="1" ht="24.95" customHeight="1">
      <c r="A106" s="14"/>
      <c r="B106" s="15"/>
      <c r="C106" s="10" t="s">
        <v>202</v>
      </c>
      <c r="D106" s="14"/>
      <c r="E106" s="14"/>
      <c r="F106" s="14"/>
      <c r="G106" s="14"/>
      <c r="H106" s="14"/>
      <c r="I106" s="14"/>
      <c r="J106" s="14"/>
      <c r="K106" s="14"/>
      <c r="L106" s="16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</row>
    <row r="107" spans="1:47" s="17" customFormat="1" ht="6.95" customHeight="1">
      <c r="A107" s="14"/>
      <c r="B107" s="15"/>
      <c r="C107" s="14"/>
      <c r="D107" s="14"/>
      <c r="E107" s="14"/>
      <c r="F107" s="14"/>
      <c r="G107" s="14"/>
      <c r="H107" s="14"/>
      <c r="I107" s="14"/>
      <c r="J107" s="14"/>
      <c r="K107" s="14"/>
      <c r="L107" s="16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</row>
    <row r="108" spans="1:47" s="17" customFormat="1" ht="12" customHeight="1">
      <c r="A108" s="14"/>
      <c r="B108" s="15"/>
      <c r="C108" s="12" t="s">
        <v>14</v>
      </c>
      <c r="D108" s="14"/>
      <c r="E108" s="14"/>
      <c r="F108" s="14"/>
      <c r="G108" s="14"/>
      <c r="H108" s="14"/>
      <c r="I108" s="14"/>
      <c r="J108" s="14"/>
      <c r="K108" s="14"/>
      <c r="L108" s="16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47" s="17" customFormat="1" ht="16.5" customHeight="1">
      <c r="A109" s="14"/>
      <c r="B109" s="15"/>
      <c r="C109" s="14"/>
      <c r="D109" s="14"/>
      <c r="E109" s="321" t="str">
        <f>E7</f>
        <v>MŠ Tychonova - celková rekonstrukce</v>
      </c>
      <c r="F109" s="322"/>
      <c r="G109" s="322"/>
      <c r="H109" s="322"/>
      <c r="I109" s="14"/>
      <c r="J109" s="14"/>
      <c r="K109" s="14"/>
      <c r="L109" s="16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  <row r="110" spans="1:47" ht="12" customHeight="1">
      <c r="B110" s="9"/>
      <c r="C110" s="12" t="s">
        <v>162</v>
      </c>
      <c r="L110" s="9"/>
    </row>
    <row r="111" spans="1:47" s="17" customFormat="1" ht="16.5" customHeight="1">
      <c r="A111" s="14"/>
      <c r="B111" s="15"/>
      <c r="C111" s="14"/>
      <c r="D111" s="14"/>
      <c r="E111" s="321" t="s">
        <v>163</v>
      </c>
      <c r="F111" s="320"/>
      <c r="G111" s="320"/>
      <c r="H111" s="320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47" s="17" customFormat="1" ht="12" customHeight="1">
      <c r="A112" s="14"/>
      <c r="B112" s="15"/>
      <c r="C112" s="12" t="s">
        <v>2388</v>
      </c>
      <c r="D112" s="14"/>
      <c r="E112" s="14"/>
      <c r="F112" s="14"/>
      <c r="G112" s="14"/>
      <c r="H112" s="14"/>
      <c r="I112" s="14"/>
      <c r="J112" s="14"/>
      <c r="K112" s="14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3" spans="1:65" s="17" customFormat="1" ht="16.5" customHeight="1">
      <c r="A113" s="14"/>
      <c r="B113" s="15"/>
      <c r="C113" s="14"/>
      <c r="D113" s="14"/>
      <c r="E113" s="315" t="str">
        <f>E11</f>
        <v>SO 01-A_02 - Okna</v>
      </c>
      <c r="F113" s="320"/>
      <c r="G113" s="320"/>
      <c r="H113" s="320"/>
      <c r="I113" s="14"/>
      <c r="J113" s="14"/>
      <c r="K113" s="14"/>
      <c r="L113" s="16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</row>
    <row r="114" spans="1:65" s="17" customFormat="1" ht="6.95" customHeight="1">
      <c r="A114" s="14"/>
      <c r="B114" s="15"/>
      <c r="C114" s="14"/>
      <c r="D114" s="14"/>
      <c r="E114" s="14"/>
      <c r="F114" s="14"/>
      <c r="G114" s="14"/>
      <c r="H114" s="14"/>
      <c r="I114" s="14"/>
      <c r="J114" s="14"/>
      <c r="K114" s="14"/>
      <c r="L114" s="16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</row>
    <row r="115" spans="1:65" s="17" customFormat="1" ht="12" customHeight="1">
      <c r="A115" s="14"/>
      <c r="B115" s="15"/>
      <c r="C115" s="12" t="s">
        <v>18</v>
      </c>
      <c r="D115" s="14"/>
      <c r="E115" s="14"/>
      <c r="F115" s="19" t="str">
        <f>F14</f>
        <v>Praha 6 - Hradčany</v>
      </c>
      <c r="G115" s="14"/>
      <c r="H115" s="14"/>
      <c r="I115" s="12" t="s">
        <v>20</v>
      </c>
      <c r="J115" s="20">
        <f>IF(J14="","",J14)</f>
        <v>0</v>
      </c>
      <c r="K115" s="14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65" s="17" customFormat="1" ht="6.95" customHeight="1">
      <c r="A116" s="14"/>
      <c r="B116" s="15"/>
      <c r="C116" s="14"/>
      <c r="D116" s="14"/>
      <c r="E116" s="14"/>
      <c r="F116" s="14"/>
      <c r="G116" s="14"/>
      <c r="H116" s="14"/>
      <c r="I116" s="14"/>
      <c r="J116" s="14"/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65" s="17" customFormat="1" ht="15.2" customHeight="1">
      <c r="A117" s="14"/>
      <c r="B117" s="15"/>
      <c r="C117" s="12" t="s">
        <v>21</v>
      </c>
      <c r="D117" s="14"/>
      <c r="E117" s="14"/>
      <c r="F117" s="19" t="str">
        <f>E17</f>
        <v>Městská část Praha 6</v>
      </c>
      <c r="G117" s="14"/>
      <c r="H117" s="14"/>
      <c r="I117" s="12" t="s">
        <v>26</v>
      </c>
      <c r="J117" s="50" t="str">
        <f>E23</f>
        <v>BOMART spol. s r.o.</v>
      </c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65" s="17" customFormat="1" ht="15.2" customHeight="1">
      <c r="A118" s="14"/>
      <c r="B118" s="15"/>
      <c r="C118" s="12" t="s">
        <v>25</v>
      </c>
      <c r="D118" s="14"/>
      <c r="E118" s="14"/>
      <c r="F118" s="19">
        <f>IF(E20="","",E20)</f>
        <v>0</v>
      </c>
      <c r="G118" s="14"/>
      <c r="H118" s="14"/>
      <c r="I118" s="12" t="s">
        <v>29</v>
      </c>
      <c r="J118" s="50" t="str">
        <f>E26</f>
        <v xml:space="preserve"> </v>
      </c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65" s="17" customFormat="1" ht="10.35" customHeight="1">
      <c r="A119" s="14"/>
      <c r="B119" s="15"/>
      <c r="C119" s="14"/>
      <c r="D119" s="14"/>
      <c r="E119" s="14"/>
      <c r="F119" s="14"/>
      <c r="G119" s="14"/>
      <c r="H119" s="14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65" s="73" customFormat="1" ht="29.25" customHeight="1">
      <c r="A120" s="64"/>
      <c r="B120" s="65"/>
      <c r="C120" s="66" t="s">
        <v>203</v>
      </c>
      <c r="D120" s="67" t="s">
        <v>57</v>
      </c>
      <c r="E120" s="67" t="s">
        <v>53</v>
      </c>
      <c r="F120" s="67" t="s">
        <v>54</v>
      </c>
      <c r="G120" s="67" t="s">
        <v>204</v>
      </c>
      <c r="H120" s="67" t="s">
        <v>205</v>
      </c>
      <c r="I120" s="67" t="s">
        <v>206</v>
      </c>
      <c r="J120" s="67" t="s">
        <v>166</v>
      </c>
      <c r="K120" s="68" t="s">
        <v>207</v>
      </c>
      <c r="L120" s="69"/>
      <c r="M120" s="70" t="s">
        <v>0</v>
      </c>
      <c r="N120" s="71" t="s">
        <v>36</v>
      </c>
      <c r="O120" s="71" t="s">
        <v>208</v>
      </c>
      <c r="P120" s="71" t="s">
        <v>209</v>
      </c>
      <c r="Q120" s="71" t="s">
        <v>210</v>
      </c>
      <c r="R120" s="71" t="s">
        <v>211</v>
      </c>
      <c r="S120" s="71" t="s">
        <v>212</v>
      </c>
      <c r="T120" s="72" t="s">
        <v>213</v>
      </c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</row>
    <row r="121" spans="1:65" s="17" customFormat="1" ht="22.9" customHeight="1">
      <c r="A121" s="14"/>
      <c r="B121" s="15"/>
      <c r="C121" s="74" t="s">
        <v>214</v>
      </c>
      <c r="D121" s="14"/>
      <c r="E121" s="14"/>
      <c r="F121" s="14"/>
      <c r="G121" s="14"/>
      <c r="H121" s="14"/>
      <c r="I121" s="14"/>
      <c r="J121" s="75">
        <f>BK121</f>
        <v>0</v>
      </c>
      <c r="K121" s="14"/>
      <c r="L121" s="15"/>
      <c r="M121" s="76"/>
      <c r="N121" s="77"/>
      <c r="O121" s="25"/>
      <c r="P121" s="78">
        <f>P122</f>
        <v>0</v>
      </c>
      <c r="Q121" s="25"/>
      <c r="R121" s="78">
        <f>R122</f>
        <v>0</v>
      </c>
      <c r="S121" s="25"/>
      <c r="T121" s="79">
        <f>T122</f>
        <v>0</v>
      </c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6" t="s">
        <v>71</v>
      </c>
      <c r="AU121" s="6" t="s">
        <v>168</v>
      </c>
      <c r="BK121" s="80">
        <f>BK122</f>
        <v>0</v>
      </c>
    </row>
    <row r="122" spans="1:65" s="81" customFormat="1" ht="25.9" customHeight="1">
      <c r="B122" s="82"/>
      <c r="D122" s="83" t="s">
        <v>71</v>
      </c>
      <c r="E122" s="84" t="s">
        <v>2391</v>
      </c>
      <c r="F122" s="84" t="s">
        <v>89</v>
      </c>
      <c r="J122" s="85">
        <f>BK122</f>
        <v>0</v>
      </c>
      <c r="L122" s="82"/>
      <c r="M122" s="86"/>
      <c r="N122" s="87"/>
      <c r="O122" s="87"/>
      <c r="P122" s="88">
        <f>SUM(P123:P124)</f>
        <v>0</v>
      </c>
      <c r="Q122" s="87"/>
      <c r="R122" s="88">
        <f>SUM(R123:R124)</f>
        <v>0</v>
      </c>
      <c r="S122" s="87"/>
      <c r="T122" s="89">
        <f>SUM(T123:T124)</f>
        <v>0</v>
      </c>
      <c r="AR122" s="83" t="s">
        <v>79</v>
      </c>
      <c r="AT122" s="90" t="s">
        <v>71</v>
      </c>
      <c r="AU122" s="90" t="s">
        <v>72</v>
      </c>
      <c r="AY122" s="83" t="s">
        <v>217</v>
      </c>
      <c r="BK122" s="91">
        <f>SUM(BK123:BK124)</f>
        <v>0</v>
      </c>
    </row>
    <row r="123" spans="1:65" s="17" customFormat="1" ht="24">
      <c r="A123" s="14"/>
      <c r="B123" s="15"/>
      <c r="C123" s="94">
        <v>1</v>
      </c>
      <c r="D123" s="94" t="s">
        <v>219</v>
      </c>
      <c r="E123" s="95" t="s">
        <v>2437</v>
      </c>
      <c r="F123" s="96" t="s">
        <v>4737</v>
      </c>
      <c r="G123" s="97" t="s">
        <v>458</v>
      </c>
      <c r="H123" s="98">
        <v>2</v>
      </c>
      <c r="I123" s="1"/>
      <c r="J123" s="99">
        <f>ROUND(I123*H123,2)</f>
        <v>0</v>
      </c>
      <c r="K123" s="96" t="s">
        <v>0</v>
      </c>
      <c r="L123" s="15"/>
      <c r="M123" s="100" t="s">
        <v>0</v>
      </c>
      <c r="N123" s="101" t="s">
        <v>37</v>
      </c>
      <c r="O123" s="102"/>
      <c r="P123" s="103">
        <f>O123*H123</f>
        <v>0</v>
      </c>
      <c r="Q123" s="103">
        <v>0</v>
      </c>
      <c r="R123" s="103">
        <f>Q123*H123</f>
        <v>0</v>
      </c>
      <c r="S123" s="103">
        <v>0</v>
      </c>
      <c r="T123" s="104">
        <f>S123*H123</f>
        <v>0</v>
      </c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R123" s="105" t="s">
        <v>224</v>
      </c>
      <c r="AT123" s="105" t="s">
        <v>219</v>
      </c>
      <c r="AU123" s="105" t="s">
        <v>79</v>
      </c>
      <c r="AY123" s="6" t="s">
        <v>217</v>
      </c>
      <c r="BE123" s="106">
        <f>IF(N123="základní",J123,0)</f>
        <v>0</v>
      </c>
      <c r="BF123" s="106">
        <f>IF(N123="snížená",J123,0)</f>
        <v>0</v>
      </c>
      <c r="BG123" s="106">
        <f>IF(N123="zákl. přenesená",J123,0)</f>
        <v>0</v>
      </c>
      <c r="BH123" s="106">
        <f>IF(N123="sníž. přenesená",J123,0)</f>
        <v>0</v>
      </c>
      <c r="BI123" s="106">
        <f>IF(N123="nulová",J123,0)</f>
        <v>0</v>
      </c>
      <c r="BJ123" s="6" t="s">
        <v>79</v>
      </c>
      <c r="BK123" s="106">
        <f>ROUND(I123*H123,2)</f>
        <v>0</v>
      </c>
      <c r="BL123" s="6" t="s">
        <v>224</v>
      </c>
      <c r="BM123" s="105" t="s">
        <v>81</v>
      </c>
    </row>
    <row r="124" spans="1:65" s="17" customFormat="1" ht="24">
      <c r="A124" s="14"/>
      <c r="B124" s="15"/>
      <c r="C124" s="94">
        <v>2</v>
      </c>
      <c r="D124" s="94" t="s">
        <v>219</v>
      </c>
      <c r="E124" s="95" t="s">
        <v>2438</v>
      </c>
      <c r="F124" s="96" t="s">
        <v>4738</v>
      </c>
      <c r="G124" s="97" t="s">
        <v>458</v>
      </c>
      <c r="H124" s="98">
        <v>1</v>
      </c>
      <c r="I124" s="1"/>
      <c r="J124" s="99">
        <f>ROUND(I124*H124,2)</f>
        <v>0</v>
      </c>
      <c r="K124" s="96" t="s">
        <v>0</v>
      </c>
      <c r="L124" s="15"/>
      <c r="M124" s="118" t="s">
        <v>0</v>
      </c>
      <c r="N124" s="119" t="s">
        <v>37</v>
      </c>
      <c r="O124" s="120"/>
      <c r="P124" s="121">
        <f>O124*H124</f>
        <v>0</v>
      </c>
      <c r="Q124" s="121">
        <v>0</v>
      </c>
      <c r="R124" s="121">
        <f>Q124*H124</f>
        <v>0</v>
      </c>
      <c r="S124" s="121">
        <v>0</v>
      </c>
      <c r="T124" s="122">
        <f>S124*H124</f>
        <v>0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R124" s="105" t="s">
        <v>224</v>
      </c>
      <c r="AT124" s="105" t="s">
        <v>219</v>
      </c>
      <c r="AU124" s="105" t="s">
        <v>79</v>
      </c>
      <c r="AY124" s="6" t="s">
        <v>217</v>
      </c>
      <c r="BE124" s="106">
        <f>IF(N124="základní",J124,0)</f>
        <v>0</v>
      </c>
      <c r="BF124" s="106">
        <f>IF(N124="snížená",J124,0)</f>
        <v>0</v>
      </c>
      <c r="BG124" s="106">
        <f>IF(N124="zákl. přenesená",J124,0)</f>
        <v>0</v>
      </c>
      <c r="BH124" s="106">
        <f>IF(N124="sníž. přenesená",J124,0)</f>
        <v>0</v>
      </c>
      <c r="BI124" s="106">
        <f>IF(N124="nulová",J124,0)</f>
        <v>0</v>
      </c>
      <c r="BJ124" s="6" t="s">
        <v>79</v>
      </c>
      <c r="BK124" s="106">
        <f>ROUND(I124*H124,2)</f>
        <v>0</v>
      </c>
      <c r="BL124" s="6" t="s">
        <v>224</v>
      </c>
      <c r="BM124" s="105" t="s">
        <v>224</v>
      </c>
    </row>
    <row r="125" spans="1:65" s="17" customFormat="1" ht="6.95" customHeight="1">
      <c r="A125" s="14"/>
      <c r="B125" s="46"/>
      <c r="C125" s="47"/>
      <c r="D125" s="47"/>
      <c r="E125" s="47"/>
      <c r="F125" s="47"/>
      <c r="G125" s="47"/>
      <c r="H125" s="47"/>
      <c r="I125" s="47"/>
      <c r="J125" s="47"/>
      <c r="K125" s="47"/>
      <c r="L125" s="15"/>
      <c r="M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</row>
  </sheetData>
  <sheetProtection algorithmName="SHA-512" hashValue="CSOCrryjtXH1JFTwpZWbvubkfjTS5eTFpA99zlLuQ/ABUNQZUWh9z3tVvtUKoGw9k70gVpnHN/NpSBlKPvM8vw==" saltValue="D33QnVl/8LyYYxk5al6QxQ==" spinCount="100000" sheet="1" objects="1" scenarios="1"/>
  <autoFilter ref="C120:K124"/>
  <mergeCells count="12">
    <mergeCell ref="E113:H113"/>
    <mergeCell ref="L2:V2"/>
    <mergeCell ref="E85:H85"/>
    <mergeCell ref="E87:H87"/>
    <mergeCell ref="E89:H89"/>
    <mergeCell ref="E109:H109"/>
    <mergeCell ref="E111:H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206"/>
  <sheetViews>
    <sheetView showGridLines="0" workbookViewId="0">
      <selection activeCell="F19" sqref="F19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93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ht="12" customHeight="1">
      <c r="B8" s="9"/>
      <c r="D8" s="12" t="s">
        <v>162</v>
      </c>
      <c r="L8" s="9"/>
    </row>
    <row r="9" spans="1:46" s="17" customFormat="1" ht="16.5" customHeight="1">
      <c r="A9" s="14"/>
      <c r="B9" s="15"/>
      <c r="C9" s="14"/>
      <c r="D9" s="14"/>
      <c r="E9" s="321" t="s">
        <v>163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 ht="12" customHeight="1">
      <c r="A10" s="14"/>
      <c r="B10" s="15"/>
      <c r="C10" s="14"/>
      <c r="D10" s="12" t="s">
        <v>2388</v>
      </c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6.5" customHeight="1">
      <c r="A11" s="14"/>
      <c r="B11" s="15"/>
      <c r="C11" s="14"/>
      <c r="D11" s="14"/>
      <c r="E11" s="315" t="s">
        <v>2439</v>
      </c>
      <c r="F11" s="320"/>
      <c r="G11" s="320"/>
      <c r="H11" s="320"/>
      <c r="I11" s="14"/>
      <c r="J11" s="14"/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>
      <c r="A12" s="14"/>
      <c r="B12" s="15"/>
      <c r="C12" s="14"/>
      <c r="D12" s="14"/>
      <c r="E12" s="14"/>
      <c r="F12" s="14"/>
      <c r="G12" s="14"/>
      <c r="H12" s="14"/>
      <c r="I12" s="14"/>
      <c r="J12" s="14"/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2" customHeight="1">
      <c r="A13" s="14"/>
      <c r="B13" s="15"/>
      <c r="C13" s="14"/>
      <c r="D13" s="12" t="s">
        <v>16</v>
      </c>
      <c r="E13" s="14"/>
      <c r="F13" s="19" t="s">
        <v>0</v>
      </c>
      <c r="G13" s="14"/>
      <c r="H13" s="14"/>
      <c r="I13" s="12" t="s">
        <v>17</v>
      </c>
      <c r="J13" s="19" t="s">
        <v>0</v>
      </c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18</v>
      </c>
      <c r="E14" s="14"/>
      <c r="F14" s="19" t="s">
        <v>19</v>
      </c>
      <c r="G14" s="14"/>
      <c r="H14" s="14"/>
      <c r="I14" s="12" t="s">
        <v>20</v>
      </c>
      <c r="J14" s="20">
        <f>'Rekapitulace stavby'!AN8</f>
        <v>0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0.9" customHeight="1">
      <c r="A15" s="14"/>
      <c r="B15" s="15"/>
      <c r="C15" s="14"/>
      <c r="D15" s="14"/>
      <c r="E15" s="14"/>
      <c r="F15" s="14"/>
      <c r="G15" s="14"/>
      <c r="H15" s="14"/>
      <c r="I15" s="14"/>
      <c r="J15" s="14"/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12" customHeight="1">
      <c r="A16" s="14"/>
      <c r="B16" s="15"/>
      <c r="C16" s="14"/>
      <c r="D16" s="12" t="s">
        <v>21</v>
      </c>
      <c r="E16" s="14"/>
      <c r="F16" s="14"/>
      <c r="G16" s="14"/>
      <c r="H16" s="14"/>
      <c r="I16" s="12" t="s">
        <v>22</v>
      </c>
      <c r="J16" s="19">
        <f>'Rekapitulace stavby'!AN10</f>
        <v>63703</v>
      </c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8" customHeight="1">
      <c r="A17" s="14"/>
      <c r="B17" s="15"/>
      <c r="C17" s="14"/>
      <c r="D17" s="14"/>
      <c r="E17" s="19" t="s">
        <v>23</v>
      </c>
      <c r="F17" s="14"/>
      <c r="G17" s="14"/>
      <c r="H17" s="14"/>
      <c r="I17" s="12" t="s">
        <v>24</v>
      </c>
      <c r="J17" s="19" t="str">
        <f>'Rekapitulace stavby'!AN11</f>
        <v>CZ00063703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6.95" customHeight="1">
      <c r="A18" s="14"/>
      <c r="B18" s="15"/>
      <c r="C18" s="14"/>
      <c r="D18" s="14"/>
      <c r="E18" s="14"/>
      <c r="F18" s="14"/>
      <c r="G18" s="14"/>
      <c r="H18" s="14"/>
      <c r="I18" s="14"/>
      <c r="J18" s="14"/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12" customHeight="1">
      <c r="A19" s="14"/>
      <c r="B19" s="15"/>
      <c r="C19" s="14"/>
      <c r="D19" s="12" t="s">
        <v>25</v>
      </c>
      <c r="E19" s="125"/>
      <c r="F19" s="125"/>
      <c r="G19" s="125"/>
      <c r="H19" s="125"/>
      <c r="I19" s="126" t="s">
        <v>22</v>
      </c>
      <c r="J19" s="123">
        <f>'Rekapitulace stavby'!AN13</f>
        <v>0</v>
      </c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8" customHeight="1">
      <c r="A20" s="14"/>
      <c r="B20" s="15"/>
      <c r="C20" s="14"/>
      <c r="D20" s="14"/>
      <c r="E20" s="324">
        <f>'Rekapitulace stavby'!E14</f>
        <v>0</v>
      </c>
      <c r="F20" s="324"/>
      <c r="G20" s="324"/>
      <c r="H20" s="324"/>
      <c r="I20" s="126" t="s">
        <v>24</v>
      </c>
      <c r="J20" s="123">
        <f>'Rekapitulace stavby'!AN14</f>
        <v>0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6.95" customHeight="1">
      <c r="A21" s="14"/>
      <c r="B21" s="15"/>
      <c r="C21" s="14"/>
      <c r="D21" s="14"/>
      <c r="E21" s="14"/>
      <c r="F21" s="14"/>
      <c r="G21" s="14"/>
      <c r="H21" s="14"/>
      <c r="I21" s="14"/>
      <c r="J21" s="14"/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12" customHeight="1">
      <c r="A22" s="14"/>
      <c r="B22" s="15"/>
      <c r="C22" s="14"/>
      <c r="D22" s="12" t="s">
        <v>26</v>
      </c>
      <c r="E22" s="14"/>
      <c r="F22" s="14"/>
      <c r="G22" s="14"/>
      <c r="H22" s="14"/>
      <c r="I22" s="12" t="s">
        <v>22</v>
      </c>
      <c r="J22" s="19">
        <f>'Rekapitulace stavby'!AN16</f>
        <v>25091905</v>
      </c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8" customHeight="1">
      <c r="A23" s="14"/>
      <c r="B23" s="15"/>
      <c r="C23" s="14"/>
      <c r="D23" s="14"/>
      <c r="E23" s="19" t="s">
        <v>27</v>
      </c>
      <c r="F23" s="14"/>
      <c r="G23" s="14"/>
      <c r="H23" s="14"/>
      <c r="I23" s="12" t="s">
        <v>24</v>
      </c>
      <c r="J23" s="19" t="str">
        <f>'Rekapitulace stavby'!AN17</f>
        <v>CZ25091905</v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6.95" customHeight="1">
      <c r="A24" s="14"/>
      <c r="B24" s="15"/>
      <c r="C24" s="14"/>
      <c r="D24" s="14"/>
      <c r="E24" s="14"/>
      <c r="F24" s="14"/>
      <c r="G24" s="14"/>
      <c r="H24" s="14"/>
      <c r="I24" s="14"/>
      <c r="J24" s="14"/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12" customHeight="1">
      <c r="A25" s="14"/>
      <c r="B25" s="15"/>
      <c r="C25" s="14"/>
      <c r="D25" s="12" t="s">
        <v>29</v>
      </c>
      <c r="E25" s="14"/>
      <c r="F25" s="14"/>
      <c r="G25" s="14"/>
      <c r="H25" s="14"/>
      <c r="I25" s="12" t="s">
        <v>22</v>
      </c>
      <c r="J25" s="19" t="str">
        <f>IF('Rekapitulace stavby'!AN19="","",'Rekapitulace stavby'!AN19)</f>
        <v/>
      </c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8" customHeight="1">
      <c r="A26" s="14"/>
      <c r="B26" s="15"/>
      <c r="C26" s="14"/>
      <c r="D26" s="14"/>
      <c r="E26" s="19" t="str">
        <f>IF('Rekapitulace stavby'!E20="","",'Rekapitulace stavby'!E20)</f>
        <v xml:space="preserve"> </v>
      </c>
      <c r="F26" s="14"/>
      <c r="G26" s="14"/>
      <c r="H26" s="14"/>
      <c r="I26" s="12" t="s">
        <v>24</v>
      </c>
      <c r="J26" s="19" t="str">
        <f>IF('Rekapitulace stavby'!AN20="","",'Rekapitulace stavby'!AN20)</f>
        <v/>
      </c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17" customFormat="1" ht="6.95" customHeight="1">
      <c r="A27" s="14"/>
      <c r="B27" s="15"/>
      <c r="C27" s="14"/>
      <c r="D27" s="14"/>
      <c r="E27" s="14"/>
      <c r="F27" s="14"/>
      <c r="G27" s="14"/>
      <c r="H27" s="14"/>
      <c r="I27" s="14"/>
      <c r="J27" s="14"/>
      <c r="K27" s="14"/>
      <c r="L27" s="16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</row>
    <row r="28" spans="1:31" s="17" customFormat="1" ht="12" customHeight="1">
      <c r="A28" s="14"/>
      <c r="B28" s="15"/>
      <c r="C28" s="14"/>
      <c r="D28" s="12" t="s">
        <v>31</v>
      </c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24" customFormat="1" ht="16.5" customHeight="1">
      <c r="A29" s="21"/>
      <c r="B29" s="22"/>
      <c r="C29" s="21"/>
      <c r="D29" s="21"/>
      <c r="E29" s="289" t="s">
        <v>0</v>
      </c>
      <c r="F29" s="289"/>
      <c r="G29" s="289"/>
      <c r="H29" s="289"/>
      <c r="I29" s="21"/>
      <c r="J29" s="21"/>
      <c r="K29" s="21"/>
      <c r="L29" s="23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</row>
    <row r="30" spans="1:31" s="17" customFormat="1" ht="6.95" customHeight="1">
      <c r="A30" s="14"/>
      <c r="B30" s="15"/>
      <c r="C30" s="14"/>
      <c r="D30" s="14"/>
      <c r="E30" s="14"/>
      <c r="F30" s="14"/>
      <c r="G30" s="14"/>
      <c r="H30" s="14"/>
      <c r="I30" s="14"/>
      <c r="J30" s="14"/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25.35" customHeight="1">
      <c r="A32" s="14"/>
      <c r="B32" s="15"/>
      <c r="C32" s="14"/>
      <c r="D32" s="26" t="s">
        <v>32</v>
      </c>
      <c r="E32" s="14"/>
      <c r="F32" s="14"/>
      <c r="G32" s="14"/>
      <c r="H32" s="14"/>
      <c r="I32" s="14"/>
      <c r="J32" s="27">
        <f>ROUND(J121, 2)</f>
        <v>0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6.95" customHeight="1">
      <c r="A33" s="14"/>
      <c r="B33" s="15"/>
      <c r="C33" s="14"/>
      <c r="D33" s="25"/>
      <c r="E33" s="25"/>
      <c r="F33" s="25"/>
      <c r="G33" s="25"/>
      <c r="H33" s="25"/>
      <c r="I33" s="25"/>
      <c r="J33" s="25"/>
      <c r="K33" s="25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4"/>
      <c r="F34" s="28" t="s">
        <v>34</v>
      </c>
      <c r="G34" s="14"/>
      <c r="H34" s="14"/>
      <c r="I34" s="28" t="s">
        <v>33</v>
      </c>
      <c r="J34" s="28" t="s">
        <v>35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customHeight="1">
      <c r="A35" s="14"/>
      <c r="B35" s="15"/>
      <c r="C35" s="14"/>
      <c r="D35" s="29" t="s">
        <v>36</v>
      </c>
      <c r="E35" s="12" t="s">
        <v>37</v>
      </c>
      <c r="F35" s="30">
        <f>ROUND((SUM(BE121:BE205)),  2)</f>
        <v>0</v>
      </c>
      <c r="G35" s="14"/>
      <c r="H35" s="14"/>
      <c r="I35" s="31">
        <v>0.21</v>
      </c>
      <c r="J35" s="30">
        <f>ROUND(((SUM(BE121:BE205))*I35),  2)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customHeight="1">
      <c r="A36" s="14"/>
      <c r="B36" s="15"/>
      <c r="C36" s="14"/>
      <c r="D36" s="14"/>
      <c r="E36" s="12" t="s">
        <v>38</v>
      </c>
      <c r="F36" s="30">
        <f>ROUND((SUM(BF121:BF205)),  2)</f>
        <v>0</v>
      </c>
      <c r="G36" s="14"/>
      <c r="H36" s="14"/>
      <c r="I36" s="31">
        <v>0.15</v>
      </c>
      <c r="J36" s="30">
        <f>ROUND(((SUM(BF121:BF205))*I36),  2)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39</v>
      </c>
      <c r="F37" s="30">
        <f>ROUND((SUM(BG121:BG205)),  2)</f>
        <v>0</v>
      </c>
      <c r="G37" s="14"/>
      <c r="H37" s="14"/>
      <c r="I37" s="31">
        <v>0.21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14.45" hidden="1" customHeight="1">
      <c r="A38" s="14"/>
      <c r="B38" s="15"/>
      <c r="C38" s="14"/>
      <c r="D38" s="14"/>
      <c r="E38" s="12" t="s">
        <v>40</v>
      </c>
      <c r="F38" s="30">
        <f>ROUND((SUM(BH121:BH205)),  2)</f>
        <v>0</v>
      </c>
      <c r="G38" s="14"/>
      <c r="H38" s="14"/>
      <c r="I38" s="31">
        <v>0.15</v>
      </c>
      <c r="J38" s="30">
        <f>0</f>
        <v>0</v>
      </c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14.45" hidden="1" customHeight="1">
      <c r="A39" s="14"/>
      <c r="B39" s="15"/>
      <c r="C39" s="14"/>
      <c r="D39" s="14"/>
      <c r="E39" s="12" t="s">
        <v>41</v>
      </c>
      <c r="F39" s="30">
        <f>ROUND((SUM(BI121:BI205)),  2)</f>
        <v>0</v>
      </c>
      <c r="G39" s="14"/>
      <c r="H39" s="14"/>
      <c r="I39" s="31">
        <v>0</v>
      </c>
      <c r="J39" s="30">
        <f>0</f>
        <v>0</v>
      </c>
      <c r="K39" s="14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6.9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s="17" customFormat="1" ht="25.35" customHeight="1">
      <c r="A41" s="14"/>
      <c r="B41" s="15"/>
      <c r="C41" s="32"/>
      <c r="D41" s="33" t="s">
        <v>42</v>
      </c>
      <c r="E41" s="34"/>
      <c r="F41" s="34"/>
      <c r="G41" s="35" t="s">
        <v>43</v>
      </c>
      <c r="H41" s="36" t="s">
        <v>44</v>
      </c>
      <c r="I41" s="34"/>
      <c r="J41" s="37">
        <f>SUM(J32:J39)</f>
        <v>0</v>
      </c>
      <c r="K41" s="38"/>
      <c r="L41" s="16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</row>
    <row r="42" spans="1:31" s="17" customFormat="1" ht="14.45" customHeight="1">
      <c r="A42" s="14"/>
      <c r="B42" s="15"/>
      <c r="C42" s="14"/>
      <c r="D42" s="14"/>
      <c r="E42" s="14"/>
      <c r="F42" s="14"/>
      <c r="G42" s="14"/>
      <c r="H42" s="14"/>
      <c r="I42" s="14"/>
      <c r="J42" s="14"/>
      <c r="K42" s="14"/>
      <c r="L42" s="16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31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31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31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31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31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31" ht="12" customHeight="1">
      <c r="B86" s="9"/>
      <c r="C86" s="12" t="s">
        <v>162</v>
      </c>
      <c r="L86" s="9"/>
    </row>
    <row r="87" spans="1:31" s="17" customFormat="1" ht="16.5" customHeight="1">
      <c r="A87" s="14"/>
      <c r="B87" s="15"/>
      <c r="C87" s="14"/>
      <c r="D87" s="14"/>
      <c r="E87" s="321" t="s">
        <v>163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31" s="17" customFormat="1" ht="12" customHeight="1">
      <c r="A88" s="14"/>
      <c r="B88" s="15"/>
      <c r="C88" s="12" t="s">
        <v>2388</v>
      </c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31" s="17" customFormat="1" ht="16.5" customHeight="1">
      <c r="A89" s="14"/>
      <c r="B89" s="15"/>
      <c r="C89" s="14"/>
      <c r="D89" s="14"/>
      <c r="E89" s="315" t="str">
        <f>E11</f>
        <v>SO 01-A_03 - Zámečnické výrobky</v>
      </c>
      <c r="F89" s="320"/>
      <c r="G89" s="320"/>
      <c r="H89" s="320"/>
      <c r="I89" s="14"/>
      <c r="J89" s="14"/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31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31" s="17" customFormat="1" ht="12" customHeight="1">
      <c r="A91" s="14"/>
      <c r="B91" s="15"/>
      <c r="C91" s="12" t="s">
        <v>18</v>
      </c>
      <c r="D91" s="14"/>
      <c r="E91" s="14"/>
      <c r="F91" s="19" t="str">
        <f>F14</f>
        <v>Praha 6 - Hradčany</v>
      </c>
      <c r="G91" s="14"/>
      <c r="H91" s="14"/>
      <c r="I91" s="12" t="s">
        <v>20</v>
      </c>
      <c r="J91" s="20">
        <f>IF(J14="","",J14)</f>
        <v>0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31" s="17" customFormat="1" ht="6.95" customHeight="1">
      <c r="A92" s="14"/>
      <c r="B92" s="15"/>
      <c r="C92" s="14"/>
      <c r="D92" s="14"/>
      <c r="E92" s="14"/>
      <c r="F92" s="14"/>
      <c r="G92" s="14"/>
      <c r="H92" s="14"/>
      <c r="I92" s="14"/>
      <c r="J92" s="14"/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31" s="17" customFormat="1" ht="15.2" customHeight="1">
      <c r="A93" s="14"/>
      <c r="B93" s="15"/>
      <c r="C93" s="12" t="s">
        <v>21</v>
      </c>
      <c r="D93" s="14"/>
      <c r="E93" s="14"/>
      <c r="F93" s="19" t="str">
        <f>E17</f>
        <v>Městská část Praha 6</v>
      </c>
      <c r="G93" s="14"/>
      <c r="H93" s="14"/>
      <c r="I93" s="12" t="s">
        <v>26</v>
      </c>
      <c r="J93" s="50" t="str">
        <f>E23</f>
        <v>BOMART spol. s r.o.</v>
      </c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31" s="17" customFormat="1" ht="15.2" customHeight="1">
      <c r="A94" s="14"/>
      <c r="B94" s="15"/>
      <c r="C94" s="12" t="s">
        <v>25</v>
      </c>
      <c r="D94" s="14"/>
      <c r="E94" s="14"/>
      <c r="F94" s="19">
        <f>IF(E20="","",E20)</f>
        <v>0</v>
      </c>
      <c r="G94" s="14"/>
      <c r="H94" s="14"/>
      <c r="I94" s="12" t="s">
        <v>29</v>
      </c>
      <c r="J94" s="50" t="str">
        <f>E26</f>
        <v xml:space="preserve"> </v>
      </c>
      <c r="K94" s="14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31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31" s="17" customFormat="1" ht="29.25" customHeight="1">
      <c r="A96" s="14"/>
      <c r="B96" s="15"/>
      <c r="C96" s="51" t="s">
        <v>165</v>
      </c>
      <c r="D96" s="32"/>
      <c r="E96" s="32"/>
      <c r="F96" s="32"/>
      <c r="G96" s="32"/>
      <c r="H96" s="32"/>
      <c r="I96" s="32"/>
      <c r="J96" s="52" t="s">
        <v>166</v>
      </c>
      <c r="K96" s="32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</row>
    <row r="97" spans="1:47" s="17" customFormat="1" ht="10.35" customHeight="1">
      <c r="A97" s="14"/>
      <c r="B97" s="15"/>
      <c r="C97" s="14"/>
      <c r="D97" s="14"/>
      <c r="E97" s="14"/>
      <c r="F97" s="14"/>
      <c r="G97" s="14"/>
      <c r="H97" s="14"/>
      <c r="I97" s="14"/>
      <c r="J97" s="14"/>
      <c r="K97" s="14"/>
      <c r="L97" s="16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</row>
    <row r="98" spans="1:47" s="17" customFormat="1" ht="22.9" customHeight="1">
      <c r="A98" s="14"/>
      <c r="B98" s="15"/>
      <c r="C98" s="53" t="s">
        <v>167</v>
      </c>
      <c r="D98" s="14"/>
      <c r="E98" s="14"/>
      <c r="F98" s="14"/>
      <c r="G98" s="14"/>
      <c r="H98" s="14"/>
      <c r="I98" s="14"/>
      <c r="J98" s="27">
        <f>J121</f>
        <v>0</v>
      </c>
      <c r="K98" s="14"/>
      <c r="L98" s="16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U98" s="6" t="s">
        <v>168</v>
      </c>
    </row>
    <row r="99" spans="1:47" s="54" customFormat="1" ht="24.95" customHeight="1">
      <c r="B99" s="55"/>
      <c r="D99" s="56" t="s">
        <v>2440</v>
      </c>
      <c r="E99" s="57"/>
      <c r="F99" s="57"/>
      <c r="G99" s="57"/>
      <c r="H99" s="57"/>
      <c r="I99" s="57"/>
      <c r="J99" s="58">
        <f>J122</f>
        <v>0</v>
      </c>
      <c r="L99" s="55"/>
    </row>
    <row r="100" spans="1:47" s="17" customFormat="1" ht="21.75" customHeight="1">
      <c r="A100" s="14"/>
      <c r="B100" s="15"/>
      <c r="C100" s="14"/>
      <c r="D100" s="14"/>
      <c r="E100" s="14"/>
      <c r="F100" s="14"/>
      <c r="G100" s="14"/>
      <c r="H100" s="14"/>
      <c r="I100" s="14"/>
      <c r="J100" s="14"/>
      <c r="K100" s="14"/>
      <c r="L100" s="16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</row>
    <row r="101" spans="1:47" s="17" customFormat="1" ht="6.95" customHeight="1">
      <c r="A101" s="14"/>
      <c r="B101" s="46"/>
      <c r="C101" s="47"/>
      <c r="D101" s="47"/>
      <c r="E101" s="47"/>
      <c r="F101" s="47"/>
      <c r="G101" s="47"/>
      <c r="H101" s="47"/>
      <c r="I101" s="47"/>
      <c r="J101" s="47"/>
      <c r="K101" s="47"/>
      <c r="L101" s="16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</row>
    <row r="105" spans="1:47" s="17" customFormat="1" ht="6.95" customHeight="1">
      <c r="A105" s="14"/>
      <c r="B105" s="48"/>
      <c r="C105" s="49"/>
      <c r="D105" s="49"/>
      <c r="E105" s="49"/>
      <c r="F105" s="49"/>
      <c r="G105" s="49"/>
      <c r="H105" s="49"/>
      <c r="I105" s="49"/>
      <c r="J105" s="49"/>
      <c r="K105" s="49"/>
      <c r="L105" s="16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</row>
    <row r="106" spans="1:47" s="17" customFormat="1" ht="24.95" customHeight="1">
      <c r="A106" s="14"/>
      <c r="B106" s="15"/>
      <c r="C106" s="10" t="s">
        <v>202</v>
      </c>
      <c r="D106" s="14"/>
      <c r="E106" s="14"/>
      <c r="F106" s="14"/>
      <c r="G106" s="14"/>
      <c r="H106" s="14"/>
      <c r="I106" s="14"/>
      <c r="J106" s="14"/>
      <c r="K106" s="14"/>
      <c r="L106" s="16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</row>
    <row r="107" spans="1:47" s="17" customFormat="1" ht="6.95" customHeight="1">
      <c r="A107" s="14"/>
      <c r="B107" s="15"/>
      <c r="C107" s="14"/>
      <c r="D107" s="14"/>
      <c r="E107" s="14"/>
      <c r="F107" s="14"/>
      <c r="G107" s="14"/>
      <c r="H107" s="14"/>
      <c r="I107" s="14"/>
      <c r="J107" s="14"/>
      <c r="K107" s="14"/>
      <c r="L107" s="16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</row>
    <row r="108" spans="1:47" s="17" customFormat="1" ht="12" customHeight="1">
      <c r="A108" s="14"/>
      <c r="B108" s="15"/>
      <c r="C108" s="12" t="s">
        <v>14</v>
      </c>
      <c r="D108" s="14"/>
      <c r="E108" s="14"/>
      <c r="F108" s="14"/>
      <c r="G108" s="14"/>
      <c r="H108" s="14"/>
      <c r="I108" s="14"/>
      <c r="J108" s="14"/>
      <c r="K108" s="14"/>
      <c r="L108" s="16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47" s="17" customFormat="1" ht="16.5" customHeight="1">
      <c r="A109" s="14"/>
      <c r="B109" s="15"/>
      <c r="C109" s="14"/>
      <c r="D109" s="14"/>
      <c r="E109" s="321" t="str">
        <f>E7</f>
        <v>MŠ Tychonova - celková rekonstrukce</v>
      </c>
      <c r="F109" s="322"/>
      <c r="G109" s="322"/>
      <c r="H109" s="322"/>
      <c r="I109" s="14"/>
      <c r="J109" s="14"/>
      <c r="K109" s="14"/>
      <c r="L109" s="16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  <row r="110" spans="1:47" ht="12" customHeight="1">
      <c r="B110" s="9"/>
      <c r="C110" s="12" t="s">
        <v>162</v>
      </c>
      <c r="L110" s="9"/>
    </row>
    <row r="111" spans="1:47" s="17" customFormat="1" ht="16.5" customHeight="1">
      <c r="A111" s="14"/>
      <c r="B111" s="15"/>
      <c r="C111" s="14"/>
      <c r="D111" s="14"/>
      <c r="E111" s="321" t="s">
        <v>163</v>
      </c>
      <c r="F111" s="320"/>
      <c r="G111" s="320"/>
      <c r="H111" s="320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47" s="17" customFormat="1" ht="12" customHeight="1">
      <c r="A112" s="14"/>
      <c r="B112" s="15"/>
      <c r="C112" s="12" t="s">
        <v>2388</v>
      </c>
      <c r="D112" s="14"/>
      <c r="E112" s="14"/>
      <c r="F112" s="14"/>
      <c r="G112" s="14"/>
      <c r="H112" s="14"/>
      <c r="I112" s="14"/>
      <c r="J112" s="14"/>
      <c r="K112" s="14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3" spans="1:65" s="17" customFormat="1" ht="16.5" customHeight="1">
      <c r="A113" s="14"/>
      <c r="B113" s="15"/>
      <c r="C113" s="14"/>
      <c r="D113" s="14"/>
      <c r="E113" s="315" t="str">
        <f>E11</f>
        <v>SO 01-A_03 - Zámečnické výrobky</v>
      </c>
      <c r="F113" s="320"/>
      <c r="G113" s="320"/>
      <c r="H113" s="320"/>
      <c r="I113" s="14"/>
      <c r="J113" s="14"/>
      <c r="K113" s="14"/>
      <c r="L113" s="16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</row>
    <row r="114" spans="1:65" s="17" customFormat="1" ht="6.95" customHeight="1">
      <c r="A114" s="14"/>
      <c r="B114" s="15"/>
      <c r="C114" s="14"/>
      <c r="D114" s="14"/>
      <c r="E114" s="14"/>
      <c r="F114" s="14"/>
      <c r="G114" s="14"/>
      <c r="H114" s="14"/>
      <c r="I114" s="14"/>
      <c r="J114" s="14"/>
      <c r="K114" s="14"/>
      <c r="L114" s="16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</row>
    <row r="115" spans="1:65" s="17" customFormat="1" ht="12" customHeight="1">
      <c r="A115" s="14"/>
      <c r="B115" s="15"/>
      <c r="C115" s="12" t="s">
        <v>18</v>
      </c>
      <c r="D115" s="14"/>
      <c r="E115" s="14"/>
      <c r="F115" s="19" t="str">
        <f>F14</f>
        <v>Praha 6 - Hradčany</v>
      </c>
      <c r="G115" s="14"/>
      <c r="H115" s="14"/>
      <c r="I115" s="12" t="s">
        <v>20</v>
      </c>
      <c r="J115" s="20">
        <f>IF(J14="","",J14)</f>
        <v>0</v>
      </c>
      <c r="K115" s="14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65" s="17" customFormat="1" ht="6.95" customHeight="1">
      <c r="A116" s="14"/>
      <c r="B116" s="15"/>
      <c r="C116" s="14"/>
      <c r="D116" s="14"/>
      <c r="E116" s="14"/>
      <c r="F116" s="14"/>
      <c r="G116" s="14"/>
      <c r="H116" s="14"/>
      <c r="I116" s="14"/>
      <c r="J116" s="14"/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65" s="17" customFormat="1" ht="15.2" customHeight="1">
      <c r="A117" s="14"/>
      <c r="B117" s="15"/>
      <c r="C117" s="12" t="s">
        <v>21</v>
      </c>
      <c r="D117" s="14"/>
      <c r="E117" s="14"/>
      <c r="F117" s="19" t="str">
        <f>E17</f>
        <v>Městská část Praha 6</v>
      </c>
      <c r="G117" s="14"/>
      <c r="H117" s="14"/>
      <c r="I117" s="12" t="s">
        <v>26</v>
      </c>
      <c r="J117" s="50" t="str">
        <f>E23</f>
        <v>BOMART spol. s r.o.</v>
      </c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65" s="17" customFormat="1" ht="15.2" customHeight="1">
      <c r="A118" s="14"/>
      <c r="B118" s="15"/>
      <c r="C118" s="12" t="s">
        <v>25</v>
      </c>
      <c r="D118" s="14"/>
      <c r="E118" s="14"/>
      <c r="F118" s="19">
        <f>IF(E20="","",E20)</f>
        <v>0</v>
      </c>
      <c r="G118" s="14"/>
      <c r="H118" s="14"/>
      <c r="I118" s="12" t="s">
        <v>29</v>
      </c>
      <c r="J118" s="50" t="str">
        <f>E26</f>
        <v xml:space="preserve"> </v>
      </c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65" s="17" customFormat="1" ht="10.35" customHeight="1">
      <c r="A119" s="14"/>
      <c r="B119" s="15"/>
      <c r="C119" s="14"/>
      <c r="D119" s="14"/>
      <c r="E119" s="14"/>
      <c r="F119" s="14"/>
      <c r="G119" s="14"/>
      <c r="H119" s="14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65" s="73" customFormat="1" ht="29.25" customHeight="1">
      <c r="A120" s="64"/>
      <c r="B120" s="65"/>
      <c r="C120" s="66" t="s">
        <v>203</v>
      </c>
      <c r="D120" s="67" t="s">
        <v>57</v>
      </c>
      <c r="E120" s="67" t="s">
        <v>53</v>
      </c>
      <c r="F120" s="67" t="s">
        <v>54</v>
      </c>
      <c r="G120" s="67" t="s">
        <v>204</v>
      </c>
      <c r="H120" s="67" t="s">
        <v>205</v>
      </c>
      <c r="I120" s="67" t="s">
        <v>206</v>
      </c>
      <c r="J120" s="67" t="s">
        <v>166</v>
      </c>
      <c r="K120" s="68" t="s">
        <v>207</v>
      </c>
      <c r="L120" s="69"/>
      <c r="M120" s="70" t="s">
        <v>0</v>
      </c>
      <c r="N120" s="71" t="s">
        <v>36</v>
      </c>
      <c r="O120" s="71" t="s">
        <v>208</v>
      </c>
      <c r="P120" s="71" t="s">
        <v>209</v>
      </c>
      <c r="Q120" s="71" t="s">
        <v>210</v>
      </c>
      <c r="R120" s="71" t="s">
        <v>211</v>
      </c>
      <c r="S120" s="71" t="s">
        <v>212</v>
      </c>
      <c r="T120" s="72" t="s">
        <v>213</v>
      </c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</row>
    <row r="121" spans="1:65" s="17" customFormat="1" ht="22.9" customHeight="1">
      <c r="A121" s="14"/>
      <c r="B121" s="15"/>
      <c r="C121" s="74" t="s">
        <v>214</v>
      </c>
      <c r="D121" s="14"/>
      <c r="E121" s="14"/>
      <c r="F121" s="14"/>
      <c r="G121" s="14"/>
      <c r="H121" s="14"/>
      <c r="I121" s="14"/>
      <c r="J121" s="75">
        <f>BK121</f>
        <v>0</v>
      </c>
      <c r="K121" s="14"/>
      <c r="L121" s="15"/>
      <c r="M121" s="76"/>
      <c r="N121" s="77"/>
      <c r="O121" s="25"/>
      <c r="P121" s="78">
        <f>P122</f>
        <v>0</v>
      </c>
      <c r="Q121" s="25"/>
      <c r="R121" s="78">
        <f>R122</f>
        <v>0</v>
      </c>
      <c r="S121" s="25"/>
      <c r="T121" s="79">
        <f>T122</f>
        <v>0</v>
      </c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6" t="s">
        <v>71</v>
      </c>
      <c r="AU121" s="6" t="s">
        <v>168</v>
      </c>
      <c r="BK121" s="80">
        <f>BK122</f>
        <v>0</v>
      </c>
    </row>
    <row r="122" spans="1:65" s="81" customFormat="1" ht="25.9" customHeight="1">
      <c r="B122" s="82"/>
      <c r="D122" s="83" t="s">
        <v>71</v>
      </c>
      <c r="E122" s="84" t="s">
        <v>2391</v>
      </c>
      <c r="F122" s="84" t="s">
        <v>92</v>
      </c>
      <c r="J122" s="85">
        <f>BK122</f>
        <v>0</v>
      </c>
      <c r="L122" s="82"/>
      <c r="M122" s="86"/>
      <c r="N122" s="87"/>
      <c r="O122" s="87"/>
      <c r="P122" s="88">
        <f>SUM(P123:P205)</f>
        <v>0</v>
      </c>
      <c r="Q122" s="87"/>
      <c r="R122" s="88">
        <f>SUM(R123:R205)</f>
        <v>0</v>
      </c>
      <c r="S122" s="87"/>
      <c r="T122" s="89">
        <f>SUM(T123:T205)</f>
        <v>0</v>
      </c>
      <c r="AR122" s="83" t="s">
        <v>79</v>
      </c>
      <c r="AT122" s="90" t="s">
        <v>71</v>
      </c>
      <c r="AU122" s="90" t="s">
        <v>72</v>
      </c>
      <c r="AY122" s="83" t="s">
        <v>217</v>
      </c>
      <c r="BK122" s="91">
        <f>SUM(BK123:BK205)</f>
        <v>0</v>
      </c>
    </row>
    <row r="123" spans="1:65" s="17" customFormat="1" ht="24">
      <c r="A123" s="14"/>
      <c r="B123" s="15"/>
      <c r="C123" s="94">
        <v>1</v>
      </c>
      <c r="D123" s="94" t="s">
        <v>219</v>
      </c>
      <c r="E123" s="95" t="s">
        <v>2441</v>
      </c>
      <c r="F123" s="96" t="s">
        <v>4739</v>
      </c>
      <c r="G123" s="97" t="s">
        <v>1230</v>
      </c>
      <c r="H123" s="98">
        <v>88.42</v>
      </c>
      <c r="I123" s="1"/>
      <c r="J123" s="99">
        <f t="shared" ref="J123:J154" si="0">ROUND(I123*H123,2)</f>
        <v>0</v>
      </c>
      <c r="K123" s="96" t="s">
        <v>0</v>
      </c>
      <c r="L123" s="15"/>
      <c r="M123" s="100" t="s">
        <v>0</v>
      </c>
      <c r="N123" s="101" t="s">
        <v>37</v>
      </c>
      <c r="O123" s="102"/>
      <c r="P123" s="103">
        <f t="shared" ref="P123:P154" si="1">O123*H123</f>
        <v>0</v>
      </c>
      <c r="Q123" s="103">
        <v>0</v>
      </c>
      <c r="R123" s="103">
        <f t="shared" ref="R123:R154" si="2">Q123*H123</f>
        <v>0</v>
      </c>
      <c r="S123" s="103">
        <v>0</v>
      </c>
      <c r="T123" s="104">
        <f t="shared" ref="T123:T154" si="3">S123*H123</f>
        <v>0</v>
      </c>
      <c r="U123" s="14"/>
      <c r="V123" s="14"/>
      <c r="W123" s="106"/>
      <c r="X123" s="14"/>
      <c r="Y123" s="14"/>
      <c r="Z123" s="14"/>
      <c r="AA123" s="14"/>
      <c r="AB123" s="14"/>
      <c r="AC123" s="14"/>
      <c r="AD123" s="14"/>
      <c r="AE123" s="14"/>
      <c r="AR123" s="105" t="s">
        <v>224</v>
      </c>
      <c r="AT123" s="105" t="s">
        <v>219</v>
      </c>
      <c r="AU123" s="105" t="s">
        <v>79</v>
      </c>
      <c r="AY123" s="6" t="s">
        <v>217</v>
      </c>
      <c r="BE123" s="106">
        <f t="shared" ref="BE123:BE154" si="4">IF(N123="základní",J123,0)</f>
        <v>0</v>
      </c>
      <c r="BF123" s="106">
        <f t="shared" ref="BF123:BF154" si="5">IF(N123="snížená",J123,0)</f>
        <v>0</v>
      </c>
      <c r="BG123" s="106">
        <f t="shared" ref="BG123:BG154" si="6">IF(N123="zákl. přenesená",J123,0)</f>
        <v>0</v>
      </c>
      <c r="BH123" s="106">
        <f t="shared" ref="BH123:BH154" si="7">IF(N123="sníž. přenesená",J123,0)</f>
        <v>0</v>
      </c>
      <c r="BI123" s="106">
        <f t="shared" ref="BI123:BI154" si="8">IF(N123="nulová",J123,0)</f>
        <v>0</v>
      </c>
      <c r="BJ123" s="6" t="s">
        <v>79</v>
      </c>
      <c r="BK123" s="106">
        <f t="shared" ref="BK123:BK154" si="9">ROUND(I123*H123,2)</f>
        <v>0</v>
      </c>
      <c r="BL123" s="6" t="s">
        <v>224</v>
      </c>
      <c r="BM123" s="105" t="s">
        <v>81</v>
      </c>
    </row>
    <row r="124" spans="1:65" s="17" customFormat="1" ht="24">
      <c r="A124" s="14"/>
      <c r="B124" s="15"/>
      <c r="C124" s="94">
        <f>C123+1</f>
        <v>2</v>
      </c>
      <c r="D124" s="94" t="s">
        <v>219</v>
      </c>
      <c r="E124" s="95" t="s">
        <v>2442</v>
      </c>
      <c r="F124" s="96" t="s">
        <v>4740</v>
      </c>
      <c r="G124" s="97" t="s">
        <v>1230</v>
      </c>
      <c r="H124" s="98">
        <v>47.85</v>
      </c>
      <c r="I124" s="1"/>
      <c r="J124" s="99">
        <f t="shared" si="0"/>
        <v>0</v>
      </c>
      <c r="K124" s="96" t="s">
        <v>0</v>
      </c>
      <c r="L124" s="15"/>
      <c r="M124" s="100" t="s">
        <v>0</v>
      </c>
      <c r="N124" s="101" t="s">
        <v>37</v>
      </c>
      <c r="O124" s="102"/>
      <c r="P124" s="103">
        <f t="shared" si="1"/>
        <v>0</v>
      </c>
      <c r="Q124" s="103">
        <v>0</v>
      </c>
      <c r="R124" s="103">
        <f t="shared" si="2"/>
        <v>0</v>
      </c>
      <c r="S124" s="103">
        <v>0</v>
      </c>
      <c r="T124" s="104">
        <f t="shared" si="3"/>
        <v>0</v>
      </c>
      <c r="U124" s="14"/>
      <c r="V124" s="14"/>
      <c r="W124" s="106"/>
      <c r="X124" s="14"/>
      <c r="Y124" s="14"/>
      <c r="Z124" s="14"/>
      <c r="AA124" s="14"/>
      <c r="AB124" s="14"/>
      <c r="AC124" s="14"/>
      <c r="AD124" s="14"/>
      <c r="AE124" s="14"/>
      <c r="AR124" s="105" t="s">
        <v>224</v>
      </c>
      <c r="AT124" s="105" t="s">
        <v>219</v>
      </c>
      <c r="AU124" s="105" t="s">
        <v>79</v>
      </c>
      <c r="AY124" s="6" t="s">
        <v>217</v>
      </c>
      <c r="BE124" s="106">
        <f t="shared" si="4"/>
        <v>0</v>
      </c>
      <c r="BF124" s="106">
        <f t="shared" si="5"/>
        <v>0</v>
      </c>
      <c r="BG124" s="106">
        <f t="shared" si="6"/>
        <v>0</v>
      </c>
      <c r="BH124" s="106">
        <f t="shared" si="7"/>
        <v>0</v>
      </c>
      <c r="BI124" s="106">
        <f t="shared" si="8"/>
        <v>0</v>
      </c>
      <c r="BJ124" s="6" t="s">
        <v>79</v>
      </c>
      <c r="BK124" s="106">
        <f t="shared" si="9"/>
        <v>0</v>
      </c>
      <c r="BL124" s="6" t="s">
        <v>224</v>
      </c>
      <c r="BM124" s="105" t="s">
        <v>224</v>
      </c>
    </row>
    <row r="125" spans="1:65" s="17" customFormat="1" ht="24">
      <c r="A125" s="14"/>
      <c r="B125" s="15"/>
      <c r="C125" s="94">
        <f t="shared" ref="C125:C188" si="10">C124+1</f>
        <v>3</v>
      </c>
      <c r="D125" s="94" t="s">
        <v>219</v>
      </c>
      <c r="E125" s="95" t="s">
        <v>2443</v>
      </c>
      <c r="F125" s="96" t="s">
        <v>4741</v>
      </c>
      <c r="G125" s="97" t="s">
        <v>1230</v>
      </c>
      <c r="H125" s="98">
        <v>44.32</v>
      </c>
      <c r="I125" s="1"/>
      <c r="J125" s="99">
        <f t="shared" si="0"/>
        <v>0</v>
      </c>
      <c r="K125" s="96" t="s">
        <v>0</v>
      </c>
      <c r="L125" s="15"/>
      <c r="M125" s="100" t="s">
        <v>0</v>
      </c>
      <c r="N125" s="101" t="s">
        <v>37</v>
      </c>
      <c r="O125" s="102"/>
      <c r="P125" s="103">
        <f t="shared" si="1"/>
        <v>0</v>
      </c>
      <c r="Q125" s="103">
        <v>0</v>
      </c>
      <c r="R125" s="103">
        <f t="shared" si="2"/>
        <v>0</v>
      </c>
      <c r="S125" s="103">
        <v>0</v>
      </c>
      <c r="T125" s="104">
        <f t="shared" si="3"/>
        <v>0</v>
      </c>
      <c r="U125" s="14"/>
      <c r="V125" s="14"/>
      <c r="W125" s="106"/>
      <c r="X125" s="14"/>
      <c r="Y125" s="14"/>
      <c r="Z125" s="14"/>
      <c r="AA125" s="14"/>
      <c r="AB125" s="14"/>
      <c r="AC125" s="14"/>
      <c r="AD125" s="14"/>
      <c r="AE125" s="14"/>
      <c r="AR125" s="105" t="s">
        <v>224</v>
      </c>
      <c r="AT125" s="105" t="s">
        <v>219</v>
      </c>
      <c r="AU125" s="105" t="s">
        <v>79</v>
      </c>
      <c r="AY125" s="6" t="s">
        <v>217</v>
      </c>
      <c r="BE125" s="106">
        <f t="shared" si="4"/>
        <v>0</v>
      </c>
      <c r="BF125" s="106">
        <f t="shared" si="5"/>
        <v>0</v>
      </c>
      <c r="BG125" s="106">
        <f t="shared" si="6"/>
        <v>0</v>
      </c>
      <c r="BH125" s="106">
        <f t="shared" si="7"/>
        <v>0</v>
      </c>
      <c r="BI125" s="106">
        <f t="shared" si="8"/>
        <v>0</v>
      </c>
      <c r="BJ125" s="6" t="s">
        <v>79</v>
      </c>
      <c r="BK125" s="106">
        <f t="shared" si="9"/>
        <v>0</v>
      </c>
      <c r="BL125" s="6" t="s">
        <v>224</v>
      </c>
      <c r="BM125" s="105" t="s">
        <v>244</v>
      </c>
    </row>
    <row r="126" spans="1:65" s="17" customFormat="1" ht="24">
      <c r="A126" s="14"/>
      <c r="B126" s="15"/>
      <c r="C126" s="94">
        <f t="shared" si="10"/>
        <v>4</v>
      </c>
      <c r="D126" s="94" t="s">
        <v>219</v>
      </c>
      <c r="E126" s="95" t="s">
        <v>2444</v>
      </c>
      <c r="F126" s="96" t="s">
        <v>4742</v>
      </c>
      <c r="G126" s="97" t="s">
        <v>1230</v>
      </c>
      <c r="H126" s="98">
        <v>49.5</v>
      </c>
      <c r="I126" s="1"/>
      <c r="J126" s="99">
        <f t="shared" si="0"/>
        <v>0</v>
      </c>
      <c r="K126" s="96" t="s">
        <v>0</v>
      </c>
      <c r="L126" s="15"/>
      <c r="M126" s="100" t="s">
        <v>0</v>
      </c>
      <c r="N126" s="101" t="s">
        <v>37</v>
      </c>
      <c r="O126" s="102"/>
      <c r="P126" s="103">
        <f t="shared" si="1"/>
        <v>0</v>
      </c>
      <c r="Q126" s="103">
        <v>0</v>
      </c>
      <c r="R126" s="103">
        <f t="shared" si="2"/>
        <v>0</v>
      </c>
      <c r="S126" s="103">
        <v>0</v>
      </c>
      <c r="T126" s="104">
        <f t="shared" si="3"/>
        <v>0</v>
      </c>
      <c r="U126" s="14"/>
      <c r="V126" s="14"/>
      <c r="W126" s="106"/>
      <c r="X126" s="14"/>
      <c r="Y126" s="14"/>
      <c r="Z126" s="14"/>
      <c r="AA126" s="14"/>
      <c r="AB126" s="14"/>
      <c r="AC126" s="14"/>
      <c r="AD126" s="14"/>
      <c r="AE126" s="14"/>
      <c r="AR126" s="105" t="s">
        <v>224</v>
      </c>
      <c r="AT126" s="105" t="s">
        <v>219</v>
      </c>
      <c r="AU126" s="105" t="s">
        <v>79</v>
      </c>
      <c r="AY126" s="6" t="s">
        <v>217</v>
      </c>
      <c r="BE126" s="106">
        <f t="shared" si="4"/>
        <v>0</v>
      </c>
      <c r="BF126" s="106">
        <f t="shared" si="5"/>
        <v>0</v>
      </c>
      <c r="BG126" s="106">
        <f t="shared" si="6"/>
        <v>0</v>
      </c>
      <c r="BH126" s="106">
        <f t="shared" si="7"/>
        <v>0</v>
      </c>
      <c r="BI126" s="106">
        <f t="shared" si="8"/>
        <v>0</v>
      </c>
      <c r="BJ126" s="6" t="s">
        <v>79</v>
      </c>
      <c r="BK126" s="106">
        <f t="shared" si="9"/>
        <v>0</v>
      </c>
      <c r="BL126" s="6" t="s">
        <v>224</v>
      </c>
      <c r="BM126" s="105" t="s">
        <v>248</v>
      </c>
    </row>
    <row r="127" spans="1:65" s="17" customFormat="1" ht="24">
      <c r="A127" s="14"/>
      <c r="B127" s="15"/>
      <c r="C127" s="94">
        <f t="shared" si="10"/>
        <v>5</v>
      </c>
      <c r="D127" s="94" t="s">
        <v>219</v>
      </c>
      <c r="E127" s="95" t="s">
        <v>2445</v>
      </c>
      <c r="F127" s="96" t="s">
        <v>4743</v>
      </c>
      <c r="G127" s="97" t="s">
        <v>1230</v>
      </c>
      <c r="H127" s="98">
        <v>63.22</v>
      </c>
      <c r="I127" s="1"/>
      <c r="J127" s="99">
        <f t="shared" si="0"/>
        <v>0</v>
      </c>
      <c r="K127" s="96" t="s">
        <v>0</v>
      </c>
      <c r="L127" s="15"/>
      <c r="M127" s="100" t="s">
        <v>0</v>
      </c>
      <c r="N127" s="101" t="s">
        <v>37</v>
      </c>
      <c r="O127" s="102"/>
      <c r="P127" s="103">
        <f t="shared" si="1"/>
        <v>0</v>
      </c>
      <c r="Q127" s="103">
        <v>0</v>
      </c>
      <c r="R127" s="103">
        <f t="shared" si="2"/>
        <v>0</v>
      </c>
      <c r="S127" s="103">
        <v>0</v>
      </c>
      <c r="T127" s="104">
        <f t="shared" si="3"/>
        <v>0</v>
      </c>
      <c r="U127" s="14"/>
      <c r="V127" s="14"/>
      <c r="W127" s="106"/>
      <c r="X127" s="14"/>
      <c r="Y127" s="14"/>
      <c r="Z127" s="14"/>
      <c r="AA127" s="14"/>
      <c r="AB127" s="14"/>
      <c r="AC127" s="14"/>
      <c r="AD127" s="14"/>
      <c r="AE127" s="14"/>
      <c r="AR127" s="105" t="s">
        <v>224</v>
      </c>
      <c r="AT127" s="105" t="s">
        <v>219</v>
      </c>
      <c r="AU127" s="105" t="s">
        <v>79</v>
      </c>
      <c r="AY127" s="6" t="s">
        <v>217</v>
      </c>
      <c r="BE127" s="106">
        <f t="shared" si="4"/>
        <v>0</v>
      </c>
      <c r="BF127" s="106">
        <f t="shared" si="5"/>
        <v>0</v>
      </c>
      <c r="BG127" s="106">
        <f t="shared" si="6"/>
        <v>0</v>
      </c>
      <c r="BH127" s="106">
        <f t="shared" si="7"/>
        <v>0</v>
      </c>
      <c r="BI127" s="106">
        <f t="shared" si="8"/>
        <v>0</v>
      </c>
      <c r="BJ127" s="6" t="s">
        <v>79</v>
      </c>
      <c r="BK127" s="106">
        <f t="shared" si="9"/>
        <v>0</v>
      </c>
      <c r="BL127" s="6" t="s">
        <v>224</v>
      </c>
      <c r="BM127" s="105" t="s">
        <v>266</v>
      </c>
    </row>
    <row r="128" spans="1:65" s="17" customFormat="1" ht="24">
      <c r="A128" s="14"/>
      <c r="B128" s="15"/>
      <c r="C128" s="94">
        <f t="shared" si="10"/>
        <v>6</v>
      </c>
      <c r="D128" s="94" t="s">
        <v>219</v>
      </c>
      <c r="E128" s="95" t="s">
        <v>2446</v>
      </c>
      <c r="F128" s="96" t="s">
        <v>4744</v>
      </c>
      <c r="G128" s="97" t="s">
        <v>1230</v>
      </c>
      <c r="H128" s="98">
        <v>75.680000000000007</v>
      </c>
      <c r="I128" s="1"/>
      <c r="J128" s="99">
        <f t="shared" si="0"/>
        <v>0</v>
      </c>
      <c r="K128" s="96" t="s">
        <v>0</v>
      </c>
      <c r="L128" s="15"/>
      <c r="M128" s="100" t="s">
        <v>0</v>
      </c>
      <c r="N128" s="101" t="s">
        <v>37</v>
      </c>
      <c r="O128" s="102"/>
      <c r="P128" s="103">
        <f t="shared" si="1"/>
        <v>0</v>
      </c>
      <c r="Q128" s="103">
        <v>0</v>
      </c>
      <c r="R128" s="103">
        <f t="shared" si="2"/>
        <v>0</v>
      </c>
      <c r="S128" s="103">
        <v>0</v>
      </c>
      <c r="T128" s="104">
        <f t="shared" si="3"/>
        <v>0</v>
      </c>
      <c r="U128" s="14"/>
      <c r="V128" s="14"/>
      <c r="W128" s="106"/>
      <c r="X128" s="14"/>
      <c r="Y128" s="14"/>
      <c r="Z128" s="14"/>
      <c r="AA128" s="14"/>
      <c r="AB128" s="14"/>
      <c r="AC128" s="14"/>
      <c r="AD128" s="14"/>
      <c r="AE128" s="14"/>
      <c r="AR128" s="105" t="s">
        <v>224</v>
      </c>
      <c r="AT128" s="105" t="s">
        <v>219</v>
      </c>
      <c r="AU128" s="105" t="s">
        <v>79</v>
      </c>
      <c r="AY128" s="6" t="s">
        <v>217</v>
      </c>
      <c r="BE128" s="106">
        <f t="shared" si="4"/>
        <v>0</v>
      </c>
      <c r="BF128" s="106">
        <f t="shared" si="5"/>
        <v>0</v>
      </c>
      <c r="BG128" s="106">
        <f t="shared" si="6"/>
        <v>0</v>
      </c>
      <c r="BH128" s="106">
        <f t="shared" si="7"/>
        <v>0</v>
      </c>
      <c r="BI128" s="106">
        <f t="shared" si="8"/>
        <v>0</v>
      </c>
      <c r="BJ128" s="6" t="s">
        <v>79</v>
      </c>
      <c r="BK128" s="106">
        <f t="shared" si="9"/>
        <v>0</v>
      </c>
      <c r="BL128" s="6" t="s">
        <v>224</v>
      </c>
      <c r="BM128" s="105" t="s">
        <v>275</v>
      </c>
    </row>
    <row r="129" spans="1:65" s="17" customFormat="1" ht="24">
      <c r="A129" s="14"/>
      <c r="B129" s="15"/>
      <c r="C129" s="94">
        <f t="shared" si="10"/>
        <v>7</v>
      </c>
      <c r="D129" s="94" t="s">
        <v>219</v>
      </c>
      <c r="E129" s="95" t="s">
        <v>2447</v>
      </c>
      <c r="F129" s="96" t="s">
        <v>4745</v>
      </c>
      <c r="G129" s="97" t="s">
        <v>1230</v>
      </c>
      <c r="H129" s="98">
        <v>72.38</v>
      </c>
      <c r="I129" s="1"/>
      <c r="J129" s="99">
        <f t="shared" si="0"/>
        <v>0</v>
      </c>
      <c r="K129" s="96" t="s">
        <v>0</v>
      </c>
      <c r="L129" s="15"/>
      <c r="M129" s="100" t="s">
        <v>0</v>
      </c>
      <c r="N129" s="101" t="s">
        <v>37</v>
      </c>
      <c r="O129" s="102"/>
      <c r="P129" s="103">
        <f t="shared" si="1"/>
        <v>0</v>
      </c>
      <c r="Q129" s="103">
        <v>0</v>
      </c>
      <c r="R129" s="103">
        <f t="shared" si="2"/>
        <v>0</v>
      </c>
      <c r="S129" s="103">
        <v>0</v>
      </c>
      <c r="T129" s="104">
        <f t="shared" si="3"/>
        <v>0</v>
      </c>
      <c r="U129" s="14"/>
      <c r="V129" s="14"/>
      <c r="W129" s="106"/>
      <c r="X129" s="14"/>
      <c r="Y129" s="14"/>
      <c r="Z129" s="14"/>
      <c r="AA129" s="14"/>
      <c r="AB129" s="14"/>
      <c r="AC129" s="14"/>
      <c r="AD129" s="14"/>
      <c r="AE129" s="14"/>
      <c r="AR129" s="105" t="s">
        <v>224</v>
      </c>
      <c r="AT129" s="105" t="s">
        <v>219</v>
      </c>
      <c r="AU129" s="105" t="s">
        <v>79</v>
      </c>
      <c r="AY129" s="6" t="s">
        <v>217</v>
      </c>
      <c r="BE129" s="106">
        <f t="shared" si="4"/>
        <v>0</v>
      </c>
      <c r="BF129" s="106">
        <f t="shared" si="5"/>
        <v>0</v>
      </c>
      <c r="BG129" s="106">
        <f t="shared" si="6"/>
        <v>0</v>
      </c>
      <c r="BH129" s="106">
        <f t="shared" si="7"/>
        <v>0</v>
      </c>
      <c r="BI129" s="106">
        <f t="shared" si="8"/>
        <v>0</v>
      </c>
      <c r="BJ129" s="6" t="s">
        <v>79</v>
      </c>
      <c r="BK129" s="106">
        <f t="shared" si="9"/>
        <v>0</v>
      </c>
      <c r="BL129" s="6" t="s">
        <v>224</v>
      </c>
      <c r="BM129" s="105" t="s">
        <v>283</v>
      </c>
    </row>
    <row r="130" spans="1:65" s="17" customFormat="1" ht="24">
      <c r="A130" s="14"/>
      <c r="B130" s="15"/>
      <c r="C130" s="94">
        <f t="shared" si="10"/>
        <v>8</v>
      </c>
      <c r="D130" s="94" t="s">
        <v>219</v>
      </c>
      <c r="E130" s="95" t="s">
        <v>2448</v>
      </c>
      <c r="F130" s="96" t="s">
        <v>4746</v>
      </c>
      <c r="G130" s="97" t="s">
        <v>1230</v>
      </c>
      <c r="H130" s="98">
        <v>74.03</v>
      </c>
      <c r="I130" s="1"/>
      <c r="J130" s="99">
        <f t="shared" si="0"/>
        <v>0</v>
      </c>
      <c r="K130" s="96" t="s">
        <v>0</v>
      </c>
      <c r="L130" s="15"/>
      <c r="M130" s="100" t="s">
        <v>0</v>
      </c>
      <c r="N130" s="101" t="s">
        <v>37</v>
      </c>
      <c r="O130" s="102"/>
      <c r="P130" s="103">
        <f t="shared" si="1"/>
        <v>0</v>
      </c>
      <c r="Q130" s="103">
        <v>0</v>
      </c>
      <c r="R130" s="103">
        <f t="shared" si="2"/>
        <v>0</v>
      </c>
      <c r="S130" s="103">
        <v>0</v>
      </c>
      <c r="T130" s="104">
        <f t="shared" si="3"/>
        <v>0</v>
      </c>
      <c r="U130" s="14"/>
      <c r="V130" s="14"/>
      <c r="W130" s="106"/>
      <c r="X130" s="14"/>
      <c r="Y130" s="14"/>
      <c r="Z130" s="14"/>
      <c r="AA130" s="14"/>
      <c r="AB130" s="14"/>
      <c r="AC130" s="14"/>
      <c r="AD130" s="14"/>
      <c r="AE130" s="14"/>
      <c r="AR130" s="105" t="s">
        <v>224</v>
      </c>
      <c r="AT130" s="105" t="s">
        <v>219</v>
      </c>
      <c r="AU130" s="105" t="s">
        <v>79</v>
      </c>
      <c r="AY130" s="6" t="s">
        <v>217</v>
      </c>
      <c r="BE130" s="106">
        <f t="shared" si="4"/>
        <v>0</v>
      </c>
      <c r="BF130" s="106">
        <f t="shared" si="5"/>
        <v>0</v>
      </c>
      <c r="BG130" s="106">
        <f t="shared" si="6"/>
        <v>0</v>
      </c>
      <c r="BH130" s="106">
        <f t="shared" si="7"/>
        <v>0</v>
      </c>
      <c r="BI130" s="106">
        <f t="shared" si="8"/>
        <v>0</v>
      </c>
      <c r="BJ130" s="6" t="s">
        <v>79</v>
      </c>
      <c r="BK130" s="106">
        <f t="shared" si="9"/>
        <v>0</v>
      </c>
      <c r="BL130" s="6" t="s">
        <v>224</v>
      </c>
      <c r="BM130" s="105" t="s">
        <v>293</v>
      </c>
    </row>
    <row r="131" spans="1:65" s="17" customFormat="1" ht="24">
      <c r="A131" s="14"/>
      <c r="B131" s="15"/>
      <c r="C131" s="94">
        <f t="shared" si="10"/>
        <v>9</v>
      </c>
      <c r="D131" s="94" t="s">
        <v>219</v>
      </c>
      <c r="E131" s="95" t="s">
        <v>2449</v>
      </c>
      <c r="F131" s="96" t="s">
        <v>4747</v>
      </c>
      <c r="G131" s="97" t="s">
        <v>1230</v>
      </c>
      <c r="H131" s="98">
        <v>49.5</v>
      </c>
      <c r="I131" s="1"/>
      <c r="J131" s="99">
        <f t="shared" si="0"/>
        <v>0</v>
      </c>
      <c r="K131" s="96" t="s">
        <v>0</v>
      </c>
      <c r="L131" s="15"/>
      <c r="M131" s="100" t="s">
        <v>0</v>
      </c>
      <c r="N131" s="101" t="s">
        <v>37</v>
      </c>
      <c r="O131" s="102"/>
      <c r="P131" s="103">
        <f t="shared" si="1"/>
        <v>0</v>
      </c>
      <c r="Q131" s="103">
        <v>0</v>
      </c>
      <c r="R131" s="103">
        <f t="shared" si="2"/>
        <v>0</v>
      </c>
      <c r="S131" s="103">
        <v>0</v>
      </c>
      <c r="T131" s="104">
        <f t="shared" si="3"/>
        <v>0</v>
      </c>
      <c r="U131" s="14"/>
      <c r="V131" s="14"/>
      <c r="W131" s="106"/>
      <c r="X131" s="14"/>
      <c r="Y131" s="14"/>
      <c r="Z131" s="14"/>
      <c r="AA131" s="14"/>
      <c r="AB131" s="14"/>
      <c r="AC131" s="14"/>
      <c r="AD131" s="14"/>
      <c r="AE131" s="14"/>
      <c r="AR131" s="105" t="s">
        <v>224</v>
      </c>
      <c r="AT131" s="105" t="s">
        <v>219</v>
      </c>
      <c r="AU131" s="105" t="s">
        <v>79</v>
      </c>
      <c r="AY131" s="6" t="s">
        <v>217</v>
      </c>
      <c r="BE131" s="106">
        <f t="shared" si="4"/>
        <v>0</v>
      </c>
      <c r="BF131" s="106">
        <f t="shared" si="5"/>
        <v>0</v>
      </c>
      <c r="BG131" s="106">
        <f t="shared" si="6"/>
        <v>0</v>
      </c>
      <c r="BH131" s="106">
        <f t="shared" si="7"/>
        <v>0</v>
      </c>
      <c r="BI131" s="106">
        <f t="shared" si="8"/>
        <v>0</v>
      </c>
      <c r="BJ131" s="6" t="s">
        <v>79</v>
      </c>
      <c r="BK131" s="106">
        <f t="shared" si="9"/>
        <v>0</v>
      </c>
      <c r="BL131" s="6" t="s">
        <v>224</v>
      </c>
      <c r="BM131" s="105" t="s">
        <v>299</v>
      </c>
    </row>
    <row r="132" spans="1:65" s="17" customFormat="1" ht="24">
      <c r="A132" s="14"/>
      <c r="B132" s="15"/>
      <c r="C132" s="94">
        <f t="shared" si="10"/>
        <v>10</v>
      </c>
      <c r="D132" s="94" t="s">
        <v>219</v>
      </c>
      <c r="E132" s="95" t="s">
        <v>2450</v>
      </c>
      <c r="F132" s="96" t="s">
        <v>4748</v>
      </c>
      <c r="G132" s="97" t="s">
        <v>1230</v>
      </c>
      <c r="H132" s="98">
        <v>49.5</v>
      </c>
      <c r="I132" s="1"/>
      <c r="J132" s="99">
        <f t="shared" si="0"/>
        <v>0</v>
      </c>
      <c r="K132" s="96" t="s">
        <v>0</v>
      </c>
      <c r="L132" s="15"/>
      <c r="M132" s="100" t="s">
        <v>0</v>
      </c>
      <c r="N132" s="101" t="s">
        <v>37</v>
      </c>
      <c r="O132" s="102"/>
      <c r="P132" s="103">
        <f t="shared" si="1"/>
        <v>0</v>
      </c>
      <c r="Q132" s="103">
        <v>0</v>
      </c>
      <c r="R132" s="103">
        <f t="shared" si="2"/>
        <v>0</v>
      </c>
      <c r="S132" s="103">
        <v>0</v>
      </c>
      <c r="T132" s="104">
        <f t="shared" si="3"/>
        <v>0</v>
      </c>
      <c r="U132" s="14"/>
      <c r="V132" s="14"/>
      <c r="W132" s="106"/>
      <c r="X132" s="14"/>
      <c r="Y132" s="14"/>
      <c r="Z132" s="14"/>
      <c r="AA132" s="14"/>
      <c r="AB132" s="14"/>
      <c r="AC132" s="14"/>
      <c r="AD132" s="14"/>
      <c r="AE132" s="14"/>
      <c r="AR132" s="105" t="s">
        <v>224</v>
      </c>
      <c r="AT132" s="105" t="s">
        <v>219</v>
      </c>
      <c r="AU132" s="105" t="s">
        <v>79</v>
      </c>
      <c r="AY132" s="6" t="s">
        <v>217</v>
      </c>
      <c r="BE132" s="106">
        <f t="shared" si="4"/>
        <v>0</v>
      </c>
      <c r="BF132" s="106">
        <f t="shared" si="5"/>
        <v>0</v>
      </c>
      <c r="BG132" s="106">
        <f t="shared" si="6"/>
        <v>0</v>
      </c>
      <c r="BH132" s="106">
        <f t="shared" si="7"/>
        <v>0</v>
      </c>
      <c r="BI132" s="106">
        <f t="shared" si="8"/>
        <v>0</v>
      </c>
      <c r="BJ132" s="6" t="s">
        <v>79</v>
      </c>
      <c r="BK132" s="106">
        <f t="shared" si="9"/>
        <v>0</v>
      </c>
      <c r="BL132" s="6" t="s">
        <v>224</v>
      </c>
      <c r="BM132" s="105" t="s">
        <v>308</v>
      </c>
    </row>
    <row r="133" spans="1:65" s="17" customFormat="1" ht="24">
      <c r="A133" s="14"/>
      <c r="B133" s="15"/>
      <c r="C133" s="94">
        <f t="shared" si="10"/>
        <v>11</v>
      </c>
      <c r="D133" s="94" t="s">
        <v>219</v>
      </c>
      <c r="E133" s="95" t="s">
        <v>2451</v>
      </c>
      <c r="F133" s="96" t="s">
        <v>4749</v>
      </c>
      <c r="G133" s="97" t="s">
        <v>1230</v>
      </c>
      <c r="H133" s="98">
        <v>197.04</v>
      </c>
      <c r="I133" s="1"/>
      <c r="J133" s="99">
        <f t="shared" si="0"/>
        <v>0</v>
      </c>
      <c r="K133" s="96" t="s">
        <v>0</v>
      </c>
      <c r="L133" s="15"/>
      <c r="M133" s="100" t="s">
        <v>0</v>
      </c>
      <c r="N133" s="101" t="s">
        <v>37</v>
      </c>
      <c r="O133" s="102"/>
      <c r="P133" s="103">
        <f t="shared" si="1"/>
        <v>0</v>
      </c>
      <c r="Q133" s="103">
        <v>0</v>
      </c>
      <c r="R133" s="103">
        <f t="shared" si="2"/>
        <v>0</v>
      </c>
      <c r="S133" s="103">
        <v>0</v>
      </c>
      <c r="T133" s="104">
        <f t="shared" si="3"/>
        <v>0</v>
      </c>
      <c r="U133" s="14"/>
      <c r="V133" s="14"/>
      <c r="W133" s="106"/>
      <c r="X133" s="14"/>
      <c r="Y133" s="14"/>
      <c r="Z133" s="14"/>
      <c r="AA133" s="14"/>
      <c r="AB133" s="14"/>
      <c r="AC133" s="14"/>
      <c r="AD133" s="14"/>
      <c r="AE133" s="14"/>
      <c r="AR133" s="105" t="s">
        <v>224</v>
      </c>
      <c r="AT133" s="105" t="s">
        <v>219</v>
      </c>
      <c r="AU133" s="105" t="s">
        <v>79</v>
      </c>
      <c r="AY133" s="6" t="s">
        <v>217</v>
      </c>
      <c r="BE133" s="106">
        <f t="shared" si="4"/>
        <v>0</v>
      </c>
      <c r="BF133" s="106">
        <f t="shared" si="5"/>
        <v>0</v>
      </c>
      <c r="BG133" s="106">
        <f t="shared" si="6"/>
        <v>0</v>
      </c>
      <c r="BH133" s="106">
        <f t="shared" si="7"/>
        <v>0</v>
      </c>
      <c r="BI133" s="106">
        <f t="shared" si="8"/>
        <v>0</v>
      </c>
      <c r="BJ133" s="6" t="s">
        <v>79</v>
      </c>
      <c r="BK133" s="106">
        <f t="shared" si="9"/>
        <v>0</v>
      </c>
      <c r="BL133" s="6" t="s">
        <v>224</v>
      </c>
      <c r="BM133" s="105" t="s">
        <v>317</v>
      </c>
    </row>
    <row r="134" spans="1:65" s="17" customFormat="1" ht="24">
      <c r="A134" s="14"/>
      <c r="B134" s="15"/>
      <c r="C134" s="94">
        <f t="shared" si="10"/>
        <v>12</v>
      </c>
      <c r="D134" s="94" t="s">
        <v>219</v>
      </c>
      <c r="E134" s="95" t="s">
        <v>2452</v>
      </c>
      <c r="F134" s="96" t="s">
        <v>4750</v>
      </c>
      <c r="G134" s="97" t="s">
        <v>1230</v>
      </c>
      <c r="H134" s="98">
        <v>252.8</v>
      </c>
      <c r="I134" s="1"/>
      <c r="J134" s="99">
        <f t="shared" si="0"/>
        <v>0</v>
      </c>
      <c r="K134" s="96" t="s">
        <v>0</v>
      </c>
      <c r="L134" s="15"/>
      <c r="M134" s="100" t="s">
        <v>0</v>
      </c>
      <c r="N134" s="101" t="s">
        <v>37</v>
      </c>
      <c r="O134" s="102"/>
      <c r="P134" s="103">
        <f t="shared" si="1"/>
        <v>0</v>
      </c>
      <c r="Q134" s="103">
        <v>0</v>
      </c>
      <c r="R134" s="103">
        <f t="shared" si="2"/>
        <v>0</v>
      </c>
      <c r="S134" s="103">
        <v>0</v>
      </c>
      <c r="T134" s="104">
        <f t="shared" si="3"/>
        <v>0</v>
      </c>
      <c r="U134" s="14"/>
      <c r="V134" s="14"/>
      <c r="W134" s="106"/>
      <c r="X134" s="14"/>
      <c r="Y134" s="14"/>
      <c r="Z134" s="14"/>
      <c r="AA134" s="14"/>
      <c r="AB134" s="14"/>
      <c r="AC134" s="14"/>
      <c r="AD134" s="14"/>
      <c r="AE134" s="14"/>
      <c r="AR134" s="105" t="s">
        <v>224</v>
      </c>
      <c r="AT134" s="105" t="s">
        <v>219</v>
      </c>
      <c r="AU134" s="105" t="s">
        <v>79</v>
      </c>
      <c r="AY134" s="6" t="s">
        <v>217</v>
      </c>
      <c r="BE134" s="106">
        <f t="shared" si="4"/>
        <v>0</v>
      </c>
      <c r="BF134" s="106">
        <f t="shared" si="5"/>
        <v>0</v>
      </c>
      <c r="BG134" s="106">
        <f t="shared" si="6"/>
        <v>0</v>
      </c>
      <c r="BH134" s="106">
        <f t="shared" si="7"/>
        <v>0</v>
      </c>
      <c r="BI134" s="106">
        <f t="shared" si="8"/>
        <v>0</v>
      </c>
      <c r="BJ134" s="6" t="s">
        <v>79</v>
      </c>
      <c r="BK134" s="106">
        <f t="shared" si="9"/>
        <v>0</v>
      </c>
      <c r="BL134" s="6" t="s">
        <v>224</v>
      </c>
      <c r="BM134" s="105" t="s">
        <v>326</v>
      </c>
    </row>
    <row r="135" spans="1:65" s="17" customFormat="1" ht="24">
      <c r="A135" s="14"/>
      <c r="B135" s="15"/>
      <c r="C135" s="94">
        <f t="shared" si="10"/>
        <v>13</v>
      </c>
      <c r="D135" s="94" t="s">
        <v>219</v>
      </c>
      <c r="E135" s="95" t="s">
        <v>2453</v>
      </c>
      <c r="F135" s="96" t="s">
        <v>4751</v>
      </c>
      <c r="G135" s="97" t="s">
        <v>1230</v>
      </c>
      <c r="H135" s="98">
        <v>421.24</v>
      </c>
      <c r="I135" s="1"/>
      <c r="J135" s="99">
        <f t="shared" si="0"/>
        <v>0</v>
      </c>
      <c r="K135" s="96" t="s">
        <v>0</v>
      </c>
      <c r="L135" s="15"/>
      <c r="M135" s="100" t="s">
        <v>0</v>
      </c>
      <c r="N135" s="101" t="s">
        <v>37</v>
      </c>
      <c r="O135" s="102"/>
      <c r="P135" s="103">
        <f t="shared" si="1"/>
        <v>0</v>
      </c>
      <c r="Q135" s="103">
        <v>0</v>
      </c>
      <c r="R135" s="103">
        <f t="shared" si="2"/>
        <v>0</v>
      </c>
      <c r="S135" s="103">
        <v>0</v>
      </c>
      <c r="T135" s="104">
        <f t="shared" si="3"/>
        <v>0</v>
      </c>
      <c r="U135" s="14"/>
      <c r="V135" s="14"/>
      <c r="W135" s="106"/>
      <c r="X135" s="14"/>
      <c r="Y135" s="14"/>
      <c r="Z135" s="14"/>
      <c r="AA135" s="14"/>
      <c r="AB135" s="14"/>
      <c r="AC135" s="14"/>
      <c r="AD135" s="14"/>
      <c r="AE135" s="14"/>
      <c r="AR135" s="105" t="s">
        <v>224</v>
      </c>
      <c r="AT135" s="105" t="s">
        <v>219</v>
      </c>
      <c r="AU135" s="105" t="s">
        <v>79</v>
      </c>
      <c r="AY135" s="6" t="s">
        <v>217</v>
      </c>
      <c r="BE135" s="106">
        <f t="shared" si="4"/>
        <v>0</v>
      </c>
      <c r="BF135" s="106">
        <f t="shared" si="5"/>
        <v>0</v>
      </c>
      <c r="BG135" s="106">
        <f t="shared" si="6"/>
        <v>0</v>
      </c>
      <c r="BH135" s="106">
        <f t="shared" si="7"/>
        <v>0</v>
      </c>
      <c r="BI135" s="106">
        <f t="shared" si="8"/>
        <v>0</v>
      </c>
      <c r="BJ135" s="6" t="s">
        <v>79</v>
      </c>
      <c r="BK135" s="106">
        <f t="shared" si="9"/>
        <v>0</v>
      </c>
      <c r="BL135" s="6" t="s">
        <v>224</v>
      </c>
      <c r="BM135" s="105" t="s">
        <v>335</v>
      </c>
    </row>
    <row r="136" spans="1:65" s="17" customFormat="1" ht="24">
      <c r="A136" s="14"/>
      <c r="B136" s="15"/>
      <c r="C136" s="94">
        <f t="shared" si="10"/>
        <v>14</v>
      </c>
      <c r="D136" s="94" t="s">
        <v>219</v>
      </c>
      <c r="E136" s="95" t="s">
        <v>2454</v>
      </c>
      <c r="F136" s="96" t="s">
        <v>4752</v>
      </c>
      <c r="G136" s="97" t="s">
        <v>1230</v>
      </c>
      <c r="H136" s="98">
        <v>111.72</v>
      </c>
      <c r="I136" s="1"/>
      <c r="J136" s="99">
        <f t="shared" si="0"/>
        <v>0</v>
      </c>
      <c r="K136" s="96" t="s">
        <v>0</v>
      </c>
      <c r="L136" s="15"/>
      <c r="M136" s="100" t="s">
        <v>0</v>
      </c>
      <c r="N136" s="101" t="s">
        <v>37</v>
      </c>
      <c r="O136" s="102"/>
      <c r="P136" s="103">
        <f t="shared" si="1"/>
        <v>0</v>
      </c>
      <c r="Q136" s="103">
        <v>0</v>
      </c>
      <c r="R136" s="103">
        <f t="shared" si="2"/>
        <v>0</v>
      </c>
      <c r="S136" s="103">
        <v>0</v>
      </c>
      <c r="T136" s="104">
        <f t="shared" si="3"/>
        <v>0</v>
      </c>
      <c r="U136" s="14"/>
      <c r="V136" s="14"/>
      <c r="W136" s="106"/>
      <c r="X136" s="14"/>
      <c r="Y136" s="14"/>
      <c r="Z136" s="14"/>
      <c r="AA136" s="14"/>
      <c r="AB136" s="14"/>
      <c r="AC136" s="14"/>
      <c r="AD136" s="14"/>
      <c r="AE136" s="14"/>
      <c r="AR136" s="105" t="s">
        <v>224</v>
      </c>
      <c r="AT136" s="105" t="s">
        <v>219</v>
      </c>
      <c r="AU136" s="105" t="s">
        <v>79</v>
      </c>
      <c r="AY136" s="6" t="s">
        <v>217</v>
      </c>
      <c r="BE136" s="106">
        <f t="shared" si="4"/>
        <v>0</v>
      </c>
      <c r="BF136" s="106">
        <f t="shared" si="5"/>
        <v>0</v>
      </c>
      <c r="BG136" s="106">
        <f t="shared" si="6"/>
        <v>0</v>
      </c>
      <c r="BH136" s="106">
        <f t="shared" si="7"/>
        <v>0</v>
      </c>
      <c r="BI136" s="106">
        <f t="shared" si="8"/>
        <v>0</v>
      </c>
      <c r="BJ136" s="6" t="s">
        <v>79</v>
      </c>
      <c r="BK136" s="106">
        <f t="shared" si="9"/>
        <v>0</v>
      </c>
      <c r="BL136" s="6" t="s">
        <v>224</v>
      </c>
      <c r="BM136" s="105" t="s">
        <v>343</v>
      </c>
    </row>
    <row r="137" spans="1:65" s="17" customFormat="1" ht="24">
      <c r="A137" s="14"/>
      <c r="B137" s="15"/>
      <c r="C137" s="94">
        <f t="shared" si="10"/>
        <v>15</v>
      </c>
      <c r="D137" s="94" t="s">
        <v>219</v>
      </c>
      <c r="E137" s="95" t="s">
        <v>2455</v>
      </c>
      <c r="F137" s="96" t="s">
        <v>4753</v>
      </c>
      <c r="G137" s="97" t="s">
        <v>1230</v>
      </c>
      <c r="H137" s="98">
        <v>243.36</v>
      </c>
      <c r="I137" s="1"/>
      <c r="J137" s="99">
        <f t="shared" si="0"/>
        <v>0</v>
      </c>
      <c r="K137" s="96" t="s">
        <v>0</v>
      </c>
      <c r="L137" s="15"/>
      <c r="M137" s="100" t="s">
        <v>0</v>
      </c>
      <c r="N137" s="101" t="s">
        <v>37</v>
      </c>
      <c r="O137" s="102"/>
      <c r="P137" s="103">
        <f t="shared" si="1"/>
        <v>0</v>
      </c>
      <c r="Q137" s="103">
        <v>0</v>
      </c>
      <c r="R137" s="103">
        <f t="shared" si="2"/>
        <v>0</v>
      </c>
      <c r="S137" s="103">
        <v>0</v>
      </c>
      <c r="T137" s="104">
        <f t="shared" si="3"/>
        <v>0</v>
      </c>
      <c r="U137" s="14"/>
      <c r="V137" s="14"/>
      <c r="W137" s="106"/>
      <c r="X137" s="14"/>
      <c r="Y137" s="14"/>
      <c r="Z137" s="14"/>
      <c r="AA137" s="14"/>
      <c r="AB137" s="14"/>
      <c r="AC137" s="14"/>
      <c r="AD137" s="14"/>
      <c r="AE137" s="14"/>
      <c r="AR137" s="105" t="s">
        <v>224</v>
      </c>
      <c r="AT137" s="105" t="s">
        <v>219</v>
      </c>
      <c r="AU137" s="105" t="s">
        <v>79</v>
      </c>
      <c r="AY137" s="6" t="s">
        <v>217</v>
      </c>
      <c r="BE137" s="106">
        <f t="shared" si="4"/>
        <v>0</v>
      </c>
      <c r="BF137" s="106">
        <f t="shared" si="5"/>
        <v>0</v>
      </c>
      <c r="BG137" s="106">
        <f t="shared" si="6"/>
        <v>0</v>
      </c>
      <c r="BH137" s="106">
        <f t="shared" si="7"/>
        <v>0</v>
      </c>
      <c r="BI137" s="106">
        <f t="shared" si="8"/>
        <v>0</v>
      </c>
      <c r="BJ137" s="6" t="s">
        <v>79</v>
      </c>
      <c r="BK137" s="106">
        <f t="shared" si="9"/>
        <v>0</v>
      </c>
      <c r="BL137" s="6" t="s">
        <v>224</v>
      </c>
      <c r="BM137" s="105" t="s">
        <v>354</v>
      </c>
    </row>
    <row r="138" spans="1:65" s="17" customFormat="1" ht="24">
      <c r="A138" s="14"/>
      <c r="B138" s="15"/>
      <c r="C138" s="94">
        <f t="shared" si="10"/>
        <v>16</v>
      </c>
      <c r="D138" s="94" t="s">
        <v>219</v>
      </c>
      <c r="E138" s="95" t="s">
        <v>2455</v>
      </c>
      <c r="F138" s="96" t="s">
        <v>4753</v>
      </c>
      <c r="G138" s="97" t="s">
        <v>1230</v>
      </c>
      <c r="H138" s="98">
        <v>243.36</v>
      </c>
      <c r="I138" s="1"/>
      <c r="J138" s="99">
        <f t="shared" si="0"/>
        <v>0</v>
      </c>
      <c r="K138" s="96" t="s">
        <v>0</v>
      </c>
      <c r="L138" s="15"/>
      <c r="M138" s="100" t="s">
        <v>0</v>
      </c>
      <c r="N138" s="101" t="s">
        <v>37</v>
      </c>
      <c r="O138" s="102"/>
      <c r="P138" s="103">
        <f t="shared" si="1"/>
        <v>0</v>
      </c>
      <c r="Q138" s="103">
        <v>0</v>
      </c>
      <c r="R138" s="103">
        <f t="shared" si="2"/>
        <v>0</v>
      </c>
      <c r="S138" s="103">
        <v>0</v>
      </c>
      <c r="T138" s="104">
        <f t="shared" si="3"/>
        <v>0</v>
      </c>
      <c r="U138" s="14"/>
      <c r="V138" s="14"/>
      <c r="W138" s="106"/>
      <c r="X138" s="14"/>
      <c r="Y138" s="14"/>
      <c r="Z138" s="14"/>
      <c r="AA138" s="14"/>
      <c r="AB138" s="14"/>
      <c r="AC138" s="14"/>
      <c r="AD138" s="14"/>
      <c r="AE138" s="14"/>
      <c r="AR138" s="105" t="s">
        <v>224</v>
      </c>
      <c r="AT138" s="105" t="s">
        <v>219</v>
      </c>
      <c r="AU138" s="105" t="s">
        <v>79</v>
      </c>
      <c r="AY138" s="6" t="s">
        <v>217</v>
      </c>
      <c r="BE138" s="106">
        <f t="shared" si="4"/>
        <v>0</v>
      </c>
      <c r="BF138" s="106">
        <f t="shared" si="5"/>
        <v>0</v>
      </c>
      <c r="BG138" s="106">
        <f t="shared" si="6"/>
        <v>0</v>
      </c>
      <c r="BH138" s="106">
        <f t="shared" si="7"/>
        <v>0</v>
      </c>
      <c r="BI138" s="106">
        <f t="shared" si="8"/>
        <v>0</v>
      </c>
      <c r="BJ138" s="6" t="s">
        <v>79</v>
      </c>
      <c r="BK138" s="106">
        <f t="shared" si="9"/>
        <v>0</v>
      </c>
      <c r="BL138" s="6" t="s">
        <v>224</v>
      </c>
      <c r="BM138" s="105" t="s">
        <v>364</v>
      </c>
    </row>
    <row r="139" spans="1:65" s="17" customFormat="1" ht="24">
      <c r="A139" s="14"/>
      <c r="B139" s="15"/>
      <c r="C139" s="94">
        <f t="shared" si="10"/>
        <v>17</v>
      </c>
      <c r="D139" s="94" t="s">
        <v>219</v>
      </c>
      <c r="E139" s="95" t="s">
        <v>2456</v>
      </c>
      <c r="F139" s="96" t="s">
        <v>4754</v>
      </c>
      <c r="G139" s="97" t="s">
        <v>1230</v>
      </c>
      <c r="H139" s="98">
        <v>51.69</v>
      </c>
      <c r="I139" s="1"/>
      <c r="J139" s="99">
        <f t="shared" si="0"/>
        <v>0</v>
      </c>
      <c r="K139" s="96" t="s">
        <v>0</v>
      </c>
      <c r="L139" s="15"/>
      <c r="M139" s="100" t="s">
        <v>0</v>
      </c>
      <c r="N139" s="101" t="s">
        <v>37</v>
      </c>
      <c r="O139" s="102"/>
      <c r="P139" s="103">
        <f t="shared" si="1"/>
        <v>0</v>
      </c>
      <c r="Q139" s="103">
        <v>0</v>
      </c>
      <c r="R139" s="103">
        <f t="shared" si="2"/>
        <v>0</v>
      </c>
      <c r="S139" s="103">
        <v>0</v>
      </c>
      <c r="T139" s="104">
        <f t="shared" si="3"/>
        <v>0</v>
      </c>
      <c r="U139" s="14"/>
      <c r="V139" s="14"/>
      <c r="W139" s="106"/>
      <c r="X139" s="14"/>
      <c r="Y139" s="14"/>
      <c r="Z139" s="14"/>
      <c r="AA139" s="14"/>
      <c r="AB139" s="14"/>
      <c r="AC139" s="14"/>
      <c r="AD139" s="14"/>
      <c r="AE139" s="14"/>
      <c r="AR139" s="105" t="s">
        <v>224</v>
      </c>
      <c r="AT139" s="105" t="s">
        <v>219</v>
      </c>
      <c r="AU139" s="105" t="s">
        <v>79</v>
      </c>
      <c r="AY139" s="6" t="s">
        <v>217</v>
      </c>
      <c r="BE139" s="106">
        <f t="shared" si="4"/>
        <v>0</v>
      </c>
      <c r="BF139" s="106">
        <f t="shared" si="5"/>
        <v>0</v>
      </c>
      <c r="BG139" s="106">
        <f t="shared" si="6"/>
        <v>0</v>
      </c>
      <c r="BH139" s="106">
        <f t="shared" si="7"/>
        <v>0</v>
      </c>
      <c r="BI139" s="106">
        <f t="shared" si="8"/>
        <v>0</v>
      </c>
      <c r="BJ139" s="6" t="s">
        <v>79</v>
      </c>
      <c r="BK139" s="106">
        <f t="shared" si="9"/>
        <v>0</v>
      </c>
      <c r="BL139" s="6" t="s">
        <v>224</v>
      </c>
      <c r="BM139" s="105" t="s">
        <v>2409</v>
      </c>
    </row>
    <row r="140" spans="1:65" s="17" customFormat="1" ht="24">
      <c r="A140" s="14"/>
      <c r="B140" s="15"/>
      <c r="C140" s="94">
        <f t="shared" si="10"/>
        <v>18</v>
      </c>
      <c r="D140" s="94" t="s">
        <v>219</v>
      </c>
      <c r="E140" s="95" t="s">
        <v>2457</v>
      </c>
      <c r="F140" s="96" t="s">
        <v>4755</v>
      </c>
      <c r="G140" s="97" t="s">
        <v>1230</v>
      </c>
      <c r="H140" s="98">
        <v>7.75</v>
      </c>
      <c r="I140" s="1"/>
      <c r="J140" s="99">
        <f t="shared" si="0"/>
        <v>0</v>
      </c>
      <c r="K140" s="96" t="s">
        <v>0</v>
      </c>
      <c r="L140" s="15"/>
      <c r="M140" s="100" t="s">
        <v>0</v>
      </c>
      <c r="N140" s="101" t="s">
        <v>37</v>
      </c>
      <c r="O140" s="102"/>
      <c r="P140" s="103">
        <f t="shared" si="1"/>
        <v>0</v>
      </c>
      <c r="Q140" s="103">
        <v>0</v>
      </c>
      <c r="R140" s="103">
        <f t="shared" si="2"/>
        <v>0</v>
      </c>
      <c r="S140" s="103">
        <v>0</v>
      </c>
      <c r="T140" s="104">
        <f t="shared" si="3"/>
        <v>0</v>
      </c>
      <c r="U140" s="14"/>
      <c r="V140" s="14"/>
      <c r="W140" s="106"/>
      <c r="X140" s="14"/>
      <c r="Y140" s="14"/>
      <c r="Z140" s="14"/>
      <c r="AA140" s="14"/>
      <c r="AB140" s="14"/>
      <c r="AC140" s="14"/>
      <c r="AD140" s="14"/>
      <c r="AE140" s="14"/>
      <c r="AR140" s="105" t="s">
        <v>224</v>
      </c>
      <c r="AT140" s="105" t="s">
        <v>219</v>
      </c>
      <c r="AU140" s="105" t="s">
        <v>79</v>
      </c>
      <c r="AY140" s="6" t="s">
        <v>217</v>
      </c>
      <c r="BE140" s="106">
        <f t="shared" si="4"/>
        <v>0</v>
      </c>
      <c r="BF140" s="106">
        <f t="shared" si="5"/>
        <v>0</v>
      </c>
      <c r="BG140" s="106">
        <f t="shared" si="6"/>
        <v>0</v>
      </c>
      <c r="BH140" s="106">
        <f t="shared" si="7"/>
        <v>0</v>
      </c>
      <c r="BI140" s="106">
        <f t="shared" si="8"/>
        <v>0</v>
      </c>
      <c r="BJ140" s="6" t="s">
        <v>79</v>
      </c>
      <c r="BK140" s="106">
        <f t="shared" si="9"/>
        <v>0</v>
      </c>
      <c r="BL140" s="6" t="s">
        <v>224</v>
      </c>
      <c r="BM140" s="105" t="s">
        <v>380</v>
      </c>
    </row>
    <row r="141" spans="1:65" s="17" customFormat="1" ht="24">
      <c r="A141" s="14"/>
      <c r="B141" s="15"/>
      <c r="C141" s="94">
        <f t="shared" si="10"/>
        <v>19</v>
      </c>
      <c r="D141" s="94" t="s">
        <v>219</v>
      </c>
      <c r="E141" s="95" t="s">
        <v>2458</v>
      </c>
      <c r="F141" s="96" t="s">
        <v>4756</v>
      </c>
      <c r="G141" s="97" t="s">
        <v>1230</v>
      </c>
      <c r="H141" s="98">
        <v>5.95</v>
      </c>
      <c r="I141" s="1"/>
      <c r="J141" s="99">
        <f t="shared" si="0"/>
        <v>0</v>
      </c>
      <c r="K141" s="96" t="s">
        <v>0</v>
      </c>
      <c r="L141" s="15"/>
      <c r="M141" s="100" t="s">
        <v>0</v>
      </c>
      <c r="N141" s="101" t="s">
        <v>37</v>
      </c>
      <c r="O141" s="102"/>
      <c r="P141" s="103">
        <f t="shared" si="1"/>
        <v>0</v>
      </c>
      <c r="Q141" s="103">
        <v>0</v>
      </c>
      <c r="R141" s="103">
        <f t="shared" si="2"/>
        <v>0</v>
      </c>
      <c r="S141" s="103">
        <v>0</v>
      </c>
      <c r="T141" s="104">
        <f t="shared" si="3"/>
        <v>0</v>
      </c>
      <c r="U141" s="14"/>
      <c r="V141" s="14"/>
      <c r="W141" s="106"/>
      <c r="X141" s="14"/>
      <c r="Y141" s="14"/>
      <c r="Z141" s="14"/>
      <c r="AA141" s="14"/>
      <c r="AB141" s="14"/>
      <c r="AC141" s="14"/>
      <c r="AD141" s="14"/>
      <c r="AE141" s="14"/>
      <c r="AR141" s="105" t="s">
        <v>224</v>
      </c>
      <c r="AT141" s="105" t="s">
        <v>219</v>
      </c>
      <c r="AU141" s="105" t="s">
        <v>79</v>
      </c>
      <c r="AY141" s="6" t="s">
        <v>217</v>
      </c>
      <c r="BE141" s="106">
        <f t="shared" si="4"/>
        <v>0</v>
      </c>
      <c r="BF141" s="106">
        <f t="shared" si="5"/>
        <v>0</v>
      </c>
      <c r="BG141" s="106">
        <f t="shared" si="6"/>
        <v>0</v>
      </c>
      <c r="BH141" s="106">
        <f t="shared" si="7"/>
        <v>0</v>
      </c>
      <c r="BI141" s="106">
        <f t="shared" si="8"/>
        <v>0</v>
      </c>
      <c r="BJ141" s="6" t="s">
        <v>79</v>
      </c>
      <c r="BK141" s="106">
        <f t="shared" si="9"/>
        <v>0</v>
      </c>
      <c r="BL141" s="6" t="s">
        <v>224</v>
      </c>
      <c r="BM141" s="105" t="s">
        <v>395</v>
      </c>
    </row>
    <row r="142" spans="1:65" s="17" customFormat="1" ht="24">
      <c r="A142" s="14"/>
      <c r="B142" s="15"/>
      <c r="C142" s="94">
        <f t="shared" si="10"/>
        <v>20</v>
      </c>
      <c r="D142" s="94" t="s">
        <v>219</v>
      </c>
      <c r="E142" s="95" t="s">
        <v>2459</v>
      </c>
      <c r="F142" s="96" t="s">
        <v>4757</v>
      </c>
      <c r="G142" s="97" t="s">
        <v>1230</v>
      </c>
      <c r="H142" s="98">
        <v>57.27</v>
      </c>
      <c r="I142" s="1"/>
      <c r="J142" s="99">
        <f t="shared" si="0"/>
        <v>0</v>
      </c>
      <c r="K142" s="96" t="s">
        <v>0</v>
      </c>
      <c r="L142" s="15"/>
      <c r="M142" s="100" t="s">
        <v>0</v>
      </c>
      <c r="N142" s="101" t="s">
        <v>37</v>
      </c>
      <c r="O142" s="102"/>
      <c r="P142" s="103">
        <f t="shared" si="1"/>
        <v>0</v>
      </c>
      <c r="Q142" s="103">
        <v>0</v>
      </c>
      <c r="R142" s="103">
        <f t="shared" si="2"/>
        <v>0</v>
      </c>
      <c r="S142" s="103">
        <v>0</v>
      </c>
      <c r="T142" s="104">
        <f t="shared" si="3"/>
        <v>0</v>
      </c>
      <c r="U142" s="14"/>
      <c r="V142" s="14"/>
      <c r="W142" s="106"/>
      <c r="X142" s="14"/>
      <c r="Y142" s="14"/>
      <c r="Z142" s="14"/>
      <c r="AA142" s="14"/>
      <c r="AB142" s="14"/>
      <c r="AC142" s="14"/>
      <c r="AD142" s="14"/>
      <c r="AE142" s="14"/>
      <c r="AR142" s="105" t="s">
        <v>224</v>
      </c>
      <c r="AT142" s="105" t="s">
        <v>219</v>
      </c>
      <c r="AU142" s="105" t="s">
        <v>79</v>
      </c>
      <c r="AY142" s="6" t="s">
        <v>217</v>
      </c>
      <c r="BE142" s="106">
        <f t="shared" si="4"/>
        <v>0</v>
      </c>
      <c r="BF142" s="106">
        <f t="shared" si="5"/>
        <v>0</v>
      </c>
      <c r="BG142" s="106">
        <f t="shared" si="6"/>
        <v>0</v>
      </c>
      <c r="BH142" s="106">
        <f t="shared" si="7"/>
        <v>0</v>
      </c>
      <c r="BI142" s="106">
        <f t="shared" si="8"/>
        <v>0</v>
      </c>
      <c r="BJ142" s="6" t="s">
        <v>79</v>
      </c>
      <c r="BK142" s="106">
        <f t="shared" si="9"/>
        <v>0</v>
      </c>
      <c r="BL142" s="6" t="s">
        <v>224</v>
      </c>
      <c r="BM142" s="105" t="s">
        <v>2413</v>
      </c>
    </row>
    <row r="143" spans="1:65" s="17" customFormat="1" ht="24">
      <c r="A143" s="14"/>
      <c r="B143" s="15"/>
      <c r="C143" s="94">
        <f t="shared" si="10"/>
        <v>21</v>
      </c>
      <c r="D143" s="94" t="s">
        <v>219</v>
      </c>
      <c r="E143" s="95" t="s">
        <v>2460</v>
      </c>
      <c r="F143" s="96" t="s">
        <v>4758</v>
      </c>
      <c r="G143" s="97" t="s">
        <v>1230</v>
      </c>
      <c r="H143" s="98">
        <v>152.13</v>
      </c>
      <c r="I143" s="1"/>
      <c r="J143" s="99">
        <f t="shared" si="0"/>
        <v>0</v>
      </c>
      <c r="K143" s="96" t="s">
        <v>0</v>
      </c>
      <c r="L143" s="15"/>
      <c r="M143" s="100" t="s">
        <v>0</v>
      </c>
      <c r="N143" s="101" t="s">
        <v>37</v>
      </c>
      <c r="O143" s="102"/>
      <c r="P143" s="103">
        <f t="shared" si="1"/>
        <v>0</v>
      </c>
      <c r="Q143" s="103">
        <v>0</v>
      </c>
      <c r="R143" s="103">
        <f t="shared" si="2"/>
        <v>0</v>
      </c>
      <c r="S143" s="103">
        <v>0</v>
      </c>
      <c r="T143" s="104">
        <f t="shared" si="3"/>
        <v>0</v>
      </c>
      <c r="U143" s="14"/>
      <c r="V143" s="14"/>
      <c r="W143" s="106"/>
      <c r="X143" s="14"/>
      <c r="Y143" s="14"/>
      <c r="Z143" s="14"/>
      <c r="AA143" s="14"/>
      <c r="AB143" s="14"/>
      <c r="AC143" s="14"/>
      <c r="AD143" s="14"/>
      <c r="AE143" s="14"/>
      <c r="AR143" s="105" t="s">
        <v>224</v>
      </c>
      <c r="AT143" s="105" t="s">
        <v>219</v>
      </c>
      <c r="AU143" s="105" t="s">
        <v>79</v>
      </c>
      <c r="AY143" s="6" t="s">
        <v>217</v>
      </c>
      <c r="BE143" s="106">
        <f t="shared" si="4"/>
        <v>0</v>
      </c>
      <c r="BF143" s="106">
        <f t="shared" si="5"/>
        <v>0</v>
      </c>
      <c r="BG143" s="106">
        <f t="shared" si="6"/>
        <v>0</v>
      </c>
      <c r="BH143" s="106">
        <f t="shared" si="7"/>
        <v>0</v>
      </c>
      <c r="BI143" s="106">
        <f t="shared" si="8"/>
        <v>0</v>
      </c>
      <c r="BJ143" s="6" t="s">
        <v>79</v>
      </c>
      <c r="BK143" s="106">
        <f t="shared" si="9"/>
        <v>0</v>
      </c>
      <c r="BL143" s="6" t="s">
        <v>224</v>
      </c>
      <c r="BM143" s="105" t="s">
        <v>410</v>
      </c>
    </row>
    <row r="144" spans="1:65" s="17" customFormat="1" ht="24">
      <c r="A144" s="14"/>
      <c r="B144" s="15"/>
      <c r="C144" s="94">
        <f t="shared" si="10"/>
        <v>22</v>
      </c>
      <c r="D144" s="94" t="s">
        <v>219</v>
      </c>
      <c r="E144" s="95" t="s">
        <v>2461</v>
      </c>
      <c r="F144" s="96" t="s">
        <v>4759</v>
      </c>
      <c r="G144" s="97" t="s">
        <v>1230</v>
      </c>
      <c r="H144" s="98">
        <v>36.270000000000003</v>
      </c>
      <c r="I144" s="1"/>
      <c r="J144" s="99">
        <f t="shared" si="0"/>
        <v>0</v>
      </c>
      <c r="K144" s="96" t="s">
        <v>0</v>
      </c>
      <c r="L144" s="15"/>
      <c r="M144" s="100" t="s">
        <v>0</v>
      </c>
      <c r="N144" s="101" t="s">
        <v>37</v>
      </c>
      <c r="O144" s="102"/>
      <c r="P144" s="103">
        <f t="shared" si="1"/>
        <v>0</v>
      </c>
      <c r="Q144" s="103">
        <v>0</v>
      </c>
      <c r="R144" s="103">
        <f t="shared" si="2"/>
        <v>0</v>
      </c>
      <c r="S144" s="103">
        <v>0</v>
      </c>
      <c r="T144" s="104">
        <f t="shared" si="3"/>
        <v>0</v>
      </c>
      <c r="U144" s="14"/>
      <c r="V144" s="14"/>
      <c r="W144" s="106"/>
      <c r="X144" s="14"/>
      <c r="Y144" s="14"/>
      <c r="Z144" s="14"/>
      <c r="AA144" s="14"/>
      <c r="AB144" s="14"/>
      <c r="AC144" s="14"/>
      <c r="AD144" s="14"/>
      <c r="AE144" s="14"/>
      <c r="AR144" s="105" t="s">
        <v>224</v>
      </c>
      <c r="AT144" s="105" t="s">
        <v>219</v>
      </c>
      <c r="AU144" s="105" t="s">
        <v>79</v>
      </c>
      <c r="AY144" s="6" t="s">
        <v>217</v>
      </c>
      <c r="BE144" s="106">
        <f t="shared" si="4"/>
        <v>0</v>
      </c>
      <c r="BF144" s="106">
        <f t="shared" si="5"/>
        <v>0</v>
      </c>
      <c r="BG144" s="106">
        <f t="shared" si="6"/>
        <v>0</v>
      </c>
      <c r="BH144" s="106">
        <f t="shared" si="7"/>
        <v>0</v>
      </c>
      <c r="BI144" s="106">
        <f t="shared" si="8"/>
        <v>0</v>
      </c>
      <c r="BJ144" s="6" t="s">
        <v>79</v>
      </c>
      <c r="BK144" s="106">
        <f t="shared" si="9"/>
        <v>0</v>
      </c>
      <c r="BL144" s="6" t="s">
        <v>224</v>
      </c>
      <c r="BM144" s="105" t="s">
        <v>425</v>
      </c>
    </row>
    <row r="145" spans="1:65" s="17" customFormat="1" ht="24">
      <c r="A145" s="14"/>
      <c r="B145" s="15"/>
      <c r="C145" s="94">
        <f t="shared" si="10"/>
        <v>23</v>
      </c>
      <c r="D145" s="94" t="s">
        <v>219</v>
      </c>
      <c r="E145" s="95" t="s">
        <v>2462</v>
      </c>
      <c r="F145" s="96" t="s">
        <v>4760</v>
      </c>
      <c r="G145" s="97" t="s">
        <v>1230</v>
      </c>
      <c r="H145" s="98">
        <v>49.62</v>
      </c>
      <c r="I145" s="1"/>
      <c r="J145" s="99">
        <f t="shared" si="0"/>
        <v>0</v>
      </c>
      <c r="K145" s="96" t="s">
        <v>0</v>
      </c>
      <c r="L145" s="15"/>
      <c r="M145" s="100" t="s">
        <v>0</v>
      </c>
      <c r="N145" s="101" t="s">
        <v>37</v>
      </c>
      <c r="O145" s="102"/>
      <c r="P145" s="103">
        <f t="shared" si="1"/>
        <v>0</v>
      </c>
      <c r="Q145" s="103">
        <v>0</v>
      </c>
      <c r="R145" s="103">
        <f t="shared" si="2"/>
        <v>0</v>
      </c>
      <c r="S145" s="103">
        <v>0</v>
      </c>
      <c r="T145" s="104">
        <f t="shared" si="3"/>
        <v>0</v>
      </c>
      <c r="U145" s="14"/>
      <c r="V145" s="14"/>
      <c r="W145" s="106"/>
      <c r="X145" s="14"/>
      <c r="Y145" s="14"/>
      <c r="Z145" s="14"/>
      <c r="AA145" s="14"/>
      <c r="AB145" s="14"/>
      <c r="AC145" s="14"/>
      <c r="AD145" s="14"/>
      <c r="AE145" s="14"/>
      <c r="AR145" s="105" t="s">
        <v>224</v>
      </c>
      <c r="AT145" s="105" t="s">
        <v>219</v>
      </c>
      <c r="AU145" s="105" t="s">
        <v>79</v>
      </c>
      <c r="AY145" s="6" t="s">
        <v>217</v>
      </c>
      <c r="BE145" s="106">
        <f t="shared" si="4"/>
        <v>0</v>
      </c>
      <c r="BF145" s="106">
        <f t="shared" si="5"/>
        <v>0</v>
      </c>
      <c r="BG145" s="106">
        <f t="shared" si="6"/>
        <v>0</v>
      </c>
      <c r="BH145" s="106">
        <f t="shared" si="7"/>
        <v>0</v>
      </c>
      <c r="BI145" s="106">
        <f t="shared" si="8"/>
        <v>0</v>
      </c>
      <c r="BJ145" s="6" t="s">
        <v>79</v>
      </c>
      <c r="BK145" s="106">
        <f t="shared" si="9"/>
        <v>0</v>
      </c>
      <c r="BL145" s="6" t="s">
        <v>224</v>
      </c>
      <c r="BM145" s="105" t="s">
        <v>435</v>
      </c>
    </row>
    <row r="146" spans="1:65" s="17" customFormat="1" ht="24">
      <c r="A146" s="14"/>
      <c r="B146" s="15"/>
      <c r="C146" s="94">
        <f t="shared" si="10"/>
        <v>24</v>
      </c>
      <c r="D146" s="94" t="s">
        <v>219</v>
      </c>
      <c r="E146" s="95" t="s">
        <v>2463</v>
      </c>
      <c r="F146" s="96" t="s">
        <v>4761</v>
      </c>
      <c r="G146" s="97" t="s">
        <v>1230</v>
      </c>
      <c r="H146" s="98">
        <v>142.61000000000001</v>
      </c>
      <c r="I146" s="1"/>
      <c r="J146" s="99">
        <f t="shared" si="0"/>
        <v>0</v>
      </c>
      <c r="K146" s="96" t="s">
        <v>0</v>
      </c>
      <c r="L146" s="15"/>
      <c r="M146" s="100" t="s">
        <v>0</v>
      </c>
      <c r="N146" s="101" t="s">
        <v>37</v>
      </c>
      <c r="O146" s="102"/>
      <c r="P146" s="103">
        <f t="shared" si="1"/>
        <v>0</v>
      </c>
      <c r="Q146" s="103">
        <v>0</v>
      </c>
      <c r="R146" s="103">
        <f t="shared" si="2"/>
        <v>0</v>
      </c>
      <c r="S146" s="103">
        <v>0</v>
      </c>
      <c r="T146" s="104">
        <f t="shared" si="3"/>
        <v>0</v>
      </c>
      <c r="U146" s="14"/>
      <c r="V146" s="14"/>
      <c r="W146" s="106"/>
      <c r="X146" s="14"/>
      <c r="Y146" s="14"/>
      <c r="Z146" s="14"/>
      <c r="AA146" s="14"/>
      <c r="AB146" s="14"/>
      <c r="AC146" s="14"/>
      <c r="AD146" s="14"/>
      <c r="AE146" s="14"/>
      <c r="AR146" s="105" t="s">
        <v>224</v>
      </c>
      <c r="AT146" s="105" t="s">
        <v>219</v>
      </c>
      <c r="AU146" s="105" t="s">
        <v>79</v>
      </c>
      <c r="AY146" s="6" t="s">
        <v>217</v>
      </c>
      <c r="BE146" s="106">
        <f t="shared" si="4"/>
        <v>0</v>
      </c>
      <c r="BF146" s="106">
        <f t="shared" si="5"/>
        <v>0</v>
      </c>
      <c r="BG146" s="106">
        <f t="shared" si="6"/>
        <v>0</v>
      </c>
      <c r="BH146" s="106">
        <f t="shared" si="7"/>
        <v>0</v>
      </c>
      <c r="BI146" s="106">
        <f t="shared" si="8"/>
        <v>0</v>
      </c>
      <c r="BJ146" s="6" t="s">
        <v>79</v>
      </c>
      <c r="BK146" s="106">
        <f t="shared" si="9"/>
        <v>0</v>
      </c>
      <c r="BL146" s="6" t="s">
        <v>224</v>
      </c>
      <c r="BM146" s="105" t="s">
        <v>445</v>
      </c>
    </row>
    <row r="147" spans="1:65" s="17" customFormat="1" ht="24">
      <c r="A147" s="14"/>
      <c r="B147" s="15"/>
      <c r="C147" s="94">
        <f t="shared" si="10"/>
        <v>25</v>
      </c>
      <c r="D147" s="94" t="s">
        <v>219</v>
      </c>
      <c r="E147" s="95" t="s">
        <v>2464</v>
      </c>
      <c r="F147" s="96" t="s">
        <v>4762</v>
      </c>
      <c r="G147" s="97" t="s">
        <v>1230</v>
      </c>
      <c r="H147" s="98">
        <v>13.46</v>
      </c>
      <c r="I147" s="1"/>
      <c r="J147" s="99">
        <f t="shared" si="0"/>
        <v>0</v>
      </c>
      <c r="K147" s="96" t="s">
        <v>0</v>
      </c>
      <c r="L147" s="15"/>
      <c r="M147" s="100" t="s">
        <v>0</v>
      </c>
      <c r="N147" s="101" t="s">
        <v>37</v>
      </c>
      <c r="O147" s="102"/>
      <c r="P147" s="103">
        <f t="shared" si="1"/>
        <v>0</v>
      </c>
      <c r="Q147" s="103">
        <v>0</v>
      </c>
      <c r="R147" s="103">
        <f t="shared" si="2"/>
        <v>0</v>
      </c>
      <c r="S147" s="103">
        <v>0</v>
      </c>
      <c r="T147" s="104">
        <f t="shared" si="3"/>
        <v>0</v>
      </c>
      <c r="U147" s="14"/>
      <c r="V147" s="14"/>
      <c r="W147" s="106"/>
      <c r="X147" s="14"/>
      <c r="Y147" s="14"/>
      <c r="Z147" s="14"/>
      <c r="AA147" s="14"/>
      <c r="AB147" s="14"/>
      <c r="AC147" s="14"/>
      <c r="AD147" s="14"/>
      <c r="AE147" s="14"/>
      <c r="AR147" s="105" t="s">
        <v>224</v>
      </c>
      <c r="AT147" s="105" t="s">
        <v>219</v>
      </c>
      <c r="AU147" s="105" t="s">
        <v>79</v>
      </c>
      <c r="AY147" s="6" t="s">
        <v>217</v>
      </c>
      <c r="BE147" s="106">
        <f t="shared" si="4"/>
        <v>0</v>
      </c>
      <c r="BF147" s="106">
        <f t="shared" si="5"/>
        <v>0</v>
      </c>
      <c r="BG147" s="106">
        <f t="shared" si="6"/>
        <v>0</v>
      </c>
      <c r="BH147" s="106">
        <f t="shared" si="7"/>
        <v>0</v>
      </c>
      <c r="BI147" s="106">
        <f t="shared" si="8"/>
        <v>0</v>
      </c>
      <c r="BJ147" s="6" t="s">
        <v>79</v>
      </c>
      <c r="BK147" s="106">
        <f t="shared" si="9"/>
        <v>0</v>
      </c>
      <c r="BL147" s="6" t="s">
        <v>224</v>
      </c>
      <c r="BM147" s="105" t="s">
        <v>455</v>
      </c>
    </row>
    <row r="148" spans="1:65" s="17" customFormat="1" ht="24">
      <c r="A148" s="14"/>
      <c r="B148" s="15"/>
      <c r="C148" s="94">
        <f t="shared" si="10"/>
        <v>26</v>
      </c>
      <c r="D148" s="94" t="s">
        <v>219</v>
      </c>
      <c r="E148" s="95" t="s">
        <v>2465</v>
      </c>
      <c r="F148" s="96" t="s">
        <v>4763</v>
      </c>
      <c r="G148" s="97" t="s">
        <v>1230</v>
      </c>
      <c r="H148" s="98">
        <v>12.96</v>
      </c>
      <c r="I148" s="1"/>
      <c r="J148" s="99">
        <f t="shared" si="0"/>
        <v>0</v>
      </c>
      <c r="K148" s="96" t="s">
        <v>0</v>
      </c>
      <c r="L148" s="15"/>
      <c r="M148" s="100" t="s">
        <v>0</v>
      </c>
      <c r="N148" s="101" t="s">
        <v>37</v>
      </c>
      <c r="O148" s="102"/>
      <c r="P148" s="103">
        <f t="shared" si="1"/>
        <v>0</v>
      </c>
      <c r="Q148" s="103">
        <v>0</v>
      </c>
      <c r="R148" s="103">
        <f t="shared" si="2"/>
        <v>0</v>
      </c>
      <c r="S148" s="103">
        <v>0</v>
      </c>
      <c r="T148" s="104">
        <f t="shared" si="3"/>
        <v>0</v>
      </c>
      <c r="U148" s="14"/>
      <c r="V148" s="14"/>
      <c r="W148" s="106"/>
      <c r="X148" s="14"/>
      <c r="Y148" s="14"/>
      <c r="Z148" s="14"/>
      <c r="AA148" s="14"/>
      <c r="AB148" s="14"/>
      <c r="AC148" s="14"/>
      <c r="AD148" s="14"/>
      <c r="AE148" s="14"/>
      <c r="AR148" s="105" t="s">
        <v>224</v>
      </c>
      <c r="AT148" s="105" t="s">
        <v>219</v>
      </c>
      <c r="AU148" s="105" t="s">
        <v>79</v>
      </c>
      <c r="AY148" s="6" t="s">
        <v>217</v>
      </c>
      <c r="BE148" s="106">
        <f t="shared" si="4"/>
        <v>0</v>
      </c>
      <c r="BF148" s="106">
        <f t="shared" si="5"/>
        <v>0</v>
      </c>
      <c r="BG148" s="106">
        <f t="shared" si="6"/>
        <v>0</v>
      </c>
      <c r="BH148" s="106">
        <f t="shared" si="7"/>
        <v>0</v>
      </c>
      <c r="BI148" s="106">
        <f t="shared" si="8"/>
        <v>0</v>
      </c>
      <c r="BJ148" s="6" t="s">
        <v>79</v>
      </c>
      <c r="BK148" s="106">
        <f t="shared" si="9"/>
        <v>0</v>
      </c>
      <c r="BL148" s="6" t="s">
        <v>224</v>
      </c>
      <c r="BM148" s="105" t="s">
        <v>464</v>
      </c>
    </row>
    <row r="149" spans="1:65" s="17" customFormat="1" ht="24">
      <c r="A149" s="14"/>
      <c r="B149" s="15"/>
      <c r="C149" s="94">
        <f t="shared" si="10"/>
        <v>27</v>
      </c>
      <c r="D149" s="94" t="s">
        <v>219</v>
      </c>
      <c r="E149" s="95" t="s">
        <v>2466</v>
      </c>
      <c r="F149" s="96" t="s">
        <v>4764</v>
      </c>
      <c r="G149" s="97" t="s">
        <v>1230</v>
      </c>
      <c r="H149" s="98">
        <v>21.65</v>
      </c>
      <c r="I149" s="1"/>
      <c r="J149" s="99">
        <f t="shared" si="0"/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 t="shared" si="1"/>
        <v>0</v>
      </c>
      <c r="Q149" s="103">
        <v>0</v>
      </c>
      <c r="R149" s="103">
        <f t="shared" si="2"/>
        <v>0</v>
      </c>
      <c r="S149" s="103">
        <v>0</v>
      </c>
      <c r="T149" s="104">
        <f t="shared" si="3"/>
        <v>0</v>
      </c>
      <c r="U149" s="14"/>
      <c r="V149" s="14"/>
      <c r="W149" s="106"/>
      <c r="X149" s="14"/>
      <c r="Y149" s="14"/>
      <c r="Z149" s="14"/>
      <c r="AA149" s="14"/>
      <c r="AB149" s="14"/>
      <c r="AC149" s="14"/>
      <c r="AD149" s="14"/>
      <c r="AE149" s="14"/>
      <c r="AR149" s="105" t="s">
        <v>224</v>
      </c>
      <c r="AT149" s="105" t="s">
        <v>219</v>
      </c>
      <c r="AU149" s="105" t="s">
        <v>79</v>
      </c>
      <c r="AY149" s="6" t="s">
        <v>217</v>
      </c>
      <c r="BE149" s="106">
        <f t="shared" si="4"/>
        <v>0</v>
      </c>
      <c r="BF149" s="106">
        <f t="shared" si="5"/>
        <v>0</v>
      </c>
      <c r="BG149" s="106">
        <f t="shared" si="6"/>
        <v>0</v>
      </c>
      <c r="BH149" s="106">
        <f t="shared" si="7"/>
        <v>0</v>
      </c>
      <c r="BI149" s="106">
        <f t="shared" si="8"/>
        <v>0</v>
      </c>
      <c r="BJ149" s="6" t="s">
        <v>79</v>
      </c>
      <c r="BK149" s="106">
        <f t="shared" si="9"/>
        <v>0</v>
      </c>
      <c r="BL149" s="6" t="s">
        <v>224</v>
      </c>
      <c r="BM149" s="105" t="s">
        <v>2421</v>
      </c>
    </row>
    <row r="150" spans="1:65" s="17" customFormat="1" ht="24">
      <c r="A150" s="14"/>
      <c r="B150" s="15"/>
      <c r="C150" s="94">
        <f t="shared" si="10"/>
        <v>28</v>
      </c>
      <c r="D150" s="94" t="s">
        <v>219</v>
      </c>
      <c r="E150" s="95" t="s">
        <v>2467</v>
      </c>
      <c r="F150" s="96" t="s">
        <v>4765</v>
      </c>
      <c r="G150" s="97" t="s">
        <v>1230</v>
      </c>
      <c r="H150" s="98">
        <v>7.97</v>
      </c>
      <c r="I150" s="1"/>
      <c r="J150" s="99">
        <f t="shared" si="0"/>
        <v>0</v>
      </c>
      <c r="K150" s="96" t="s">
        <v>0</v>
      </c>
      <c r="L150" s="15"/>
      <c r="M150" s="100" t="s">
        <v>0</v>
      </c>
      <c r="N150" s="101" t="s">
        <v>37</v>
      </c>
      <c r="O150" s="102"/>
      <c r="P150" s="103">
        <f t="shared" si="1"/>
        <v>0</v>
      </c>
      <c r="Q150" s="103">
        <v>0</v>
      </c>
      <c r="R150" s="103">
        <f t="shared" si="2"/>
        <v>0</v>
      </c>
      <c r="S150" s="103">
        <v>0</v>
      </c>
      <c r="T150" s="104">
        <f t="shared" si="3"/>
        <v>0</v>
      </c>
      <c r="U150" s="14"/>
      <c r="V150" s="14"/>
      <c r="W150" s="106"/>
      <c r="X150" s="14"/>
      <c r="Y150" s="14"/>
      <c r="Z150" s="14"/>
      <c r="AA150" s="14"/>
      <c r="AB150" s="14"/>
      <c r="AC150" s="14"/>
      <c r="AD150" s="14"/>
      <c r="AE150" s="14"/>
      <c r="AR150" s="105" t="s">
        <v>224</v>
      </c>
      <c r="AT150" s="105" t="s">
        <v>219</v>
      </c>
      <c r="AU150" s="105" t="s">
        <v>79</v>
      </c>
      <c r="AY150" s="6" t="s">
        <v>217</v>
      </c>
      <c r="BE150" s="106">
        <f t="shared" si="4"/>
        <v>0</v>
      </c>
      <c r="BF150" s="106">
        <f t="shared" si="5"/>
        <v>0</v>
      </c>
      <c r="BG150" s="106">
        <f t="shared" si="6"/>
        <v>0</v>
      </c>
      <c r="BH150" s="106">
        <f t="shared" si="7"/>
        <v>0</v>
      </c>
      <c r="BI150" s="106">
        <f t="shared" si="8"/>
        <v>0</v>
      </c>
      <c r="BJ150" s="6" t="s">
        <v>79</v>
      </c>
      <c r="BK150" s="106">
        <f t="shared" si="9"/>
        <v>0</v>
      </c>
      <c r="BL150" s="6" t="s">
        <v>224</v>
      </c>
      <c r="BM150" s="105" t="s">
        <v>2423</v>
      </c>
    </row>
    <row r="151" spans="1:65" s="17" customFormat="1" ht="24">
      <c r="A151" s="14"/>
      <c r="B151" s="15"/>
      <c r="C151" s="94">
        <f t="shared" si="10"/>
        <v>29</v>
      </c>
      <c r="D151" s="94" t="s">
        <v>219</v>
      </c>
      <c r="E151" s="95" t="s">
        <v>2468</v>
      </c>
      <c r="F151" s="96" t="s">
        <v>4766</v>
      </c>
      <c r="G151" s="97" t="s">
        <v>1230</v>
      </c>
      <c r="H151" s="98">
        <v>7.97</v>
      </c>
      <c r="I151" s="1"/>
      <c r="J151" s="99">
        <f t="shared" si="0"/>
        <v>0</v>
      </c>
      <c r="K151" s="96" t="s">
        <v>0</v>
      </c>
      <c r="L151" s="15"/>
      <c r="M151" s="100" t="s">
        <v>0</v>
      </c>
      <c r="N151" s="101" t="s">
        <v>37</v>
      </c>
      <c r="O151" s="102"/>
      <c r="P151" s="103">
        <f t="shared" si="1"/>
        <v>0</v>
      </c>
      <c r="Q151" s="103">
        <v>0</v>
      </c>
      <c r="R151" s="103">
        <f t="shared" si="2"/>
        <v>0</v>
      </c>
      <c r="S151" s="103">
        <v>0</v>
      </c>
      <c r="T151" s="104">
        <f t="shared" si="3"/>
        <v>0</v>
      </c>
      <c r="U151" s="14"/>
      <c r="V151" s="14"/>
      <c r="W151" s="106"/>
      <c r="X151" s="14"/>
      <c r="Y151" s="14"/>
      <c r="Z151" s="14"/>
      <c r="AA151" s="14"/>
      <c r="AB151" s="14"/>
      <c r="AC151" s="14"/>
      <c r="AD151" s="14"/>
      <c r="AE151" s="14"/>
      <c r="AR151" s="105" t="s">
        <v>224</v>
      </c>
      <c r="AT151" s="105" t="s">
        <v>219</v>
      </c>
      <c r="AU151" s="105" t="s">
        <v>79</v>
      </c>
      <c r="AY151" s="6" t="s">
        <v>217</v>
      </c>
      <c r="BE151" s="106">
        <f t="shared" si="4"/>
        <v>0</v>
      </c>
      <c r="BF151" s="106">
        <f t="shared" si="5"/>
        <v>0</v>
      </c>
      <c r="BG151" s="106">
        <f t="shared" si="6"/>
        <v>0</v>
      </c>
      <c r="BH151" s="106">
        <f t="shared" si="7"/>
        <v>0</v>
      </c>
      <c r="BI151" s="106">
        <f t="shared" si="8"/>
        <v>0</v>
      </c>
      <c r="BJ151" s="6" t="s">
        <v>79</v>
      </c>
      <c r="BK151" s="106">
        <f t="shared" si="9"/>
        <v>0</v>
      </c>
      <c r="BL151" s="6" t="s">
        <v>224</v>
      </c>
      <c r="BM151" s="105" t="s">
        <v>474</v>
      </c>
    </row>
    <row r="152" spans="1:65" s="17" customFormat="1" ht="24">
      <c r="A152" s="14"/>
      <c r="B152" s="15"/>
      <c r="C152" s="94">
        <f t="shared" si="10"/>
        <v>30</v>
      </c>
      <c r="D152" s="94" t="s">
        <v>219</v>
      </c>
      <c r="E152" s="95" t="s">
        <v>2469</v>
      </c>
      <c r="F152" s="96" t="s">
        <v>4767</v>
      </c>
      <c r="G152" s="97" t="s">
        <v>1230</v>
      </c>
      <c r="H152" s="98">
        <v>7.97</v>
      </c>
      <c r="I152" s="1"/>
      <c r="J152" s="99">
        <f t="shared" si="0"/>
        <v>0</v>
      </c>
      <c r="K152" s="96" t="s">
        <v>0</v>
      </c>
      <c r="L152" s="15"/>
      <c r="M152" s="100" t="s">
        <v>0</v>
      </c>
      <c r="N152" s="101" t="s">
        <v>37</v>
      </c>
      <c r="O152" s="102"/>
      <c r="P152" s="103">
        <f t="shared" si="1"/>
        <v>0</v>
      </c>
      <c r="Q152" s="103">
        <v>0</v>
      </c>
      <c r="R152" s="103">
        <f t="shared" si="2"/>
        <v>0</v>
      </c>
      <c r="S152" s="103">
        <v>0</v>
      </c>
      <c r="T152" s="104">
        <f t="shared" si="3"/>
        <v>0</v>
      </c>
      <c r="U152" s="14"/>
      <c r="V152" s="14"/>
      <c r="W152" s="106"/>
      <c r="X152" s="14"/>
      <c r="Y152" s="14"/>
      <c r="Z152" s="14"/>
      <c r="AA152" s="14"/>
      <c r="AB152" s="14"/>
      <c r="AC152" s="14"/>
      <c r="AD152" s="14"/>
      <c r="AE152" s="14"/>
      <c r="AR152" s="105" t="s">
        <v>224</v>
      </c>
      <c r="AT152" s="105" t="s">
        <v>219</v>
      </c>
      <c r="AU152" s="105" t="s">
        <v>79</v>
      </c>
      <c r="AY152" s="6" t="s">
        <v>217</v>
      </c>
      <c r="BE152" s="106">
        <f t="shared" si="4"/>
        <v>0</v>
      </c>
      <c r="BF152" s="106">
        <f t="shared" si="5"/>
        <v>0</v>
      </c>
      <c r="BG152" s="106">
        <f t="shared" si="6"/>
        <v>0</v>
      </c>
      <c r="BH152" s="106">
        <f t="shared" si="7"/>
        <v>0</v>
      </c>
      <c r="BI152" s="106">
        <f t="shared" si="8"/>
        <v>0</v>
      </c>
      <c r="BJ152" s="6" t="s">
        <v>79</v>
      </c>
      <c r="BK152" s="106">
        <f t="shared" si="9"/>
        <v>0</v>
      </c>
      <c r="BL152" s="6" t="s">
        <v>224</v>
      </c>
      <c r="BM152" s="105" t="s">
        <v>484</v>
      </c>
    </row>
    <row r="153" spans="1:65" s="17" customFormat="1" ht="24">
      <c r="A153" s="14"/>
      <c r="B153" s="15"/>
      <c r="C153" s="94">
        <f t="shared" si="10"/>
        <v>31</v>
      </c>
      <c r="D153" s="94" t="s">
        <v>219</v>
      </c>
      <c r="E153" s="95" t="s">
        <v>2470</v>
      </c>
      <c r="F153" s="96" t="s">
        <v>4768</v>
      </c>
      <c r="G153" s="97" t="s">
        <v>1230</v>
      </c>
      <c r="H153" s="98">
        <v>7.97</v>
      </c>
      <c r="I153" s="1"/>
      <c r="J153" s="99">
        <f t="shared" si="0"/>
        <v>0</v>
      </c>
      <c r="K153" s="96" t="s">
        <v>0</v>
      </c>
      <c r="L153" s="15"/>
      <c r="M153" s="100" t="s">
        <v>0</v>
      </c>
      <c r="N153" s="101" t="s">
        <v>37</v>
      </c>
      <c r="O153" s="102"/>
      <c r="P153" s="103">
        <f t="shared" si="1"/>
        <v>0</v>
      </c>
      <c r="Q153" s="103">
        <v>0</v>
      </c>
      <c r="R153" s="103">
        <f t="shared" si="2"/>
        <v>0</v>
      </c>
      <c r="S153" s="103">
        <v>0</v>
      </c>
      <c r="T153" s="104">
        <f t="shared" si="3"/>
        <v>0</v>
      </c>
      <c r="U153" s="14"/>
      <c r="V153" s="14"/>
      <c r="W153" s="106"/>
      <c r="X153" s="14"/>
      <c r="Y153" s="14"/>
      <c r="Z153" s="14"/>
      <c r="AA153" s="14"/>
      <c r="AB153" s="14"/>
      <c r="AC153" s="14"/>
      <c r="AD153" s="14"/>
      <c r="AE153" s="14"/>
      <c r="AR153" s="105" t="s">
        <v>224</v>
      </c>
      <c r="AT153" s="105" t="s">
        <v>219</v>
      </c>
      <c r="AU153" s="105" t="s">
        <v>79</v>
      </c>
      <c r="AY153" s="6" t="s">
        <v>217</v>
      </c>
      <c r="BE153" s="106">
        <f t="shared" si="4"/>
        <v>0</v>
      </c>
      <c r="BF153" s="106">
        <f t="shared" si="5"/>
        <v>0</v>
      </c>
      <c r="BG153" s="106">
        <f t="shared" si="6"/>
        <v>0</v>
      </c>
      <c r="BH153" s="106">
        <f t="shared" si="7"/>
        <v>0</v>
      </c>
      <c r="BI153" s="106">
        <f t="shared" si="8"/>
        <v>0</v>
      </c>
      <c r="BJ153" s="6" t="s">
        <v>79</v>
      </c>
      <c r="BK153" s="106">
        <f t="shared" si="9"/>
        <v>0</v>
      </c>
      <c r="BL153" s="6" t="s">
        <v>224</v>
      </c>
      <c r="BM153" s="105" t="s">
        <v>494</v>
      </c>
    </row>
    <row r="154" spans="1:65" s="17" customFormat="1" ht="24">
      <c r="A154" s="14"/>
      <c r="B154" s="15"/>
      <c r="C154" s="94">
        <f t="shared" si="10"/>
        <v>32</v>
      </c>
      <c r="D154" s="94" t="s">
        <v>219</v>
      </c>
      <c r="E154" s="95" t="s">
        <v>2471</v>
      </c>
      <c r="F154" s="96" t="s">
        <v>4769</v>
      </c>
      <c r="G154" s="97" t="s">
        <v>1230</v>
      </c>
      <c r="H154" s="98">
        <v>7.97</v>
      </c>
      <c r="I154" s="1"/>
      <c r="J154" s="99">
        <f t="shared" si="0"/>
        <v>0</v>
      </c>
      <c r="K154" s="96" t="s">
        <v>0</v>
      </c>
      <c r="L154" s="15"/>
      <c r="M154" s="100" t="s">
        <v>0</v>
      </c>
      <c r="N154" s="101" t="s">
        <v>37</v>
      </c>
      <c r="O154" s="102"/>
      <c r="P154" s="103">
        <f t="shared" si="1"/>
        <v>0</v>
      </c>
      <c r="Q154" s="103">
        <v>0</v>
      </c>
      <c r="R154" s="103">
        <f t="shared" si="2"/>
        <v>0</v>
      </c>
      <c r="S154" s="103">
        <v>0</v>
      </c>
      <c r="T154" s="104">
        <f t="shared" si="3"/>
        <v>0</v>
      </c>
      <c r="U154" s="14"/>
      <c r="V154" s="14"/>
      <c r="W154" s="106"/>
      <c r="X154" s="14"/>
      <c r="Y154" s="14"/>
      <c r="Z154" s="14"/>
      <c r="AA154" s="14"/>
      <c r="AB154" s="14"/>
      <c r="AC154" s="14"/>
      <c r="AD154" s="14"/>
      <c r="AE154" s="14"/>
      <c r="AR154" s="105" t="s">
        <v>224</v>
      </c>
      <c r="AT154" s="105" t="s">
        <v>219</v>
      </c>
      <c r="AU154" s="105" t="s">
        <v>79</v>
      </c>
      <c r="AY154" s="6" t="s">
        <v>217</v>
      </c>
      <c r="BE154" s="106">
        <f t="shared" si="4"/>
        <v>0</v>
      </c>
      <c r="BF154" s="106">
        <f t="shared" si="5"/>
        <v>0</v>
      </c>
      <c r="BG154" s="106">
        <f t="shared" si="6"/>
        <v>0</v>
      </c>
      <c r="BH154" s="106">
        <f t="shared" si="7"/>
        <v>0</v>
      </c>
      <c r="BI154" s="106">
        <f t="shared" si="8"/>
        <v>0</v>
      </c>
      <c r="BJ154" s="6" t="s">
        <v>79</v>
      </c>
      <c r="BK154" s="106">
        <f t="shared" si="9"/>
        <v>0</v>
      </c>
      <c r="BL154" s="6" t="s">
        <v>224</v>
      </c>
      <c r="BM154" s="105" t="s">
        <v>507</v>
      </c>
    </row>
    <row r="155" spans="1:65" s="17" customFormat="1" ht="24">
      <c r="A155" s="14"/>
      <c r="B155" s="15"/>
      <c r="C155" s="94">
        <f t="shared" si="10"/>
        <v>33</v>
      </c>
      <c r="D155" s="94" t="s">
        <v>219</v>
      </c>
      <c r="E155" s="95" t="s">
        <v>2472</v>
      </c>
      <c r="F155" s="96" t="s">
        <v>4770</v>
      </c>
      <c r="G155" s="97" t="s">
        <v>1230</v>
      </c>
      <c r="H155" s="98">
        <v>27.06</v>
      </c>
      <c r="I155" s="1"/>
      <c r="J155" s="99">
        <f t="shared" ref="J155:J186" si="11">ROUND(I155*H155,2)</f>
        <v>0</v>
      </c>
      <c r="K155" s="96" t="s">
        <v>0</v>
      </c>
      <c r="L155" s="15"/>
      <c r="M155" s="100" t="s">
        <v>0</v>
      </c>
      <c r="N155" s="101" t="s">
        <v>37</v>
      </c>
      <c r="O155" s="102"/>
      <c r="P155" s="103">
        <f t="shared" ref="P155:P186" si="12">O155*H155</f>
        <v>0</v>
      </c>
      <c r="Q155" s="103">
        <v>0</v>
      </c>
      <c r="R155" s="103">
        <f t="shared" ref="R155:R186" si="13">Q155*H155</f>
        <v>0</v>
      </c>
      <c r="S155" s="103">
        <v>0</v>
      </c>
      <c r="T155" s="104">
        <f t="shared" ref="T155:T186" si="14">S155*H155</f>
        <v>0</v>
      </c>
      <c r="U155" s="14"/>
      <c r="V155" s="14"/>
      <c r="W155" s="106"/>
      <c r="X155" s="14"/>
      <c r="Y155" s="14"/>
      <c r="Z155" s="14"/>
      <c r="AA155" s="14"/>
      <c r="AB155" s="14"/>
      <c r="AC155" s="14"/>
      <c r="AD155" s="14"/>
      <c r="AE155" s="14"/>
      <c r="AR155" s="105" t="s">
        <v>224</v>
      </c>
      <c r="AT155" s="105" t="s">
        <v>219</v>
      </c>
      <c r="AU155" s="105" t="s">
        <v>79</v>
      </c>
      <c r="AY155" s="6" t="s">
        <v>217</v>
      </c>
      <c r="BE155" s="106">
        <f t="shared" ref="BE155:BE186" si="15">IF(N155="základní",J155,0)</f>
        <v>0</v>
      </c>
      <c r="BF155" s="106">
        <f t="shared" ref="BF155:BF186" si="16">IF(N155="snížená",J155,0)</f>
        <v>0</v>
      </c>
      <c r="BG155" s="106">
        <f t="shared" ref="BG155:BG186" si="17">IF(N155="zákl. přenesená",J155,0)</f>
        <v>0</v>
      </c>
      <c r="BH155" s="106">
        <f t="shared" ref="BH155:BH186" si="18">IF(N155="sníž. přenesená",J155,0)</f>
        <v>0</v>
      </c>
      <c r="BI155" s="106">
        <f t="shared" ref="BI155:BI186" si="19">IF(N155="nulová",J155,0)</f>
        <v>0</v>
      </c>
      <c r="BJ155" s="6" t="s">
        <v>79</v>
      </c>
      <c r="BK155" s="106">
        <f t="shared" ref="BK155:BK186" si="20">ROUND(I155*H155,2)</f>
        <v>0</v>
      </c>
      <c r="BL155" s="6" t="s">
        <v>224</v>
      </c>
      <c r="BM155" s="105" t="s">
        <v>2429</v>
      </c>
    </row>
    <row r="156" spans="1:65" s="17" customFormat="1" ht="24">
      <c r="A156" s="14"/>
      <c r="B156" s="15"/>
      <c r="C156" s="94">
        <f t="shared" si="10"/>
        <v>34</v>
      </c>
      <c r="D156" s="94" t="s">
        <v>219</v>
      </c>
      <c r="E156" s="95" t="s">
        <v>2473</v>
      </c>
      <c r="F156" s="96" t="s">
        <v>4771</v>
      </c>
      <c r="G156" s="97" t="s">
        <v>1230</v>
      </c>
      <c r="H156" s="98">
        <v>41.75</v>
      </c>
      <c r="I156" s="1"/>
      <c r="J156" s="99">
        <f t="shared" si="11"/>
        <v>0</v>
      </c>
      <c r="K156" s="96" t="s">
        <v>0</v>
      </c>
      <c r="L156" s="15"/>
      <c r="M156" s="100" t="s">
        <v>0</v>
      </c>
      <c r="N156" s="101" t="s">
        <v>37</v>
      </c>
      <c r="O156" s="102"/>
      <c r="P156" s="103">
        <f t="shared" si="12"/>
        <v>0</v>
      </c>
      <c r="Q156" s="103">
        <v>0</v>
      </c>
      <c r="R156" s="103">
        <f t="shared" si="13"/>
        <v>0</v>
      </c>
      <c r="S156" s="103">
        <v>0</v>
      </c>
      <c r="T156" s="104">
        <f t="shared" si="14"/>
        <v>0</v>
      </c>
      <c r="U156" s="14"/>
      <c r="V156" s="14"/>
      <c r="W156" s="106"/>
      <c r="X156" s="14"/>
      <c r="Y156" s="14"/>
      <c r="Z156" s="14"/>
      <c r="AA156" s="14"/>
      <c r="AB156" s="14"/>
      <c r="AC156" s="14"/>
      <c r="AD156" s="14"/>
      <c r="AE156" s="14"/>
      <c r="AR156" s="105" t="s">
        <v>224</v>
      </c>
      <c r="AT156" s="105" t="s">
        <v>219</v>
      </c>
      <c r="AU156" s="105" t="s">
        <v>79</v>
      </c>
      <c r="AY156" s="6" t="s">
        <v>217</v>
      </c>
      <c r="BE156" s="106">
        <f t="shared" si="15"/>
        <v>0</v>
      </c>
      <c r="BF156" s="106">
        <f t="shared" si="16"/>
        <v>0</v>
      </c>
      <c r="BG156" s="106">
        <f t="shared" si="17"/>
        <v>0</v>
      </c>
      <c r="BH156" s="106">
        <f t="shared" si="18"/>
        <v>0</v>
      </c>
      <c r="BI156" s="106">
        <f t="shared" si="19"/>
        <v>0</v>
      </c>
      <c r="BJ156" s="6" t="s">
        <v>79</v>
      </c>
      <c r="BK156" s="106">
        <f t="shared" si="20"/>
        <v>0</v>
      </c>
      <c r="BL156" s="6" t="s">
        <v>224</v>
      </c>
      <c r="BM156" s="105" t="s">
        <v>2431</v>
      </c>
    </row>
    <row r="157" spans="1:65" s="17" customFormat="1" ht="24">
      <c r="A157" s="14"/>
      <c r="B157" s="15"/>
      <c r="C157" s="94">
        <f t="shared" si="10"/>
        <v>35</v>
      </c>
      <c r="D157" s="94" t="s">
        <v>219</v>
      </c>
      <c r="E157" s="95" t="s">
        <v>2474</v>
      </c>
      <c r="F157" s="96" t="s">
        <v>4772</v>
      </c>
      <c r="G157" s="97" t="s">
        <v>1230</v>
      </c>
      <c r="H157" s="98">
        <v>12.03</v>
      </c>
      <c r="I157" s="1"/>
      <c r="J157" s="99">
        <f t="shared" si="11"/>
        <v>0</v>
      </c>
      <c r="K157" s="96" t="s">
        <v>0</v>
      </c>
      <c r="L157" s="15"/>
      <c r="M157" s="100" t="s">
        <v>0</v>
      </c>
      <c r="N157" s="101" t="s">
        <v>37</v>
      </c>
      <c r="O157" s="102"/>
      <c r="P157" s="103">
        <f t="shared" si="12"/>
        <v>0</v>
      </c>
      <c r="Q157" s="103">
        <v>0</v>
      </c>
      <c r="R157" s="103">
        <f t="shared" si="13"/>
        <v>0</v>
      </c>
      <c r="S157" s="103">
        <v>0</v>
      </c>
      <c r="T157" s="104">
        <f t="shared" si="14"/>
        <v>0</v>
      </c>
      <c r="U157" s="14"/>
      <c r="V157" s="14"/>
      <c r="W157" s="106"/>
      <c r="X157" s="14"/>
      <c r="Y157" s="14"/>
      <c r="Z157" s="14"/>
      <c r="AA157" s="14"/>
      <c r="AB157" s="14"/>
      <c r="AC157" s="14"/>
      <c r="AD157" s="14"/>
      <c r="AE157" s="14"/>
      <c r="AR157" s="105" t="s">
        <v>224</v>
      </c>
      <c r="AT157" s="105" t="s">
        <v>219</v>
      </c>
      <c r="AU157" s="105" t="s">
        <v>79</v>
      </c>
      <c r="AY157" s="6" t="s">
        <v>217</v>
      </c>
      <c r="BE157" s="106">
        <f t="shared" si="15"/>
        <v>0</v>
      </c>
      <c r="BF157" s="106">
        <f t="shared" si="16"/>
        <v>0</v>
      </c>
      <c r="BG157" s="106">
        <f t="shared" si="17"/>
        <v>0</v>
      </c>
      <c r="BH157" s="106">
        <f t="shared" si="18"/>
        <v>0</v>
      </c>
      <c r="BI157" s="106">
        <f t="shared" si="19"/>
        <v>0</v>
      </c>
      <c r="BJ157" s="6" t="s">
        <v>79</v>
      </c>
      <c r="BK157" s="106">
        <f t="shared" si="20"/>
        <v>0</v>
      </c>
      <c r="BL157" s="6" t="s">
        <v>224</v>
      </c>
      <c r="BM157" s="105" t="s">
        <v>516</v>
      </c>
    </row>
    <row r="158" spans="1:65" s="17" customFormat="1" ht="24">
      <c r="A158" s="14"/>
      <c r="B158" s="15"/>
      <c r="C158" s="94">
        <f t="shared" si="10"/>
        <v>36</v>
      </c>
      <c r="D158" s="94" t="s">
        <v>219</v>
      </c>
      <c r="E158" s="95" t="s">
        <v>2475</v>
      </c>
      <c r="F158" s="96" t="s">
        <v>4773</v>
      </c>
      <c r="G158" s="97" t="s">
        <v>1230</v>
      </c>
      <c r="H158" s="98">
        <v>19.25</v>
      </c>
      <c r="I158" s="1"/>
      <c r="J158" s="99">
        <f t="shared" si="11"/>
        <v>0</v>
      </c>
      <c r="K158" s="96" t="s">
        <v>0</v>
      </c>
      <c r="L158" s="15"/>
      <c r="M158" s="100" t="s">
        <v>0</v>
      </c>
      <c r="N158" s="101" t="s">
        <v>37</v>
      </c>
      <c r="O158" s="102"/>
      <c r="P158" s="103">
        <f t="shared" si="12"/>
        <v>0</v>
      </c>
      <c r="Q158" s="103">
        <v>0</v>
      </c>
      <c r="R158" s="103">
        <f t="shared" si="13"/>
        <v>0</v>
      </c>
      <c r="S158" s="103">
        <v>0</v>
      </c>
      <c r="T158" s="104">
        <f t="shared" si="14"/>
        <v>0</v>
      </c>
      <c r="U158" s="14"/>
      <c r="V158" s="14"/>
      <c r="W158" s="106"/>
      <c r="X158" s="14"/>
      <c r="Y158" s="14"/>
      <c r="Z158" s="14"/>
      <c r="AA158" s="14"/>
      <c r="AB158" s="14"/>
      <c r="AC158" s="14"/>
      <c r="AD158" s="14"/>
      <c r="AE158" s="14"/>
      <c r="AR158" s="105" t="s">
        <v>224</v>
      </c>
      <c r="AT158" s="105" t="s">
        <v>219</v>
      </c>
      <c r="AU158" s="105" t="s">
        <v>79</v>
      </c>
      <c r="AY158" s="6" t="s">
        <v>217</v>
      </c>
      <c r="BE158" s="106">
        <f t="shared" si="15"/>
        <v>0</v>
      </c>
      <c r="BF158" s="106">
        <f t="shared" si="16"/>
        <v>0</v>
      </c>
      <c r="BG158" s="106">
        <f t="shared" si="17"/>
        <v>0</v>
      </c>
      <c r="BH158" s="106">
        <f t="shared" si="18"/>
        <v>0</v>
      </c>
      <c r="BI158" s="106">
        <f t="shared" si="19"/>
        <v>0</v>
      </c>
      <c r="BJ158" s="6" t="s">
        <v>79</v>
      </c>
      <c r="BK158" s="106">
        <f t="shared" si="20"/>
        <v>0</v>
      </c>
      <c r="BL158" s="6" t="s">
        <v>224</v>
      </c>
      <c r="BM158" s="105" t="s">
        <v>527</v>
      </c>
    </row>
    <row r="159" spans="1:65" s="17" customFormat="1" ht="24">
      <c r="A159" s="14"/>
      <c r="B159" s="15"/>
      <c r="C159" s="94">
        <f t="shared" si="10"/>
        <v>37</v>
      </c>
      <c r="D159" s="94" t="s">
        <v>219</v>
      </c>
      <c r="E159" s="95" t="s">
        <v>2476</v>
      </c>
      <c r="F159" s="96" t="s">
        <v>4774</v>
      </c>
      <c r="G159" s="97" t="s">
        <v>1230</v>
      </c>
      <c r="H159" s="98">
        <v>17.48</v>
      </c>
      <c r="I159" s="1"/>
      <c r="J159" s="99">
        <f t="shared" si="11"/>
        <v>0</v>
      </c>
      <c r="K159" s="96" t="s">
        <v>0</v>
      </c>
      <c r="L159" s="15"/>
      <c r="M159" s="100" t="s">
        <v>0</v>
      </c>
      <c r="N159" s="101" t="s">
        <v>37</v>
      </c>
      <c r="O159" s="102"/>
      <c r="P159" s="103">
        <f t="shared" si="12"/>
        <v>0</v>
      </c>
      <c r="Q159" s="103">
        <v>0</v>
      </c>
      <c r="R159" s="103">
        <f t="shared" si="13"/>
        <v>0</v>
      </c>
      <c r="S159" s="103">
        <v>0</v>
      </c>
      <c r="T159" s="104">
        <f t="shared" si="14"/>
        <v>0</v>
      </c>
      <c r="U159" s="14"/>
      <c r="V159" s="14"/>
      <c r="W159" s="106"/>
      <c r="X159" s="14"/>
      <c r="Y159" s="14"/>
      <c r="Z159" s="14"/>
      <c r="AA159" s="14"/>
      <c r="AB159" s="14"/>
      <c r="AC159" s="14"/>
      <c r="AD159" s="14"/>
      <c r="AE159" s="14"/>
      <c r="AR159" s="105" t="s">
        <v>224</v>
      </c>
      <c r="AT159" s="105" t="s">
        <v>219</v>
      </c>
      <c r="AU159" s="105" t="s">
        <v>79</v>
      </c>
      <c r="AY159" s="6" t="s">
        <v>217</v>
      </c>
      <c r="BE159" s="106">
        <f t="shared" si="15"/>
        <v>0</v>
      </c>
      <c r="BF159" s="106">
        <f t="shared" si="16"/>
        <v>0</v>
      </c>
      <c r="BG159" s="106">
        <f t="shared" si="17"/>
        <v>0</v>
      </c>
      <c r="BH159" s="106">
        <f t="shared" si="18"/>
        <v>0</v>
      </c>
      <c r="BI159" s="106">
        <f t="shared" si="19"/>
        <v>0</v>
      </c>
      <c r="BJ159" s="6" t="s">
        <v>79</v>
      </c>
      <c r="BK159" s="106">
        <f t="shared" si="20"/>
        <v>0</v>
      </c>
      <c r="BL159" s="6" t="s">
        <v>224</v>
      </c>
      <c r="BM159" s="105" t="s">
        <v>536</v>
      </c>
    </row>
    <row r="160" spans="1:65" s="17" customFormat="1" ht="24">
      <c r="A160" s="14"/>
      <c r="B160" s="15"/>
      <c r="C160" s="94">
        <f t="shared" si="10"/>
        <v>38</v>
      </c>
      <c r="D160" s="94" t="s">
        <v>219</v>
      </c>
      <c r="E160" s="95" t="s">
        <v>2477</v>
      </c>
      <c r="F160" s="96" t="s">
        <v>4775</v>
      </c>
      <c r="G160" s="97" t="s">
        <v>1230</v>
      </c>
      <c r="H160" s="98">
        <v>7.22</v>
      </c>
      <c r="I160" s="1"/>
      <c r="J160" s="99">
        <f t="shared" si="11"/>
        <v>0</v>
      </c>
      <c r="K160" s="96" t="s">
        <v>0</v>
      </c>
      <c r="L160" s="15"/>
      <c r="M160" s="100" t="s">
        <v>0</v>
      </c>
      <c r="N160" s="101" t="s">
        <v>37</v>
      </c>
      <c r="O160" s="102"/>
      <c r="P160" s="103">
        <f t="shared" si="12"/>
        <v>0</v>
      </c>
      <c r="Q160" s="103">
        <v>0</v>
      </c>
      <c r="R160" s="103">
        <f t="shared" si="13"/>
        <v>0</v>
      </c>
      <c r="S160" s="103">
        <v>0</v>
      </c>
      <c r="T160" s="104">
        <f t="shared" si="14"/>
        <v>0</v>
      </c>
      <c r="U160" s="14"/>
      <c r="V160" s="14"/>
      <c r="W160" s="106"/>
      <c r="X160" s="14"/>
      <c r="Y160" s="14"/>
      <c r="Z160" s="14"/>
      <c r="AA160" s="14"/>
      <c r="AB160" s="14"/>
      <c r="AC160" s="14"/>
      <c r="AD160" s="14"/>
      <c r="AE160" s="14"/>
      <c r="AR160" s="105" t="s">
        <v>224</v>
      </c>
      <c r="AT160" s="105" t="s">
        <v>219</v>
      </c>
      <c r="AU160" s="105" t="s">
        <v>79</v>
      </c>
      <c r="AY160" s="6" t="s">
        <v>217</v>
      </c>
      <c r="BE160" s="106">
        <f t="shared" si="15"/>
        <v>0</v>
      </c>
      <c r="BF160" s="106">
        <f t="shared" si="16"/>
        <v>0</v>
      </c>
      <c r="BG160" s="106">
        <f t="shared" si="17"/>
        <v>0</v>
      </c>
      <c r="BH160" s="106">
        <f t="shared" si="18"/>
        <v>0</v>
      </c>
      <c r="BI160" s="106">
        <f t="shared" si="19"/>
        <v>0</v>
      </c>
      <c r="BJ160" s="6" t="s">
        <v>79</v>
      </c>
      <c r="BK160" s="106">
        <f t="shared" si="20"/>
        <v>0</v>
      </c>
      <c r="BL160" s="6" t="s">
        <v>224</v>
      </c>
      <c r="BM160" s="105" t="s">
        <v>2478</v>
      </c>
    </row>
    <row r="161" spans="1:65" s="17" customFormat="1" ht="24">
      <c r="A161" s="14"/>
      <c r="B161" s="15"/>
      <c r="C161" s="94">
        <f t="shared" si="10"/>
        <v>39</v>
      </c>
      <c r="D161" s="94" t="s">
        <v>219</v>
      </c>
      <c r="E161" s="95" t="s">
        <v>2479</v>
      </c>
      <c r="F161" s="96" t="s">
        <v>4776</v>
      </c>
      <c r="G161" s="97" t="s">
        <v>1230</v>
      </c>
      <c r="H161" s="98">
        <v>39.42</v>
      </c>
      <c r="I161" s="1"/>
      <c r="J161" s="99">
        <f t="shared" si="11"/>
        <v>0</v>
      </c>
      <c r="K161" s="96" t="s">
        <v>0</v>
      </c>
      <c r="L161" s="15"/>
      <c r="M161" s="100" t="s">
        <v>0</v>
      </c>
      <c r="N161" s="101" t="s">
        <v>37</v>
      </c>
      <c r="O161" s="102"/>
      <c r="P161" s="103">
        <f t="shared" si="12"/>
        <v>0</v>
      </c>
      <c r="Q161" s="103">
        <v>0</v>
      </c>
      <c r="R161" s="103">
        <f t="shared" si="13"/>
        <v>0</v>
      </c>
      <c r="S161" s="103">
        <v>0</v>
      </c>
      <c r="T161" s="104">
        <f t="shared" si="14"/>
        <v>0</v>
      </c>
      <c r="U161" s="14"/>
      <c r="V161" s="14"/>
      <c r="W161" s="106"/>
      <c r="X161" s="14"/>
      <c r="Y161" s="14"/>
      <c r="Z161" s="14"/>
      <c r="AA161" s="14"/>
      <c r="AB161" s="14"/>
      <c r="AC161" s="14"/>
      <c r="AD161" s="14"/>
      <c r="AE161" s="14"/>
      <c r="AR161" s="105" t="s">
        <v>224</v>
      </c>
      <c r="AT161" s="105" t="s">
        <v>219</v>
      </c>
      <c r="AU161" s="105" t="s">
        <v>79</v>
      </c>
      <c r="AY161" s="6" t="s">
        <v>217</v>
      </c>
      <c r="BE161" s="106">
        <f t="shared" si="15"/>
        <v>0</v>
      </c>
      <c r="BF161" s="106">
        <f t="shared" si="16"/>
        <v>0</v>
      </c>
      <c r="BG161" s="106">
        <f t="shared" si="17"/>
        <v>0</v>
      </c>
      <c r="BH161" s="106">
        <f t="shared" si="18"/>
        <v>0</v>
      </c>
      <c r="BI161" s="106">
        <f t="shared" si="19"/>
        <v>0</v>
      </c>
      <c r="BJ161" s="6" t="s">
        <v>79</v>
      </c>
      <c r="BK161" s="106">
        <f t="shared" si="20"/>
        <v>0</v>
      </c>
      <c r="BL161" s="6" t="s">
        <v>224</v>
      </c>
      <c r="BM161" s="105" t="s">
        <v>2480</v>
      </c>
    </row>
    <row r="162" spans="1:65" s="17" customFormat="1" ht="24">
      <c r="A162" s="14"/>
      <c r="B162" s="15"/>
      <c r="C162" s="94">
        <f t="shared" si="10"/>
        <v>40</v>
      </c>
      <c r="D162" s="94" t="s">
        <v>219</v>
      </c>
      <c r="E162" s="95" t="s">
        <v>2481</v>
      </c>
      <c r="F162" s="96" t="s">
        <v>4777</v>
      </c>
      <c r="G162" s="97" t="s">
        <v>1230</v>
      </c>
      <c r="H162" s="98">
        <v>11.15</v>
      </c>
      <c r="I162" s="1"/>
      <c r="J162" s="99">
        <f t="shared" si="11"/>
        <v>0</v>
      </c>
      <c r="K162" s="96" t="s">
        <v>0</v>
      </c>
      <c r="L162" s="15"/>
      <c r="M162" s="100" t="s">
        <v>0</v>
      </c>
      <c r="N162" s="101" t="s">
        <v>37</v>
      </c>
      <c r="O162" s="102"/>
      <c r="P162" s="103">
        <f t="shared" si="12"/>
        <v>0</v>
      </c>
      <c r="Q162" s="103">
        <v>0</v>
      </c>
      <c r="R162" s="103">
        <f t="shared" si="13"/>
        <v>0</v>
      </c>
      <c r="S162" s="103">
        <v>0</v>
      </c>
      <c r="T162" s="104">
        <f t="shared" si="14"/>
        <v>0</v>
      </c>
      <c r="U162" s="14"/>
      <c r="V162" s="14"/>
      <c r="W162" s="106"/>
      <c r="X162" s="14"/>
      <c r="Y162" s="14"/>
      <c r="Z162" s="14"/>
      <c r="AA162" s="14"/>
      <c r="AB162" s="14"/>
      <c r="AC162" s="14"/>
      <c r="AD162" s="14"/>
      <c r="AE162" s="14"/>
      <c r="AR162" s="105" t="s">
        <v>224</v>
      </c>
      <c r="AT162" s="105" t="s">
        <v>219</v>
      </c>
      <c r="AU162" s="105" t="s">
        <v>79</v>
      </c>
      <c r="AY162" s="6" t="s">
        <v>217</v>
      </c>
      <c r="BE162" s="106">
        <f t="shared" si="15"/>
        <v>0</v>
      </c>
      <c r="BF162" s="106">
        <f t="shared" si="16"/>
        <v>0</v>
      </c>
      <c r="BG162" s="106">
        <f t="shared" si="17"/>
        <v>0</v>
      </c>
      <c r="BH162" s="106">
        <f t="shared" si="18"/>
        <v>0</v>
      </c>
      <c r="BI162" s="106">
        <f t="shared" si="19"/>
        <v>0</v>
      </c>
      <c r="BJ162" s="6" t="s">
        <v>79</v>
      </c>
      <c r="BK162" s="106">
        <f t="shared" si="20"/>
        <v>0</v>
      </c>
      <c r="BL162" s="6" t="s">
        <v>224</v>
      </c>
      <c r="BM162" s="105" t="s">
        <v>2482</v>
      </c>
    </row>
    <row r="163" spans="1:65" s="17" customFormat="1" ht="24">
      <c r="A163" s="14"/>
      <c r="B163" s="15"/>
      <c r="C163" s="94">
        <f t="shared" si="10"/>
        <v>41</v>
      </c>
      <c r="D163" s="94" t="s">
        <v>219</v>
      </c>
      <c r="E163" s="95" t="s">
        <v>2483</v>
      </c>
      <c r="F163" s="96" t="s">
        <v>4778</v>
      </c>
      <c r="G163" s="97" t="s">
        <v>1230</v>
      </c>
      <c r="H163" s="98">
        <v>6.58</v>
      </c>
      <c r="I163" s="1"/>
      <c r="J163" s="99">
        <f t="shared" si="11"/>
        <v>0</v>
      </c>
      <c r="K163" s="96" t="s">
        <v>0</v>
      </c>
      <c r="L163" s="15"/>
      <c r="M163" s="100" t="s">
        <v>0</v>
      </c>
      <c r="N163" s="101" t="s">
        <v>37</v>
      </c>
      <c r="O163" s="102"/>
      <c r="P163" s="103">
        <f t="shared" si="12"/>
        <v>0</v>
      </c>
      <c r="Q163" s="103">
        <v>0</v>
      </c>
      <c r="R163" s="103">
        <f t="shared" si="13"/>
        <v>0</v>
      </c>
      <c r="S163" s="103">
        <v>0</v>
      </c>
      <c r="T163" s="104">
        <f t="shared" si="14"/>
        <v>0</v>
      </c>
      <c r="U163" s="14"/>
      <c r="V163" s="14"/>
      <c r="W163" s="106"/>
      <c r="X163" s="14"/>
      <c r="Y163" s="14"/>
      <c r="Z163" s="14"/>
      <c r="AA163" s="14"/>
      <c r="AB163" s="14"/>
      <c r="AC163" s="14"/>
      <c r="AD163" s="14"/>
      <c r="AE163" s="14"/>
      <c r="AR163" s="105" t="s">
        <v>224</v>
      </c>
      <c r="AT163" s="105" t="s">
        <v>219</v>
      </c>
      <c r="AU163" s="105" t="s">
        <v>79</v>
      </c>
      <c r="AY163" s="6" t="s">
        <v>217</v>
      </c>
      <c r="BE163" s="106">
        <f t="shared" si="15"/>
        <v>0</v>
      </c>
      <c r="BF163" s="106">
        <f t="shared" si="16"/>
        <v>0</v>
      </c>
      <c r="BG163" s="106">
        <f t="shared" si="17"/>
        <v>0</v>
      </c>
      <c r="BH163" s="106">
        <f t="shared" si="18"/>
        <v>0</v>
      </c>
      <c r="BI163" s="106">
        <f t="shared" si="19"/>
        <v>0</v>
      </c>
      <c r="BJ163" s="6" t="s">
        <v>79</v>
      </c>
      <c r="BK163" s="106">
        <f t="shared" si="20"/>
        <v>0</v>
      </c>
      <c r="BL163" s="6" t="s">
        <v>224</v>
      </c>
      <c r="BM163" s="105" t="s">
        <v>570</v>
      </c>
    </row>
    <row r="164" spans="1:65" s="17" customFormat="1" ht="24">
      <c r="A164" s="14"/>
      <c r="B164" s="15"/>
      <c r="C164" s="94">
        <f t="shared" si="10"/>
        <v>42</v>
      </c>
      <c r="D164" s="94" t="s">
        <v>219</v>
      </c>
      <c r="E164" s="95" t="s">
        <v>2484</v>
      </c>
      <c r="F164" s="96" t="s">
        <v>4779</v>
      </c>
      <c r="G164" s="97" t="s">
        <v>1230</v>
      </c>
      <c r="H164" s="98">
        <v>11.17</v>
      </c>
      <c r="I164" s="1"/>
      <c r="J164" s="99">
        <f t="shared" si="11"/>
        <v>0</v>
      </c>
      <c r="K164" s="96" t="s">
        <v>0</v>
      </c>
      <c r="L164" s="15"/>
      <c r="M164" s="100" t="s">
        <v>0</v>
      </c>
      <c r="N164" s="101" t="s">
        <v>37</v>
      </c>
      <c r="O164" s="102"/>
      <c r="P164" s="103">
        <f t="shared" si="12"/>
        <v>0</v>
      </c>
      <c r="Q164" s="103">
        <v>0</v>
      </c>
      <c r="R164" s="103">
        <f t="shared" si="13"/>
        <v>0</v>
      </c>
      <c r="S164" s="103">
        <v>0</v>
      </c>
      <c r="T164" s="104">
        <f t="shared" si="14"/>
        <v>0</v>
      </c>
      <c r="U164" s="14"/>
      <c r="V164" s="14"/>
      <c r="W164" s="106"/>
      <c r="X164" s="14"/>
      <c r="Y164" s="14"/>
      <c r="Z164" s="14"/>
      <c r="AA164" s="14"/>
      <c r="AB164" s="14"/>
      <c r="AC164" s="14"/>
      <c r="AD164" s="14"/>
      <c r="AE164" s="14"/>
      <c r="AR164" s="105" t="s">
        <v>224</v>
      </c>
      <c r="AT164" s="105" t="s">
        <v>219</v>
      </c>
      <c r="AU164" s="105" t="s">
        <v>79</v>
      </c>
      <c r="AY164" s="6" t="s">
        <v>217</v>
      </c>
      <c r="BE164" s="106">
        <f t="shared" si="15"/>
        <v>0</v>
      </c>
      <c r="BF164" s="106">
        <f t="shared" si="16"/>
        <v>0</v>
      </c>
      <c r="BG164" s="106">
        <f t="shared" si="17"/>
        <v>0</v>
      </c>
      <c r="BH164" s="106">
        <f t="shared" si="18"/>
        <v>0</v>
      </c>
      <c r="BI164" s="106">
        <f t="shared" si="19"/>
        <v>0</v>
      </c>
      <c r="BJ164" s="6" t="s">
        <v>79</v>
      </c>
      <c r="BK164" s="106">
        <f t="shared" si="20"/>
        <v>0</v>
      </c>
      <c r="BL164" s="6" t="s">
        <v>224</v>
      </c>
      <c r="BM164" s="105" t="s">
        <v>583</v>
      </c>
    </row>
    <row r="165" spans="1:65" s="17" customFormat="1" ht="24">
      <c r="A165" s="14"/>
      <c r="B165" s="15"/>
      <c r="C165" s="94">
        <f t="shared" si="10"/>
        <v>43</v>
      </c>
      <c r="D165" s="94" t="s">
        <v>219</v>
      </c>
      <c r="E165" s="95" t="s">
        <v>2485</v>
      </c>
      <c r="F165" s="96" t="s">
        <v>4780</v>
      </c>
      <c r="G165" s="97" t="s">
        <v>2486</v>
      </c>
      <c r="H165" s="98">
        <v>1</v>
      </c>
      <c r="I165" s="1"/>
      <c r="J165" s="99">
        <f t="shared" si="11"/>
        <v>0</v>
      </c>
      <c r="K165" s="96" t="s">
        <v>0</v>
      </c>
      <c r="L165" s="15"/>
      <c r="M165" s="100" t="s">
        <v>0</v>
      </c>
      <c r="N165" s="101" t="s">
        <v>37</v>
      </c>
      <c r="O165" s="102"/>
      <c r="P165" s="103">
        <f t="shared" si="12"/>
        <v>0</v>
      </c>
      <c r="Q165" s="103">
        <v>0</v>
      </c>
      <c r="R165" s="103">
        <f t="shared" si="13"/>
        <v>0</v>
      </c>
      <c r="S165" s="103">
        <v>0</v>
      </c>
      <c r="T165" s="104">
        <f t="shared" si="14"/>
        <v>0</v>
      </c>
      <c r="U165" s="14"/>
      <c r="V165" s="14"/>
      <c r="W165" s="106"/>
      <c r="X165" s="14"/>
      <c r="Y165" s="14"/>
      <c r="Z165" s="14"/>
      <c r="AA165" s="14"/>
      <c r="AB165" s="14"/>
      <c r="AC165" s="14"/>
      <c r="AD165" s="14"/>
      <c r="AE165" s="14"/>
      <c r="AR165" s="105" t="s">
        <v>224</v>
      </c>
      <c r="AT165" s="105" t="s">
        <v>219</v>
      </c>
      <c r="AU165" s="105" t="s">
        <v>79</v>
      </c>
      <c r="AY165" s="6" t="s">
        <v>217</v>
      </c>
      <c r="BE165" s="106">
        <f t="shared" si="15"/>
        <v>0</v>
      </c>
      <c r="BF165" s="106">
        <f t="shared" si="16"/>
        <v>0</v>
      </c>
      <c r="BG165" s="106">
        <f t="shared" si="17"/>
        <v>0</v>
      </c>
      <c r="BH165" s="106">
        <f t="shared" si="18"/>
        <v>0</v>
      </c>
      <c r="BI165" s="106">
        <f t="shared" si="19"/>
        <v>0</v>
      </c>
      <c r="BJ165" s="6" t="s">
        <v>79</v>
      </c>
      <c r="BK165" s="106">
        <f t="shared" si="20"/>
        <v>0</v>
      </c>
      <c r="BL165" s="6" t="s">
        <v>224</v>
      </c>
      <c r="BM165" s="105" t="s">
        <v>605</v>
      </c>
    </row>
    <row r="166" spans="1:65" s="17" customFormat="1" ht="24">
      <c r="A166" s="14"/>
      <c r="B166" s="15"/>
      <c r="C166" s="94">
        <f t="shared" si="10"/>
        <v>44</v>
      </c>
      <c r="D166" s="94" t="s">
        <v>219</v>
      </c>
      <c r="E166" s="95" t="s">
        <v>2487</v>
      </c>
      <c r="F166" s="96" t="s">
        <v>4781</v>
      </c>
      <c r="G166" s="97" t="s">
        <v>2486</v>
      </c>
      <c r="H166" s="98">
        <v>1</v>
      </c>
      <c r="I166" s="1"/>
      <c r="J166" s="99">
        <f t="shared" si="11"/>
        <v>0</v>
      </c>
      <c r="K166" s="96" t="s">
        <v>0</v>
      </c>
      <c r="L166" s="15"/>
      <c r="M166" s="100" t="s">
        <v>0</v>
      </c>
      <c r="N166" s="101" t="s">
        <v>37</v>
      </c>
      <c r="O166" s="102"/>
      <c r="P166" s="103">
        <f t="shared" si="12"/>
        <v>0</v>
      </c>
      <c r="Q166" s="103">
        <v>0</v>
      </c>
      <c r="R166" s="103">
        <f t="shared" si="13"/>
        <v>0</v>
      </c>
      <c r="S166" s="103">
        <v>0</v>
      </c>
      <c r="T166" s="104">
        <f t="shared" si="14"/>
        <v>0</v>
      </c>
      <c r="U166" s="14"/>
      <c r="V166" s="14"/>
      <c r="W166" s="106"/>
      <c r="X166" s="14"/>
      <c r="Y166" s="14"/>
      <c r="Z166" s="14"/>
      <c r="AA166" s="14"/>
      <c r="AB166" s="14"/>
      <c r="AC166" s="14"/>
      <c r="AD166" s="14"/>
      <c r="AE166" s="14"/>
      <c r="AR166" s="105" t="s">
        <v>224</v>
      </c>
      <c r="AT166" s="105" t="s">
        <v>219</v>
      </c>
      <c r="AU166" s="105" t="s">
        <v>79</v>
      </c>
      <c r="AY166" s="6" t="s">
        <v>217</v>
      </c>
      <c r="BE166" s="106">
        <f t="shared" si="15"/>
        <v>0</v>
      </c>
      <c r="BF166" s="106">
        <f t="shared" si="16"/>
        <v>0</v>
      </c>
      <c r="BG166" s="106">
        <f t="shared" si="17"/>
        <v>0</v>
      </c>
      <c r="BH166" s="106">
        <f t="shared" si="18"/>
        <v>0</v>
      </c>
      <c r="BI166" s="106">
        <f t="shared" si="19"/>
        <v>0</v>
      </c>
      <c r="BJ166" s="6" t="s">
        <v>79</v>
      </c>
      <c r="BK166" s="106">
        <f t="shared" si="20"/>
        <v>0</v>
      </c>
      <c r="BL166" s="6" t="s">
        <v>224</v>
      </c>
      <c r="BM166" s="105" t="s">
        <v>618</v>
      </c>
    </row>
    <row r="167" spans="1:65" s="17" customFormat="1" ht="24">
      <c r="A167" s="14"/>
      <c r="B167" s="15"/>
      <c r="C167" s="94">
        <f t="shared" si="10"/>
        <v>45</v>
      </c>
      <c r="D167" s="94" t="s">
        <v>219</v>
      </c>
      <c r="E167" s="95" t="s">
        <v>2488</v>
      </c>
      <c r="F167" s="96" t="s">
        <v>4782</v>
      </c>
      <c r="G167" s="97" t="s">
        <v>2486</v>
      </c>
      <c r="H167" s="98">
        <v>1</v>
      </c>
      <c r="I167" s="1"/>
      <c r="J167" s="99">
        <f t="shared" si="11"/>
        <v>0</v>
      </c>
      <c r="K167" s="96" t="s">
        <v>0</v>
      </c>
      <c r="L167" s="15"/>
      <c r="M167" s="100" t="s">
        <v>0</v>
      </c>
      <c r="N167" s="101" t="s">
        <v>37</v>
      </c>
      <c r="O167" s="102"/>
      <c r="P167" s="103">
        <f t="shared" si="12"/>
        <v>0</v>
      </c>
      <c r="Q167" s="103">
        <v>0</v>
      </c>
      <c r="R167" s="103">
        <f t="shared" si="13"/>
        <v>0</v>
      </c>
      <c r="S167" s="103">
        <v>0</v>
      </c>
      <c r="T167" s="104">
        <f t="shared" si="14"/>
        <v>0</v>
      </c>
      <c r="U167" s="14"/>
      <c r="V167" s="14"/>
      <c r="W167" s="106"/>
      <c r="X167" s="14"/>
      <c r="Y167" s="14"/>
      <c r="Z167" s="14"/>
      <c r="AA167" s="14"/>
      <c r="AB167" s="14"/>
      <c r="AC167" s="14"/>
      <c r="AD167" s="14"/>
      <c r="AE167" s="14"/>
      <c r="AR167" s="105" t="s">
        <v>224</v>
      </c>
      <c r="AT167" s="105" t="s">
        <v>219</v>
      </c>
      <c r="AU167" s="105" t="s">
        <v>79</v>
      </c>
      <c r="AY167" s="6" t="s">
        <v>217</v>
      </c>
      <c r="BE167" s="106">
        <f t="shared" si="15"/>
        <v>0</v>
      </c>
      <c r="BF167" s="106">
        <f t="shared" si="16"/>
        <v>0</v>
      </c>
      <c r="BG167" s="106">
        <f t="shared" si="17"/>
        <v>0</v>
      </c>
      <c r="BH167" s="106">
        <f t="shared" si="18"/>
        <v>0</v>
      </c>
      <c r="BI167" s="106">
        <f t="shared" si="19"/>
        <v>0</v>
      </c>
      <c r="BJ167" s="6" t="s">
        <v>79</v>
      </c>
      <c r="BK167" s="106">
        <f t="shared" si="20"/>
        <v>0</v>
      </c>
      <c r="BL167" s="6" t="s">
        <v>224</v>
      </c>
      <c r="BM167" s="105" t="s">
        <v>631</v>
      </c>
    </row>
    <row r="168" spans="1:65" s="17" customFormat="1" ht="24">
      <c r="A168" s="14"/>
      <c r="B168" s="15"/>
      <c r="C168" s="94">
        <f t="shared" si="10"/>
        <v>46</v>
      </c>
      <c r="D168" s="94" t="s">
        <v>219</v>
      </c>
      <c r="E168" s="95" t="s">
        <v>2489</v>
      </c>
      <c r="F168" s="96" t="s">
        <v>4783</v>
      </c>
      <c r="G168" s="97" t="s">
        <v>1230</v>
      </c>
      <c r="H168" s="98">
        <v>72.89</v>
      </c>
      <c r="I168" s="1"/>
      <c r="J168" s="99">
        <f t="shared" si="11"/>
        <v>0</v>
      </c>
      <c r="K168" s="96" t="s">
        <v>0</v>
      </c>
      <c r="L168" s="15"/>
      <c r="M168" s="100" t="s">
        <v>0</v>
      </c>
      <c r="N168" s="101" t="s">
        <v>37</v>
      </c>
      <c r="O168" s="102"/>
      <c r="P168" s="103">
        <f t="shared" si="12"/>
        <v>0</v>
      </c>
      <c r="Q168" s="103">
        <v>0</v>
      </c>
      <c r="R168" s="103">
        <f t="shared" si="13"/>
        <v>0</v>
      </c>
      <c r="S168" s="103">
        <v>0</v>
      </c>
      <c r="T168" s="104">
        <f t="shared" si="14"/>
        <v>0</v>
      </c>
      <c r="U168" s="14"/>
      <c r="V168" s="14"/>
      <c r="W168" s="106"/>
      <c r="X168" s="14"/>
      <c r="Y168" s="14"/>
      <c r="Z168" s="14"/>
      <c r="AA168" s="14"/>
      <c r="AB168" s="14"/>
      <c r="AC168" s="14"/>
      <c r="AD168" s="14"/>
      <c r="AE168" s="14"/>
      <c r="AR168" s="105" t="s">
        <v>224</v>
      </c>
      <c r="AT168" s="105" t="s">
        <v>219</v>
      </c>
      <c r="AU168" s="105" t="s">
        <v>79</v>
      </c>
      <c r="AY168" s="6" t="s">
        <v>217</v>
      </c>
      <c r="BE168" s="106">
        <f t="shared" si="15"/>
        <v>0</v>
      </c>
      <c r="BF168" s="106">
        <f t="shared" si="16"/>
        <v>0</v>
      </c>
      <c r="BG168" s="106">
        <f t="shared" si="17"/>
        <v>0</v>
      </c>
      <c r="BH168" s="106">
        <f t="shared" si="18"/>
        <v>0</v>
      </c>
      <c r="BI168" s="106">
        <f t="shared" si="19"/>
        <v>0</v>
      </c>
      <c r="BJ168" s="6" t="s">
        <v>79</v>
      </c>
      <c r="BK168" s="106">
        <f t="shared" si="20"/>
        <v>0</v>
      </c>
      <c r="BL168" s="6" t="s">
        <v>224</v>
      </c>
      <c r="BM168" s="105" t="s">
        <v>647</v>
      </c>
    </row>
    <row r="169" spans="1:65" s="17" customFormat="1" ht="24">
      <c r="A169" s="14"/>
      <c r="B169" s="15"/>
      <c r="C169" s="94">
        <f t="shared" si="10"/>
        <v>47</v>
      </c>
      <c r="D169" s="94" t="s">
        <v>219</v>
      </c>
      <c r="E169" s="95" t="s">
        <v>2490</v>
      </c>
      <c r="F169" s="96" t="s">
        <v>4784</v>
      </c>
      <c r="G169" s="97" t="s">
        <v>1230</v>
      </c>
      <c r="H169" s="98">
        <v>229.84</v>
      </c>
      <c r="I169" s="1"/>
      <c r="J169" s="99">
        <f t="shared" si="11"/>
        <v>0</v>
      </c>
      <c r="K169" s="96" t="s">
        <v>0</v>
      </c>
      <c r="L169" s="15"/>
      <c r="M169" s="100" t="s">
        <v>0</v>
      </c>
      <c r="N169" s="101" t="s">
        <v>37</v>
      </c>
      <c r="O169" s="102"/>
      <c r="P169" s="103">
        <f t="shared" si="12"/>
        <v>0</v>
      </c>
      <c r="Q169" s="103">
        <v>0</v>
      </c>
      <c r="R169" s="103">
        <f t="shared" si="13"/>
        <v>0</v>
      </c>
      <c r="S169" s="103">
        <v>0</v>
      </c>
      <c r="T169" s="104">
        <f t="shared" si="14"/>
        <v>0</v>
      </c>
      <c r="U169" s="14"/>
      <c r="V169" s="14"/>
      <c r="W169" s="106"/>
      <c r="X169" s="14"/>
      <c r="Y169" s="14"/>
      <c r="Z169" s="14"/>
      <c r="AA169" s="14"/>
      <c r="AB169" s="14"/>
      <c r="AC169" s="14"/>
      <c r="AD169" s="14"/>
      <c r="AE169" s="14"/>
      <c r="AR169" s="105" t="s">
        <v>224</v>
      </c>
      <c r="AT169" s="105" t="s">
        <v>219</v>
      </c>
      <c r="AU169" s="105" t="s">
        <v>79</v>
      </c>
      <c r="AY169" s="6" t="s">
        <v>217</v>
      </c>
      <c r="BE169" s="106">
        <f t="shared" si="15"/>
        <v>0</v>
      </c>
      <c r="BF169" s="106">
        <f t="shared" si="16"/>
        <v>0</v>
      </c>
      <c r="BG169" s="106">
        <f t="shared" si="17"/>
        <v>0</v>
      </c>
      <c r="BH169" s="106">
        <f t="shared" si="18"/>
        <v>0</v>
      </c>
      <c r="BI169" s="106">
        <f t="shared" si="19"/>
        <v>0</v>
      </c>
      <c r="BJ169" s="6" t="s">
        <v>79</v>
      </c>
      <c r="BK169" s="106">
        <f t="shared" si="20"/>
        <v>0</v>
      </c>
      <c r="BL169" s="6" t="s">
        <v>224</v>
      </c>
      <c r="BM169" s="105" t="s">
        <v>2491</v>
      </c>
    </row>
    <row r="170" spans="1:65" s="17" customFormat="1" ht="24">
      <c r="A170" s="14"/>
      <c r="B170" s="15"/>
      <c r="C170" s="94">
        <f t="shared" si="10"/>
        <v>48</v>
      </c>
      <c r="D170" s="94" t="s">
        <v>219</v>
      </c>
      <c r="E170" s="95" t="s">
        <v>2492</v>
      </c>
      <c r="F170" s="96" t="s">
        <v>4785</v>
      </c>
      <c r="G170" s="97" t="s">
        <v>1230</v>
      </c>
      <c r="H170" s="98">
        <v>76.47</v>
      </c>
      <c r="I170" s="1"/>
      <c r="J170" s="99">
        <f t="shared" si="11"/>
        <v>0</v>
      </c>
      <c r="K170" s="96" t="s">
        <v>0</v>
      </c>
      <c r="L170" s="15"/>
      <c r="M170" s="100" t="s">
        <v>0</v>
      </c>
      <c r="N170" s="101" t="s">
        <v>37</v>
      </c>
      <c r="O170" s="102"/>
      <c r="P170" s="103">
        <f t="shared" si="12"/>
        <v>0</v>
      </c>
      <c r="Q170" s="103">
        <v>0</v>
      </c>
      <c r="R170" s="103">
        <f t="shared" si="13"/>
        <v>0</v>
      </c>
      <c r="S170" s="103">
        <v>0</v>
      </c>
      <c r="T170" s="104">
        <f t="shared" si="14"/>
        <v>0</v>
      </c>
      <c r="U170" s="14"/>
      <c r="V170" s="14"/>
      <c r="W170" s="106"/>
      <c r="X170" s="14"/>
      <c r="Y170" s="14"/>
      <c r="Z170" s="14"/>
      <c r="AA170" s="14"/>
      <c r="AB170" s="14"/>
      <c r="AC170" s="14"/>
      <c r="AD170" s="14"/>
      <c r="AE170" s="14"/>
      <c r="AR170" s="105" t="s">
        <v>224</v>
      </c>
      <c r="AT170" s="105" t="s">
        <v>219</v>
      </c>
      <c r="AU170" s="105" t="s">
        <v>79</v>
      </c>
      <c r="AY170" s="6" t="s">
        <v>217</v>
      </c>
      <c r="BE170" s="106">
        <f t="shared" si="15"/>
        <v>0</v>
      </c>
      <c r="BF170" s="106">
        <f t="shared" si="16"/>
        <v>0</v>
      </c>
      <c r="BG170" s="106">
        <f t="shared" si="17"/>
        <v>0</v>
      </c>
      <c r="BH170" s="106">
        <f t="shared" si="18"/>
        <v>0</v>
      </c>
      <c r="BI170" s="106">
        <f t="shared" si="19"/>
        <v>0</v>
      </c>
      <c r="BJ170" s="6" t="s">
        <v>79</v>
      </c>
      <c r="BK170" s="106">
        <f t="shared" si="20"/>
        <v>0</v>
      </c>
      <c r="BL170" s="6" t="s">
        <v>224</v>
      </c>
      <c r="BM170" s="105" t="s">
        <v>665</v>
      </c>
    </row>
    <row r="171" spans="1:65" s="17" customFormat="1" ht="24">
      <c r="A171" s="14"/>
      <c r="B171" s="15"/>
      <c r="C171" s="94">
        <f t="shared" si="10"/>
        <v>49</v>
      </c>
      <c r="D171" s="94" t="s">
        <v>219</v>
      </c>
      <c r="E171" s="95" t="s">
        <v>2493</v>
      </c>
      <c r="F171" s="96" t="s">
        <v>4786</v>
      </c>
      <c r="G171" s="97" t="s">
        <v>1230</v>
      </c>
      <c r="H171" s="98">
        <v>76.38</v>
      </c>
      <c r="I171" s="1"/>
      <c r="J171" s="99">
        <f t="shared" si="11"/>
        <v>0</v>
      </c>
      <c r="K171" s="96" t="s">
        <v>0</v>
      </c>
      <c r="L171" s="15"/>
      <c r="M171" s="100" t="s">
        <v>0</v>
      </c>
      <c r="N171" s="101" t="s">
        <v>37</v>
      </c>
      <c r="O171" s="102"/>
      <c r="P171" s="103">
        <f t="shared" si="12"/>
        <v>0</v>
      </c>
      <c r="Q171" s="103">
        <v>0</v>
      </c>
      <c r="R171" s="103">
        <f t="shared" si="13"/>
        <v>0</v>
      </c>
      <c r="S171" s="103">
        <v>0</v>
      </c>
      <c r="T171" s="104">
        <f t="shared" si="14"/>
        <v>0</v>
      </c>
      <c r="U171" s="14"/>
      <c r="V171" s="14"/>
      <c r="W171" s="106"/>
      <c r="X171" s="14"/>
      <c r="Y171" s="14"/>
      <c r="Z171" s="14"/>
      <c r="AA171" s="14"/>
      <c r="AB171" s="14"/>
      <c r="AC171" s="14"/>
      <c r="AD171" s="14"/>
      <c r="AE171" s="14"/>
      <c r="AR171" s="105" t="s">
        <v>224</v>
      </c>
      <c r="AT171" s="105" t="s">
        <v>219</v>
      </c>
      <c r="AU171" s="105" t="s">
        <v>79</v>
      </c>
      <c r="AY171" s="6" t="s">
        <v>217</v>
      </c>
      <c r="BE171" s="106">
        <f t="shared" si="15"/>
        <v>0</v>
      </c>
      <c r="BF171" s="106">
        <f t="shared" si="16"/>
        <v>0</v>
      </c>
      <c r="BG171" s="106">
        <f t="shared" si="17"/>
        <v>0</v>
      </c>
      <c r="BH171" s="106">
        <f t="shared" si="18"/>
        <v>0</v>
      </c>
      <c r="BI171" s="106">
        <f t="shared" si="19"/>
        <v>0</v>
      </c>
      <c r="BJ171" s="6" t="s">
        <v>79</v>
      </c>
      <c r="BK171" s="106">
        <f t="shared" si="20"/>
        <v>0</v>
      </c>
      <c r="BL171" s="6" t="s">
        <v>224</v>
      </c>
      <c r="BM171" s="105" t="s">
        <v>674</v>
      </c>
    </row>
    <row r="172" spans="1:65" s="17" customFormat="1" ht="24">
      <c r="A172" s="14"/>
      <c r="B172" s="15"/>
      <c r="C172" s="94">
        <f t="shared" si="10"/>
        <v>50</v>
      </c>
      <c r="D172" s="94" t="s">
        <v>219</v>
      </c>
      <c r="E172" s="95" t="s">
        <v>2494</v>
      </c>
      <c r="F172" s="96" t="s">
        <v>4787</v>
      </c>
      <c r="G172" s="97" t="s">
        <v>1230</v>
      </c>
      <c r="H172" s="98">
        <v>74.069999999999993</v>
      </c>
      <c r="I172" s="1"/>
      <c r="J172" s="99">
        <f t="shared" si="11"/>
        <v>0</v>
      </c>
      <c r="K172" s="96" t="s">
        <v>0</v>
      </c>
      <c r="L172" s="15"/>
      <c r="M172" s="100" t="s">
        <v>0</v>
      </c>
      <c r="N172" s="101" t="s">
        <v>37</v>
      </c>
      <c r="O172" s="102"/>
      <c r="P172" s="103">
        <f t="shared" si="12"/>
        <v>0</v>
      </c>
      <c r="Q172" s="103">
        <v>0</v>
      </c>
      <c r="R172" s="103">
        <f t="shared" si="13"/>
        <v>0</v>
      </c>
      <c r="S172" s="103">
        <v>0</v>
      </c>
      <c r="T172" s="104">
        <f t="shared" si="14"/>
        <v>0</v>
      </c>
      <c r="U172" s="14"/>
      <c r="V172" s="14"/>
      <c r="W172" s="106"/>
      <c r="X172" s="14"/>
      <c r="Y172" s="14"/>
      <c r="Z172" s="14"/>
      <c r="AA172" s="14"/>
      <c r="AB172" s="14"/>
      <c r="AC172" s="14"/>
      <c r="AD172" s="14"/>
      <c r="AE172" s="14"/>
      <c r="AR172" s="105" t="s">
        <v>224</v>
      </c>
      <c r="AT172" s="105" t="s">
        <v>219</v>
      </c>
      <c r="AU172" s="105" t="s">
        <v>79</v>
      </c>
      <c r="AY172" s="6" t="s">
        <v>217</v>
      </c>
      <c r="BE172" s="106">
        <f t="shared" si="15"/>
        <v>0</v>
      </c>
      <c r="BF172" s="106">
        <f t="shared" si="16"/>
        <v>0</v>
      </c>
      <c r="BG172" s="106">
        <f t="shared" si="17"/>
        <v>0</v>
      </c>
      <c r="BH172" s="106">
        <f t="shared" si="18"/>
        <v>0</v>
      </c>
      <c r="BI172" s="106">
        <f t="shared" si="19"/>
        <v>0</v>
      </c>
      <c r="BJ172" s="6" t="s">
        <v>79</v>
      </c>
      <c r="BK172" s="106">
        <f t="shared" si="20"/>
        <v>0</v>
      </c>
      <c r="BL172" s="6" t="s">
        <v>224</v>
      </c>
      <c r="BM172" s="105" t="s">
        <v>688</v>
      </c>
    </row>
    <row r="173" spans="1:65" s="17" customFormat="1" ht="24">
      <c r="A173" s="14"/>
      <c r="B173" s="15"/>
      <c r="C173" s="94">
        <f t="shared" si="10"/>
        <v>51</v>
      </c>
      <c r="D173" s="94" t="s">
        <v>219</v>
      </c>
      <c r="E173" s="95" t="s">
        <v>2495</v>
      </c>
      <c r="F173" s="96" t="s">
        <v>4788</v>
      </c>
      <c r="G173" s="97" t="s">
        <v>1230</v>
      </c>
      <c r="H173" s="98">
        <v>69.22</v>
      </c>
      <c r="I173" s="1"/>
      <c r="J173" s="99">
        <f t="shared" si="11"/>
        <v>0</v>
      </c>
      <c r="K173" s="96" t="s">
        <v>0</v>
      </c>
      <c r="L173" s="15"/>
      <c r="M173" s="100" t="s">
        <v>0</v>
      </c>
      <c r="N173" s="101" t="s">
        <v>37</v>
      </c>
      <c r="O173" s="102"/>
      <c r="P173" s="103">
        <f t="shared" si="12"/>
        <v>0</v>
      </c>
      <c r="Q173" s="103">
        <v>0</v>
      </c>
      <c r="R173" s="103">
        <f t="shared" si="13"/>
        <v>0</v>
      </c>
      <c r="S173" s="103">
        <v>0</v>
      </c>
      <c r="T173" s="104">
        <f t="shared" si="14"/>
        <v>0</v>
      </c>
      <c r="U173" s="14"/>
      <c r="V173" s="14"/>
      <c r="W173" s="106"/>
      <c r="X173" s="14"/>
      <c r="Y173" s="14"/>
      <c r="Z173" s="14"/>
      <c r="AA173" s="14"/>
      <c r="AB173" s="14"/>
      <c r="AC173" s="14"/>
      <c r="AD173" s="14"/>
      <c r="AE173" s="14"/>
      <c r="AR173" s="105" t="s">
        <v>224</v>
      </c>
      <c r="AT173" s="105" t="s">
        <v>219</v>
      </c>
      <c r="AU173" s="105" t="s">
        <v>79</v>
      </c>
      <c r="AY173" s="6" t="s">
        <v>217</v>
      </c>
      <c r="BE173" s="106">
        <f t="shared" si="15"/>
        <v>0</v>
      </c>
      <c r="BF173" s="106">
        <f t="shared" si="16"/>
        <v>0</v>
      </c>
      <c r="BG173" s="106">
        <f t="shared" si="17"/>
        <v>0</v>
      </c>
      <c r="BH173" s="106">
        <f t="shared" si="18"/>
        <v>0</v>
      </c>
      <c r="BI173" s="106">
        <f t="shared" si="19"/>
        <v>0</v>
      </c>
      <c r="BJ173" s="6" t="s">
        <v>79</v>
      </c>
      <c r="BK173" s="106">
        <f t="shared" si="20"/>
        <v>0</v>
      </c>
      <c r="BL173" s="6" t="s">
        <v>224</v>
      </c>
      <c r="BM173" s="105" t="s">
        <v>698</v>
      </c>
    </row>
    <row r="174" spans="1:65" s="17" customFormat="1" ht="24">
      <c r="A174" s="14"/>
      <c r="B174" s="15"/>
      <c r="C174" s="94">
        <f t="shared" si="10"/>
        <v>52</v>
      </c>
      <c r="D174" s="94" t="s">
        <v>219</v>
      </c>
      <c r="E174" s="95" t="s">
        <v>2496</v>
      </c>
      <c r="F174" s="96" t="s">
        <v>4789</v>
      </c>
      <c r="G174" s="97" t="s">
        <v>1230</v>
      </c>
      <c r="H174" s="98">
        <v>66.599999999999994</v>
      </c>
      <c r="I174" s="1"/>
      <c r="J174" s="99">
        <f t="shared" si="11"/>
        <v>0</v>
      </c>
      <c r="K174" s="96" t="s">
        <v>0</v>
      </c>
      <c r="L174" s="15"/>
      <c r="M174" s="100" t="s">
        <v>0</v>
      </c>
      <c r="N174" s="101" t="s">
        <v>37</v>
      </c>
      <c r="O174" s="102"/>
      <c r="P174" s="103">
        <f t="shared" si="12"/>
        <v>0</v>
      </c>
      <c r="Q174" s="103">
        <v>0</v>
      </c>
      <c r="R174" s="103">
        <f t="shared" si="13"/>
        <v>0</v>
      </c>
      <c r="S174" s="103">
        <v>0</v>
      </c>
      <c r="T174" s="104">
        <f t="shared" si="14"/>
        <v>0</v>
      </c>
      <c r="U174" s="14"/>
      <c r="V174" s="14"/>
      <c r="W174" s="106"/>
      <c r="X174" s="14"/>
      <c r="Y174" s="14"/>
      <c r="Z174" s="14"/>
      <c r="AA174" s="14"/>
      <c r="AB174" s="14"/>
      <c r="AC174" s="14"/>
      <c r="AD174" s="14"/>
      <c r="AE174" s="14"/>
      <c r="AR174" s="105" t="s">
        <v>224</v>
      </c>
      <c r="AT174" s="105" t="s">
        <v>219</v>
      </c>
      <c r="AU174" s="105" t="s">
        <v>79</v>
      </c>
      <c r="AY174" s="6" t="s">
        <v>217</v>
      </c>
      <c r="BE174" s="106">
        <f t="shared" si="15"/>
        <v>0</v>
      </c>
      <c r="BF174" s="106">
        <f t="shared" si="16"/>
        <v>0</v>
      </c>
      <c r="BG174" s="106">
        <f t="shared" si="17"/>
        <v>0</v>
      </c>
      <c r="BH174" s="106">
        <f t="shared" si="18"/>
        <v>0</v>
      </c>
      <c r="BI174" s="106">
        <f t="shared" si="19"/>
        <v>0</v>
      </c>
      <c r="BJ174" s="6" t="s">
        <v>79</v>
      </c>
      <c r="BK174" s="106">
        <f t="shared" si="20"/>
        <v>0</v>
      </c>
      <c r="BL174" s="6" t="s">
        <v>224</v>
      </c>
      <c r="BM174" s="105" t="s">
        <v>710</v>
      </c>
    </row>
    <row r="175" spans="1:65" s="17" customFormat="1" ht="24">
      <c r="A175" s="14"/>
      <c r="B175" s="15"/>
      <c r="C175" s="94">
        <f t="shared" si="10"/>
        <v>53</v>
      </c>
      <c r="D175" s="94" t="s">
        <v>219</v>
      </c>
      <c r="E175" s="95" t="s">
        <v>2497</v>
      </c>
      <c r="F175" s="96" t="s">
        <v>4790</v>
      </c>
      <c r="G175" s="97" t="s">
        <v>1230</v>
      </c>
      <c r="H175" s="98">
        <v>54.06</v>
      </c>
      <c r="I175" s="1"/>
      <c r="J175" s="99">
        <f t="shared" si="11"/>
        <v>0</v>
      </c>
      <c r="K175" s="96" t="s">
        <v>0</v>
      </c>
      <c r="L175" s="15"/>
      <c r="M175" s="100" t="s">
        <v>0</v>
      </c>
      <c r="N175" s="101" t="s">
        <v>37</v>
      </c>
      <c r="O175" s="102"/>
      <c r="P175" s="103">
        <f t="shared" si="12"/>
        <v>0</v>
      </c>
      <c r="Q175" s="103">
        <v>0</v>
      </c>
      <c r="R175" s="103">
        <f t="shared" si="13"/>
        <v>0</v>
      </c>
      <c r="S175" s="103">
        <v>0</v>
      </c>
      <c r="T175" s="104">
        <f t="shared" si="14"/>
        <v>0</v>
      </c>
      <c r="U175" s="14"/>
      <c r="V175" s="14"/>
      <c r="W175" s="106"/>
      <c r="X175" s="14"/>
      <c r="Y175" s="14"/>
      <c r="Z175" s="14"/>
      <c r="AA175" s="14"/>
      <c r="AB175" s="14"/>
      <c r="AC175" s="14"/>
      <c r="AD175" s="14"/>
      <c r="AE175" s="14"/>
      <c r="AR175" s="105" t="s">
        <v>224</v>
      </c>
      <c r="AT175" s="105" t="s">
        <v>219</v>
      </c>
      <c r="AU175" s="105" t="s">
        <v>79</v>
      </c>
      <c r="AY175" s="6" t="s">
        <v>217</v>
      </c>
      <c r="BE175" s="106">
        <f t="shared" si="15"/>
        <v>0</v>
      </c>
      <c r="BF175" s="106">
        <f t="shared" si="16"/>
        <v>0</v>
      </c>
      <c r="BG175" s="106">
        <f t="shared" si="17"/>
        <v>0</v>
      </c>
      <c r="BH175" s="106">
        <f t="shared" si="18"/>
        <v>0</v>
      </c>
      <c r="BI175" s="106">
        <f t="shared" si="19"/>
        <v>0</v>
      </c>
      <c r="BJ175" s="6" t="s">
        <v>79</v>
      </c>
      <c r="BK175" s="106">
        <f t="shared" si="20"/>
        <v>0</v>
      </c>
      <c r="BL175" s="6" t="s">
        <v>224</v>
      </c>
      <c r="BM175" s="105" t="s">
        <v>721</v>
      </c>
    </row>
    <row r="176" spans="1:65" s="17" customFormat="1" ht="24">
      <c r="A176" s="14"/>
      <c r="B176" s="15"/>
      <c r="C176" s="94">
        <f t="shared" si="10"/>
        <v>54</v>
      </c>
      <c r="D176" s="94" t="s">
        <v>219</v>
      </c>
      <c r="E176" s="95" t="s">
        <v>2498</v>
      </c>
      <c r="F176" s="96" t="s">
        <v>4791</v>
      </c>
      <c r="G176" s="97" t="s">
        <v>1230</v>
      </c>
      <c r="H176" s="98">
        <v>12.36</v>
      </c>
      <c r="I176" s="1"/>
      <c r="J176" s="99">
        <f t="shared" si="11"/>
        <v>0</v>
      </c>
      <c r="K176" s="96" t="s">
        <v>0</v>
      </c>
      <c r="L176" s="15"/>
      <c r="M176" s="100" t="s">
        <v>0</v>
      </c>
      <c r="N176" s="101" t="s">
        <v>37</v>
      </c>
      <c r="O176" s="102"/>
      <c r="P176" s="103">
        <f t="shared" si="12"/>
        <v>0</v>
      </c>
      <c r="Q176" s="103">
        <v>0</v>
      </c>
      <c r="R176" s="103">
        <f t="shared" si="13"/>
        <v>0</v>
      </c>
      <c r="S176" s="103">
        <v>0</v>
      </c>
      <c r="T176" s="104">
        <f t="shared" si="14"/>
        <v>0</v>
      </c>
      <c r="U176" s="14"/>
      <c r="V176" s="14"/>
      <c r="W176" s="106"/>
      <c r="X176" s="14"/>
      <c r="Y176" s="14"/>
      <c r="Z176" s="14"/>
      <c r="AA176" s="14"/>
      <c r="AB176" s="14"/>
      <c r="AC176" s="14"/>
      <c r="AD176" s="14"/>
      <c r="AE176" s="14"/>
      <c r="AR176" s="105" t="s">
        <v>224</v>
      </c>
      <c r="AT176" s="105" t="s">
        <v>219</v>
      </c>
      <c r="AU176" s="105" t="s">
        <v>79</v>
      </c>
      <c r="AY176" s="6" t="s">
        <v>217</v>
      </c>
      <c r="BE176" s="106">
        <f t="shared" si="15"/>
        <v>0</v>
      </c>
      <c r="BF176" s="106">
        <f t="shared" si="16"/>
        <v>0</v>
      </c>
      <c r="BG176" s="106">
        <f t="shared" si="17"/>
        <v>0</v>
      </c>
      <c r="BH176" s="106">
        <f t="shared" si="18"/>
        <v>0</v>
      </c>
      <c r="BI176" s="106">
        <f t="shared" si="19"/>
        <v>0</v>
      </c>
      <c r="BJ176" s="6" t="s">
        <v>79</v>
      </c>
      <c r="BK176" s="106">
        <f t="shared" si="20"/>
        <v>0</v>
      </c>
      <c r="BL176" s="6" t="s">
        <v>224</v>
      </c>
      <c r="BM176" s="105" t="s">
        <v>737</v>
      </c>
    </row>
    <row r="177" spans="1:65" s="17" customFormat="1" ht="24">
      <c r="A177" s="14"/>
      <c r="B177" s="15"/>
      <c r="C177" s="94">
        <f t="shared" si="10"/>
        <v>55</v>
      </c>
      <c r="D177" s="94" t="s">
        <v>219</v>
      </c>
      <c r="E177" s="95" t="s">
        <v>2499</v>
      </c>
      <c r="F177" s="96" t="s">
        <v>4792</v>
      </c>
      <c r="G177" s="97" t="s">
        <v>1230</v>
      </c>
      <c r="H177" s="98">
        <v>137.91</v>
      </c>
      <c r="I177" s="1"/>
      <c r="J177" s="99">
        <f t="shared" si="11"/>
        <v>0</v>
      </c>
      <c r="K177" s="96" t="s">
        <v>0</v>
      </c>
      <c r="L177" s="15"/>
      <c r="M177" s="100" t="s">
        <v>0</v>
      </c>
      <c r="N177" s="101" t="s">
        <v>37</v>
      </c>
      <c r="O177" s="102"/>
      <c r="P177" s="103">
        <f t="shared" si="12"/>
        <v>0</v>
      </c>
      <c r="Q177" s="103">
        <v>0</v>
      </c>
      <c r="R177" s="103">
        <f t="shared" si="13"/>
        <v>0</v>
      </c>
      <c r="S177" s="103">
        <v>0</v>
      </c>
      <c r="T177" s="104">
        <f t="shared" si="14"/>
        <v>0</v>
      </c>
      <c r="U177" s="14"/>
      <c r="V177" s="14"/>
      <c r="W177" s="106"/>
      <c r="X177" s="14"/>
      <c r="Y177" s="14"/>
      <c r="Z177" s="14"/>
      <c r="AA177" s="14"/>
      <c r="AB177" s="14"/>
      <c r="AC177" s="14"/>
      <c r="AD177" s="14"/>
      <c r="AE177" s="14"/>
      <c r="AR177" s="105" t="s">
        <v>224</v>
      </c>
      <c r="AT177" s="105" t="s">
        <v>219</v>
      </c>
      <c r="AU177" s="105" t="s">
        <v>79</v>
      </c>
      <c r="AY177" s="6" t="s">
        <v>217</v>
      </c>
      <c r="BE177" s="106">
        <f t="shared" si="15"/>
        <v>0</v>
      </c>
      <c r="BF177" s="106">
        <f t="shared" si="16"/>
        <v>0</v>
      </c>
      <c r="BG177" s="106">
        <f t="shared" si="17"/>
        <v>0</v>
      </c>
      <c r="BH177" s="106">
        <f t="shared" si="18"/>
        <v>0</v>
      </c>
      <c r="BI177" s="106">
        <f t="shared" si="19"/>
        <v>0</v>
      </c>
      <c r="BJ177" s="6" t="s">
        <v>79</v>
      </c>
      <c r="BK177" s="106">
        <f t="shared" si="20"/>
        <v>0</v>
      </c>
      <c r="BL177" s="6" t="s">
        <v>224</v>
      </c>
      <c r="BM177" s="105" t="s">
        <v>2500</v>
      </c>
    </row>
    <row r="178" spans="1:65" s="17" customFormat="1" ht="24">
      <c r="A178" s="14"/>
      <c r="B178" s="15"/>
      <c r="C178" s="94">
        <f t="shared" si="10"/>
        <v>56</v>
      </c>
      <c r="D178" s="94" t="s">
        <v>219</v>
      </c>
      <c r="E178" s="95" t="s">
        <v>2501</v>
      </c>
      <c r="F178" s="96" t="s">
        <v>4793</v>
      </c>
      <c r="G178" s="97" t="s">
        <v>1230</v>
      </c>
      <c r="H178" s="98">
        <v>74.489999999999995</v>
      </c>
      <c r="I178" s="1"/>
      <c r="J178" s="99">
        <f t="shared" si="11"/>
        <v>0</v>
      </c>
      <c r="K178" s="96" t="s">
        <v>0</v>
      </c>
      <c r="L178" s="15"/>
      <c r="M178" s="100" t="s">
        <v>0</v>
      </c>
      <c r="N178" s="101" t="s">
        <v>37</v>
      </c>
      <c r="O178" s="102"/>
      <c r="P178" s="103">
        <f t="shared" si="12"/>
        <v>0</v>
      </c>
      <c r="Q178" s="103">
        <v>0</v>
      </c>
      <c r="R178" s="103">
        <f t="shared" si="13"/>
        <v>0</v>
      </c>
      <c r="S178" s="103">
        <v>0</v>
      </c>
      <c r="T178" s="104">
        <f t="shared" si="14"/>
        <v>0</v>
      </c>
      <c r="U178" s="14"/>
      <c r="V178" s="14"/>
      <c r="W178" s="106"/>
      <c r="X178" s="14"/>
      <c r="Y178" s="14"/>
      <c r="Z178" s="14"/>
      <c r="AA178" s="14"/>
      <c r="AB178" s="14"/>
      <c r="AC178" s="14"/>
      <c r="AD178" s="14"/>
      <c r="AE178" s="14"/>
      <c r="AR178" s="105" t="s">
        <v>224</v>
      </c>
      <c r="AT178" s="105" t="s">
        <v>219</v>
      </c>
      <c r="AU178" s="105" t="s">
        <v>79</v>
      </c>
      <c r="AY178" s="6" t="s">
        <v>217</v>
      </c>
      <c r="BE178" s="106">
        <f t="shared" si="15"/>
        <v>0</v>
      </c>
      <c r="BF178" s="106">
        <f t="shared" si="16"/>
        <v>0</v>
      </c>
      <c r="BG178" s="106">
        <f t="shared" si="17"/>
        <v>0</v>
      </c>
      <c r="BH178" s="106">
        <f t="shared" si="18"/>
        <v>0</v>
      </c>
      <c r="BI178" s="106">
        <f t="shared" si="19"/>
        <v>0</v>
      </c>
      <c r="BJ178" s="6" t="s">
        <v>79</v>
      </c>
      <c r="BK178" s="106">
        <f t="shared" si="20"/>
        <v>0</v>
      </c>
      <c r="BL178" s="6" t="s">
        <v>224</v>
      </c>
      <c r="BM178" s="105" t="s">
        <v>762</v>
      </c>
    </row>
    <row r="179" spans="1:65" s="17" customFormat="1" ht="24">
      <c r="A179" s="14"/>
      <c r="B179" s="15"/>
      <c r="C179" s="94">
        <f t="shared" si="10"/>
        <v>57</v>
      </c>
      <c r="D179" s="94" t="s">
        <v>219</v>
      </c>
      <c r="E179" s="95" t="s">
        <v>2502</v>
      </c>
      <c r="F179" s="96" t="s">
        <v>4794</v>
      </c>
      <c r="G179" s="97" t="s">
        <v>1230</v>
      </c>
      <c r="H179" s="98">
        <v>89.37</v>
      </c>
      <c r="I179" s="1"/>
      <c r="J179" s="99">
        <f t="shared" si="11"/>
        <v>0</v>
      </c>
      <c r="K179" s="96" t="s">
        <v>0</v>
      </c>
      <c r="L179" s="15"/>
      <c r="M179" s="100" t="s">
        <v>0</v>
      </c>
      <c r="N179" s="101" t="s">
        <v>37</v>
      </c>
      <c r="O179" s="102"/>
      <c r="P179" s="103">
        <f t="shared" si="12"/>
        <v>0</v>
      </c>
      <c r="Q179" s="103">
        <v>0</v>
      </c>
      <c r="R179" s="103">
        <f t="shared" si="13"/>
        <v>0</v>
      </c>
      <c r="S179" s="103">
        <v>0</v>
      </c>
      <c r="T179" s="104">
        <f t="shared" si="14"/>
        <v>0</v>
      </c>
      <c r="U179" s="14"/>
      <c r="V179" s="14"/>
      <c r="W179" s="106"/>
      <c r="X179" s="14"/>
      <c r="Y179" s="14"/>
      <c r="Z179" s="14"/>
      <c r="AA179" s="14"/>
      <c r="AB179" s="14"/>
      <c r="AC179" s="14"/>
      <c r="AD179" s="14"/>
      <c r="AE179" s="14"/>
      <c r="AR179" s="105" t="s">
        <v>224</v>
      </c>
      <c r="AT179" s="105" t="s">
        <v>219</v>
      </c>
      <c r="AU179" s="105" t="s">
        <v>79</v>
      </c>
      <c r="AY179" s="6" t="s">
        <v>217</v>
      </c>
      <c r="BE179" s="106">
        <f t="shared" si="15"/>
        <v>0</v>
      </c>
      <c r="BF179" s="106">
        <f t="shared" si="16"/>
        <v>0</v>
      </c>
      <c r="BG179" s="106">
        <f t="shared" si="17"/>
        <v>0</v>
      </c>
      <c r="BH179" s="106">
        <f t="shared" si="18"/>
        <v>0</v>
      </c>
      <c r="BI179" s="106">
        <f t="shared" si="19"/>
        <v>0</v>
      </c>
      <c r="BJ179" s="6" t="s">
        <v>79</v>
      </c>
      <c r="BK179" s="106">
        <f t="shared" si="20"/>
        <v>0</v>
      </c>
      <c r="BL179" s="6" t="s">
        <v>224</v>
      </c>
      <c r="BM179" s="105" t="s">
        <v>770</v>
      </c>
    </row>
    <row r="180" spans="1:65" s="17" customFormat="1" ht="24">
      <c r="A180" s="14"/>
      <c r="B180" s="15"/>
      <c r="C180" s="94">
        <f t="shared" si="10"/>
        <v>58</v>
      </c>
      <c r="D180" s="94" t="s">
        <v>219</v>
      </c>
      <c r="E180" s="95" t="s">
        <v>2503</v>
      </c>
      <c r="F180" s="96" t="s">
        <v>4795</v>
      </c>
      <c r="G180" s="97" t="s">
        <v>1230</v>
      </c>
      <c r="H180" s="98">
        <v>47.38</v>
      </c>
      <c r="I180" s="1"/>
      <c r="J180" s="99">
        <f t="shared" si="11"/>
        <v>0</v>
      </c>
      <c r="K180" s="96" t="s">
        <v>0</v>
      </c>
      <c r="L180" s="15"/>
      <c r="M180" s="100" t="s">
        <v>0</v>
      </c>
      <c r="N180" s="101" t="s">
        <v>37</v>
      </c>
      <c r="O180" s="102"/>
      <c r="P180" s="103">
        <f t="shared" si="12"/>
        <v>0</v>
      </c>
      <c r="Q180" s="103">
        <v>0</v>
      </c>
      <c r="R180" s="103">
        <f t="shared" si="13"/>
        <v>0</v>
      </c>
      <c r="S180" s="103">
        <v>0</v>
      </c>
      <c r="T180" s="104">
        <f t="shared" si="14"/>
        <v>0</v>
      </c>
      <c r="U180" s="14"/>
      <c r="V180" s="14"/>
      <c r="W180" s="106"/>
      <c r="X180" s="14"/>
      <c r="Y180" s="14"/>
      <c r="Z180" s="14"/>
      <c r="AA180" s="14"/>
      <c r="AB180" s="14"/>
      <c r="AC180" s="14"/>
      <c r="AD180" s="14"/>
      <c r="AE180" s="14"/>
      <c r="AR180" s="105" t="s">
        <v>224</v>
      </c>
      <c r="AT180" s="105" t="s">
        <v>219</v>
      </c>
      <c r="AU180" s="105" t="s">
        <v>79</v>
      </c>
      <c r="AY180" s="6" t="s">
        <v>217</v>
      </c>
      <c r="BE180" s="106">
        <f t="shared" si="15"/>
        <v>0</v>
      </c>
      <c r="BF180" s="106">
        <f t="shared" si="16"/>
        <v>0</v>
      </c>
      <c r="BG180" s="106">
        <f t="shared" si="17"/>
        <v>0</v>
      </c>
      <c r="BH180" s="106">
        <f t="shared" si="18"/>
        <v>0</v>
      </c>
      <c r="BI180" s="106">
        <f t="shared" si="19"/>
        <v>0</v>
      </c>
      <c r="BJ180" s="6" t="s">
        <v>79</v>
      </c>
      <c r="BK180" s="106">
        <f t="shared" si="20"/>
        <v>0</v>
      </c>
      <c r="BL180" s="6" t="s">
        <v>224</v>
      </c>
      <c r="BM180" s="105" t="s">
        <v>779</v>
      </c>
    </row>
    <row r="181" spans="1:65" s="17" customFormat="1" ht="24">
      <c r="A181" s="14"/>
      <c r="B181" s="15"/>
      <c r="C181" s="94">
        <f t="shared" si="10"/>
        <v>59</v>
      </c>
      <c r="D181" s="94" t="s">
        <v>219</v>
      </c>
      <c r="E181" s="95" t="s">
        <v>2504</v>
      </c>
      <c r="F181" s="96" t="s">
        <v>4796</v>
      </c>
      <c r="G181" s="97" t="s">
        <v>1230</v>
      </c>
      <c r="H181" s="98">
        <v>33.18</v>
      </c>
      <c r="I181" s="1"/>
      <c r="J181" s="99">
        <f t="shared" si="11"/>
        <v>0</v>
      </c>
      <c r="K181" s="96" t="s">
        <v>0</v>
      </c>
      <c r="L181" s="15"/>
      <c r="M181" s="100" t="s">
        <v>0</v>
      </c>
      <c r="N181" s="101" t="s">
        <v>37</v>
      </c>
      <c r="O181" s="102"/>
      <c r="P181" s="103">
        <f t="shared" si="12"/>
        <v>0</v>
      </c>
      <c r="Q181" s="103">
        <v>0</v>
      </c>
      <c r="R181" s="103">
        <f t="shared" si="13"/>
        <v>0</v>
      </c>
      <c r="S181" s="103">
        <v>0</v>
      </c>
      <c r="T181" s="104">
        <f t="shared" si="14"/>
        <v>0</v>
      </c>
      <c r="U181" s="14"/>
      <c r="V181" s="14"/>
      <c r="W181" s="106"/>
      <c r="X181" s="14"/>
      <c r="Y181" s="14"/>
      <c r="Z181" s="14"/>
      <c r="AA181" s="14"/>
      <c r="AB181" s="14"/>
      <c r="AC181" s="14"/>
      <c r="AD181" s="14"/>
      <c r="AE181" s="14"/>
      <c r="AR181" s="105" t="s">
        <v>224</v>
      </c>
      <c r="AT181" s="105" t="s">
        <v>219</v>
      </c>
      <c r="AU181" s="105" t="s">
        <v>79</v>
      </c>
      <c r="AY181" s="6" t="s">
        <v>217</v>
      </c>
      <c r="BE181" s="106">
        <f t="shared" si="15"/>
        <v>0</v>
      </c>
      <c r="BF181" s="106">
        <f t="shared" si="16"/>
        <v>0</v>
      </c>
      <c r="BG181" s="106">
        <f t="shared" si="17"/>
        <v>0</v>
      </c>
      <c r="BH181" s="106">
        <f t="shared" si="18"/>
        <v>0</v>
      </c>
      <c r="BI181" s="106">
        <f t="shared" si="19"/>
        <v>0</v>
      </c>
      <c r="BJ181" s="6" t="s">
        <v>79</v>
      </c>
      <c r="BK181" s="106">
        <f t="shared" si="20"/>
        <v>0</v>
      </c>
      <c r="BL181" s="6" t="s">
        <v>224</v>
      </c>
      <c r="BM181" s="105" t="s">
        <v>787</v>
      </c>
    </row>
    <row r="182" spans="1:65" s="17" customFormat="1" ht="24">
      <c r="A182" s="14"/>
      <c r="B182" s="15"/>
      <c r="C182" s="94">
        <f t="shared" si="10"/>
        <v>60</v>
      </c>
      <c r="D182" s="94" t="s">
        <v>219</v>
      </c>
      <c r="E182" s="95" t="s">
        <v>2505</v>
      </c>
      <c r="F182" s="96" t="s">
        <v>4797</v>
      </c>
      <c r="G182" s="97" t="s">
        <v>1230</v>
      </c>
      <c r="H182" s="98">
        <v>11.71</v>
      </c>
      <c r="I182" s="1"/>
      <c r="J182" s="99">
        <f t="shared" si="11"/>
        <v>0</v>
      </c>
      <c r="K182" s="96" t="s">
        <v>0</v>
      </c>
      <c r="L182" s="15"/>
      <c r="M182" s="100" t="s">
        <v>0</v>
      </c>
      <c r="N182" s="101" t="s">
        <v>37</v>
      </c>
      <c r="O182" s="102"/>
      <c r="P182" s="103">
        <f t="shared" si="12"/>
        <v>0</v>
      </c>
      <c r="Q182" s="103">
        <v>0</v>
      </c>
      <c r="R182" s="103">
        <f t="shared" si="13"/>
        <v>0</v>
      </c>
      <c r="S182" s="103">
        <v>0</v>
      </c>
      <c r="T182" s="104">
        <f t="shared" si="14"/>
        <v>0</v>
      </c>
      <c r="U182" s="14"/>
      <c r="V182" s="14"/>
      <c r="W182" s="106"/>
      <c r="X182" s="14"/>
      <c r="Y182" s="14"/>
      <c r="Z182" s="14"/>
      <c r="AA182" s="14"/>
      <c r="AB182" s="14"/>
      <c r="AC182" s="14"/>
      <c r="AD182" s="14"/>
      <c r="AE182" s="14"/>
      <c r="AR182" s="105" t="s">
        <v>224</v>
      </c>
      <c r="AT182" s="105" t="s">
        <v>219</v>
      </c>
      <c r="AU182" s="105" t="s">
        <v>79</v>
      </c>
      <c r="AY182" s="6" t="s">
        <v>217</v>
      </c>
      <c r="BE182" s="106">
        <f t="shared" si="15"/>
        <v>0</v>
      </c>
      <c r="BF182" s="106">
        <f t="shared" si="16"/>
        <v>0</v>
      </c>
      <c r="BG182" s="106">
        <f t="shared" si="17"/>
        <v>0</v>
      </c>
      <c r="BH182" s="106">
        <f t="shared" si="18"/>
        <v>0</v>
      </c>
      <c r="BI182" s="106">
        <f t="shared" si="19"/>
        <v>0</v>
      </c>
      <c r="BJ182" s="6" t="s">
        <v>79</v>
      </c>
      <c r="BK182" s="106">
        <f t="shared" si="20"/>
        <v>0</v>
      </c>
      <c r="BL182" s="6" t="s">
        <v>224</v>
      </c>
      <c r="BM182" s="105" t="s">
        <v>796</v>
      </c>
    </row>
    <row r="183" spans="1:65" s="17" customFormat="1" ht="24">
      <c r="A183" s="14"/>
      <c r="B183" s="15"/>
      <c r="C183" s="94">
        <f t="shared" si="10"/>
        <v>61</v>
      </c>
      <c r="D183" s="94" t="s">
        <v>219</v>
      </c>
      <c r="E183" s="95" t="s">
        <v>2506</v>
      </c>
      <c r="F183" s="96" t="s">
        <v>4798</v>
      </c>
      <c r="G183" s="97" t="s">
        <v>1230</v>
      </c>
      <c r="H183" s="98">
        <v>12.61</v>
      </c>
      <c r="I183" s="1"/>
      <c r="J183" s="99">
        <f t="shared" si="11"/>
        <v>0</v>
      </c>
      <c r="K183" s="96" t="s">
        <v>0</v>
      </c>
      <c r="L183" s="15"/>
      <c r="M183" s="100" t="s">
        <v>0</v>
      </c>
      <c r="N183" s="101" t="s">
        <v>37</v>
      </c>
      <c r="O183" s="102"/>
      <c r="P183" s="103">
        <f t="shared" si="12"/>
        <v>0</v>
      </c>
      <c r="Q183" s="103">
        <v>0</v>
      </c>
      <c r="R183" s="103">
        <f t="shared" si="13"/>
        <v>0</v>
      </c>
      <c r="S183" s="103">
        <v>0</v>
      </c>
      <c r="T183" s="104">
        <f t="shared" si="14"/>
        <v>0</v>
      </c>
      <c r="U183" s="14"/>
      <c r="V183" s="14"/>
      <c r="W183" s="106"/>
      <c r="X183" s="14"/>
      <c r="Y183" s="14"/>
      <c r="Z183" s="14"/>
      <c r="AA183" s="14"/>
      <c r="AB183" s="14"/>
      <c r="AC183" s="14"/>
      <c r="AD183" s="14"/>
      <c r="AE183" s="14"/>
      <c r="AR183" s="105" t="s">
        <v>224</v>
      </c>
      <c r="AT183" s="105" t="s">
        <v>219</v>
      </c>
      <c r="AU183" s="105" t="s">
        <v>79</v>
      </c>
      <c r="AY183" s="6" t="s">
        <v>217</v>
      </c>
      <c r="BE183" s="106">
        <f t="shared" si="15"/>
        <v>0</v>
      </c>
      <c r="BF183" s="106">
        <f t="shared" si="16"/>
        <v>0</v>
      </c>
      <c r="BG183" s="106">
        <f t="shared" si="17"/>
        <v>0</v>
      </c>
      <c r="BH183" s="106">
        <f t="shared" si="18"/>
        <v>0</v>
      </c>
      <c r="BI183" s="106">
        <f t="shared" si="19"/>
        <v>0</v>
      </c>
      <c r="BJ183" s="6" t="s">
        <v>79</v>
      </c>
      <c r="BK183" s="106">
        <f t="shared" si="20"/>
        <v>0</v>
      </c>
      <c r="BL183" s="6" t="s">
        <v>224</v>
      </c>
      <c r="BM183" s="105" t="s">
        <v>804</v>
      </c>
    </row>
    <row r="184" spans="1:65" s="17" customFormat="1" ht="24">
      <c r="A184" s="14"/>
      <c r="B184" s="15"/>
      <c r="C184" s="94">
        <f t="shared" si="10"/>
        <v>62</v>
      </c>
      <c r="D184" s="94" t="s">
        <v>219</v>
      </c>
      <c r="E184" s="95" t="s">
        <v>2507</v>
      </c>
      <c r="F184" s="96" t="s">
        <v>4799</v>
      </c>
      <c r="G184" s="97" t="s">
        <v>1230</v>
      </c>
      <c r="H184" s="98">
        <v>12.96</v>
      </c>
      <c r="I184" s="1"/>
      <c r="J184" s="99">
        <f t="shared" si="11"/>
        <v>0</v>
      </c>
      <c r="K184" s="96" t="s">
        <v>0</v>
      </c>
      <c r="L184" s="15"/>
      <c r="M184" s="100" t="s">
        <v>0</v>
      </c>
      <c r="N184" s="101" t="s">
        <v>37</v>
      </c>
      <c r="O184" s="102"/>
      <c r="P184" s="103">
        <f t="shared" si="12"/>
        <v>0</v>
      </c>
      <c r="Q184" s="103">
        <v>0</v>
      </c>
      <c r="R184" s="103">
        <f t="shared" si="13"/>
        <v>0</v>
      </c>
      <c r="S184" s="103">
        <v>0</v>
      </c>
      <c r="T184" s="104">
        <f t="shared" si="14"/>
        <v>0</v>
      </c>
      <c r="U184" s="14"/>
      <c r="V184" s="14"/>
      <c r="W184" s="106"/>
      <c r="X184" s="14"/>
      <c r="Y184" s="14"/>
      <c r="Z184" s="14"/>
      <c r="AA184" s="14"/>
      <c r="AB184" s="14"/>
      <c r="AC184" s="14"/>
      <c r="AD184" s="14"/>
      <c r="AE184" s="14"/>
      <c r="AR184" s="105" t="s">
        <v>224</v>
      </c>
      <c r="AT184" s="105" t="s">
        <v>219</v>
      </c>
      <c r="AU184" s="105" t="s">
        <v>79</v>
      </c>
      <c r="AY184" s="6" t="s">
        <v>217</v>
      </c>
      <c r="BE184" s="106">
        <f t="shared" si="15"/>
        <v>0</v>
      </c>
      <c r="BF184" s="106">
        <f t="shared" si="16"/>
        <v>0</v>
      </c>
      <c r="BG184" s="106">
        <f t="shared" si="17"/>
        <v>0</v>
      </c>
      <c r="BH184" s="106">
        <f t="shared" si="18"/>
        <v>0</v>
      </c>
      <c r="BI184" s="106">
        <f t="shared" si="19"/>
        <v>0</v>
      </c>
      <c r="BJ184" s="6" t="s">
        <v>79</v>
      </c>
      <c r="BK184" s="106">
        <f t="shared" si="20"/>
        <v>0</v>
      </c>
      <c r="BL184" s="6" t="s">
        <v>224</v>
      </c>
      <c r="BM184" s="105" t="s">
        <v>810</v>
      </c>
    </row>
    <row r="185" spans="1:65" s="17" customFormat="1" ht="24">
      <c r="A185" s="14"/>
      <c r="B185" s="15"/>
      <c r="C185" s="94">
        <f t="shared" si="10"/>
        <v>63</v>
      </c>
      <c r="D185" s="94" t="s">
        <v>219</v>
      </c>
      <c r="E185" s="95" t="s">
        <v>2508</v>
      </c>
      <c r="F185" s="96" t="s">
        <v>4800</v>
      </c>
      <c r="G185" s="97" t="s">
        <v>1230</v>
      </c>
      <c r="H185" s="98">
        <v>10.07</v>
      </c>
      <c r="I185" s="1"/>
      <c r="J185" s="99">
        <f t="shared" si="11"/>
        <v>0</v>
      </c>
      <c r="K185" s="96" t="s">
        <v>0</v>
      </c>
      <c r="L185" s="15"/>
      <c r="M185" s="100" t="s">
        <v>0</v>
      </c>
      <c r="N185" s="101" t="s">
        <v>37</v>
      </c>
      <c r="O185" s="102"/>
      <c r="P185" s="103">
        <f t="shared" si="12"/>
        <v>0</v>
      </c>
      <c r="Q185" s="103">
        <v>0</v>
      </c>
      <c r="R185" s="103">
        <f t="shared" si="13"/>
        <v>0</v>
      </c>
      <c r="S185" s="103">
        <v>0</v>
      </c>
      <c r="T185" s="104">
        <f t="shared" si="14"/>
        <v>0</v>
      </c>
      <c r="U185" s="14"/>
      <c r="V185" s="14"/>
      <c r="W185" s="106"/>
      <c r="X185" s="14"/>
      <c r="Y185" s="14"/>
      <c r="Z185" s="14"/>
      <c r="AA185" s="14"/>
      <c r="AB185" s="14"/>
      <c r="AC185" s="14"/>
      <c r="AD185" s="14"/>
      <c r="AE185" s="14"/>
      <c r="AR185" s="105" t="s">
        <v>224</v>
      </c>
      <c r="AT185" s="105" t="s">
        <v>219</v>
      </c>
      <c r="AU185" s="105" t="s">
        <v>79</v>
      </c>
      <c r="AY185" s="6" t="s">
        <v>217</v>
      </c>
      <c r="BE185" s="106">
        <f t="shared" si="15"/>
        <v>0</v>
      </c>
      <c r="BF185" s="106">
        <f t="shared" si="16"/>
        <v>0</v>
      </c>
      <c r="BG185" s="106">
        <f t="shared" si="17"/>
        <v>0</v>
      </c>
      <c r="BH185" s="106">
        <f t="shared" si="18"/>
        <v>0</v>
      </c>
      <c r="BI185" s="106">
        <f t="shared" si="19"/>
        <v>0</v>
      </c>
      <c r="BJ185" s="6" t="s">
        <v>79</v>
      </c>
      <c r="BK185" s="106">
        <f t="shared" si="20"/>
        <v>0</v>
      </c>
      <c r="BL185" s="6" t="s">
        <v>224</v>
      </c>
      <c r="BM185" s="105" t="s">
        <v>818</v>
      </c>
    </row>
    <row r="186" spans="1:65" s="17" customFormat="1" ht="24">
      <c r="A186" s="14"/>
      <c r="B186" s="15"/>
      <c r="C186" s="94">
        <f t="shared" si="10"/>
        <v>64</v>
      </c>
      <c r="D186" s="94" t="s">
        <v>219</v>
      </c>
      <c r="E186" s="95" t="s">
        <v>2509</v>
      </c>
      <c r="F186" s="96" t="s">
        <v>4801</v>
      </c>
      <c r="G186" s="97" t="s">
        <v>1230</v>
      </c>
      <c r="H186" s="98">
        <v>26.71</v>
      </c>
      <c r="I186" s="1"/>
      <c r="J186" s="99">
        <f t="shared" si="11"/>
        <v>0</v>
      </c>
      <c r="K186" s="96" t="s">
        <v>0</v>
      </c>
      <c r="L186" s="15"/>
      <c r="M186" s="100" t="s">
        <v>0</v>
      </c>
      <c r="N186" s="101" t="s">
        <v>37</v>
      </c>
      <c r="O186" s="102"/>
      <c r="P186" s="103">
        <f t="shared" si="12"/>
        <v>0</v>
      </c>
      <c r="Q186" s="103">
        <v>0</v>
      </c>
      <c r="R186" s="103">
        <f t="shared" si="13"/>
        <v>0</v>
      </c>
      <c r="S186" s="103">
        <v>0</v>
      </c>
      <c r="T186" s="104">
        <f t="shared" si="14"/>
        <v>0</v>
      </c>
      <c r="U186" s="14"/>
      <c r="V186" s="14"/>
      <c r="W186" s="106"/>
      <c r="X186" s="14"/>
      <c r="Y186" s="14"/>
      <c r="Z186" s="14"/>
      <c r="AA186" s="14"/>
      <c r="AB186" s="14"/>
      <c r="AC186" s="14"/>
      <c r="AD186" s="14"/>
      <c r="AE186" s="14"/>
      <c r="AR186" s="105" t="s">
        <v>224</v>
      </c>
      <c r="AT186" s="105" t="s">
        <v>219</v>
      </c>
      <c r="AU186" s="105" t="s">
        <v>79</v>
      </c>
      <c r="AY186" s="6" t="s">
        <v>217</v>
      </c>
      <c r="BE186" s="106">
        <f t="shared" si="15"/>
        <v>0</v>
      </c>
      <c r="BF186" s="106">
        <f t="shared" si="16"/>
        <v>0</v>
      </c>
      <c r="BG186" s="106">
        <f t="shared" si="17"/>
        <v>0</v>
      </c>
      <c r="BH186" s="106">
        <f t="shared" si="18"/>
        <v>0</v>
      </c>
      <c r="BI186" s="106">
        <f t="shared" si="19"/>
        <v>0</v>
      </c>
      <c r="BJ186" s="6" t="s">
        <v>79</v>
      </c>
      <c r="BK186" s="106">
        <f t="shared" si="20"/>
        <v>0</v>
      </c>
      <c r="BL186" s="6" t="s">
        <v>224</v>
      </c>
      <c r="BM186" s="105" t="s">
        <v>827</v>
      </c>
    </row>
    <row r="187" spans="1:65" s="17" customFormat="1" ht="24">
      <c r="A187" s="14"/>
      <c r="B187" s="15"/>
      <c r="C187" s="94">
        <f t="shared" si="10"/>
        <v>65</v>
      </c>
      <c r="D187" s="94" t="s">
        <v>219</v>
      </c>
      <c r="E187" s="95" t="s">
        <v>2510</v>
      </c>
      <c r="F187" s="96" t="s">
        <v>4802</v>
      </c>
      <c r="G187" s="97" t="s">
        <v>1230</v>
      </c>
      <c r="H187" s="98">
        <v>13.73</v>
      </c>
      <c r="I187" s="1"/>
      <c r="J187" s="99">
        <f t="shared" ref="J187:J205" si="21">ROUND(I187*H187,2)</f>
        <v>0</v>
      </c>
      <c r="K187" s="96" t="s">
        <v>0</v>
      </c>
      <c r="L187" s="15"/>
      <c r="M187" s="100" t="s">
        <v>0</v>
      </c>
      <c r="N187" s="101" t="s">
        <v>37</v>
      </c>
      <c r="O187" s="102"/>
      <c r="P187" s="103">
        <f t="shared" ref="P187:P205" si="22">O187*H187</f>
        <v>0</v>
      </c>
      <c r="Q187" s="103">
        <v>0</v>
      </c>
      <c r="R187" s="103">
        <f t="shared" ref="R187:R205" si="23">Q187*H187</f>
        <v>0</v>
      </c>
      <c r="S187" s="103">
        <v>0</v>
      </c>
      <c r="T187" s="104">
        <f t="shared" ref="T187:T205" si="24">S187*H187</f>
        <v>0</v>
      </c>
      <c r="U187" s="14"/>
      <c r="V187" s="14"/>
      <c r="W187" s="106"/>
      <c r="X187" s="14"/>
      <c r="Y187" s="14"/>
      <c r="Z187" s="14"/>
      <c r="AA187" s="14"/>
      <c r="AB187" s="14"/>
      <c r="AC187" s="14"/>
      <c r="AD187" s="14"/>
      <c r="AE187" s="14"/>
      <c r="AR187" s="105" t="s">
        <v>224</v>
      </c>
      <c r="AT187" s="105" t="s">
        <v>219</v>
      </c>
      <c r="AU187" s="105" t="s">
        <v>79</v>
      </c>
      <c r="AY187" s="6" t="s">
        <v>217</v>
      </c>
      <c r="BE187" s="106">
        <f t="shared" ref="BE187:BE205" si="25">IF(N187="základní",J187,0)</f>
        <v>0</v>
      </c>
      <c r="BF187" s="106">
        <f t="shared" ref="BF187:BF205" si="26">IF(N187="snížená",J187,0)</f>
        <v>0</v>
      </c>
      <c r="BG187" s="106">
        <f t="shared" ref="BG187:BG205" si="27">IF(N187="zákl. přenesená",J187,0)</f>
        <v>0</v>
      </c>
      <c r="BH187" s="106">
        <f t="shared" ref="BH187:BH205" si="28">IF(N187="sníž. přenesená",J187,0)</f>
        <v>0</v>
      </c>
      <c r="BI187" s="106">
        <f t="shared" ref="BI187:BI205" si="29">IF(N187="nulová",J187,0)</f>
        <v>0</v>
      </c>
      <c r="BJ187" s="6" t="s">
        <v>79</v>
      </c>
      <c r="BK187" s="106">
        <f t="shared" ref="BK187:BK205" si="30">ROUND(I187*H187,2)</f>
        <v>0</v>
      </c>
      <c r="BL187" s="6" t="s">
        <v>224</v>
      </c>
      <c r="BM187" s="105" t="s">
        <v>836</v>
      </c>
    </row>
    <row r="188" spans="1:65" s="17" customFormat="1" ht="24">
      <c r="A188" s="14"/>
      <c r="B188" s="15"/>
      <c r="C188" s="94">
        <f t="shared" si="10"/>
        <v>66</v>
      </c>
      <c r="D188" s="94" t="s">
        <v>219</v>
      </c>
      <c r="E188" s="95" t="s">
        <v>2511</v>
      </c>
      <c r="F188" s="96" t="s">
        <v>4803</v>
      </c>
      <c r="G188" s="97" t="s">
        <v>1230</v>
      </c>
      <c r="H188" s="98">
        <v>13.25</v>
      </c>
      <c r="I188" s="1"/>
      <c r="J188" s="99">
        <f t="shared" si="21"/>
        <v>0</v>
      </c>
      <c r="K188" s="96" t="s">
        <v>0</v>
      </c>
      <c r="L188" s="15"/>
      <c r="M188" s="100" t="s">
        <v>0</v>
      </c>
      <c r="N188" s="101" t="s">
        <v>37</v>
      </c>
      <c r="O188" s="102"/>
      <c r="P188" s="103">
        <f t="shared" si="22"/>
        <v>0</v>
      </c>
      <c r="Q188" s="103">
        <v>0</v>
      </c>
      <c r="R188" s="103">
        <f t="shared" si="23"/>
        <v>0</v>
      </c>
      <c r="S188" s="103">
        <v>0</v>
      </c>
      <c r="T188" s="104">
        <f t="shared" si="24"/>
        <v>0</v>
      </c>
      <c r="U188" s="14"/>
      <c r="V188" s="14"/>
      <c r="W188" s="106"/>
      <c r="X188" s="14"/>
      <c r="Y188" s="14"/>
      <c r="Z188" s="14"/>
      <c r="AA188" s="14"/>
      <c r="AB188" s="14"/>
      <c r="AC188" s="14"/>
      <c r="AD188" s="14"/>
      <c r="AE188" s="14"/>
      <c r="AR188" s="105" t="s">
        <v>224</v>
      </c>
      <c r="AT188" s="105" t="s">
        <v>219</v>
      </c>
      <c r="AU188" s="105" t="s">
        <v>79</v>
      </c>
      <c r="AY188" s="6" t="s">
        <v>217</v>
      </c>
      <c r="BE188" s="106">
        <f t="shared" si="25"/>
        <v>0</v>
      </c>
      <c r="BF188" s="106">
        <f t="shared" si="26"/>
        <v>0</v>
      </c>
      <c r="BG188" s="106">
        <f t="shared" si="27"/>
        <v>0</v>
      </c>
      <c r="BH188" s="106">
        <f t="shared" si="28"/>
        <v>0</v>
      </c>
      <c r="BI188" s="106">
        <f t="shared" si="29"/>
        <v>0</v>
      </c>
      <c r="BJ188" s="6" t="s">
        <v>79</v>
      </c>
      <c r="BK188" s="106">
        <f t="shared" si="30"/>
        <v>0</v>
      </c>
      <c r="BL188" s="6" t="s">
        <v>224</v>
      </c>
      <c r="BM188" s="105" t="s">
        <v>844</v>
      </c>
    </row>
    <row r="189" spans="1:65" s="17" customFormat="1" ht="24">
      <c r="A189" s="14"/>
      <c r="B189" s="15"/>
      <c r="C189" s="94">
        <f t="shared" ref="C189:C205" si="31">C188+1</f>
        <v>67</v>
      </c>
      <c r="D189" s="94" t="s">
        <v>219</v>
      </c>
      <c r="E189" s="95" t="s">
        <v>2512</v>
      </c>
      <c r="F189" s="96" t="s">
        <v>4804</v>
      </c>
      <c r="G189" s="97" t="s">
        <v>1230</v>
      </c>
      <c r="H189" s="98">
        <v>14.52</v>
      </c>
      <c r="I189" s="1"/>
      <c r="J189" s="99">
        <f t="shared" si="21"/>
        <v>0</v>
      </c>
      <c r="K189" s="96" t="s">
        <v>0</v>
      </c>
      <c r="L189" s="15"/>
      <c r="M189" s="100" t="s">
        <v>0</v>
      </c>
      <c r="N189" s="101" t="s">
        <v>37</v>
      </c>
      <c r="O189" s="102"/>
      <c r="P189" s="103">
        <f t="shared" si="22"/>
        <v>0</v>
      </c>
      <c r="Q189" s="103">
        <v>0</v>
      </c>
      <c r="R189" s="103">
        <f t="shared" si="23"/>
        <v>0</v>
      </c>
      <c r="S189" s="103">
        <v>0</v>
      </c>
      <c r="T189" s="104">
        <f t="shared" si="24"/>
        <v>0</v>
      </c>
      <c r="U189" s="14"/>
      <c r="V189" s="14"/>
      <c r="W189" s="106"/>
      <c r="X189" s="14"/>
      <c r="Y189" s="14"/>
      <c r="Z189" s="14"/>
      <c r="AA189" s="14"/>
      <c r="AB189" s="14"/>
      <c r="AC189" s="14"/>
      <c r="AD189" s="14"/>
      <c r="AE189" s="14"/>
      <c r="AR189" s="105" t="s">
        <v>224</v>
      </c>
      <c r="AT189" s="105" t="s">
        <v>219</v>
      </c>
      <c r="AU189" s="105" t="s">
        <v>79</v>
      </c>
      <c r="AY189" s="6" t="s">
        <v>217</v>
      </c>
      <c r="BE189" s="106">
        <f t="shared" si="25"/>
        <v>0</v>
      </c>
      <c r="BF189" s="106">
        <f t="shared" si="26"/>
        <v>0</v>
      </c>
      <c r="BG189" s="106">
        <f t="shared" si="27"/>
        <v>0</v>
      </c>
      <c r="BH189" s="106">
        <f t="shared" si="28"/>
        <v>0</v>
      </c>
      <c r="BI189" s="106">
        <f t="shared" si="29"/>
        <v>0</v>
      </c>
      <c r="BJ189" s="6" t="s">
        <v>79</v>
      </c>
      <c r="BK189" s="106">
        <f t="shared" si="30"/>
        <v>0</v>
      </c>
      <c r="BL189" s="6" t="s">
        <v>224</v>
      </c>
      <c r="BM189" s="105" t="s">
        <v>853</v>
      </c>
    </row>
    <row r="190" spans="1:65" s="17" customFormat="1" ht="24">
      <c r="A190" s="14"/>
      <c r="B190" s="15"/>
      <c r="C190" s="94">
        <f t="shared" si="31"/>
        <v>68</v>
      </c>
      <c r="D190" s="94" t="s">
        <v>219</v>
      </c>
      <c r="E190" s="95" t="s">
        <v>2513</v>
      </c>
      <c r="F190" s="96" t="s">
        <v>4805</v>
      </c>
      <c r="G190" s="97" t="s">
        <v>1230</v>
      </c>
      <c r="H190" s="98">
        <v>28.89</v>
      </c>
      <c r="I190" s="1"/>
      <c r="J190" s="99">
        <f t="shared" si="21"/>
        <v>0</v>
      </c>
      <c r="K190" s="96" t="s">
        <v>0</v>
      </c>
      <c r="L190" s="15"/>
      <c r="M190" s="100" t="s">
        <v>0</v>
      </c>
      <c r="N190" s="101" t="s">
        <v>37</v>
      </c>
      <c r="O190" s="102"/>
      <c r="P190" s="103">
        <f t="shared" si="22"/>
        <v>0</v>
      </c>
      <c r="Q190" s="103">
        <v>0</v>
      </c>
      <c r="R190" s="103">
        <f t="shared" si="23"/>
        <v>0</v>
      </c>
      <c r="S190" s="103">
        <v>0</v>
      </c>
      <c r="T190" s="104">
        <f t="shared" si="24"/>
        <v>0</v>
      </c>
      <c r="U190" s="14"/>
      <c r="V190" s="14"/>
      <c r="W190" s="106"/>
      <c r="X190" s="14"/>
      <c r="Y190" s="14"/>
      <c r="Z190" s="14"/>
      <c r="AA190" s="14"/>
      <c r="AB190" s="14"/>
      <c r="AC190" s="14"/>
      <c r="AD190" s="14"/>
      <c r="AE190" s="14"/>
      <c r="AR190" s="105" t="s">
        <v>224</v>
      </c>
      <c r="AT190" s="105" t="s">
        <v>219</v>
      </c>
      <c r="AU190" s="105" t="s">
        <v>79</v>
      </c>
      <c r="AY190" s="6" t="s">
        <v>217</v>
      </c>
      <c r="BE190" s="106">
        <f t="shared" si="25"/>
        <v>0</v>
      </c>
      <c r="BF190" s="106">
        <f t="shared" si="26"/>
        <v>0</v>
      </c>
      <c r="BG190" s="106">
        <f t="shared" si="27"/>
        <v>0</v>
      </c>
      <c r="BH190" s="106">
        <f t="shared" si="28"/>
        <v>0</v>
      </c>
      <c r="BI190" s="106">
        <f t="shared" si="29"/>
        <v>0</v>
      </c>
      <c r="BJ190" s="6" t="s">
        <v>79</v>
      </c>
      <c r="BK190" s="106">
        <f t="shared" si="30"/>
        <v>0</v>
      </c>
      <c r="BL190" s="6" t="s">
        <v>224</v>
      </c>
      <c r="BM190" s="105" t="s">
        <v>2514</v>
      </c>
    </row>
    <row r="191" spans="1:65" s="17" customFormat="1" ht="24">
      <c r="A191" s="14"/>
      <c r="B191" s="15"/>
      <c r="C191" s="94">
        <f t="shared" si="31"/>
        <v>69</v>
      </c>
      <c r="D191" s="94" t="s">
        <v>219</v>
      </c>
      <c r="E191" s="95" t="s">
        <v>2515</v>
      </c>
      <c r="F191" s="96" t="s">
        <v>4806</v>
      </c>
      <c r="G191" s="97" t="s">
        <v>1230</v>
      </c>
      <c r="H191" s="98">
        <v>6.2</v>
      </c>
      <c r="I191" s="1"/>
      <c r="J191" s="99">
        <f t="shared" si="21"/>
        <v>0</v>
      </c>
      <c r="K191" s="96" t="s">
        <v>0</v>
      </c>
      <c r="L191" s="15"/>
      <c r="M191" s="100" t="s">
        <v>0</v>
      </c>
      <c r="N191" s="101" t="s">
        <v>37</v>
      </c>
      <c r="O191" s="102"/>
      <c r="P191" s="103">
        <f t="shared" si="22"/>
        <v>0</v>
      </c>
      <c r="Q191" s="103">
        <v>0</v>
      </c>
      <c r="R191" s="103">
        <f t="shared" si="23"/>
        <v>0</v>
      </c>
      <c r="S191" s="103">
        <v>0</v>
      </c>
      <c r="T191" s="104">
        <f t="shared" si="24"/>
        <v>0</v>
      </c>
      <c r="U191" s="14"/>
      <c r="V191" s="14"/>
      <c r="W191" s="106"/>
      <c r="X191" s="14"/>
      <c r="Y191" s="14"/>
      <c r="Z191" s="14"/>
      <c r="AA191" s="14"/>
      <c r="AB191" s="14"/>
      <c r="AC191" s="14"/>
      <c r="AD191" s="14"/>
      <c r="AE191" s="14"/>
      <c r="AR191" s="105" t="s">
        <v>224</v>
      </c>
      <c r="AT191" s="105" t="s">
        <v>219</v>
      </c>
      <c r="AU191" s="105" t="s">
        <v>79</v>
      </c>
      <c r="AY191" s="6" t="s">
        <v>217</v>
      </c>
      <c r="BE191" s="106">
        <f t="shared" si="25"/>
        <v>0</v>
      </c>
      <c r="BF191" s="106">
        <f t="shared" si="26"/>
        <v>0</v>
      </c>
      <c r="BG191" s="106">
        <f t="shared" si="27"/>
        <v>0</v>
      </c>
      <c r="BH191" s="106">
        <f t="shared" si="28"/>
        <v>0</v>
      </c>
      <c r="BI191" s="106">
        <f t="shared" si="29"/>
        <v>0</v>
      </c>
      <c r="BJ191" s="6" t="s">
        <v>79</v>
      </c>
      <c r="BK191" s="106">
        <f t="shared" si="30"/>
        <v>0</v>
      </c>
      <c r="BL191" s="6" t="s">
        <v>224</v>
      </c>
      <c r="BM191" s="105" t="s">
        <v>2516</v>
      </c>
    </row>
    <row r="192" spans="1:65" s="17" customFormat="1" ht="24">
      <c r="A192" s="14"/>
      <c r="B192" s="15"/>
      <c r="C192" s="94">
        <f t="shared" si="31"/>
        <v>70</v>
      </c>
      <c r="D192" s="94" t="s">
        <v>219</v>
      </c>
      <c r="E192" s="95" t="s">
        <v>2517</v>
      </c>
      <c r="F192" s="96" t="s">
        <v>4807</v>
      </c>
      <c r="G192" s="97" t="s">
        <v>1230</v>
      </c>
      <c r="H192" s="98">
        <v>93.7</v>
      </c>
      <c r="I192" s="1"/>
      <c r="J192" s="99">
        <f t="shared" si="21"/>
        <v>0</v>
      </c>
      <c r="K192" s="96" t="s">
        <v>0</v>
      </c>
      <c r="L192" s="15"/>
      <c r="M192" s="100" t="s">
        <v>0</v>
      </c>
      <c r="N192" s="101" t="s">
        <v>37</v>
      </c>
      <c r="O192" s="102"/>
      <c r="P192" s="103">
        <f t="shared" si="22"/>
        <v>0</v>
      </c>
      <c r="Q192" s="103">
        <v>0</v>
      </c>
      <c r="R192" s="103">
        <f t="shared" si="23"/>
        <v>0</v>
      </c>
      <c r="S192" s="103">
        <v>0</v>
      </c>
      <c r="T192" s="104">
        <f t="shared" si="24"/>
        <v>0</v>
      </c>
      <c r="U192" s="14"/>
      <c r="V192" s="14"/>
      <c r="W192" s="106"/>
      <c r="X192" s="14"/>
      <c r="Y192" s="14"/>
      <c r="Z192" s="14"/>
      <c r="AA192" s="14"/>
      <c r="AB192" s="14"/>
      <c r="AC192" s="14"/>
      <c r="AD192" s="14"/>
      <c r="AE192" s="14"/>
      <c r="AR192" s="105" t="s">
        <v>224</v>
      </c>
      <c r="AT192" s="105" t="s">
        <v>219</v>
      </c>
      <c r="AU192" s="105" t="s">
        <v>79</v>
      </c>
      <c r="AY192" s="6" t="s">
        <v>217</v>
      </c>
      <c r="BE192" s="106">
        <f t="shared" si="25"/>
        <v>0</v>
      </c>
      <c r="BF192" s="106">
        <f t="shared" si="26"/>
        <v>0</v>
      </c>
      <c r="BG192" s="106">
        <f t="shared" si="27"/>
        <v>0</v>
      </c>
      <c r="BH192" s="106">
        <f t="shared" si="28"/>
        <v>0</v>
      </c>
      <c r="BI192" s="106">
        <f t="shared" si="29"/>
        <v>0</v>
      </c>
      <c r="BJ192" s="6" t="s">
        <v>79</v>
      </c>
      <c r="BK192" s="106">
        <f t="shared" si="30"/>
        <v>0</v>
      </c>
      <c r="BL192" s="6" t="s">
        <v>224</v>
      </c>
      <c r="BM192" s="105" t="s">
        <v>2518</v>
      </c>
    </row>
    <row r="193" spans="1:65" s="17" customFormat="1" ht="24">
      <c r="A193" s="14"/>
      <c r="B193" s="15"/>
      <c r="C193" s="94">
        <f t="shared" si="31"/>
        <v>71</v>
      </c>
      <c r="D193" s="94" t="s">
        <v>219</v>
      </c>
      <c r="E193" s="95" t="s">
        <v>2519</v>
      </c>
      <c r="F193" s="96" t="s">
        <v>4808</v>
      </c>
      <c r="G193" s="97" t="s">
        <v>1230</v>
      </c>
      <c r="H193" s="98">
        <v>20.350000000000001</v>
      </c>
      <c r="I193" s="1"/>
      <c r="J193" s="99">
        <f t="shared" si="21"/>
        <v>0</v>
      </c>
      <c r="K193" s="96" t="s">
        <v>0</v>
      </c>
      <c r="L193" s="15"/>
      <c r="M193" s="100" t="s">
        <v>0</v>
      </c>
      <c r="N193" s="101" t="s">
        <v>37</v>
      </c>
      <c r="O193" s="102"/>
      <c r="P193" s="103">
        <f t="shared" si="22"/>
        <v>0</v>
      </c>
      <c r="Q193" s="103">
        <v>0</v>
      </c>
      <c r="R193" s="103">
        <f t="shared" si="23"/>
        <v>0</v>
      </c>
      <c r="S193" s="103">
        <v>0</v>
      </c>
      <c r="T193" s="104">
        <f t="shared" si="24"/>
        <v>0</v>
      </c>
      <c r="U193" s="14"/>
      <c r="V193" s="14"/>
      <c r="W193" s="106"/>
      <c r="X193" s="14"/>
      <c r="Y193" s="14"/>
      <c r="Z193" s="14"/>
      <c r="AA193" s="14"/>
      <c r="AB193" s="14"/>
      <c r="AC193" s="14"/>
      <c r="AD193" s="14"/>
      <c r="AE193" s="14"/>
      <c r="AR193" s="105" t="s">
        <v>224</v>
      </c>
      <c r="AT193" s="105" t="s">
        <v>219</v>
      </c>
      <c r="AU193" s="105" t="s">
        <v>79</v>
      </c>
      <c r="AY193" s="6" t="s">
        <v>217</v>
      </c>
      <c r="BE193" s="106">
        <f t="shared" si="25"/>
        <v>0</v>
      </c>
      <c r="BF193" s="106">
        <f t="shared" si="26"/>
        <v>0</v>
      </c>
      <c r="BG193" s="106">
        <f t="shared" si="27"/>
        <v>0</v>
      </c>
      <c r="BH193" s="106">
        <f t="shared" si="28"/>
        <v>0</v>
      </c>
      <c r="BI193" s="106">
        <f t="shared" si="29"/>
        <v>0</v>
      </c>
      <c r="BJ193" s="6" t="s">
        <v>79</v>
      </c>
      <c r="BK193" s="106">
        <f t="shared" si="30"/>
        <v>0</v>
      </c>
      <c r="BL193" s="6" t="s">
        <v>224</v>
      </c>
      <c r="BM193" s="105" t="s">
        <v>2520</v>
      </c>
    </row>
    <row r="194" spans="1:65" s="17" customFormat="1" ht="24">
      <c r="A194" s="14"/>
      <c r="B194" s="15"/>
      <c r="C194" s="94">
        <f t="shared" si="31"/>
        <v>72</v>
      </c>
      <c r="D194" s="94" t="s">
        <v>219</v>
      </c>
      <c r="E194" s="95" t="s">
        <v>2521</v>
      </c>
      <c r="F194" s="96" t="s">
        <v>4809</v>
      </c>
      <c r="G194" s="97" t="s">
        <v>1230</v>
      </c>
      <c r="H194" s="98">
        <v>18.399999999999999</v>
      </c>
      <c r="I194" s="1"/>
      <c r="J194" s="99">
        <f t="shared" si="21"/>
        <v>0</v>
      </c>
      <c r="K194" s="96" t="s">
        <v>0</v>
      </c>
      <c r="L194" s="15"/>
      <c r="M194" s="100" t="s">
        <v>0</v>
      </c>
      <c r="N194" s="101" t="s">
        <v>37</v>
      </c>
      <c r="O194" s="102"/>
      <c r="P194" s="103">
        <f t="shared" si="22"/>
        <v>0</v>
      </c>
      <c r="Q194" s="103">
        <v>0</v>
      </c>
      <c r="R194" s="103">
        <f t="shared" si="23"/>
        <v>0</v>
      </c>
      <c r="S194" s="103">
        <v>0</v>
      </c>
      <c r="T194" s="104">
        <f t="shared" si="24"/>
        <v>0</v>
      </c>
      <c r="U194" s="14"/>
      <c r="V194" s="14"/>
      <c r="W194" s="106"/>
      <c r="X194" s="14"/>
      <c r="Y194" s="14"/>
      <c r="Z194" s="14"/>
      <c r="AA194" s="14"/>
      <c r="AB194" s="14"/>
      <c r="AC194" s="14"/>
      <c r="AD194" s="14"/>
      <c r="AE194" s="14"/>
      <c r="AR194" s="105" t="s">
        <v>224</v>
      </c>
      <c r="AT194" s="105" t="s">
        <v>219</v>
      </c>
      <c r="AU194" s="105" t="s">
        <v>79</v>
      </c>
      <c r="AY194" s="6" t="s">
        <v>217</v>
      </c>
      <c r="BE194" s="106">
        <f t="shared" si="25"/>
        <v>0</v>
      </c>
      <c r="BF194" s="106">
        <f t="shared" si="26"/>
        <v>0</v>
      </c>
      <c r="BG194" s="106">
        <f t="shared" si="27"/>
        <v>0</v>
      </c>
      <c r="BH194" s="106">
        <f t="shared" si="28"/>
        <v>0</v>
      </c>
      <c r="BI194" s="106">
        <f t="shared" si="29"/>
        <v>0</v>
      </c>
      <c r="BJ194" s="6" t="s">
        <v>79</v>
      </c>
      <c r="BK194" s="106">
        <f t="shared" si="30"/>
        <v>0</v>
      </c>
      <c r="BL194" s="6" t="s">
        <v>224</v>
      </c>
      <c r="BM194" s="105" t="s">
        <v>877</v>
      </c>
    </row>
    <row r="195" spans="1:65" s="17" customFormat="1" ht="24">
      <c r="A195" s="14"/>
      <c r="B195" s="15"/>
      <c r="C195" s="94">
        <f t="shared" si="31"/>
        <v>73</v>
      </c>
      <c r="D195" s="94" t="s">
        <v>219</v>
      </c>
      <c r="E195" s="95" t="s">
        <v>2522</v>
      </c>
      <c r="F195" s="96" t="s">
        <v>4810</v>
      </c>
      <c r="G195" s="97" t="s">
        <v>1230</v>
      </c>
      <c r="H195" s="98">
        <v>14.73</v>
      </c>
      <c r="I195" s="1"/>
      <c r="J195" s="99">
        <f t="shared" si="21"/>
        <v>0</v>
      </c>
      <c r="K195" s="96" t="s">
        <v>0</v>
      </c>
      <c r="L195" s="15"/>
      <c r="M195" s="100" t="s">
        <v>0</v>
      </c>
      <c r="N195" s="101" t="s">
        <v>37</v>
      </c>
      <c r="O195" s="102"/>
      <c r="P195" s="103">
        <f t="shared" si="22"/>
        <v>0</v>
      </c>
      <c r="Q195" s="103">
        <v>0</v>
      </c>
      <c r="R195" s="103">
        <f t="shared" si="23"/>
        <v>0</v>
      </c>
      <c r="S195" s="103">
        <v>0</v>
      </c>
      <c r="T195" s="104">
        <f t="shared" si="24"/>
        <v>0</v>
      </c>
      <c r="U195" s="14"/>
      <c r="V195" s="14"/>
      <c r="W195" s="106"/>
      <c r="X195" s="14"/>
      <c r="Y195" s="14"/>
      <c r="Z195" s="14"/>
      <c r="AA195" s="14"/>
      <c r="AB195" s="14"/>
      <c r="AC195" s="14"/>
      <c r="AD195" s="14"/>
      <c r="AE195" s="14"/>
      <c r="AR195" s="105" t="s">
        <v>224</v>
      </c>
      <c r="AT195" s="105" t="s">
        <v>219</v>
      </c>
      <c r="AU195" s="105" t="s">
        <v>79</v>
      </c>
      <c r="AY195" s="6" t="s">
        <v>217</v>
      </c>
      <c r="BE195" s="106">
        <f t="shared" si="25"/>
        <v>0</v>
      </c>
      <c r="BF195" s="106">
        <f t="shared" si="26"/>
        <v>0</v>
      </c>
      <c r="BG195" s="106">
        <f t="shared" si="27"/>
        <v>0</v>
      </c>
      <c r="BH195" s="106">
        <f t="shared" si="28"/>
        <v>0</v>
      </c>
      <c r="BI195" s="106">
        <f t="shared" si="29"/>
        <v>0</v>
      </c>
      <c r="BJ195" s="6" t="s">
        <v>79</v>
      </c>
      <c r="BK195" s="106">
        <f t="shared" si="30"/>
        <v>0</v>
      </c>
      <c r="BL195" s="6" t="s">
        <v>224</v>
      </c>
      <c r="BM195" s="105" t="s">
        <v>887</v>
      </c>
    </row>
    <row r="196" spans="1:65" s="17" customFormat="1" ht="24">
      <c r="A196" s="14"/>
      <c r="B196" s="15"/>
      <c r="C196" s="94">
        <f t="shared" si="31"/>
        <v>74</v>
      </c>
      <c r="D196" s="94" t="s">
        <v>219</v>
      </c>
      <c r="E196" s="95" t="s">
        <v>2523</v>
      </c>
      <c r="F196" s="96" t="s">
        <v>4811</v>
      </c>
      <c r="G196" s="97" t="s">
        <v>1230</v>
      </c>
      <c r="H196" s="98">
        <v>69.52</v>
      </c>
      <c r="I196" s="1"/>
      <c r="J196" s="99">
        <f t="shared" si="21"/>
        <v>0</v>
      </c>
      <c r="K196" s="96" t="s">
        <v>0</v>
      </c>
      <c r="L196" s="15"/>
      <c r="M196" s="100" t="s">
        <v>0</v>
      </c>
      <c r="N196" s="101" t="s">
        <v>37</v>
      </c>
      <c r="O196" s="102"/>
      <c r="P196" s="103">
        <f t="shared" si="22"/>
        <v>0</v>
      </c>
      <c r="Q196" s="103">
        <v>0</v>
      </c>
      <c r="R196" s="103">
        <f t="shared" si="23"/>
        <v>0</v>
      </c>
      <c r="S196" s="103">
        <v>0</v>
      </c>
      <c r="T196" s="104">
        <f t="shared" si="24"/>
        <v>0</v>
      </c>
      <c r="U196" s="14"/>
      <c r="V196" s="14"/>
      <c r="W196" s="106"/>
      <c r="X196" s="14"/>
      <c r="Y196" s="14"/>
      <c r="Z196" s="14"/>
      <c r="AA196" s="14"/>
      <c r="AB196" s="14"/>
      <c r="AC196" s="14"/>
      <c r="AD196" s="14"/>
      <c r="AE196" s="14"/>
      <c r="AR196" s="105" t="s">
        <v>224</v>
      </c>
      <c r="AT196" s="105" t="s">
        <v>219</v>
      </c>
      <c r="AU196" s="105" t="s">
        <v>79</v>
      </c>
      <c r="AY196" s="6" t="s">
        <v>217</v>
      </c>
      <c r="BE196" s="106">
        <f t="shared" si="25"/>
        <v>0</v>
      </c>
      <c r="BF196" s="106">
        <f t="shared" si="26"/>
        <v>0</v>
      </c>
      <c r="BG196" s="106">
        <f t="shared" si="27"/>
        <v>0</v>
      </c>
      <c r="BH196" s="106">
        <f t="shared" si="28"/>
        <v>0</v>
      </c>
      <c r="BI196" s="106">
        <f t="shared" si="29"/>
        <v>0</v>
      </c>
      <c r="BJ196" s="6" t="s">
        <v>79</v>
      </c>
      <c r="BK196" s="106">
        <f t="shared" si="30"/>
        <v>0</v>
      </c>
      <c r="BL196" s="6" t="s">
        <v>224</v>
      </c>
      <c r="BM196" s="105" t="s">
        <v>902</v>
      </c>
    </row>
    <row r="197" spans="1:65" s="17" customFormat="1" ht="24">
      <c r="A197" s="14"/>
      <c r="B197" s="15"/>
      <c r="C197" s="94">
        <f t="shared" si="31"/>
        <v>75</v>
      </c>
      <c r="D197" s="94" t="s">
        <v>219</v>
      </c>
      <c r="E197" s="95" t="s">
        <v>2524</v>
      </c>
      <c r="F197" s="96" t="s">
        <v>4812</v>
      </c>
      <c r="G197" s="97" t="s">
        <v>1230</v>
      </c>
      <c r="H197" s="98">
        <v>2083.1999999999998</v>
      </c>
      <c r="I197" s="1"/>
      <c r="J197" s="99">
        <f t="shared" si="21"/>
        <v>0</v>
      </c>
      <c r="K197" s="96" t="s">
        <v>0</v>
      </c>
      <c r="L197" s="15"/>
      <c r="M197" s="100" t="s">
        <v>0</v>
      </c>
      <c r="N197" s="101" t="s">
        <v>37</v>
      </c>
      <c r="O197" s="102"/>
      <c r="P197" s="103">
        <f t="shared" si="22"/>
        <v>0</v>
      </c>
      <c r="Q197" s="103">
        <v>0</v>
      </c>
      <c r="R197" s="103">
        <f t="shared" si="23"/>
        <v>0</v>
      </c>
      <c r="S197" s="103">
        <v>0</v>
      </c>
      <c r="T197" s="104">
        <f t="shared" si="24"/>
        <v>0</v>
      </c>
      <c r="U197" s="14"/>
      <c r="V197" s="14"/>
      <c r="W197" s="106"/>
      <c r="X197" s="14"/>
      <c r="Y197" s="14"/>
      <c r="Z197" s="14"/>
      <c r="AA197" s="14"/>
      <c r="AB197" s="14"/>
      <c r="AC197" s="14"/>
      <c r="AD197" s="14"/>
      <c r="AE197" s="14"/>
      <c r="AR197" s="105" t="s">
        <v>224</v>
      </c>
      <c r="AT197" s="105" t="s">
        <v>219</v>
      </c>
      <c r="AU197" s="105" t="s">
        <v>79</v>
      </c>
      <c r="AY197" s="6" t="s">
        <v>217</v>
      </c>
      <c r="BE197" s="106">
        <f t="shared" si="25"/>
        <v>0</v>
      </c>
      <c r="BF197" s="106">
        <f t="shared" si="26"/>
        <v>0</v>
      </c>
      <c r="BG197" s="106">
        <f t="shared" si="27"/>
        <v>0</v>
      </c>
      <c r="BH197" s="106">
        <f t="shared" si="28"/>
        <v>0</v>
      </c>
      <c r="BI197" s="106">
        <f t="shared" si="29"/>
        <v>0</v>
      </c>
      <c r="BJ197" s="6" t="s">
        <v>79</v>
      </c>
      <c r="BK197" s="106">
        <f t="shared" si="30"/>
        <v>0</v>
      </c>
      <c r="BL197" s="6" t="s">
        <v>224</v>
      </c>
      <c r="BM197" s="105" t="s">
        <v>915</v>
      </c>
    </row>
    <row r="198" spans="1:65" s="17" customFormat="1" ht="24">
      <c r="A198" s="14"/>
      <c r="B198" s="15"/>
      <c r="C198" s="94">
        <f t="shared" si="31"/>
        <v>76</v>
      </c>
      <c r="D198" s="94" t="s">
        <v>219</v>
      </c>
      <c r="E198" s="95" t="s">
        <v>2525</v>
      </c>
      <c r="F198" s="96" t="s">
        <v>4813</v>
      </c>
      <c r="G198" s="97" t="s">
        <v>1230</v>
      </c>
      <c r="H198" s="98">
        <v>28.08</v>
      </c>
      <c r="I198" s="1"/>
      <c r="J198" s="99">
        <f t="shared" si="21"/>
        <v>0</v>
      </c>
      <c r="K198" s="96" t="s">
        <v>0</v>
      </c>
      <c r="L198" s="15"/>
      <c r="M198" s="100" t="s">
        <v>0</v>
      </c>
      <c r="N198" s="101" t="s">
        <v>37</v>
      </c>
      <c r="O198" s="102"/>
      <c r="P198" s="103">
        <f t="shared" si="22"/>
        <v>0</v>
      </c>
      <c r="Q198" s="103">
        <v>0</v>
      </c>
      <c r="R198" s="103">
        <f t="shared" si="23"/>
        <v>0</v>
      </c>
      <c r="S198" s="103">
        <v>0</v>
      </c>
      <c r="T198" s="104">
        <f t="shared" si="24"/>
        <v>0</v>
      </c>
      <c r="U198" s="14"/>
      <c r="V198" s="14"/>
      <c r="W198" s="106"/>
      <c r="X198" s="14"/>
      <c r="Y198" s="14"/>
      <c r="Z198" s="14"/>
      <c r="AA198" s="14"/>
      <c r="AB198" s="14"/>
      <c r="AC198" s="14"/>
      <c r="AD198" s="14"/>
      <c r="AE198" s="14"/>
      <c r="AR198" s="105" t="s">
        <v>224</v>
      </c>
      <c r="AT198" s="105" t="s">
        <v>219</v>
      </c>
      <c r="AU198" s="105" t="s">
        <v>79</v>
      </c>
      <c r="AY198" s="6" t="s">
        <v>217</v>
      </c>
      <c r="BE198" s="106">
        <f t="shared" si="25"/>
        <v>0</v>
      </c>
      <c r="BF198" s="106">
        <f t="shared" si="26"/>
        <v>0</v>
      </c>
      <c r="BG198" s="106">
        <f t="shared" si="27"/>
        <v>0</v>
      </c>
      <c r="BH198" s="106">
        <f t="shared" si="28"/>
        <v>0</v>
      </c>
      <c r="BI198" s="106">
        <f t="shared" si="29"/>
        <v>0</v>
      </c>
      <c r="BJ198" s="6" t="s">
        <v>79</v>
      </c>
      <c r="BK198" s="106">
        <f t="shared" si="30"/>
        <v>0</v>
      </c>
      <c r="BL198" s="6" t="s">
        <v>224</v>
      </c>
      <c r="BM198" s="105" t="s">
        <v>924</v>
      </c>
    </row>
    <row r="199" spans="1:65" s="17" customFormat="1" ht="24">
      <c r="A199" s="14"/>
      <c r="B199" s="15"/>
      <c r="C199" s="94">
        <f t="shared" si="31"/>
        <v>77</v>
      </c>
      <c r="D199" s="94" t="s">
        <v>219</v>
      </c>
      <c r="E199" s="95" t="s">
        <v>2526</v>
      </c>
      <c r="F199" s="96" t="s">
        <v>4814</v>
      </c>
      <c r="G199" s="97" t="s">
        <v>1230</v>
      </c>
      <c r="H199" s="98">
        <v>20.57</v>
      </c>
      <c r="I199" s="1"/>
      <c r="J199" s="99">
        <f t="shared" si="21"/>
        <v>0</v>
      </c>
      <c r="K199" s="96" t="s">
        <v>0</v>
      </c>
      <c r="L199" s="15"/>
      <c r="M199" s="100" t="s">
        <v>0</v>
      </c>
      <c r="N199" s="101" t="s">
        <v>37</v>
      </c>
      <c r="O199" s="102"/>
      <c r="P199" s="103">
        <f t="shared" si="22"/>
        <v>0</v>
      </c>
      <c r="Q199" s="103">
        <v>0</v>
      </c>
      <c r="R199" s="103">
        <f t="shared" si="23"/>
        <v>0</v>
      </c>
      <c r="S199" s="103">
        <v>0</v>
      </c>
      <c r="T199" s="104">
        <f t="shared" si="24"/>
        <v>0</v>
      </c>
      <c r="U199" s="14"/>
      <c r="V199" s="14"/>
      <c r="W199" s="106"/>
      <c r="X199" s="14"/>
      <c r="Y199" s="14"/>
      <c r="Z199" s="14"/>
      <c r="AA199" s="14"/>
      <c r="AB199" s="14"/>
      <c r="AC199" s="14"/>
      <c r="AD199" s="14"/>
      <c r="AE199" s="14"/>
      <c r="AR199" s="105" t="s">
        <v>224</v>
      </c>
      <c r="AT199" s="105" t="s">
        <v>219</v>
      </c>
      <c r="AU199" s="105" t="s">
        <v>79</v>
      </c>
      <c r="AY199" s="6" t="s">
        <v>217</v>
      </c>
      <c r="BE199" s="106">
        <f t="shared" si="25"/>
        <v>0</v>
      </c>
      <c r="BF199" s="106">
        <f t="shared" si="26"/>
        <v>0</v>
      </c>
      <c r="BG199" s="106">
        <f t="shared" si="27"/>
        <v>0</v>
      </c>
      <c r="BH199" s="106">
        <f t="shared" si="28"/>
        <v>0</v>
      </c>
      <c r="BI199" s="106">
        <f t="shared" si="29"/>
        <v>0</v>
      </c>
      <c r="BJ199" s="6" t="s">
        <v>79</v>
      </c>
      <c r="BK199" s="106">
        <f t="shared" si="30"/>
        <v>0</v>
      </c>
      <c r="BL199" s="6" t="s">
        <v>224</v>
      </c>
      <c r="BM199" s="105" t="s">
        <v>933</v>
      </c>
    </row>
    <row r="200" spans="1:65" s="17" customFormat="1" ht="24">
      <c r="A200" s="14"/>
      <c r="B200" s="15"/>
      <c r="C200" s="94">
        <f t="shared" si="31"/>
        <v>78</v>
      </c>
      <c r="D200" s="94" t="s">
        <v>219</v>
      </c>
      <c r="E200" s="95" t="s">
        <v>2527</v>
      </c>
      <c r="F200" s="96" t="s">
        <v>4815</v>
      </c>
      <c r="G200" s="97" t="s">
        <v>1230</v>
      </c>
      <c r="H200" s="98">
        <v>28.07</v>
      </c>
      <c r="I200" s="1"/>
      <c r="J200" s="99">
        <f t="shared" si="21"/>
        <v>0</v>
      </c>
      <c r="K200" s="96" t="s">
        <v>0</v>
      </c>
      <c r="L200" s="15"/>
      <c r="M200" s="100" t="s">
        <v>0</v>
      </c>
      <c r="N200" s="101" t="s">
        <v>37</v>
      </c>
      <c r="O200" s="102"/>
      <c r="P200" s="103">
        <f t="shared" si="22"/>
        <v>0</v>
      </c>
      <c r="Q200" s="103">
        <v>0</v>
      </c>
      <c r="R200" s="103">
        <f t="shared" si="23"/>
        <v>0</v>
      </c>
      <c r="S200" s="103">
        <v>0</v>
      </c>
      <c r="T200" s="104">
        <f t="shared" si="24"/>
        <v>0</v>
      </c>
      <c r="U200" s="14"/>
      <c r="V200" s="14"/>
      <c r="W200" s="106"/>
      <c r="X200" s="14"/>
      <c r="Y200" s="14"/>
      <c r="Z200" s="14"/>
      <c r="AA200" s="14"/>
      <c r="AB200" s="14"/>
      <c r="AC200" s="14"/>
      <c r="AD200" s="14"/>
      <c r="AE200" s="14"/>
      <c r="AR200" s="105" t="s">
        <v>224</v>
      </c>
      <c r="AT200" s="105" t="s">
        <v>219</v>
      </c>
      <c r="AU200" s="105" t="s">
        <v>79</v>
      </c>
      <c r="AY200" s="6" t="s">
        <v>217</v>
      </c>
      <c r="BE200" s="106">
        <f t="shared" si="25"/>
        <v>0</v>
      </c>
      <c r="BF200" s="106">
        <f t="shared" si="26"/>
        <v>0</v>
      </c>
      <c r="BG200" s="106">
        <f t="shared" si="27"/>
        <v>0</v>
      </c>
      <c r="BH200" s="106">
        <f t="shared" si="28"/>
        <v>0</v>
      </c>
      <c r="BI200" s="106">
        <f t="shared" si="29"/>
        <v>0</v>
      </c>
      <c r="BJ200" s="6" t="s">
        <v>79</v>
      </c>
      <c r="BK200" s="106">
        <f t="shared" si="30"/>
        <v>0</v>
      </c>
      <c r="BL200" s="6" t="s">
        <v>224</v>
      </c>
      <c r="BM200" s="105" t="s">
        <v>950</v>
      </c>
    </row>
    <row r="201" spans="1:65" s="17" customFormat="1" ht="24">
      <c r="A201" s="14"/>
      <c r="B201" s="15"/>
      <c r="C201" s="94">
        <f t="shared" si="31"/>
        <v>79</v>
      </c>
      <c r="D201" s="94" t="s">
        <v>219</v>
      </c>
      <c r="E201" s="95" t="s">
        <v>2528</v>
      </c>
      <c r="F201" s="96" t="s">
        <v>4816</v>
      </c>
      <c r="G201" s="97" t="s">
        <v>1230</v>
      </c>
      <c r="H201" s="98">
        <v>24.3</v>
      </c>
      <c r="I201" s="1"/>
      <c r="J201" s="99">
        <f t="shared" si="21"/>
        <v>0</v>
      </c>
      <c r="K201" s="96" t="s">
        <v>0</v>
      </c>
      <c r="L201" s="15"/>
      <c r="M201" s="100" t="s">
        <v>0</v>
      </c>
      <c r="N201" s="101" t="s">
        <v>37</v>
      </c>
      <c r="O201" s="102"/>
      <c r="P201" s="103">
        <f t="shared" si="22"/>
        <v>0</v>
      </c>
      <c r="Q201" s="103">
        <v>0</v>
      </c>
      <c r="R201" s="103">
        <f t="shared" si="23"/>
        <v>0</v>
      </c>
      <c r="S201" s="103">
        <v>0</v>
      </c>
      <c r="T201" s="104">
        <f t="shared" si="24"/>
        <v>0</v>
      </c>
      <c r="U201" s="14"/>
      <c r="V201" s="14"/>
      <c r="W201" s="106"/>
      <c r="X201" s="14"/>
      <c r="Y201" s="14"/>
      <c r="Z201" s="14"/>
      <c r="AA201" s="14"/>
      <c r="AB201" s="14"/>
      <c r="AC201" s="14"/>
      <c r="AD201" s="14"/>
      <c r="AE201" s="14"/>
      <c r="AR201" s="105" t="s">
        <v>224</v>
      </c>
      <c r="AT201" s="105" t="s">
        <v>219</v>
      </c>
      <c r="AU201" s="105" t="s">
        <v>79</v>
      </c>
      <c r="AY201" s="6" t="s">
        <v>217</v>
      </c>
      <c r="BE201" s="106">
        <f t="shared" si="25"/>
        <v>0</v>
      </c>
      <c r="BF201" s="106">
        <f t="shared" si="26"/>
        <v>0</v>
      </c>
      <c r="BG201" s="106">
        <f t="shared" si="27"/>
        <v>0</v>
      </c>
      <c r="BH201" s="106">
        <f t="shared" si="28"/>
        <v>0</v>
      </c>
      <c r="BI201" s="106">
        <f t="shared" si="29"/>
        <v>0</v>
      </c>
      <c r="BJ201" s="6" t="s">
        <v>79</v>
      </c>
      <c r="BK201" s="106">
        <f t="shared" si="30"/>
        <v>0</v>
      </c>
      <c r="BL201" s="6" t="s">
        <v>224</v>
      </c>
      <c r="BM201" s="105" t="s">
        <v>961</v>
      </c>
    </row>
    <row r="202" spans="1:65" s="17" customFormat="1" ht="24">
      <c r="A202" s="14"/>
      <c r="B202" s="15"/>
      <c r="C202" s="94">
        <f t="shared" si="31"/>
        <v>80</v>
      </c>
      <c r="D202" s="94" t="s">
        <v>219</v>
      </c>
      <c r="E202" s="95" t="s">
        <v>2529</v>
      </c>
      <c r="F202" s="96" t="s">
        <v>4817</v>
      </c>
      <c r="G202" s="97" t="s">
        <v>1230</v>
      </c>
      <c r="H202" s="98">
        <v>33.51</v>
      </c>
      <c r="I202" s="1"/>
      <c r="J202" s="99">
        <f t="shared" si="21"/>
        <v>0</v>
      </c>
      <c r="K202" s="96" t="s">
        <v>0</v>
      </c>
      <c r="L202" s="15"/>
      <c r="M202" s="100" t="s">
        <v>0</v>
      </c>
      <c r="N202" s="101" t="s">
        <v>37</v>
      </c>
      <c r="O202" s="102"/>
      <c r="P202" s="103">
        <f t="shared" si="22"/>
        <v>0</v>
      </c>
      <c r="Q202" s="103">
        <v>0</v>
      </c>
      <c r="R202" s="103">
        <f t="shared" si="23"/>
        <v>0</v>
      </c>
      <c r="S202" s="103">
        <v>0</v>
      </c>
      <c r="T202" s="104">
        <f t="shared" si="24"/>
        <v>0</v>
      </c>
      <c r="U202" s="14"/>
      <c r="V202" s="14"/>
      <c r="W202" s="106"/>
      <c r="X202" s="14"/>
      <c r="Y202" s="14"/>
      <c r="Z202" s="14"/>
      <c r="AA202" s="14"/>
      <c r="AB202" s="14"/>
      <c r="AC202" s="14"/>
      <c r="AD202" s="14"/>
      <c r="AE202" s="14"/>
      <c r="AR202" s="105" t="s">
        <v>224</v>
      </c>
      <c r="AT202" s="105" t="s">
        <v>219</v>
      </c>
      <c r="AU202" s="105" t="s">
        <v>79</v>
      </c>
      <c r="AY202" s="6" t="s">
        <v>217</v>
      </c>
      <c r="BE202" s="106">
        <f t="shared" si="25"/>
        <v>0</v>
      </c>
      <c r="BF202" s="106">
        <f t="shared" si="26"/>
        <v>0</v>
      </c>
      <c r="BG202" s="106">
        <f t="shared" si="27"/>
        <v>0</v>
      </c>
      <c r="BH202" s="106">
        <f t="shared" si="28"/>
        <v>0</v>
      </c>
      <c r="BI202" s="106">
        <f t="shared" si="29"/>
        <v>0</v>
      </c>
      <c r="BJ202" s="6" t="s">
        <v>79</v>
      </c>
      <c r="BK202" s="106">
        <f t="shared" si="30"/>
        <v>0</v>
      </c>
      <c r="BL202" s="6" t="s">
        <v>224</v>
      </c>
      <c r="BM202" s="105" t="s">
        <v>973</v>
      </c>
    </row>
    <row r="203" spans="1:65" s="17" customFormat="1" ht="24">
      <c r="A203" s="14"/>
      <c r="B203" s="15"/>
      <c r="C203" s="94">
        <f t="shared" si="31"/>
        <v>81</v>
      </c>
      <c r="D203" s="94" t="s">
        <v>219</v>
      </c>
      <c r="E203" s="95" t="s">
        <v>2530</v>
      </c>
      <c r="F203" s="96" t="s">
        <v>4818</v>
      </c>
      <c r="G203" s="97" t="s">
        <v>2486</v>
      </c>
      <c r="H203" s="98">
        <v>4</v>
      </c>
      <c r="I203" s="1"/>
      <c r="J203" s="99">
        <f t="shared" si="21"/>
        <v>0</v>
      </c>
      <c r="K203" s="96" t="s">
        <v>0</v>
      </c>
      <c r="L203" s="15"/>
      <c r="M203" s="100" t="s">
        <v>0</v>
      </c>
      <c r="N203" s="101" t="s">
        <v>37</v>
      </c>
      <c r="O203" s="102"/>
      <c r="P203" s="103">
        <f t="shared" si="22"/>
        <v>0</v>
      </c>
      <c r="Q203" s="103">
        <v>0</v>
      </c>
      <c r="R203" s="103">
        <f t="shared" si="23"/>
        <v>0</v>
      </c>
      <c r="S203" s="103">
        <v>0</v>
      </c>
      <c r="T203" s="104">
        <f t="shared" si="24"/>
        <v>0</v>
      </c>
      <c r="U203" s="14"/>
      <c r="V203" s="14"/>
      <c r="W203" s="106"/>
      <c r="X203" s="14"/>
      <c r="Y203" s="14"/>
      <c r="Z203" s="14"/>
      <c r="AA203" s="14"/>
      <c r="AB203" s="14"/>
      <c r="AC203" s="14"/>
      <c r="AD203" s="14"/>
      <c r="AE203" s="14"/>
      <c r="AR203" s="105" t="s">
        <v>224</v>
      </c>
      <c r="AT203" s="105" t="s">
        <v>219</v>
      </c>
      <c r="AU203" s="105" t="s">
        <v>79</v>
      </c>
      <c r="AY203" s="6" t="s">
        <v>217</v>
      </c>
      <c r="BE203" s="106">
        <f t="shared" si="25"/>
        <v>0</v>
      </c>
      <c r="BF203" s="106">
        <f t="shared" si="26"/>
        <v>0</v>
      </c>
      <c r="BG203" s="106">
        <f t="shared" si="27"/>
        <v>0</v>
      </c>
      <c r="BH203" s="106">
        <f t="shared" si="28"/>
        <v>0</v>
      </c>
      <c r="BI203" s="106">
        <f t="shared" si="29"/>
        <v>0</v>
      </c>
      <c r="BJ203" s="6" t="s">
        <v>79</v>
      </c>
      <c r="BK203" s="106">
        <f t="shared" si="30"/>
        <v>0</v>
      </c>
      <c r="BL203" s="6" t="s">
        <v>224</v>
      </c>
      <c r="BM203" s="105" t="s">
        <v>983</v>
      </c>
    </row>
    <row r="204" spans="1:65" s="17" customFormat="1" ht="24">
      <c r="A204" s="14"/>
      <c r="B204" s="15"/>
      <c r="C204" s="94">
        <f t="shared" si="31"/>
        <v>82</v>
      </c>
      <c r="D204" s="94" t="s">
        <v>219</v>
      </c>
      <c r="E204" s="95" t="s">
        <v>2531</v>
      </c>
      <c r="F204" s="96" t="s">
        <v>4819</v>
      </c>
      <c r="G204" s="97" t="s">
        <v>2486</v>
      </c>
      <c r="H204" s="98">
        <v>1</v>
      </c>
      <c r="I204" s="1"/>
      <c r="J204" s="99">
        <f t="shared" si="21"/>
        <v>0</v>
      </c>
      <c r="K204" s="96" t="s">
        <v>0</v>
      </c>
      <c r="L204" s="15"/>
      <c r="M204" s="100" t="s">
        <v>0</v>
      </c>
      <c r="N204" s="101" t="s">
        <v>37</v>
      </c>
      <c r="O204" s="102"/>
      <c r="P204" s="103">
        <f t="shared" si="22"/>
        <v>0</v>
      </c>
      <c r="Q204" s="103">
        <v>0</v>
      </c>
      <c r="R204" s="103">
        <f t="shared" si="23"/>
        <v>0</v>
      </c>
      <c r="S204" s="103">
        <v>0</v>
      </c>
      <c r="T204" s="104">
        <f t="shared" si="24"/>
        <v>0</v>
      </c>
      <c r="U204" s="14"/>
      <c r="V204" s="14"/>
      <c r="W204" s="106"/>
      <c r="X204" s="14"/>
      <c r="Y204" s="14"/>
      <c r="Z204" s="14"/>
      <c r="AA204" s="14"/>
      <c r="AB204" s="14"/>
      <c r="AC204" s="14"/>
      <c r="AD204" s="14"/>
      <c r="AE204" s="14"/>
      <c r="AR204" s="105" t="s">
        <v>224</v>
      </c>
      <c r="AT204" s="105" t="s">
        <v>219</v>
      </c>
      <c r="AU204" s="105" t="s">
        <v>79</v>
      </c>
      <c r="AY204" s="6" t="s">
        <v>217</v>
      </c>
      <c r="BE204" s="106">
        <f t="shared" si="25"/>
        <v>0</v>
      </c>
      <c r="BF204" s="106">
        <f t="shared" si="26"/>
        <v>0</v>
      </c>
      <c r="BG204" s="106">
        <f t="shared" si="27"/>
        <v>0</v>
      </c>
      <c r="BH204" s="106">
        <f t="shared" si="28"/>
        <v>0</v>
      </c>
      <c r="BI204" s="106">
        <f t="shared" si="29"/>
        <v>0</v>
      </c>
      <c r="BJ204" s="6" t="s">
        <v>79</v>
      </c>
      <c r="BK204" s="106">
        <f t="shared" si="30"/>
        <v>0</v>
      </c>
      <c r="BL204" s="6" t="s">
        <v>224</v>
      </c>
      <c r="BM204" s="105" t="s">
        <v>993</v>
      </c>
    </row>
    <row r="205" spans="1:65" s="17" customFormat="1" ht="24">
      <c r="A205" s="14"/>
      <c r="B205" s="15"/>
      <c r="C205" s="94">
        <f t="shared" si="31"/>
        <v>83</v>
      </c>
      <c r="D205" s="94" t="s">
        <v>219</v>
      </c>
      <c r="E205" s="95" t="s">
        <v>2532</v>
      </c>
      <c r="F205" s="96" t="s">
        <v>4820</v>
      </c>
      <c r="G205" s="97" t="s">
        <v>2486</v>
      </c>
      <c r="H205" s="98">
        <v>2</v>
      </c>
      <c r="I205" s="1"/>
      <c r="J205" s="99">
        <f t="shared" si="21"/>
        <v>0</v>
      </c>
      <c r="K205" s="96" t="s">
        <v>0</v>
      </c>
      <c r="L205" s="15"/>
      <c r="M205" s="118" t="s">
        <v>0</v>
      </c>
      <c r="N205" s="119" t="s">
        <v>37</v>
      </c>
      <c r="O205" s="120"/>
      <c r="P205" s="121">
        <f t="shared" si="22"/>
        <v>0</v>
      </c>
      <c r="Q205" s="121">
        <v>0</v>
      </c>
      <c r="R205" s="121">
        <f t="shared" si="23"/>
        <v>0</v>
      </c>
      <c r="S205" s="121">
        <v>0</v>
      </c>
      <c r="T205" s="122">
        <f t="shared" si="24"/>
        <v>0</v>
      </c>
      <c r="U205" s="14"/>
      <c r="V205" s="14"/>
      <c r="W205" s="106"/>
      <c r="X205" s="14"/>
      <c r="Y205" s="14"/>
      <c r="Z205" s="14"/>
      <c r="AA205" s="14"/>
      <c r="AB205" s="14"/>
      <c r="AC205" s="14"/>
      <c r="AD205" s="14"/>
      <c r="AE205" s="14"/>
      <c r="AR205" s="105" t="s">
        <v>224</v>
      </c>
      <c r="AT205" s="105" t="s">
        <v>219</v>
      </c>
      <c r="AU205" s="105" t="s">
        <v>79</v>
      </c>
      <c r="AY205" s="6" t="s">
        <v>217</v>
      </c>
      <c r="BE205" s="106">
        <f t="shared" si="25"/>
        <v>0</v>
      </c>
      <c r="BF205" s="106">
        <f t="shared" si="26"/>
        <v>0</v>
      </c>
      <c r="BG205" s="106">
        <f t="shared" si="27"/>
        <v>0</v>
      </c>
      <c r="BH205" s="106">
        <f t="shared" si="28"/>
        <v>0</v>
      </c>
      <c r="BI205" s="106">
        <f t="shared" si="29"/>
        <v>0</v>
      </c>
      <c r="BJ205" s="6" t="s">
        <v>79</v>
      </c>
      <c r="BK205" s="106">
        <f t="shared" si="30"/>
        <v>0</v>
      </c>
      <c r="BL205" s="6" t="s">
        <v>224</v>
      </c>
      <c r="BM205" s="105" t="s">
        <v>1004</v>
      </c>
    </row>
    <row r="206" spans="1:65" s="17" customFormat="1" ht="6.95" customHeight="1">
      <c r="A206" s="14"/>
      <c r="B206" s="46"/>
      <c r="C206" s="47"/>
      <c r="D206" s="47"/>
      <c r="E206" s="47"/>
      <c r="F206" s="47"/>
      <c r="G206" s="47"/>
      <c r="H206" s="47"/>
      <c r="I206" s="47"/>
      <c r="J206" s="47"/>
      <c r="K206" s="47"/>
      <c r="L206" s="15"/>
      <c r="M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</row>
  </sheetData>
  <sheetProtection algorithmName="SHA-512" hashValue="qOFV7ZZzCLUuyRHLXnq/z4B78rXtY2cZoTmtcsocZWz8YlsbPpuCUSTPDmjN0cHWt+Khk4/5uD7m8zse/u9Jzw==" saltValue="1Gy9yU92lpicdZvTiAFD6A==" spinCount="100000" sheet="1" objects="1" scenarios="1"/>
  <autoFilter ref="C120:K205"/>
  <mergeCells count="12">
    <mergeCell ref="E113:H113"/>
    <mergeCell ref="L2:V2"/>
    <mergeCell ref="E85:H85"/>
    <mergeCell ref="E87:H87"/>
    <mergeCell ref="E89:H89"/>
    <mergeCell ref="E109:H109"/>
    <mergeCell ref="E111:H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84"/>
  <sheetViews>
    <sheetView showGridLines="0" workbookViewId="0">
      <selection activeCell="F14" sqref="F14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96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ht="12" customHeight="1">
      <c r="B8" s="9"/>
      <c r="D8" s="12" t="s">
        <v>162</v>
      </c>
      <c r="L8" s="9"/>
    </row>
    <row r="9" spans="1:46" s="17" customFormat="1" ht="16.5" customHeight="1">
      <c r="A9" s="14"/>
      <c r="B9" s="15"/>
      <c r="C9" s="14"/>
      <c r="D9" s="14"/>
      <c r="E9" s="321" t="s">
        <v>163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 ht="12" customHeight="1">
      <c r="A10" s="14"/>
      <c r="B10" s="15"/>
      <c r="C10" s="14"/>
      <c r="D10" s="12" t="s">
        <v>2388</v>
      </c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6.5" customHeight="1">
      <c r="A11" s="14"/>
      <c r="B11" s="15"/>
      <c r="C11" s="14"/>
      <c r="D11" s="14"/>
      <c r="E11" s="315" t="s">
        <v>2533</v>
      </c>
      <c r="F11" s="320"/>
      <c r="G11" s="320"/>
      <c r="H11" s="320"/>
      <c r="I11" s="14"/>
      <c r="J11" s="14"/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>
      <c r="A12" s="14"/>
      <c r="B12" s="15"/>
      <c r="C12" s="14"/>
      <c r="D12" s="14"/>
      <c r="E12" s="14"/>
      <c r="F12" s="14"/>
      <c r="G12" s="14"/>
      <c r="H12" s="14"/>
      <c r="I12" s="14"/>
      <c r="J12" s="14"/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2" customHeight="1">
      <c r="A13" s="14"/>
      <c r="B13" s="15"/>
      <c r="C13" s="14"/>
      <c r="D13" s="12" t="s">
        <v>16</v>
      </c>
      <c r="E13" s="14"/>
      <c r="F13" s="19" t="s">
        <v>0</v>
      </c>
      <c r="G13" s="14"/>
      <c r="H13" s="14"/>
      <c r="I13" s="12" t="s">
        <v>17</v>
      </c>
      <c r="J13" s="19" t="s">
        <v>0</v>
      </c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18</v>
      </c>
      <c r="E14" s="14"/>
      <c r="F14" s="19" t="s">
        <v>19</v>
      </c>
      <c r="G14" s="14"/>
      <c r="H14" s="14"/>
      <c r="I14" s="12" t="s">
        <v>20</v>
      </c>
      <c r="J14" s="20">
        <f>'Rekapitulace stavby'!AN8</f>
        <v>0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0.9" customHeight="1">
      <c r="A15" s="14"/>
      <c r="B15" s="15"/>
      <c r="C15" s="14"/>
      <c r="D15" s="14"/>
      <c r="E15" s="14"/>
      <c r="F15" s="14"/>
      <c r="G15" s="14"/>
      <c r="H15" s="14"/>
      <c r="I15" s="14"/>
      <c r="J15" s="14"/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12" customHeight="1">
      <c r="A16" s="14"/>
      <c r="B16" s="15"/>
      <c r="C16" s="14"/>
      <c r="D16" s="12" t="s">
        <v>21</v>
      </c>
      <c r="E16" s="14"/>
      <c r="F16" s="14"/>
      <c r="G16" s="14"/>
      <c r="H16" s="14"/>
      <c r="I16" s="12" t="s">
        <v>22</v>
      </c>
      <c r="J16" s="19">
        <f>'Rekapitulace stavby'!AN10</f>
        <v>63703</v>
      </c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8" customHeight="1">
      <c r="A17" s="14"/>
      <c r="B17" s="15"/>
      <c r="C17" s="14"/>
      <c r="D17" s="14"/>
      <c r="E17" s="19" t="s">
        <v>23</v>
      </c>
      <c r="F17" s="14"/>
      <c r="G17" s="14"/>
      <c r="H17" s="14"/>
      <c r="I17" s="12" t="s">
        <v>24</v>
      </c>
      <c r="J17" s="19" t="str">
        <f>'Rekapitulace stavby'!AN11</f>
        <v>CZ00063703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6.95" customHeight="1">
      <c r="A18" s="14"/>
      <c r="B18" s="15"/>
      <c r="C18" s="14"/>
      <c r="D18" s="14"/>
      <c r="E18" s="14"/>
      <c r="F18" s="14"/>
      <c r="G18" s="14"/>
      <c r="H18" s="14"/>
      <c r="I18" s="14"/>
      <c r="J18" s="14"/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12" customHeight="1">
      <c r="A19" s="14"/>
      <c r="B19" s="15"/>
      <c r="C19" s="14"/>
      <c r="D19" s="12" t="s">
        <v>25</v>
      </c>
      <c r="E19" s="125"/>
      <c r="F19" s="125"/>
      <c r="G19" s="125"/>
      <c r="H19" s="125"/>
      <c r="I19" s="126" t="s">
        <v>22</v>
      </c>
      <c r="J19" s="123">
        <f>'Rekapitulace stavby'!AN13</f>
        <v>0</v>
      </c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8" customHeight="1">
      <c r="A20" s="14"/>
      <c r="B20" s="15"/>
      <c r="C20" s="14"/>
      <c r="D20" s="14"/>
      <c r="E20" s="324">
        <f>'Rekapitulace stavby'!E14</f>
        <v>0</v>
      </c>
      <c r="F20" s="324"/>
      <c r="G20" s="324"/>
      <c r="H20" s="324"/>
      <c r="I20" s="126" t="s">
        <v>24</v>
      </c>
      <c r="J20" s="123">
        <f>'Rekapitulace stavby'!AN14</f>
        <v>0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6.95" customHeight="1">
      <c r="A21" s="14"/>
      <c r="B21" s="15"/>
      <c r="C21" s="14"/>
      <c r="D21" s="14"/>
      <c r="E21" s="14"/>
      <c r="F21" s="14"/>
      <c r="G21" s="14"/>
      <c r="H21" s="14"/>
      <c r="I21" s="14"/>
      <c r="J21" s="14"/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12" customHeight="1">
      <c r="A22" s="14"/>
      <c r="B22" s="15"/>
      <c r="C22" s="14"/>
      <c r="D22" s="12" t="s">
        <v>26</v>
      </c>
      <c r="E22" s="14"/>
      <c r="F22" s="14"/>
      <c r="G22" s="14"/>
      <c r="H22" s="14"/>
      <c r="I22" s="12" t="s">
        <v>22</v>
      </c>
      <c r="J22" s="19">
        <f>'Rekapitulace stavby'!AN16</f>
        <v>25091905</v>
      </c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8" customHeight="1">
      <c r="A23" s="14"/>
      <c r="B23" s="15"/>
      <c r="C23" s="14"/>
      <c r="D23" s="14"/>
      <c r="E23" s="19" t="s">
        <v>27</v>
      </c>
      <c r="F23" s="14"/>
      <c r="G23" s="14"/>
      <c r="H23" s="14"/>
      <c r="I23" s="12" t="s">
        <v>24</v>
      </c>
      <c r="J23" s="19" t="str">
        <f>'Rekapitulace stavby'!AN17</f>
        <v>CZ25091905</v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6.95" customHeight="1">
      <c r="A24" s="14"/>
      <c r="B24" s="15"/>
      <c r="C24" s="14"/>
      <c r="D24" s="14"/>
      <c r="E24" s="14"/>
      <c r="F24" s="14"/>
      <c r="G24" s="14"/>
      <c r="H24" s="14"/>
      <c r="I24" s="14"/>
      <c r="J24" s="14"/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12" customHeight="1">
      <c r="A25" s="14"/>
      <c r="B25" s="15"/>
      <c r="C25" s="14"/>
      <c r="D25" s="12" t="s">
        <v>29</v>
      </c>
      <c r="E25" s="14"/>
      <c r="F25" s="14"/>
      <c r="G25" s="14"/>
      <c r="H25" s="14"/>
      <c r="I25" s="12" t="s">
        <v>22</v>
      </c>
      <c r="J25" s="19" t="str">
        <f>IF('Rekapitulace stavby'!AN19="","",'Rekapitulace stavby'!AN19)</f>
        <v/>
      </c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8" customHeight="1">
      <c r="A26" s="14"/>
      <c r="B26" s="15"/>
      <c r="C26" s="14"/>
      <c r="D26" s="14"/>
      <c r="E26" s="19" t="str">
        <f>IF('Rekapitulace stavby'!E20="","",'Rekapitulace stavby'!E20)</f>
        <v xml:space="preserve"> </v>
      </c>
      <c r="F26" s="14"/>
      <c r="G26" s="14"/>
      <c r="H26" s="14"/>
      <c r="I26" s="12" t="s">
        <v>24</v>
      </c>
      <c r="J26" s="19" t="str">
        <f>IF('Rekapitulace stavby'!AN20="","",'Rekapitulace stavby'!AN20)</f>
        <v/>
      </c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17" customFormat="1" ht="6.95" customHeight="1">
      <c r="A27" s="14"/>
      <c r="B27" s="15"/>
      <c r="C27" s="14"/>
      <c r="D27" s="14"/>
      <c r="E27" s="14"/>
      <c r="F27" s="14"/>
      <c r="G27" s="14"/>
      <c r="H27" s="14"/>
      <c r="I27" s="14"/>
      <c r="J27" s="14"/>
      <c r="K27" s="14"/>
      <c r="L27" s="16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</row>
    <row r="28" spans="1:31" s="17" customFormat="1" ht="12" customHeight="1">
      <c r="A28" s="14"/>
      <c r="B28" s="15"/>
      <c r="C28" s="14"/>
      <c r="D28" s="12" t="s">
        <v>31</v>
      </c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24" customFormat="1" ht="16.5" customHeight="1">
      <c r="A29" s="21"/>
      <c r="B29" s="22"/>
      <c r="C29" s="21"/>
      <c r="D29" s="21"/>
      <c r="E29" s="289" t="s">
        <v>0</v>
      </c>
      <c r="F29" s="289"/>
      <c r="G29" s="289"/>
      <c r="H29" s="289"/>
      <c r="I29" s="21"/>
      <c r="J29" s="21"/>
      <c r="K29" s="21"/>
      <c r="L29" s="23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</row>
    <row r="30" spans="1:31" s="17" customFormat="1" ht="6.95" customHeight="1">
      <c r="A30" s="14"/>
      <c r="B30" s="15"/>
      <c r="C30" s="14"/>
      <c r="D30" s="14"/>
      <c r="E30" s="14"/>
      <c r="F30" s="14"/>
      <c r="G30" s="14"/>
      <c r="H30" s="14"/>
      <c r="I30" s="14"/>
      <c r="J30" s="14"/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25.35" customHeight="1">
      <c r="A32" s="14"/>
      <c r="B32" s="15"/>
      <c r="C32" s="14"/>
      <c r="D32" s="26" t="s">
        <v>32</v>
      </c>
      <c r="E32" s="14"/>
      <c r="F32" s="14"/>
      <c r="G32" s="14"/>
      <c r="H32" s="14"/>
      <c r="I32" s="14"/>
      <c r="J32" s="27">
        <f>ROUND(J121, 2)</f>
        <v>0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6.95" customHeight="1">
      <c r="A33" s="14"/>
      <c r="B33" s="15"/>
      <c r="C33" s="14"/>
      <c r="D33" s="25"/>
      <c r="E33" s="25"/>
      <c r="F33" s="25"/>
      <c r="G33" s="25"/>
      <c r="H33" s="25"/>
      <c r="I33" s="25"/>
      <c r="J33" s="25"/>
      <c r="K33" s="25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4"/>
      <c r="F34" s="28" t="s">
        <v>34</v>
      </c>
      <c r="G34" s="14"/>
      <c r="H34" s="14"/>
      <c r="I34" s="28" t="s">
        <v>33</v>
      </c>
      <c r="J34" s="28" t="s">
        <v>35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customHeight="1">
      <c r="A35" s="14"/>
      <c r="B35" s="15"/>
      <c r="C35" s="14"/>
      <c r="D35" s="29" t="s">
        <v>36</v>
      </c>
      <c r="E35" s="12" t="s">
        <v>37</v>
      </c>
      <c r="F35" s="30">
        <f>ROUND((SUM(BE121:BE183)),  2)</f>
        <v>0</v>
      </c>
      <c r="G35" s="14"/>
      <c r="H35" s="14"/>
      <c r="I35" s="31">
        <v>0.21</v>
      </c>
      <c r="J35" s="30">
        <f>ROUND(((SUM(BE121:BE183))*I35),  2)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customHeight="1">
      <c r="A36" s="14"/>
      <c r="B36" s="15"/>
      <c r="C36" s="14"/>
      <c r="D36" s="14"/>
      <c r="E36" s="12" t="s">
        <v>38</v>
      </c>
      <c r="F36" s="30">
        <f>ROUND((SUM(BF121:BF183)),  2)</f>
        <v>0</v>
      </c>
      <c r="G36" s="14"/>
      <c r="H36" s="14"/>
      <c r="I36" s="31">
        <v>0.15</v>
      </c>
      <c r="J36" s="30">
        <f>ROUND(((SUM(BF121:BF183))*I36),  2)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39</v>
      </c>
      <c r="F37" s="30">
        <f>ROUND((SUM(BG121:BG183)),  2)</f>
        <v>0</v>
      </c>
      <c r="G37" s="14"/>
      <c r="H37" s="14"/>
      <c r="I37" s="31">
        <v>0.21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14.45" hidden="1" customHeight="1">
      <c r="A38" s="14"/>
      <c r="B38" s="15"/>
      <c r="C38" s="14"/>
      <c r="D38" s="14"/>
      <c r="E38" s="12" t="s">
        <v>40</v>
      </c>
      <c r="F38" s="30">
        <f>ROUND((SUM(BH121:BH183)),  2)</f>
        <v>0</v>
      </c>
      <c r="G38" s="14"/>
      <c r="H38" s="14"/>
      <c r="I38" s="31">
        <v>0.15</v>
      </c>
      <c r="J38" s="30">
        <f>0</f>
        <v>0</v>
      </c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14.45" hidden="1" customHeight="1">
      <c r="A39" s="14"/>
      <c r="B39" s="15"/>
      <c r="C39" s="14"/>
      <c r="D39" s="14"/>
      <c r="E39" s="12" t="s">
        <v>41</v>
      </c>
      <c r="F39" s="30">
        <f>ROUND((SUM(BI121:BI183)),  2)</f>
        <v>0</v>
      </c>
      <c r="G39" s="14"/>
      <c r="H39" s="14"/>
      <c r="I39" s="31">
        <v>0</v>
      </c>
      <c r="J39" s="30">
        <f>0</f>
        <v>0</v>
      </c>
      <c r="K39" s="14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6.9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s="17" customFormat="1" ht="25.35" customHeight="1">
      <c r="A41" s="14"/>
      <c r="B41" s="15"/>
      <c r="C41" s="32"/>
      <c r="D41" s="33" t="s">
        <v>42</v>
      </c>
      <c r="E41" s="34"/>
      <c r="F41" s="34"/>
      <c r="G41" s="35" t="s">
        <v>43</v>
      </c>
      <c r="H41" s="36" t="s">
        <v>44</v>
      </c>
      <c r="I41" s="34"/>
      <c r="J41" s="37">
        <f>SUM(J32:J39)</f>
        <v>0</v>
      </c>
      <c r="K41" s="38"/>
      <c r="L41" s="16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</row>
    <row r="42" spans="1:31" s="17" customFormat="1" ht="14.45" customHeight="1">
      <c r="A42" s="14"/>
      <c r="B42" s="15"/>
      <c r="C42" s="14"/>
      <c r="D42" s="14"/>
      <c r="E42" s="14"/>
      <c r="F42" s="14"/>
      <c r="G42" s="14"/>
      <c r="H42" s="14"/>
      <c r="I42" s="14"/>
      <c r="J42" s="14"/>
      <c r="K42" s="14"/>
      <c r="L42" s="16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31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31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31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31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31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31" ht="12" customHeight="1">
      <c r="B86" s="9"/>
      <c r="C86" s="12" t="s">
        <v>162</v>
      </c>
      <c r="L86" s="9"/>
    </row>
    <row r="87" spans="1:31" s="17" customFormat="1" ht="16.5" customHeight="1">
      <c r="A87" s="14"/>
      <c r="B87" s="15"/>
      <c r="C87" s="14"/>
      <c r="D87" s="14"/>
      <c r="E87" s="321" t="s">
        <v>163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31" s="17" customFormat="1" ht="12" customHeight="1">
      <c r="A88" s="14"/>
      <c r="B88" s="15"/>
      <c r="C88" s="12" t="s">
        <v>2388</v>
      </c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31" s="17" customFormat="1" ht="16.5" customHeight="1">
      <c r="A89" s="14"/>
      <c r="B89" s="15"/>
      <c r="C89" s="14"/>
      <c r="D89" s="14"/>
      <c r="E89" s="315" t="str">
        <f>E11</f>
        <v>SO 01-A_04 - Truhlářské výrobky</v>
      </c>
      <c r="F89" s="320"/>
      <c r="G89" s="320"/>
      <c r="H89" s="320"/>
      <c r="I89" s="14"/>
      <c r="J89" s="14"/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31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31" s="17" customFormat="1" ht="12" customHeight="1">
      <c r="A91" s="14"/>
      <c r="B91" s="15"/>
      <c r="C91" s="12" t="s">
        <v>18</v>
      </c>
      <c r="D91" s="14"/>
      <c r="E91" s="14"/>
      <c r="F91" s="19" t="str">
        <f>F14</f>
        <v>Praha 6 - Hradčany</v>
      </c>
      <c r="G91" s="14"/>
      <c r="H91" s="14"/>
      <c r="I91" s="12" t="s">
        <v>20</v>
      </c>
      <c r="J91" s="20">
        <f>IF(J14="","",J14)</f>
        <v>0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31" s="17" customFormat="1" ht="6.95" customHeight="1">
      <c r="A92" s="14"/>
      <c r="B92" s="15"/>
      <c r="C92" s="14"/>
      <c r="D92" s="14"/>
      <c r="E92" s="14"/>
      <c r="F92" s="14"/>
      <c r="G92" s="14"/>
      <c r="H92" s="14"/>
      <c r="I92" s="14"/>
      <c r="J92" s="14"/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31" s="17" customFormat="1" ht="15.2" customHeight="1">
      <c r="A93" s="14"/>
      <c r="B93" s="15"/>
      <c r="C93" s="12" t="s">
        <v>21</v>
      </c>
      <c r="D93" s="14"/>
      <c r="E93" s="14"/>
      <c r="F93" s="19" t="str">
        <f>E17</f>
        <v>Městská část Praha 6</v>
      </c>
      <c r="G93" s="14"/>
      <c r="H93" s="14"/>
      <c r="I93" s="12" t="s">
        <v>26</v>
      </c>
      <c r="J93" s="50" t="str">
        <f>E23</f>
        <v>BOMART spol. s r.o.</v>
      </c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31" s="17" customFormat="1" ht="15.2" customHeight="1">
      <c r="A94" s="14"/>
      <c r="B94" s="15"/>
      <c r="C94" s="12" t="s">
        <v>25</v>
      </c>
      <c r="D94" s="14"/>
      <c r="E94" s="14"/>
      <c r="F94" s="19">
        <f>IF(E20="","",E20)</f>
        <v>0</v>
      </c>
      <c r="G94" s="14"/>
      <c r="H94" s="14"/>
      <c r="I94" s="12" t="s">
        <v>29</v>
      </c>
      <c r="J94" s="50" t="str">
        <f>E26</f>
        <v xml:space="preserve"> </v>
      </c>
      <c r="K94" s="14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31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31" s="17" customFormat="1" ht="29.25" customHeight="1">
      <c r="A96" s="14"/>
      <c r="B96" s="15"/>
      <c r="C96" s="51" t="s">
        <v>165</v>
      </c>
      <c r="D96" s="32"/>
      <c r="E96" s="32"/>
      <c r="F96" s="32"/>
      <c r="G96" s="32"/>
      <c r="H96" s="32"/>
      <c r="I96" s="32"/>
      <c r="J96" s="52" t="s">
        <v>166</v>
      </c>
      <c r="K96" s="32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</row>
    <row r="97" spans="1:47" s="17" customFormat="1" ht="10.35" customHeight="1">
      <c r="A97" s="14"/>
      <c r="B97" s="15"/>
      <c r="C97" s="14"/>
      <c r="D97" s="14"/>
      <c r="E97" s="14"/>
      <c r="F97" s="14"/>
      <c r="G97" s="14"/>
      <c r="H97" s="14"/>
      <c r="I97" s="14"/>
      <c r="J97" s="14"/>
      <c r="K97" s="14"/>
      <c r="L97" s="16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</row>
    <row r="98" spans="1:47" s="17" customFormat="1" ht="22.9" customHeight="1">
      <c r="A98" s="14"/>
      <c r="B98" s="15"/>
      <c r="C98" s="53" t="s">
        <v>167</v>
      </c>
      <c r="D98" s="14"/>
      <c r="E98" s="14"/>
      <c r="F98" s="14"/>
      <c r="G98" s="14"/>
      <c r="H98" s="14"/>
      <c r="I98" s="14"/>
      <c r="J98" s="27">
        <f>J121</f>
        <v>0</v>
      </c>
      <c r="K98" s="14"/>
      <c r="L98" s="16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U98" s="6" t="s">
        <v>168</v>
      </c>
    </row>
    <row r="99" spans="1:47" s="54" customFormat="1" ht="24.95" customHeight="1">
      <c r="B99" s="55"/>
      <c r="D99" s="56" t="s">
        <v>2534</v>
      </c>
      <c r="E99" s="57"/>
      <c r="F99" s="57"/>
      <c r="G99" s="57"/>
      <c r="H99" s="57"/>
      <c r="I99" s="57"/>
      <c r="J99" s="58">
        <f>J122</f>
        <v>0</v>
      </c>
      <c r="L99" s="55"/>
    </row>
    <row r="100" spans="1:47" s="17" customFormat="1" ht="21.75" customHeight="1">
      <c r="A100" s="14"/>
      <c r="B100" s="15"/>
      <c r="C100" s="14"/>
      <c r="D100" s="14"/>
      <c r="E100" s="14"/>
      <c r="F100" s="14"/>
      <c r="G100" s="14"/>
      <c r="H100" s="14"/>
      <c r="I100" s="14"/>
      <c r="J100" s="14"/>
      <c r="K100" s="14"/>
      <c r="L100" s="16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</row>
    <row r="101" spans="1:47" s="17" customFormat="1" ht="6.95" customHeight="1">
      <c r="A101" s="14"/>
      <c r="B101" s="46"/>
      <c r="C101" s="47"/>
      <c r="D101" s="47"/>
      <c r="E101" s="47"/>
      <c r="F101" s="47"/>
      <c r="G101" s="47"/>
      <c r="H101" s="47"/>
      <c r="I101" s="47"/>
      <c r="J101" s="47"/>
      <c r="K101" s="47"/>
      <c r="L101" s="16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</row>
    <row r="105" spans="1:47" s="17" customFormat="1" ht="6.95" customHeight="1">
      <c r="A105" s="14"/>
      <c r="B105" s="48"/>
      <c r="C105" s="49"/>
      <c r="D105" s="49"/>
      <c r="E105" s="49"/>
      <c r="F105" s="49"/>
      <c r="G105" s="49"/>
      <c r="H105" s="49"/>
      <c r="I105" s="49"/>
      <c r="J105" s="49"/>
      <c r="K105" s="49"/>
      <c r="L105" s="16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</row>
    <row r="106" spans="1:47" s="17" customFormat="1" ht="24.95" customHeight="1">
      <c r="A106" s="14"/>
      <c r="B106" s="15"/>
      <c r="C106" s="10" t="s">
        <v>202</v>
      </c>
      <c r="D106" s="14"/>
      <c r="E106" s="14"/>
      <c r="F106" s="14"/>
      <c r="G106" s="14"/>
      <c r="H106" s="14"/>
      <c r="I106" s="14"/>
      <c r="J106" s="14"/>
      <c r="K106" s="14"/>
      <c r="L106" s="16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</row>
    <row r="107" spans="1:47" s="17" customFormat="1" ht="6.95" customHeight="1">
      <c r="A107" s="14"/>
      <c r="B107" s="15"/>
      <c r="C107" s="14"/>
      <c r="D107" s="14"/>
      <c r="E107" s="14"/>
      <c r="F107" s="14"/>
      <c r="G107" s="14"/>
      <c r="H107" s="14"/>
      <c r="I107" s="14"/>
      <c r="J107" s="14"/>
      <c r="K107" s="14"/>
      <c r="L107" s="16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</row>
    <row r="108" spans="1:47" s="17" customFormat="1" ht="12" customHeight="1">
      <c r="A108" s="14"/>
      <c r="B108" s="15"/>
      <c r="C108" s="12" t="s">
        <v>14</v>
      </c>
      <c r="D108" s="14"/>
      <c r="E108" s="14"/>
      <c r="F108" s="14"/>
      <c r="G108" s="14"/>
      <c r="H108" s="14"/>
      <c r="I108" s="14"/>
      <c r="J108" s="14"/>
      <c r="K108" s="14"/>
      <c r="L108" s="16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47" s="17" customFormat="1" ht="16.5" customHeight="1">
      <c r="A109" s="14"/>
      <c r="B109" s="15"/>
      <c r="C109" s="14"/>
      <c r="D109" s="14"/>
      <c r="E109" s="321" t="str">
        <f>E7</f>
        <v>MŠ Tychonova - celková rekonstrukce</v>
      </c>
      <c r="F109" s="322"/>
      <c r="G109" s="322"/>
      <c r="H109" s="322"/>
      <c r="I109" s="14"/>
      <c r="J109" s="14"/>
      <c r="K109" s="14"/>
      <c r="L109" s="16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  <row r="110" spans="1:47" ht="12" customHeight="1">
      <c r="B110" s="9"/>
      <c r="C110" s="12" t="s">
        <v>162</v>
      </c>
      <c r="L110" s="9"/>
    </row>
    <row r="111" spans="1:47" s="17" customFormat="1" ht="16.5" customHeight="1">
      <c r="A111" s="14"/>
      <c r="B111" s="15"/>
      <c r="C111" s="14"/>
      <c r="D111" s="14"/>
      <c r="E111" s="321" t="s">
        <v>163</v>
      </c>
      <c r="F111" s="320"/>
      <c r="G111" s="320"/>
      <c r="H111" s="320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47" s="17" customFormat="1" ht="12" customHeight="1">
      <c r="A112" s="14"/>
      <c r="B112" s="15"/>
      <c r="C112" s="12" t="s">
        <v>2388</v>
      </c>
      <c r="D112" s="14"/>
      <c r="E112" s="14"/>
      <c r="F112" s="14"/>
      <c r="G112" s="14"/>
      <c r="H112" s="14"/>
      <c r="I112" s="14"/>
      <c r="J112" s="14"/>
      <c r="K112" s="14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3" spans="1:65" s="17" customFormat="1" ht="16.5" customHeight="1">
      <c r="A113" s="14"/>
      <c r="B113" s="15"/>
      <c r="C113" s="14"/>
      <c r="D113" s="14"/>
      <c r="E113" s="315" t="str">
        <f>E11</f>
        <v>SO 01-A_04 - Truhlářské výrobky</v>
      </c>
      <c r="F113" s="320"/>
      <c r="G113" s="320"/>
      <c r="H113" s="320"/>
      <c r="I113" s="14"/>
      <c r="J113" s="14"/>
      <c r="K113" s="14"/>
      <c r="L113" s="16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</row>
    <row r="114" spans="1:65" s="17" customFormat="1" ht="6.95" customHeight="1">
      <c r="A114" s="14"/>
      <c r="B114" s="15"/>
      <c r="C114" s="14"/>
      <c r="D114" s="14"/>
      <c r="E114" s="14"/>
      <c r="F114" s="14"/>
      <c r="G114" s="14"/>
      <c r="H114" s="14"/>
      <c r="I114" s="14"/>
      <c r="J114" s="14"/>
      <c r="K114" s="14"/>
      <c r="L114" s="16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</row>
    <row r="115" spans="1:65" s="17" customFormat="1" ht="12" customHeight="1">
      <c r="A115" s="14"/>
      <c r="B115" s="15"/>
      <c r="C115" s="12" t="s">
        <v>18</v>
      </c>
      <c r="D115" s="14"/>
      <c r="E115" s="14"/>
      <c r="F115" s="19" t="str">
        <f>F14</f>
        <v>Praha 6 - Hradčany</v>
      </c>
      <c r="G115" s="14"/>
      <c r="H115" s="14"/>
      <c r="I115" s="12" t="s">
        <v>20</v>
      </c>
      <c r="J115" s="20">
        <f>IF(J14="","",J14)</f>
        <v>0</v>
      </c>
      <c r="K115" s="14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65" s="17" customFormat="1" ht="6.95" customHeight="1">
      <c r="A116" s="14"/>
      <c r="B116" s="15"/>
      <c r="C116" s="14"/>
      <c r="D116" s="14"/>
      <c r="E116" s="14"/>
      <c r="F116" s="14"/>
      <c r="G116" s="14"/>
      <c r="H116" s="14"/>
      <c r="I116" s="14"/>
      <c r="J116" s="14"/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65" s="17" customFormat="1" ht="15.2" customHeight="1">
      <c r="A117" s="14"/>
      <c r="B117" s="15"/>
      <c r="C117" s="12" t="s">
        <v>21</v>
      </c>
      <c r="D117" s="14"/>
      <c r="E117" s="14"/>
      <c r="F117" s="19" t="str">
        <f>E17</f>
        <v>Městská část Praha 6</v>
      </c>
      <c r="G117" s="14"/>
      <c r="H117" s="14"/>
      <c r="I117" s="12" t="s">
        <v>26</v>
      </c>
      <c r="J117" s="50" t="str">
        <f>E23</f>
        <v>BOMART spol. s r.o.</v>
      </c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65" s="17" customFormat="1" ht="15.2" customHeight="1">
      <c r="A118" s="14"/>
      <c r="B118" s="15"/>
      <c r="C118" s="12" t="s">
        <v>25</v>
      </c>
      <c r="D118" s="14"/>
      <c r="E118" s="14"/>
      <c r="F118" s="19">
        <f>IF(E20="","",E20)</f>
        <v>0</v>
      </c>
      <c r="G118" s="14"/>
      <c r="H118" s="14"/>
      <c r="I118" s="12" t="s">
        <v>29</v>
      </c>
      <c r="J118" s="50" t="str">
        <f>E26</f>
        <v xml:space="preserve"> </v>
      </c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65" s="17" customFormat="1" ht="10.35" customHeight="1">
      <c r="A119" s="14"/>
      <c r="B119" s="15"/>
      <c r="C119" s="14"/>
      <c r="D119" s="14"/>
      <c r="E119" s="14"/>
      <c r="F119" s="14"/>
      <c r="G119" s="14"/>
      <c r="H119" s="14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65" s="73" customFormat="1" ht="29.25" customHeight="1">
      <c r="A120" s="64"/>
      <c r="B120" s="65"/>
      <c r="C120" s="66" t="s">
        <v>203</v>
      </c>
      <c r="D120" s="67" t="s">
        <v>57</v>
      </c>
      <c r="E120" s="67" t="s">
        <v>53</v>
      </c>
      <c r="F120" s="67" t="s">
        <v>54</v>
      </c>
      <c r="G120" s="67" t="s">
        <v>204</v>
      </c>
      <c r="H120" s="67" t="s">
        <v>205</v>
      </c>
      <c r="I120" s="67" t="s">
        <v>206</v>
      </c>
      <c r="J120" s="67" t="s">
        <v>166</v>
      </c>
      <c r="K120" s="68" t="s">
        <v>207</v>
      </c>
      <c r="L120" s="69"/>
      <c r="M120" s="70" t="s">
        <v>0</v>
      </c>
      <c r="N120" s="71" t="s">
        <v>36</v>
      </c>
      <c r="O120" s="71" t="s">
        <v>208</v>
      </c>
      <c r="P120" s="71" t="s">
        <v>209</v>
      </c>
      <c r="Q120" s="71" t="s">
        <v>210</v>
      </c>
      <c r="R120" s="71" t="s">
        <v>211</v>
      </c>
      <c r="S120" s="71" t="s">
        <v>212</v>
      </c>
      <c r="T120" s="72" t="s">
        <v>213</v>
      </c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</row>
    <row r="121" spans="1:65" s="17" customFormat="1" ht="22.9" customHeight="1">
      <c r="A121" s="14"/>
      <c r="B121" s="15"/>
      <c r="C121" s="74" t="s">
        <v>214</v>
      </c>
      <c r="D121" s="14"/>
      <c r="E121" s="14"/>
      <c r="F121" s="14"/>
      <c r="G121" s="14"/>
      <c r="H121" s="14"/>
      <c r="I121" s="14"/>
      <c r="J121" s="75">
        <f>BK121</f>
        <v>0</v>
      </c>
      <c r="K121" s="14"/>
      <c r="L121" s="15"/>
      <c r="M121" s="76"/>
      <c r="N121" s="77"/>
      <c r="O121" s="25"/>
      <c r="P121" s="78">
        <f>P122</f>
        <v>0</v>
      </c>
      <c r="Q121" s="25"/>
      <c r="R121" s="78">
        <f>R122</f>
        <v>0</v>
      </c>
      <c r="S121" s="25"/>
      <c r="T121" s="79">
        <f>T122</f>
        <v>0</v>
      </c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6" t="s">
        <v>71</v>
      </c>
      <c r="AU121" s="6" t="s">
        <v>168</v>
      </c>
      <c r="BK121" s="80">
        <f>BK122</f>
        <v>0</v>
      </c>
    </row>
    <row r="122" spans="1:65" s="81" customFormat="1" ht="25.9" customHeight="1">
      <c r="B122" s="82"/>
      <c r="D122" s="83" t="s">
        <v>71</v>
      </c>
      <c r="E122" s="84" t="s">
        <v>2391</v>
      </c>
      <c r="F122" s="84" t="s">
        <v>95</v>
      </c>
      <c r="J122" s="85">
        <f>BK122</f>
        <v>0</v>
      </c>
      <c r="L122" s="82"/>
      <c r="M122" s="86"/>
      <c r="N122" s="87"/>
      <c r="O122" s="87"/>
      <c r="P122" s="88">
        <f>SUM(P123:P183)</f>
        <v>0</v>
      </c>
      <c r="Q122" s="87"/>
      <c r="R122" s="88">
        <f>SUM(R123:R183)</f>
        <v>0</v>
      </c>
      <c r="S122" s="87"/>
      <c r="T122" s="89">
        <f>SUM(T123:T183)</f>
        <v>0</v>
      </c>
      <c r="AR122" s="83" t="s">
        <v>79</v>
      </c>
      <c r="AT122" s="90" t="s">
        <v>71</v>
      </c>
      <c r="AU122" s="90" t="s">
        <v>72</v>
      </c>
      <c r="AY122" s="83" t="s">
        <v>217</v>
      </c>
      <c r="BK122" s="91">
        <f>SUM(BK123:BK183)</f>
        <v>0</v>
      </c>
    </row>
    <row r="123" spans="1:65" s="17" customFormat="1" ht="24">
      <c r="A123" s="14"/>
      <c r="B123" s="15"/>
      <c r="C123" s="94">
        <v>1</v>
      </c>
      <c r="D123" s="94" t="s">
        <v>219</v>
      </c>
      <c r="E123" s="95" t="s">
        <v>2535</v>
      </c>
      <c r="F123" s="96" t="s">
        <v>4821</v>
      </c>
      <c r="G123" s="97" t="s">
        <v>458</v>
      </c>
      <c r="H123" s="98">
        <v>1</v>
      </c>
      <c r="I123" s="1"/>
      <c r="J123" s="99">
        <f t="shared" ref="J123:J154" si="0">ROUND(I123*H123,2)</f>
        <v>0</v>
      </c>
      <c r="K123" s="96" t="s">
        <v>0</v>
      </c>
      <c r="L123" s="15"/>
      <c r="M123" s="100" t="s">
        <v>0</v>
      </c>
      <c r="N123" s="101" t="s">
        <v>37</v>
      </c>
      <c r="O123" s="102"/>
      <c r="P123" s="103">
        <f t="shared" ref="P123:P154" si="1">O123*H123</f>
        <v>0</v>
      </c>
      <c r="Q123" s="103">
        <v>0</v>
      </c>
      <c r="R123" s="103">
        <f t="shared" ref="R123:R154" si="2">Q123*H123</f>
        <v>0</v>
      </c>
      <c r="S123" s="103">
        <v>0</v>
      </c>
      <c r="T123" s="104">
        <f t="shared" ref="T123:T154" si="3">S123*H123</f>
        <v>0</v>
      </c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R123" s="105" t="s">
        <v>224</v>
      </c>
      <c r="AT123" s="105" t="s">
        <v>219</v>
      </c>
      <c r="AU123" s="105" t="s">
        <v>79</v>
      </c>
      <c r="AY123" s="6" t="s">
        <v>217</v>
      </c>
      <c r="BE123" s="106">
        <f t="shared" ref="BE123:BE154" si="4">IF(N123="základní",J123,0)</f>
        <v>0</v>
      </c>
      <c r="BF123" s="106">
        <f t="shared" ref="BF123:BF154" si="5">IF(N123="snížená",J123,0)</f>
        <v>0</v>
      </c>
      <c r="BG123" s="106">
        <f t="shared" ref="BG123:BG154" si="6">IF(N123="zákl. přenesená",J123,0)</f>
        <v>0</v>
      </c>
      <c r="BH123" s="106">
        <f t="shared" ref="BH123:BH154" si="7">IF(N123="sníž. přenesená",J123,0)</f>
        <v>0</v>
      </c>
      <c r="BI123" s="106">
        <f t="shared" ref="BI123:BI154" si="8">IF(N123="nulová",J123,0)</f>
        <v>0</v>
      </c>
      <c r="BJ123" s="6" t="s">
        <v>79</v>
      </c>
      <c r="BK123" s="106">
        <f t="shared" ref="BK123:BK154" si="9">ROUND(I123*H123,2)</f>
        <v>0</v>
      </c>
      <c r="BL123" s="6" t="s">
        <v>224</v>
      </c>
      <c r="BM123" s="105" t="s">
        <v>81</v>
      </c>
    </row>
    <row r="124" spans="1:65" s="17" customFormat="1" ht="24">
      <c r="A124" s="14"/>
      <c r="B124" s="15"/>
      <c r="C124" s="94">
        <f>C123+1</f>
        <v>2</v>
      </c>
      <c r="D124" s="94" t="s">
        <v>219</v>
      </c>
      <c r="E124" s="95" t="s">
        <v>2536</v>
      </c>
      <c r="F124" s="96" t="s">
        <v>4822</v>
      </c>
      <c r="G124" s="97" t="s">
        <v>458</v>
      </c>
      <c r="H124" s="98">
        <v>1</v>
      </c>
      <c r="I124" s="1"/>
      <c r="J124" s="99">
        <f t="shared" si="0"/>
        <v>0</v>
      </c>
      <c r="K124" s="96" t="s">
        <v>0</v>
      </c>
      <c r="L124" s="15"/>
      <c r="M124" s="100" t="s">
        <v>0</v>
      </c>
      <c r="N124" s="101" t="s">
        <v>37</v>
      </c>
      <c r="O124" s="102"/>
      <c r="P124" s="103">
        <f t="shared" si="1"/>
        <v>0</v>
      </c>
      <c r="Q124" s="103">
        <v>0</v>
      </c>
      <c r="R124" s="103">
        <f t="shared" si="2"/>
        <v>0</v>
      </c>
      <c r="S124" s="103">
        <v>0</v>
      </c>
      <c r="T124" s="104">
        <f t="shared" si="3"/>
        <v>0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R124" s="105" t="s">
        <v>224</v>
      </c>
      <c r="AT124" s="105" t="s">
        <v>219</v>
      </c>
      <c r="AU124" s="105" t="s">
        <v>79</v>
      </c>
      <c r="AY124" s="6" t="s">
        <v>217</v>
      </c>
      <c r="BE124" s="106">
        <f t="shared" si="4"/>
        <v>0</v>
      </c>
      <c r="BF124" s="106">
        <f t="shared" si="5"/>
        <v>0</v>
      </c>
      <c r="BG124" s="106">
        <f t="shared" si="6"/>
        <v>0</v>
      </c>
      <c r="BH124" s="106">
        <f t="shared" si="7"/>
        <v>0</v>
      </c>
      <c r="BI124" s="106">
        <f t="shared" si="8"/>
        <v>0</v>
      </c>
      <c r="BJ124" s="6" t="s">
        <v>79</v>
      </c>
      <c r="BK124" s="106">
        <f t="shared" si="9"/>
        <v>0</v>
      </c>
      <c r="BL124" s="6" t="s">
        <v>224</v>
      </c>
      <c r="BM124" s="105" t="s">
        <v>224</v>
      </c>
    </row>
    <row r="125" spans="1:65" s="17" customFormat="1" ht="24">
      <c r="A125" s="14"/>
      <c r="B125" s="15"/>
      <c r="C125" s="94">
        <f t="shared" ref="C125:C183" si="10">C124+1</f>
        <v>3</v>
      </c>
      <c r="D125" s="94" t="s">
        <v>219</v>
      </c>
      <c r="E125" s="95" t="s">
        <v>2537</v>
      </c>
      <c r="F125" s="96" t="s">
        <v>4823</v>
      </c>
      <c r="G125" s="97" t="s">
        <v>458</v>
      </c>
      <c r="H125" s="98">
        <v>1</v>
      </c>
      <c r="I125" s="1"/>
      <c r="J125" s="99">
        <f t="shared" si="0"/>
        <v>0</v>
      </c>
      <c r="K125" s="96" t="s">
        <v>0</v>
      </c>
      <c r="L125" s="15"/>
      <c r="M125" s="100" t="s">
        <v>0</v>
      </c>
      <c r="N125" s="101" t="s">
        <v>37</v>
      </c>
      <c r="O125" s="102"/>
      <c r="P125" s="103">
        <f t="shared" si="1"/>
        <v>0</v>
      </c>
      <c r="Q125" s="103">
        <v>0</v>
      </c>
      <c r="R125" s="103">
        <f t="shared" si="2"/>
        <v>0</v>
      </c>
      <c r="S125" s="103">
        <v>0</v>
      </c>
      <c r="T125" s="104">
        <f t="shared" si="3"/>
        <v>0</v>
      </c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R125" s="105" t="s">
        <v>224</v>
      </c>
      <c r="AT125" s="105" t="s">
        <v>219</v>
      </c>
      <c r="AU125" s="105" t="s">
        <v>79</v>
      </c>
      <c r="AY125" s="6" t="s">
        <v>217</v>
      </c>
      <c r="BE125" s="106">
        <f t="shared" si="4"/>
        <v>0</v>
      </c>
      <c r="BF125" s="106">
        <f t="shared" si="5"/>
        <v>0</v>
      </c>
      <c r="BG125" s="106">
        <f t="shared" si="6"/>
        <v>0</v>
      </c>
      <c r="BH125" s="106">
        <f t="shared" si="7"/>
        <v>0</v>
      </c>
      <c r="BI125" s="106">
        <f t="shared" si="8"/>
        <v>0</v>
      </c>
      <c r="BJ125" s="6" t="s">
        <v>79</v>
      </c>
      <c r="BK125" s="106">
        <f t="shared" si="9"/>
        <v>0</v>
      </c>
      <c r="BL125" s="6" t="s">
        <v>224</v>
      </c>
      <c r="BM125" s="105" t="s">
        <v>244</v>
      </c>
    </row>
    <row r="126" spans="1:65" s="17" customFormat="1" ht="24">
      <c r="A126" s="14"/>
      <c r="B126" s="15"/>
      <c r="C126" s="94">
        <f t="shared" si="10"/>
        <v>4</v>
      </c>
      <c r="D126" s="94" t="s">
        <v>219</v>
      </c>
      <c r="E126" s="95" t="s">
        <v>2538</v>
      </c>
      <c r="F126" s="96" t="s">
        <v>4824</v>
      </c>
      <c r="G126" s="97" t="s">
        <v>458</v>
      </c>
      <c r="H126" s="98">
        <v>1</v>
      </c>
      <c r="I126" s="1"/>
      <c r="J126" s="99">
        <f t="shared" si="0"/>
        <v>0</v>
      </c>
      <c r="K126" s="96" t="s">
        <v>0</v>
      </c>
      <c r="L126" s="15"/>
      <c r="M126" s="100" t="s">
        <v>0</v>
      </c>
      <c r="N126" s="101" t="s">
        <v>37</v>
      </c>
      <c r="O126" s="102"/>
      <c r="P126" s="103">
        <f t="shared" si="1"/>
        <v>0</v>
      </c>
      <c r="Q126" s="103">
        <v>0</v>
      </c>
      <c r="R126" s="103">
        <f t="shared" si="2"/>
        <v>0</v>
      </c>
      <c r="S126" s="103">
        <v>0</v>
      </c>
      <c r="T126" s="104">
        <f t="shared" si="3"/>
        <v>0</v>
      </c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R126" s="105" t="s">
        <v>224</v>
      </c>
      <c r="AT126" s="105" t="s">
        <v>219</v>
      </c>
      <c r="AU126" s="105" t="s">
        <v>79</v>
      </c>
      <c r="AY126" s="6" t="s">
        <v>217</v>
      </c>
      <c r="BE126" s="106">
        <f t="shared" si="4"/>
        <v>0</v>
      </c>
      <c r="BF126" s="106">
        <f t="shared" si="5"/>
        <v>0</v>
      </c>
      <c r="BG126" s="106">
        <f t="shared" si="6"/>
        <v>0</v>
      </c>
      <c r="BH126" s="106">
        <f t="shared" si="7"/>
        <v>0</v>
      </c>
      <c r="BI126" s="106">
        <f t="shared" si="8"/>
        <v>0</v>
      </c>
      <c r="BJ126" s="6" t="s">
        <v>79</v>
      </c>
      <c r="BK126" s="106">
        <f t="shared" si="9"/>
        <v>0</v>
      </c>
      <c r="BL126" s="6" t="s">
        <v>224</v>
      </c>
      <c r="BM126" s="105" t="s">
        <v>248</v>
      </c>
    </row>
    <row r="127" spans="1:65" s="17" customFormat="1" ht="24">
      <c r="A127" s="14"/>
      <c r="B127" s="15"/>
      <c r="C127" s="94">
        <f t="shared" si="10"/>
        <v>5</v>
      </c>
      <c r="D127" s="94" t="s">
        <v>219</v>
      </c>
      <c r="E127" s="95" t="s">
        <v>2539</v>
      </c>
      <c r="F127" s="96" t="s">
        <v>4825</v>
      </c>
      <c r="G127" s="97" t="s">
        <v>458</v>
      </c>
      <c r="H127" s="98">
        <v>2</v>
      </c>
      <c r="I127" s="1"/>
      <c r="J127" s="99">
        <f t="shared" si="0"/>
        <v>0</v>
      </c>
      <c r="K127" s="96" t="s">
        <v>0</v>
      </c>
      <c r="L127" s="15"/>
      <c r="M127" s="100" t="s">
        <v>0</v>
      </c>
      <c r="N127" s="101" t="s">
        <v>37</v>
      </c>
      <c r="O127" s="102"/>
      <c r="P127" s="103">
        <f t="shared" si="1"/>
        <v>0</v>
      </c>
      <c r="Q127" s="103">
        <v>0</v>
      </c>
      <c r="R127" s="103">
        <f t="shared" si="2"/>
        <v>0</v>
      </c>
      <c r="S127" s="103">
        <v>0</v>
      </c>
      <c r="T127" s="104">
        <f t="shared" si="3"/>
        <v>0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R127" s="105" t="s">
        <v>224</v>
      </c>
      <c r="AT127" s="105" t="s">
        <v>219</v>
      </c>
      <c r="AU127" s="105" t="s">
        <v>79</v>
      </c>
      <c r="AY127" s="6" t="s">
        <v>217</v>
      </c>
      <c r="BE127" s="106">
        <f t="shared" si="4"/>
        <v>0</v>
      </c>
      <c r="BF127" s="106">
        <f t="shared" si="5"/>
        <v>0</v>
      </c>
      <c r="BG127" s="106">
        <f t="shared" si="6"/>
        <v>0</v>
      </c>
      <c r="BH127" s="106">
        <f t="shared" si="7"/>
        <v>0</v>
      </c>
      <c r="BI127" s="106">
        <f t="shared" si="8"/>
        <v>0</v>
      </c>
      <c r="BJ127" s="6" t="s">
        <v>79</v>
      </c>
      <c r="BK127" s="106">
        <f t="shared" si="9"/>
        <v>0</v>
      </c>
      <c r="BL127" s="6" t="s">
        <v>224</v>
      </c>
      <c r="BM127" s="105" t="s">
        <v>266</v>
      </c>
    </row>
    <row r="128" spans="1:65" s="17" customFormat="1" ht="24">
      <c r="A128" s="14"/>
      <c r="B128" s="15"/>
      <c r="C128" s="94">
        <f t="shared" si="10"/>
        <v>6</v>
      </c>
      <c r="D128" s="94" t="s">
        <v>219</v>
      </c>
      <c r="E128" s="95" t="s">
        <v>2540</v>
      </c>
      <c r="F128" s="96" t="s">
        <v>4826</v>
      </c>
      <c r="G128" s="97" t="s">
        <v>458</v>
      </c>
      <c r="H128" s="98">
        <v>1</v>
      </c>
      <c r="I128" s="1"/>
      <c r="J128" s="99">
        <f t="shared" si="0"/>
        <v>0</v>
      </c>
      <c r="K128" s="96" t="s">
        <v>0</v>
      </c>
      <c r="L128" s="15"/>
      <c r="M128" s="100" t="s">
        <v>0</v>
      </c>
      <c r="N128" s="101" t="s">
        <v>37</v>
      </c>
      <c r="O128" s="102"/>
      <c r="P128" s="103">
        <f t="shared" si="1"/>
        <v>0</v>
      </c>
      <c r="Q128" s="103">
        <v>0</v>
      </c>
      <c r="R128" s="103">
        <f t="shared" si="2"/>
        <v>0</v>
      </c>
      <c r="S128" s="103">
        <v>0</v>
      </c>
      <c r="T128" s="104">
        <f t="shared" si="3"/>
        <v>0</v>
      </c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R128" s="105" t="s">
        <v>224</v>
      </c>
      <c r="AT128" s="105" t="s">
        <v>219</v>
      </c>
      <c r="AU128" s="105" t="s">
        <v>79</v>
      </c>
      <c r="AY128" s="6" t="s">
        <v>217</v>
      </c>
      <c r="BE128" s="106">
        <f t="shared" si="4"/>
        <v>0</v>
      </c>
      <c r="BF128" s="106">
        <f t="shared" si="5"/>
        <v>0</v>
      </c>
      <c r="BG128" s="106">
        <f t="shared" si="6"/>
        <v>0</v>
      </c>
      <c r="BH128" s="106">
        <f t="shared" si="7"/>
        <v>0</v>
      </c>
      <c r="BI128" s="106">
        <f t="shared" si="8"/>
        <v>0</v>
      </c>
      <c r="BJ128" s="6" t="s">
        <v>79</v>
      </c>
      <c r="BK128" s="106">
        <f t="shared" si="9"/>
        <v>0</v>
      </c>
      <c r="BL128" s="6" t="s">
        <v>224</v>
      </c>
      <c r="BM128" s="105" t="s">
        <v>275</v>
      </c>
    </row>
    <row r="129" spans="1:65" s="17" customFormat="1" ht="24">
      <c r="A129" s="14"/>
      <c r="B129" s="15"/>
      <c r="C129" s="94">
        <f t="shared" si="10"/>
        <v>7</v>
      </c>
      <c r="D129" s="94" t="s">
        <v>219</v>
      </c>
      <c r="E129" s="95" t="s">
        <v>2541</v>
      </c>
      <c r="F129" s="96" t="s">
        <v>4827</v>
      </c>
      <c r="G129" s="97" t="s">
        <v>458</v>
      </c>
      <c r="H129" s="98">
        <v>1</v>
      </c>
      <c r="I129" s="1"/>
      <c r="J129" s="99">
        <f t="shared" si="0"/>
        <v>0</v>
      </c>
      <c r="K129" s="96" t="s">
        <v>0</v>
      </c>
      <c r="L129" s="15"/>
      <c r="M129" s="100" t="s">
        <v>0</v>
      </c>
      <c r="N129" s="101" t="s">
        <v>37</v>
      </c>
      <c r="O129" s="102"/>
      <c r="P129" s="103">
        <f t="shared" si="1"/>
        <v>0</v>
      </c>
      <c r="Q129" s="103">
        <v>0</v>
      </c>
      <c r="R129" s="103">
        <f t="shared" si="2"/>
        <v>0</v>
      </c>
      <c r="S129" s="103">
        <v>0</v>
      </c>
      <c r="T129" s="104">
        <f t="shared" si="3"/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R129" s="105" t="s">
        <v>224</v>
      </c>
      <c r="AT129" s="105" t="s">
        <v>219</v>
      </c>
      <c r="AU129" s="105" t="s">
        <v>79</v>
      </c>
      <c r="AY129" s="6" t="s">
        <v>217</v>
      </c>
      <c r="BE129" s="106">
        <f t="shared" si="4"/>
        <v>0</v>
      </c>
      <c r="BF129" s="106">
        <f t="shared" si="5"/>
        <v>0</v>
      </c>
      <c r="BG129" s="106">
        <f t="shared" si="6"/>
        <v>0</v>
      </c>
      <c r="BH129" s="106">
        <f t="shared" si="7"/>
        <v>0</v>
      </c>
      <c r="BI129" s="106">
        <f t="shared" si="8"/>
        <v>0</v>
      </c>
      <c r="BJ129" s="6" t="s">
        <v>79</v>
      </c>
      <c r="BK129" s="106">
        <f t="shared" si="9"/>
        <v>0</v>
      </c>
      <c r="BL129" s="6" t="s">
        <v>224</v>
      </c>
      <c r="BM129" s="105" t="s">
        <v>283</v>
      </c>
    </row>
    <row r="130" spans="1:65" s="17" customFormat="1" ht="24">
      <c r="A130" s="14"/>
      <c r="B130" s="15"/>
      <c r="C130" s="94">
        <f t="shared" si="10"/>
        <v>8</v>
      </c>
      <c r="D130" s="94" t="s">
        <v>219</v>
      </c>
      <c r="E130" s="95" t="s">
        <v>2542</v>
      </c>
      <c r="F130" s="96" t="s">
        <v>4828</v>
      </c>
      <c r="G130" s="97" t="s">
        <v>458</v>
      </c>
      <c r="H130" s="98">
        <v>1</v>
      </c>
      <c r="I130" s="1"/>
      <c r="J130" s="99">
        <f t="shared" si="0"/>
        <v>0</v>
      </c>
      <c r="K130" s="96" t="s">
        <v>0</v>
      </c>
      <c r="L130" s="15"/>
      <c r="M130" s="100" t="s">
        <v>0</v>
      </c>
      <c r="N130" s="101" t="s">
        <v>37</v>
      </c>
      <c r="O130" s="102"/>
      <c r="P130" s="103">
        <f t="shared" si="1"/>
        <v>0</v>
      </c>
      <c r="Q130" s="103">
        <v>0</v>
      </c>
      <c r="R130" s="103">
        <f t="shared" si="2"/>
        <v>0</v>
      </c>
      <c r="S130" s="103">
        <v>0</v>
      </c>
      <c r="T130" s="104">
        <f t="shared" si="3"/>
        <v>0</v>
      </c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R130" s="105" t="s">
        <v>224</v>
      </c>
      <c r="AT130" s="105" t="s">
        <v>219</v>
      </c>
      <c r="AU130" s="105" t="s">
        <v>79</v>
      </c>
      <c r="AY130" s="6" t="s">
        <v>217</v>
      </c>
      <c r="BE130" s="106">
        <f t="shared" si="4"/>
        <v>0</v>
      </c>
      <c r="BF130" s="106">
        <f t="shared" si="5"/>
        <v>0</v>
      </c>
      <c r="BG130" s="106">
        <f t="shared" si="6"/>
        <v>0</v>
      </c>
      <c r="BH130" s="106">
        <f t="shared" si="7"/>
        <v>0</v>
      </c>
      <c r="BI130" s="106">
        <f t="shared" si="8"/>
        <v>0</v>
      </c>
      <c r="BJ130" s="6" t="s">
        <v>79</v>
      </c>
      <c r="BK130" s="106">
        <f t="shared" si="9"/>
        <v>0</v>
      </c>
      <c r="BL130" s="6" t="s">
        <v>224</v>
      </c>
      <c r="BM130" s="105" t="s">
        <v>293</v>
      </c>
    </row>
    <row r="131" spans="1:65" s="17" customFormat="1" ht="24">
      <c r="A131" s="14"/>
      <c r="B131" s="15"/>
      <c r="C131" s="94">
        <f t="shared" si="10"/>
        <v>9</v>
      </c>
      <c r="D131" s="94" t="s">
        <v>219</v>
      </c>
      <c r="E131" s="95" t="s">
        <v>2543</v>
      </c>
      <c r="F131" s="96" t="s">
        <v>4829</v>
      </c>
      <c r="G131" s="97" t="s">
        <v>458</v>
      </c>
      <c r="H131" s="98">
        <v>1</v>
      </c>
      <c r="I131" s="1"/>
      <c r="J131" s="99">
        <f t="shared" si="0"/>
        <v>0</v>
      </c>
      <c r="K131" s="96" t="s">
        <v>0</v>
      </c>
      <c r="L131" s="15"/>
      <c r="M131" s="100" t="s">
        <v>0</v>
      </c>
      <c r="N131" s="101" t="s">
        <v>37</v>
      </c>
      <c r="O131" s="102"/>
      <c r="P131" s="103">
        <f t="shared" si="1"/>
        <v>0</v>
      </c>
      <c r="Q131" s="103">
        <v>0</v>
      </c>
      <c r="R131" s="103">
        <f t="shared" si="2"/>
        <v>0</v>
      </c>
      <c r="S131" s="103">
        <v>0</v>
      </c>
      <c r="T131" s="104">
        <f t="shared" si="3"/>
        <v>0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R131" s="105" t="s">
        <v>224</v>
      </c>
      <c r="AT131" s="105" t="s">
        <v>219</v>
      </c>
      <c r="AU131" s="105" t="s">
        <v>79</v>
      </c>
      <c r="AY131" s="6" t="s">
        <v>217</v>
      </c>
      <c r="BE131" s="106">
        <f t="shared" si="4"/>
        <v>0</v>
      </c>
      <c r="BF131" s="106">
        <f t="shared" si="5"/>
        <v>0</v>
      </c>
      <c r="BG131" s="106">
        <f t="shared" si="6"/>
        <v>0</v>
      </c>
      <c r="BH131" s="106">
        <f t="shared" si="7"/>
        <v>0</v>
      </c>
      <c r="BI131" s="106">
        <f t="shared" si="8"/>
        <v>0</v>
      </c>
      <c r="BJ131" s="6" t="s">
        <v>79</v>
      </c>
      <c r="BK131" s="106">
        <f t="shared" si="9"/>
        <v>0</v>
      </c>
      <c r="BL131" s="6" t="s">
        <v>224</v>
      </c>
      <c r="BM131" s="105" t="s">
        <v>299</v>
      </c>
    </row>
    <row r="132" spans="1:65" s="17" customFormat="1" ht="24">
      <c r="A132" s="14"/>
      <c r="B132" s="15"/>
      <c r="C132" s="94">
        <f t="shared" si="10"/>
        <v>10</v>
      </c>
      <c r="D132" s="94" t="s">
        <v>219</v>
      </c>
      <c r="E132" s="95" t="s">
        <v>2544</v>
      </c>
      <c r="F132" s="96" t="s">
        <v>4830</v>
      </c>
      <c r="G132" s="97" t="s">
        <v>458</v>
      </c>
      <c r="H132" s="98">
        <v>1</v>
      </c>
      <c r="I132" s="1"/>
      <c r="J132" s="99">
        <f t="shared" si="0"/>
        <v>0</v>
      </c>
      <c r="K132" s="96" t="s">
        <v>0</v>
      </c>
      <c r="L132" s="15"/>
      <c r="M132" s="100" t="s">
        <v>0</v>
      </c>
      <c r="N132" s="101" t="s">
        <v>37</v>
      </c>
      <c r="O132" s="102"/>
      <c r="P132" s="103">
        <f t="shared" si="1"/>
        <v>0</v>
      </c>
      <c r="Q132" s="103">
        <v>0</v>
      </c>
      <c r="R132" s="103">
        <f t="shared" si="2"/>
        <v>0</v>
      </c>
      <c r="S132" s="103">
        <v>0</v>
      </c>
      <c r="T132" s="104">
        <f t="shared" si="3"/>
        <v>0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R132" s="105" t="s">
        <v>224</v>
      </c>
      <c r="AT132" s="105" t="s">
        <v>219</v>
      </c>
      <c r="AU132" s="105" t="s">
        <v>79</v>
      </c>
      <c r="AY132" s="6" t="s">
        <v>217</v>
      </c>
      <c r="BE132" s="106">
        <f t="shared" si="4"/>
        <v>0</v>
      </c>
      <c r="BF132" s="106">
        <f t="shared" si="5"/>
        <v>0</v>
      </c>
      <c r="BG132" s="106">
        <f t="shared" si="6"/>
        <v>0</v>
      </c>
      <c r="BH132" s="106">
        <f t="shared" si="7"/>
        <v>0</v>
      </c>
      <c r="BI132" s="106">
        <f t="shared" si="8"/>
        <v>0</v>
      </c>
      <c r="BJ132" s="6" t="s">
        <v>79</v>
      </c>
      <c r="BK132" s="106">
        <f t="shared" si="9"/>
        <v>0</v>
      </c>
      <c r="BL132" s="6" t="s">
        <v>224</v>
      </c>
      <c r="BM132" s="105" t="s">
        <v>308</v>
      </c>
    </row>
    <row r="133" spans="1:65" s="17" customFormat="1" ht="24">
      <c r="A133" s="14"/>
      <c r="B133" s="15"/>
      <c r="C133" s="94">
        <f t="shared" si="10"/>
        <v>11</v>
      </c>
      <c r="D133" s="94" t="s">
        <v>219</v>
      </c>
      <c r="E133" s="95" t="s">
        <v>2545</v>
      </c>
      <c r="F133" s="96" t="s">
        <v>4831</v>
      </c>
      <c r="G133" s="97" t="s">
        <v>458</v>
      </c>
      <c r="H133" s="98">
        <v>1</v>
      </c>
      <c r="I133" s="1"/>
      <c r="J133" s="99">
        <f t="shared" si="0"/>
        <v>0</v>
      </c>
      <c r="K133" s="96" t="s">
        <v>0</v>
      </c>
      <c r="L133" s="15"/>
      <c r="M133" s="100" t="s">
        <v>0</v>
      </c>
      <c r="N133" s="101" t="s">
        <v>37</v>
      </c>
      <c r="O133" s="102"/>
      <c r="P133" s="103">
        <f t="shared" si="1"/>
        <v>0</v>
      </c>
      <c r="Q133" s="103">
        <v>0</v>
      </c>
      <c r="R133" s="103">
        <f t="shared" si="2"/>
        <v>0</v>
      </c>
      <c r="S133" s="103">
        <v>0</v>
      </c>
      <c r="T133" s="104">
        <f t="shared" si="3"/>
        <v>0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R133" s="105" t="s">
        <v>224</v>
      </c>
      <c r="AT133" s="105" t="s">
        <v>219</v>
      </c>
      <c r="AU133" s="105" t="s">
        <v>79</v>
      </c>
      <c r="AY133" s="6" t="s">
        <v>217</v>
      </c>
      <c r="BE133" s="106">
        <f t="shared" si="4"/>
        <v>0</v>
      </c>
      <c r="BF133" s="106">
        <f t="shared" si="5"/>
        <v>0</v>
      </c>
      <c r="BG133" s="106">
        <f t="shared" si="6"/>
        <v>0</v>
      </c>
      <c r="BH133" s="106">
        <f t="shared" si="7"/>
        <v>0</v>
      </c>
      <c r="BI133" s="106">
        <f t="shared" si="8"/>
        <v>0</v>
      </c>
      <c r="BJ133" s="6" t="s">
        <v>79</v>
      </c>
      <c r="BK133" s="106">
        <f t="shared" si="9"/>
        <v>0</v>
      </c>
      <c r="BL133" s="6" t="s">
        <v>224</v>
      </c>
      <c r="BM133" s="105" t="s">
        <v>317</v>
      </c>
    </row>
    <row r="134" spans="1:65" s="17" customFormat="1" ht="24">
      <c r="A134" s="14"/>
      <c r="B134" s="15"/>
      <c r="C134" s="94">
        <f t="shared" si="10"/>
        <v>12</v>
      </c>
      <c r="D134" s="94" t="s">
        <v>219</v>
      </c>
      <c r="E134" s="95" t="s">
        <v>2546</v>
      </c>
      <c r="F134" s="96" t="s">
        <v>4832</v>
      </c>
      <c r="G134" s="97" t="s">
        <v>458</v>
      </c>
      <c r="H134" s="98">
        <v>1</v>
      </c>
      <c r="I134" s="1"/>
      <c r="J134" s="99">
        <f t="shared" si="0"/>
        <v>0</v>
      </c>
      <c r="K134" s="96" t="s">
        <v>0</v>
      </c>
      <c r="L134" s="15"/>
      <c r="M134" s="100" t="s">
        <v>0</v>
      </c>
      <c r="N134" s="101" t="s">
        <v>37</v>
      </c>
      <c r="O134" s="102"/>
      <c r="P134" s="103">
        <f t="shared" si="1"/>
        <v>0</v>
      </c>
      <c r="Q134" s="103">
        <v>0</v>
      </c>
      <c r="R134" s="103">
        <f t="shared" si="2"/>
        <v>0</v>
      </c>
      <c r="S134" s="103">
        <v>0</v>
      </c>
      <c r="T134" s="104">
        <f t="shared" si="3"/>
        <v>0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R134" s="105" t="s">
        <v>224</v>
      </c>
      <c r="AT134" s="105" t="s">
        <v>219</v>
      </c>
      <c r="AU134" s="105" t="s">
        <v>79</v>
      </c>
      <c r="AY134" s="6" t="s">
        <v>217</v>
      </c>
      <c r="BE134" s="106">
        <f t="shared" si="4"/>
        <v>0</v>
      </c>
      <c r="BF134" s="106">
        <f t="shared" si="5"/>
        <v>0</v>
      </c>
      <c r="BG134" s="106">
        <f t="shared" si="6"/>
        <v>0</v>
      </c>
      <c r="BH134" s="106">
        <f t="shared" si="7"/>
        <v>0</v>
      </c>
      <c r="BI134" s="106">
        <f t="shared" si="8"/>
        <v>0</v>
      </c>
      <c r="BJ134" s="6" t="s">
        <v>79</v>
      </c>
      <c r="BK134" s="106">
        <f t="shared" si="9"/>
        <v>0</v>
      </c>
      <c r="BL134" s="6" t="s">
        <v>224</v>
      </c>
      <c r="BM134" s="105" t="s">
        <v>326</v>
      </c>
    </row>
    <row r="135" spans="1:65" s="17" customFormat="1" ht="24">
      <c r="A135" s="14"/>
      <c r="B135" s="15"/>
      <c r="C135" s="94">
        <f t="shared" si="10"/>
        <v>13</v>
      </c>
      <c r="D135" s="94" t="s">
        <v>219</v>
      </c>
      <c r="E135" s="95" t="s">
        <v>2547</v>
      </c>
      <c r="F135" s="96" t="s">
        <v>4833</v>
      </c>
      <c r="G135" s="97" t="s">
        <v>458</v>
      </c>
      <c r="H135" s="98">
        <v>1</v>
      </c>
      <c r="I135" s="1"/>
      <c r="J135" s="99">
        <f t="shared" si="0"/>
        <v>0</v>
      </c>
      <c r="K135" s="96" t="s">
        <v>0</v>
      </c>
      <c r="L135" s="15"/>
      <c r="M135" s="100" t="s">
        <v>0</v>
      </c>
      <c r="N135" s="101" t="s">
        <v>37</v>
      </c>
      <c r="O135" s="102"/>
      <c r="P135" s="103">
        <f t="shared" si="1"/>
        <v>0</v>
      </c>
      <c r="Q135" s="103">
        <v>0</v>
      </c>
      <c r="R135" s="103">
        <f t="shared" si="2"/>
        <v>0</v>
      </c>
      <c r="S135" s="103">
        <v>0</v>
      </c>
      <c r="T135" s="104">
        <f t="shared" si="3"/>
        <v>0</v>
      </c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R135" s="105" t="s">
        <v>224</v>
      </c>
      <c r="AT135" s="105" t="s">
        <v>219</v>
      </c>
      <c r="AU135" s="105" t="s">
        <v>79</v>
      </c>
      <c r="AY135" s="6" t="s">
        <v>217</v>
      </c>
      <c r="BE135" s="106">
        <f t="shared" si="4"/>
        <v>0</v>
      </c>
      <c r="BF135" s="106">
        <f t="shared" si="5"/>
        <v>0</v>
      </c>
      <c r="BG135" s="106">
        <f t="shared" si="6"/>
        <v>0</v>
      </c>
      <c r="BH135" s="106">
        <f t="shared" si="7"/>
        <v>0</v>
      </c>
      <c r="BI135" s="106">
        <f t="shared" si="8"/>
        <v>0</v>
      </c>
      <c r="BJ135" s="6" t="s">
        <v>79</v>
      </c>
      <c r="BK135" s="106">
        <f t="shared" si="9"/>
        <v>0</v>
      </c>
      <c r="BL135" s="6" t="s">
        <v>224</v>
      </c>
      <c r="BM135" s="105" t="s">
        <v>335</v>
      </c>
    </row>
    <row r="136" spans="1:65" s="17" customFormat="1" ht="24">
      <c r="A136" s="14"/>
      <c r="B136" s="15"/>
      <c r="C136" s="94">
        <f t="shared" si="10"/>
        <v>14</v>
      </c>
      <c r="D136" s="94" t="s">
        <v>219</v>
      </c>
      <c r="E136" s="95" t="s">
        <v>2548</v>
      </c>
      <c r="F136" s="96" t="s">
        <v>4834</v>
      </c>
      <c r="G136" s="97" t="s">
        <v>458</v>
      </c>
      <c r="H136" s="98">
        <v>1</v>
      </c>
      <c r="I136" s="1"/>
      <c r="J136" s="99">
        <f t="shared" si="0"/>
        <v>0</v>
      </c>
      <c r="K136" s="96" t="s">
        <v>0</v>
      </c>
      <c r="L136" s="15"/>
      <c r="M136" s="100" t="s">
        <v>0</v>
      </c>
      <c r="N136" s="101" t="s">
        <v>37</v>
      </c>
      <c r="O136" s="102"/>
      <c r="P136" s="103">
        <f t="shared" si="1"/>
        <v>0</v>
      </c>
      <c r="Q136" s="103">
        <v>0</v>
      </c>
      <c r="R136" s="103">
        <f t="shared" si="2"/>
        <v>0</v>
      </c>
      <c r="S136" s="103">
        <v>0</v>
      </c>
      <c r="T136" s="104">
        <f t="shared" si="3"/>
        <v>0</v>
      </c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R136" s="105" t="s">
        <v>224</v>
      </c>
      <c r="AT136" s="105" t="s">
        <v>219</v>
      </c>
      <c r="AU136" s="105" t="s">
        <v>79</v>
      </c>
      <c r="AY136" s="6" t="s">
        <v>217</v>
      </c>
      <c r="BE136" s="106">
        <f t="shared" si="4"/>
        <v>0</v>
      </c>
      <c r="BF136" s="106">
        <f t="shared" si="5"/>
        <v>0</v>
      </c>
      <c r="BG136" s="106">
        <f t="shared" si="6"/>
        <v>0</v>
      </c>
      <c r="BH136" s="106">
        <f t="shared" si="7"/>
        <v>0</v>
      </c>
      <c r="BI136" s="106">
        <f t="shared" si="8"/>
        <v>0</v>
      </c>
      <c r="BJ136" s="6" t="s">
        <v>79</v>
      </c>
      <c r="BK136" s="106">
        <f t="shared" si="9"/>
        <v>0</v>
      </c>
      <c r="BL136" s="6" t="s">
        <v>224</v>
      </c>
      <c r="BM136" s="105" t="s">
        <v>343</v>
      </c>
    </row>
    <row r="137" spans="1:65" s="17" customFormat="1" ht="24">
      <c r="A137" s="14"/>
      <c r="B137" s="15"/>
      <c r="C137" s="94">
        <f t="shared" si="10"/>
        <v>15</v>
      </c>
      <c r="D137" s="94" t="s">
        <v>219</v>
      </c>
      <c r="E137" s="95" t="s">
        <v>2549</v>
      </c>
      <c r="F137" s="96" t="s">
        <v>4835</v>
      </c>
      <c r="G137" s="97" t="s">
        <v>458</v>
      </c>
      <c r="H137" s="98">
        <v>1</v>
      </c>
      <c r="I137" s="1"/>
      <c r="J137" s="99">
        <f t="shared" si="0"/>
        <v>0</v>
      </c>
      <c r="K137" s="96" t="s">
        <v>0</v>
      </c>
      <c r="L137" s="15"/>
      <c r="M137" s="100" t="s">
        <v>0</v>
      </c>
      <c r="N137" s="101" t="s">
        <v>37</v>
      </c>
      <c r="O137" s="102"/>
      <c r="P137" s="103">
        <f t="shared" si="1"/>
        <v>0</v>
      </c>
      <c r="Q137" s="103">
        <v>0</v>
      </c>
      <c r="R137" s="103">
        <f t="shared" si="2"/>
        <v>0</v>
      </c>
      <c r="S137" s="103">
        <v>0</v>
      </c>
      <c r="T137" s="104">
        <f t="shared" si="3"/>
        <v>0</v>
      </c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R137" s="105" t="s">
        <v>224</v>
      </c>
      <c r="AT137" s="105" t="s">
        <v>219</v>
      </c>
      <c r="AU137" s="105" t="s">
        <v>79</v>
      </c>
      <c r="AY137" s="6" t="s">
        <v>217</v>
      </c>
      <c r="BE137" s="106">
        <f t="shared" si="4"/>
        <v>0</v>
      </c>
      <c r="BF137" s="106">
        <f t="shared" si="5"/>
        <v>0</v>
      </c>
      <c r="BG137" s="106">
        <f t="shared" si="6"/>
        <v>0</v>
      </c>
      <c r="BH137" s="106">
        <f t="shared" si="7"/>
        <v>0</v>
      </c>
      <c r="BI137" s="106">
        <f t="shared" si="8"/>
        <v>0</v>
      </c>
      <c r="BJ137" s="6" t="s">
        <v>79</v>
      </c>
      <c r="BK137" s="106">
        <f t="shared" si="9"/>
        <v>0</v>
      </c>
      <c r="BL137" s="6" t="s">
        <v>224</v>
      </c>
      <c r="BM137" s="105" t="s">
        <v>354</v>
      </c>
    </row>
    <row r="138" spans="1:65" s="17" customFormat="1" ht="24">
      <c r="A138" s="14"/>
      <c r="B138" s="15"/>
      <c r="C138" s="94">
        <f t="shared" si="10"/>
        <v>16</v>
      </c>
      <c r="D138" s="94" t="s">
        <v>219</v>
      </c>
      <c r="E138" s="95" t="s">
        <v>2550</v>
      </c>
      <c r="F138" s="96" t="s">
        <v>4836</v>
      </c>
      <c r="G138" s="97" t="s">
        <v>458</v>
      </c>
      <c r="H138" s="98">
        <v>1</v>
      </c>
      <c r="I138" s="1"/>
      <c r="J138" s="99">
        <f t="shared" si="0"/>
        <v>0</v>
      </c>
      <c r="K138" s="96" t="s">
        <v>0</v>
      </c>
      <c r="L138" s="15"/>
      <c r="M138" s="100" t="s">
        <v>0</v>
      </c>
      <c r="N138" s="101" t="s">
        <v>37</v>
      </c>
      <c r="O138" s="102"/>
      <c r="P138" s="103">
        <f t="shared" si="1"/>
        <v>0</v>
      </c>
      <c r="Q138" s="103">
        <v>0</v>
      </c>
      <c r="R138" s="103">
        <f t="shared" si="2"/>
        <v>0</v>
      </c>
      <c r="S138" s="103">
        <v>0</v>
      </c>
      <c r="T138" s="104">
        <f t="shared" si="3"/>
        <v>0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R138" s="105" t="s">
        <v>224</v>
      </c>
      <c r="AT138" s="105" t="s">
        <v>219</v>
      </c>
      <c r="AU138" s="105" t="s">
        <v>79</v>
      </c>
      <c r="AY138" s="6" t="s">
        <v>217</v>
      </c>
      <c r="BE138" s="106">
        <f t="shared" si="4"/>
        <v>0</v>
      </c>
      <c r="BF138" s="106">
        <f t="shared" si="5"/>
        <v>0</v>
      </c>
      <c r="BG138" s="106">
        <f t="shared" si="6"/>
        <v>0</v>
      </c>
      <c r="BH138" s="106">
        <f t="shared" si="7"/>
        <v>0</v>
      </c>
      <c r="BI138" s="106">
        <f t="shared" si="8"/>
        <v>0</v>
      </c>
      <c r="BJ138" s="6" t="s">
        <v>79</v>
      </c>
      <c r="BK138" s="106">
        <f t="shared" si="9"/>
        <v>0</v>
      </c>
      <c r="BL138" s="6" t="s">
        <v>224</v>
      </c>
      <c r="BM138" s="105" t="s">
        <v>364</v>
      </c>
    </row>
    <row r="139" spans="1:65" s="17" customFormat="1" ht="24">
      <c r="A139" s="14"/>
      <c r="B139" s="15"/>
      <c r="C139" s="94">
        <f t="shared" si="10"/>
        <v>17</v>
      </c>
      <c r="D139" s="94" t="s">
        <v>219</v>
      </c>
      <c r="E139" s="95" t="s">
        <v>2551</v>
      </c>
      <c r="F139" s="96" t="s">
        <v>4837</v>
      </c>
      <c r="G139" s="97" t="s">
        <v>458</v>
      </c>
      <c r="H139" s="98">
        <v>1</v>
      </c>
      <c r="I139" s="1"/>
      <c r="J139" s="99">
        <f t="shared" si="0"/>
        <v>0</v>
      </c>
      <c r="K139" s="96" t="s">
        <v>0</v>
      </c>
      <c r="L139" s="15"/>
      <c r="M139" s="100" t="s">
        <v>0</v>
      </c>
      <c r="N139" s="101" t="s">
        <v>37</v>
      </c>
      <c r="O139" s="102"/>
      <c r="P139" s="103">
        <f t="shared" si="1"/>
        <v>0</v>
      </c>
      <c r="Q139" s="103">
        <v>0</v>
      </c>
      <c r="R139" s="103">
        <f t="shared" si="2"/>
        <v>0</v>
      </c>
      <c r="S139" s="103">
        <v>0</v>
      </c>
      <c r="T139" s="104">
        <f t="shared" si="3"/>
        <v>0</v>
      </c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R139" s="105" t="s">
        <v>224</v>
      </c>
      <c r="AT139" s="105" t="s">
        <v>219</v>
      </c>
      <c r="AU139" s="105" t="s">
        <v>79</v>
      </c>
      <c r="AY139" s="6" t="s">
        <v>217</v>
      </c>
      <c r="BE139" s="106">
        <f t="shared" si="4"/>
        <v>0</v>
      </c>
      <c r="BF139" s="106">
        <f t="shared" si="5"/>
        <v>0</v>
      </c>
      <c r="BG139" s="106">
        <f t="shared" si="6"/>
        <v>0</v>
      </c>
      <c r="BH139" s="106">
        <f t="shared" si="7"/>
        <v>0</v>
      </c>
      <c r="BI139" s="106">
        <f t="shared" si="8"/>
        <v>0</v>
      </c>
      <c r="BJ139" s="6" t="s">
        <v>79</v>
      </c>
      <c r="BK139" s="106">
        <f t="shared" si="9"/>
        <v>0</v>
      </c>
      <c r="BL139" s="6" t="s">
        <v>224</v>
      </c>
      <c r="BM139" s="105" t="s">
        <v>2409</v>
      </c>
    </row>
    <row r="140" spans="1:65" s="17" customFormat="1" ht="24">
      <c r="A140" s="14"/>
      <c r="B140" s="15"/>
      <c r="C140" s="94">
        <f t="shared" si="10"/>
        <v>18</v>
      </c>
      <c r="D140" s="94" t="s">
        <v>219</v>
      </c>
      <c r="E140" s="95" t="s">
        <v>2552</v>
      </c>
      <c r="F140" s="96" t="s">
        <v>4838</v>
      </c>
      <c r="G140" s="97" t="s">
        <v>458</v>
      </c>
      <c r="H140" s="98">
        <v>1</v>
      </c>
      <c r="I140" s="1"/>
      <c r="J140" s="99">
        <f t="shared" si="0"/>
        <v>0</v>
      </c>
      <c r="K140" s="96" t="s">
        <v>0</v>
      </c>
      <c r="L140" s="15"/>
      <c r="M140" s="100" t="s">
        <v>0</v>
      </c>
      <c r="N140" s="101" t="s">
        <v>37</v>
      </c>
      <c r="O140" s="102"/>
      <c r="P140" s="103">
        <f t="shared" si="1"/>
        <v>0</v>
      </c>
      <c r="Q140" s="103">
        <v>0</v>
      </c>
      <c r="R140" s="103">
        <f t="shared" si="2"/>
        <v>0</v>
      </c>
      <c r="S140" s="103">
        <v>0</v>
      </c>
      <c r="T140" s="104">
        <f t="shared" si="3"/>
        <v>0</v>
      </c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R140" s="105" t="s">
        <v>224</v>
      </c>
      <c r="AT140" s="105" t="s">
        <v>219</v>
      </c>
      <c r="AU140" s="105" t="s">
        <v>79</v>
      </c>
      <c r="AY140" s="6" t="s">
        <v>217</v>
      </c>
      <c r="BE140" s="106">
        <f t="shared" si="4"/>
        <v>0</v>
      </c>
      <c r="BF140" s="106">
        <f t="shared" si="5"/>
        <v>0</v>
      </c>
      <c r="BG140" s="106">
        <f t="shared" si="6"/>
        <v>0</v>
      </c>
      <c r="BH140" s="106">
        <f t="shared" si="7"/>
        <v>0</v>
      </c>
      <c r="BI140" s="106">
        <f t="shared" si="8"/>
        <v>0</v>
      </c>
      <c r="BJ140" s="6" t="s">
        <v>79</v>
      </c>
      <c r="BK140" s="106">
        <f t="shared" si="9"/>
        <v>0</v>
      </c>
      <c r="BL140" s="6" t="s">
        <v>224</v>
      </c>
      <c r="BM140" s="105" t="s">
        <v>380</v>
      </c>
    </row>
    <row r="141" spans="1:65" s="17" customFormat="1" ht="24">
      <c r="A141" s="14"/>
      <c r="B141" s="15"/>
      <c r="C141" s="94">
        <f t="shared" si="10"/>
        <v>19</v>
      </c>
      <c r="D141" s="94" t="s">
        <v>219</v>
      </c>
      <c r="E141" s="95" t="s">
        <v>2553</v>
      </c>
      <c r="F141" s="96" t="s">
        <v>4839</v>
      </c>
      <c r="G141" s="97" t="s">
        <v>458</v>
      </c>
      <c r="H141" s="98">
        <v>1</v>
      </c>
      <c r="I141" s="1"/>
      <c r="J141" s="99">
        <f t="shared" si="0"/>
        <v>0</v>
      </c>
      <c r="K141" s="96" t="s">
        <v>0</v>
      </c>
      <c r="L141" s="15"/>
      <c r="M141" s="100" t="s">
        <v>0</v>
      </c>
      <c r="N141" s="101" t="s">
        <v>37</v>
      </c>
      <c r="O141" s="102"/>
      <c r="P141" s="103">
        <f t="shared" si="1"/>
        <v>0</v>
      </c>
      <c r="Q141" s="103">
        <v>0</v>
      </c>
      <c r="R141" s="103">
        <f t="shared" si="2"/>
        <v>0</v>
      </c>
      <c r="S141" s="103">
        <v>0</v>
      </c>
      <c r="T141" s="104">
        <f t="shared" si="3"/>
        <v>0</v>
      </c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R141" s="105" t="s">
        <v>224</v>
      </c>
      <c r="AT141" s="105" t="s">
        <v>219</v>
      </c>
      <c r="AU141" s="105" t="s">
        <v>79</v>
      </c>
      <c r="AY141" s="6" t="s">
        <v>217</v>
      </c>
      <c r="BE141" s="106">
        <f t="shared" si="4"/>
        <v>0</v>
      </c>
      <c r="BF141" s="106">
        <f t="shared" si="5"/>
        <v>0</v>
      </c>
      <c r="BG141" s="106">
        <f t="shared" si="6"/>
        <v>0</v>
      </c>
      <c r="BH141" s="106">
        <f t="shared" si="7"/>
        <v>0</v>
      </c>
      <c r="BI141" s="106">
        <f t="shared" si="8"/>
        <v>0</v>
      </c>
      <c r="BJ141" s="6" t="s">
        <v>79</v>
      </c>
      <c r="BK141" s="106">
        <f t="shared" si="9"/>
        <v>0</v>
      </c>
      <c r="BL141" s="6" t="s">
        <v>224</v>
      </c>
      <c r="BM141" s="105" t="s">
        <v>395</v>
      </c>
    </row>
    <row r="142" spans="1:65" s="17" customFormat="1" ht="24">
      <c r="A142" s="14"/>
      <c r="B142" s="15"/>
      <c r="C142" s="94">
        <f t="shared" si="10"/>
        <v>20</v>
      </c>
      <c r="D142" s="94" t="s">
        <v>219</v>
      </c>
      <c r="E142" s="95" t="s">
        <v>2554</v>
      </c>
      <c r="F142" s="96" t="s">
        <v>4840</v>
      </c>
      <c r="G142" s="97" t="s">
        <v>458</v>
      </c>
      <c r="H142" s="98">
        <v>1</v>
      </c>
      <c r="I142" s="1"/>
      <c r="J142" s="99">
        <f t="shared" si="0"/>
        <v>0</v>
      </c>
      <c r="K142" s="96" t="s">
        <v>0</v>
      </c>
      <c r="L142" s="15"/>
      <c r="M142" s="100" t="s">
        <v>0</v>
      </c>
      <c r="N142" s="101" t="s">
        <v>37</v>
      </c>
      <c r="O142" s="102"/>
      <c r="P142" s="103">
        <f t="shared" si="1"/>
        <v>0</v>
      </c>
      <c r="Q142" s="103">
        <v>0</v>
      </c>
      <c r="R142" s="103">
        <f t="shared" si="2"/>
        <v>0</v>
      </c>
      <c r="S142" s="103">
        <v>0</v>
      </c>
      <c r="T142" s="104">
        <f t="shared" si="3"/>
        <v>0</v>
      </c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R142" s="105" t="s">
        <v>224</v>
      </c>
      <c r="AT142" s="105" t="s">
        <v>219</v>
      </c>
      <c r="AU142" s="105" t="s">
        <v>79</v>
      </c>
      <c r="AY142" s="6" t="s">
        <v>217</v>
      </c>
      <c r="BE142" s="106">
        <f t="shared" si="4"/>
        <v>0</v>
      </c>
      <c r="BF142" s="106">
        <f t="shared" si="5"/>
        <v>0</v>
      </c>
      <c r="BG142" s="106">
        <f t="shared" si="6"/>
        <v>0</v>
      </c>
      <c r="BH142" s="106">
        <f t="shared" si="7"/>
        <v>0</v>
      </c>
      <c r="BI142" s="106">
        <f t="shared" si="8"/>
        <v>0</v>
      </c>
      <c r="BJ142" s="6" t="s">
        <v>79</v>
      </c>
      <c r="BK142" s="106">
        <f t="shared" si="9"/>
        <v>0</v>
      </c>
      <c r="BL142" s="6" t="s">
        <v>224</v>
      </c>
      <c r="BM142" s="105" t="s">
        <v>2413</v>
      </c>
    </row>
    <row r="143" spans="1:65" s="17" customFormat="1" ht="24">
      <c r="A143" s="14"/>
      <c r="B143" s="15"/>
      <c r="C143" s="94">
        <f t="shared" si="10"/>
        <v>21</v>
      </c>
      <c r="D143" s="94" t="s">
        <v>219</v>
      </c>
      <c r="E143" s="95" t="s">
        <v>2555</v>
      </c>
      <c r="F143" s="96" t="s">
        <v>4841</v>
      </c>
      <c r="G143" s="97" t="s">
        <v>458</v>
      </c>
      <c r="H143" s="98">
        <v>1</v>
      </c>
      <c r="I143" s="1"/>
      <c r="J143" s="99">
        <f t="shared" si="0"/>
        <v>0</v>
      </c>
      <c r="K143" s="96" t="s">
        <v>0</v>
      </c>
      <c r="L143" s="15"/>
      <c r="M143" s="100" t="s">
        <v>0</v>
      </c>
      <c r="N143" s="101" t="s">
        <v>37</v>
      </c>
      <c r="O143" s="102"/>
      <c r="P143" s="103">
        <f t="shared" si="1"/>
        <v>0</v>
      </c>
      <c r="Q143" s="103">
        <v>0</v>
      </c>
      <c r="R143" s="103">
        <f t="shared" si="2"/>
        <v>0</v>
      </c>
      <c r="S143" s="103">
        <v>0</v>
      </c>
      <c r="T143" s="104">
        <f t="shared" si="3"/>
        <v>0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R143" s="105" t="s">
        <v>224</v>
      </c>
      <c r="AT143" s="105" t="s">
        <v>219</v>
      </c>
      <c r="AU143" s="105" t="s">
        <v>79</v>
      </c>
      <c r="AY143" s="6" t="s">
        <v>217</v>
      </c>
      <c r="BE143" s="106">
        <f t="shared" si="4"/>
        <v>0</v>
      </c>
      <c r="BF143" s="106">
        <f t="shared" si="5"/>
        <v>0</v>
      </c>
      <c r="BG143" s="106">
        <f t="shared" si="6"/>
        <v>0</v>
      </c>
      <c r="BH143" s="106">
        <f t="shared" si="7"/>
        <v>0</v>
      </c>
      <c r="BI143" s="106">
        <f t="shared" si="8"/>
        <v>0</v>
      </c>
      <c r="BJ143" s="6" t="s">
        <v>79</v>
      </c>
      <c r="BK143" s="106">
        <f t="shared" si="9"/>
        <v>0</v>
      </c>
      <c r="BL143" s="6" t="s">
        <v>224</v>
      </c>
      <c r="BM143" s="105" t="s">
        <v>410</v>
      </c>
    </row>
    <row r="144" spans="1:65" s="17" customFormat="1" ht="24">
      <c r="A144" s="14"/>
      <c r="B144" s="15"/>
      <c r="C144" s="94">
        <f t="shared" si="10"/>
        <v>22</v>
      </c>
      <c r="D144" s="94" t="s">
        <v>219</v>
      </c>
      <c r="E144" s="95" t="s">
        <v>2556</v>
      </c>
      <c r="F144" s="96" t="s">
        <v>4842</v>
      </c>
      <c r="G144" s="97" t="s">
        <v>458</v>
      </c>
      <c r="H144" s="98">
        <v>1</v>
      </c>
      <c r="I144" s="1"/>
      <c r="J144" s="99">
        <f t="shared" si="0"/>
        <v>0</v>
      </c>
      <c r="K144" s="96" t="s">
        <v>0</v>
      </c>
      <c r="L144" s="15"/>
      <c r="M144" s="100" t="s">
        <v>0</v>
      </c>
      <c r="N144" s="101" t="s">
        <v>37</v>
      </c>
      <c r="O144" s="102"/>
      <c r="P144" s="103">
        <f t="shared" si="1"/>
        <v>0</v>
      </c>
      <c r="Q144" s="103">
        <v>0</v>
      </c>
      <c r="R144" s="103">
        <f t="shared" si="2"/>
        <v>0</v>
      </c>
      <c r="S144" s="103">
        <v>0</v>
      </c>
      <c r="T144" s="104">
        <f t="shared" si="3"/>
        <v>0</v>
      </c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R144" s="105" t="s">
        <v>224</v>
      </c>
      <c r="AT144" s="105" t="s">
        <v>219</v>
      </c>
      <c r="AU144" s="105" t="s">
        <v>79</v>
      </c>
      <c r="AY144" s="6" t="s">
        <v>217</v>
      </c>
      <c r="BE144" s="106">
        <f t="shared" si="4"/>
        <v>0</v>
      </c>
      <c r="BF144" s="106">
        <f t="shared" si="5"/>
        <v>0</v>
      </c>
      <c r="BG144" s="106">
        <f t="shared" si="6"/>
        <v>0</v>
      </c>
      <c r="BH144" s="106">
        <f t="shared" si="7"/>
        <v>0</v>
      </c>
      <c r="BI144" s="106">
        <f t="shared" si="8"/>
        <v>0</v>
      </c>
      <c r="BJ144" s="6" t="s">
        <v>79</v>
      </c>
      <c r="BK144" s="106">
        <f t="shared" si="9"/>
        <v>0</v>
      </c>
      <c r="BL144" s="6" t="s">
        <v>224</v>
      </c>
      <c r="BM144" s="105" t="s">
        <v>425</v>
      </c>
    </row>
    <row r="145" spans="1:65" s="17" customFormat="1" ht="24">
      <c r="A145" s="14"/>
      <c r="B145" s="15"/>
      <c r="C145" s="94">
        <f t="shared" si="10"/>
        <v>23</v>
      </c>
      <c r="D145" s="94" t="s">
        <v>219</v>
      </c>
      <c r="E145" s="95" t="s">
        <v>2557</v>
      </c>
      <c r="F145" s="96" t="s">
        <v>4843</v>
      </c>
      <c r="G145" s="97" t="s">
        <v>458</v>
      </c>
      <c r="H145" s="98">
        <v>1</v>
      </c>
      <c r="I145" s="1"/>
      <c r="J145" s="99">
        <f t="shared" si="0"/>
        <v>0</v>
      </c>
      <c r="K145" s="96" t="s">
        <v>0</v>
      </c>
      <c r="L145" s="15"/>
      <c r="M145" s="100" t="s">
        <v>0</v>
      </c>
      <c r="N145" s="101" t="s">
        <v>37</v>
      </c>
      <c r="O145" s="102"/>
      <c r="P145" s="103">
        <f t="shared" si="1"/>
        <v>0</v>
      </c>
      <c r="Q145" s="103">
        <v>0</v>
      </c>
      <c r="R145" s="103">
        <f t="shared" si="2"/>
        <v>0</v>
      </c>
      <c r="S145" s="103">
        <v>0</v>
      </c>
      <c r="T145" s="104">
        <f t="shared" si="3"/>
        <v>0</v>
      </c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R145" s="105" t="s">
        <v>224</v>
      </c>
      <c r="AT145" s="105" t="s">
        <v>219</v>
      </c>
      <c r="AU145" s="105" t="s">
        <v>79</v>
      </c>
      <c r="AY145" s="6" t="s">
        <v>217</v>
      </c>
      <c r="BE145" s="106">
        <f t="shared" si="4"/>
        <v>0</v>
      </c>
      <c r="BF145" s="106">
        <f t="shared" si="5"/>
        <v>0</v>
      </c>
      <c r="BG145" s="106">
        <f t="shared" si="6"/>
        <v>0</v>
      </c>
      <c r="BH145" s="106">
        <f t="shared" si="7"/>
        <v>0</v>
      </c>
      <c r="BI145" s="106">
        <f t="shared" si="8"/>
        <v>0</v>
      </c>
      <c r="BJ145" s="6" t="s">
        <v>79</v>
      </c>
      <c r="BK145" s="106">
        <f t="shared" si="9"/>
        <v>0</v>
      </c>
      <c r="BL145" s="6" t="s">
        <v>224</v>
      </c>
      <c r="BM145" s="105" t="s">
        <v>435</v>
      </c>
    </row>
    <row r="146" spans="1:65" s="17" customFormat="1" ht="24">
      <c r="A146" s="14"/>
      <c r="B146" s="15"/>
      <c r="C146" s="94">
        <f t="shared" si="10"/>
        <v>24</v>
      </c>
      <c r="D146" s="94" t="s">
        <v>219</v>
      </c>
      <c r="E146" s="95" t="s">
        <v>2558</v>
      </c>
      <c r="F146" s="96" t="s">
        <v>4844</v>
      </c>
      <c r="G146" s="97" t="s">
        <v>458</v>
      </c>
      <c r="H146" s="98">
        <v>1</v>
      </c>
      <c r="I146" s="1"/>
      <c r="J146" s="99">
        <f t="shared" si="0"/>
        <v>0</v>
      </c>
      <c r="K146" s="96" t="s">
        <v>0</v>
      </c>
      <c r="L146" s="15"/>
      <c r="M146" s="100" t="s">
        <v>0</v>
      </c>
      <c r="N146" s="101" t="s">
        <v>37</v>
      </c>
      <c r="O146" s="102"/>
      <c r="P146" s="103">
        <f t="shared" si="1"/>
        <v>0</v>
      </c>
      <c r="Q146" s="103">
        <v>0</v>
      </c>
      <c r="R146" s="103">
        <f t="shared" si="2"/>
        <v>0</v>
      </c>
      <c r="S146" s="103">
        <v>0</v>
      </c>
      <c r="T146" s="104">
        <f t="shared" si="3"/>
        <v>0</v>
      </c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R146" s="105" t="s">
        <v>224</v>
      </c>
      <c r="AT146" s="105" t="s">
        <v>219</v>
      </c>
      <c r="AU146" s="105" t="s">
        <v>79</v>
      </c>
      <c r="AY146" s="6" t="s">
        <v>217</v>
      </c>
      <c r="BE146" s="106">
        <f t="shared" si="4"/>
        <v>0</v>
      </c>
      <c r="BF146" s="106">
        <f t="shared" si="5"/>
        <v>0</v>
      </c>
      <c r="BG146" s="106">
        <f t="shared" si="6"/>
        <v>0</v>
      </c>
      <c r="BH146" s="106">
        <f t="shared" si="7"/>
        <v>0</v>
      </c>
      <c r="BI146" s="106">
        <f t="shared" si="8"/>
        <v>0</v>
      </c>
      <c r="BJ146" s="6" t="s">
        <v>79</v>
      </c>
      <c r="BK146" s="106">
        <f t="shared" si="9"/>
        <v>0</v>
      </c>
      <c r="BL146" s="6" t="s">
        <v>224</v>
      </c>
      <c r="BM146" s="105" t="s">
        <v>445</v>
      </c>
    </row>
    <row r="147" spans="1:65" s="17" customFormat="1" ht="24">
      <c r="A147" s="14"/>
      <c r="B147" s="15"/>
      <c r="C147" s="94">
        <f t="shared" si="10"/>
        <v>25</v>
      </c>
      <c r="D147" s="94" t="s">
        <v>219</v>
      </c>
      <c r="E147" s="95" t="s">
        <v>2559</v>
      </c>
      <c r="F147" s="96" t="s">
        <v>4845</v>
      </c>
      <c r="G147" s="97" t="s">
        <v>458</v>
      </c>
      <c r="H147" s="98">
        <v>1</v>
      </c>
      <c r="I147" s="1"/>
      <c r="J147" s="99">
        <f t="shared" si="0"/>
        <v>0</v>
      </c>
      <c r="K147" s="96" t="s">
        <v>0</v>
      </c>
      <c r="L147" s="15"/>
      <c r="M147" s="100" t="s">
        <v>0</v>
      </c>
      <c r="N147" s="101" t="s">
        <v>37</v>
      </c>
      <c r="O147" s="102"/>
      <c r="P147" s="103">
        <f t="shared" si="1"/>
        <v>0</v>
      </c>
      <c r="Q147" s="103">
        <v>0</v>
      </c>
      <c r="R147" s="103">
        <f t="shared" si="2"/>
        <v>0</v>
      </c>
      <c r="S147" s="103">
        <v>0</v>
      </c>
      <c r="T147" s="104">
        <f t="shared" si="3"/>
        <v>0</v>
      </c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R147" s="105" t="s">
        <v>224</v>
      </c>
      <c r="AT147" s="105" t="s">
        <v>219</v>
      </c>
      <c r="AU147" s="105" t="s">
        <v>79</v>
      </c>
      <c r="AY147" s="6" t="s">
        <v>217</v>
      </c>
      <c r="BE147" s="106">
        <f t="shared" si="4"/>
        <v>0</v>
      </c>
      <c r="BF147" s="106">
        <f t="shared" si="5"/>
        <v>0</v>
      </c>
      <c r="BG147" s="106">
        <f t="shared" si="6"/>
        <v>0</v>
      </c>
      <c r="BH147" s="106">
        <f t="shared" si="7"/>
        <v>0</v>
      </c>
      <c r="BI147" s="106">
        <f t="shared" si="8"/>
        <v>0</v>
      </c>
      <c r="BJ147" s="6" t="s">
        <v>79</v>
      </c>
      <c r="BK147" s="106">
        <f t="shared" si="9"/>
        <v>0</v>
      </c>
      <c r="BL147" s="6" t="s">
        <v>224</v>
      </c>
      <c r="BM147" s="105" t="s">
        <v>455</v>
      </c>
    </row>
    <row r="148" spans="1:65" s="17" customFormat="1" ht="24">
      <c r="A148" s="14"/>
      <c r="B148" s="15"/>
      <c r="C148" s="94">
        <f t="shared" si="10"/>
        <v>26</v>
      </c>
      <c r="D148" s="94" t="s">
        <v>219</v>
      </c>
      <c r="E148" s="95" t="s">
        <v>2560</v>
      </c>
      <c r="F148" s="96" t="s">
        <v>4846</v>
      </c>
      <c r="G148" s="97" t="s">
        <v>458</v>
      </c>
      <c r="H148" s="98">
        <v>1</v>
      </c>
      <c r="I148" s="1"/>
      <c r="J148" s="99">
        <f t="shared" si="0"/>
        <v>0</v>
      </c>
      <c r="K148" s="96" t="s">
        <v>0</v>
      </c>
      <c r="L148" s="15"/>
      <c r="M148" s="100" t="s">
        <v>0</v>
      </c>
      <c r="N148" s="101" t="s">
        <v>37</v>
      </c>
      <c r="O148" s="102"/>
      <c r="P148" s="103">
        <f t="shared" si="1"/>
        <v>0</v>
      </c>
      <c r="Q148" s="103">
        <v>0</v>
      </c>
      <c r="R148" s="103">
        <f t="shared" si="2"/>
        <v>0</v>
      </c>
      <c r="S148" s="103">
        <v>0</v>
      </c>
      <c r="T148" s="104">
        <f t="shared" si="3"/>
        <v>0</v>
      </c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R148" s="105" t="s">
        <v>224</v>
      </c>
      <c r="AT148" s="105" t="s">
        <v>219</v>
      </c>
      <c r="AU148" s="105" t="s">
        <v>79</v>
      </c>
      <c r="AY148" s="6" t="s">
        <v>217</v>
      </c>
      <c r="BE148" s="106">
        <f t="shared" si="4"/>
        <v>0</v>
      </c>
      <c r="BF148" s="106">
        <f t="shared" si="5"/>
        <v>0</v>
      </c>
      <c r="BG148" s="106">
        <f t="shared" si="6"/>
        <v>0</v>
      </c>
      <c r="BH148" s="106">
        <f t="shared" si="7"/>
        <v>0</v>
      </c>
      <c r="BI148" s="106">
        <f t="shared" si="8"/>
        <v>0</v>
      </c>
      <c r="BJ148" s="6" t="s">
        <v>79</v>
      </c>
      <c r="BK148" s="106">
        <f t="shared" si="9"/>
        <v>0</v>
      </c>
      <c r="BL148" s="6" t="s">
        <v>224</v>
      </c>
      <c r="BM148" s="105" t="s">
        <v>464</v>
      </c>
    </row>
    <row r="149" spans="1:65" s="17" customFormat="1" ht="24">
      <c r="A149" s="14"/>
      <c r="B149" s="15"/>
      <c r="C149" s="94">
        <f t="shared" si="10"/>
        <v>27</v>
      </c>
      <c r="D149" s="94" t="s">
        <v>219</v>
      </c>
      <c r="E149" s="95" t="s">
        <v>2561</v>
      </c>
      <c r="F149" s="96" t="s">
        <v>4847</v>
      </c>
      <c r="G149" s="97" t="s">
        <v>458</v>
      </c>
      <c r="H149" s="98">
        <v>1</v>
      </c>
      <c r="I149" s="1"/>
      <c r="J149" s="99">
        <f t="shared" si="0"/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 t="shared" si="1"/>
        <v>0</v>
      </c>
      <c r="Q149" s="103">
        <v>0</v>
      </c>
      <c r="R149" s="103">
        <f t="shared" si="2"/>
        <v>0</v>
      </c>
      <c r="S149" s="103">
        <v>0</v>
      </c>
      <c r="T149" s="104">
        <f t="shared" si="3"/>
        <v>0</v>
      </c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R149" s="105" t="s">
        <v>224</v>
      </c>
      <c r="AT149" s="105" t="s">
        <v>219</v>
      </c>
      <c r="AU149" s="105" t="s">
        <v>79</v>
      </c>
      <c r="AY149" s="6" t="s">
        <v>217</v>
      </c>
      <c r="BE149" s="106">
        <f t="shared" si="4"/>
        <v>0</v>
      </c>
      <c r="BF149" s="106">
        <f t="shared" si="5"/>
        <v>0</v>
      </c>
      <c r="BG149" s="106">
        <f t="shared" si="6"/>
        <v>0</v>
      </c>
      <c r="BH149" s="106">
        <f t="shared" si="7"/>
        <v>0</v>
      </c>
      <c r="BI149" s="106">
        <f t="shared" si="8"/>
        <v>0</v>
      </c>
      <c r="BJ149" s="6" t="s">
        <v>79</v>
      </c>
      <c r="BK149" s="106">
        <f t="shared" si="9"/>
        <v>0</v>
      </c>
      <c r="BL149" s="6" t="s">
        <v>224</v>
      </c>
      <c r="BM149" s="105" t="s">
        <v>2421</v>
      </c>
    </row>
    <row r="150" spans="1:65" s="17" customFormat="1" ht="24">
      <c r="A150" s="14"/>
      <c r="B150" s="15"/>
      <c r="C150" s="94">
        <f t="shared" si="10"/>
        <v>28</v>
      </c>
      <c r="D150" s="94" t="s">
        <v>219</v>
      </c>
      <c r="E150" s="95" t="s">
        <v>2562</v>
      </c>
      <c r="F150" s="96" t="s">
        <v>4848</v>
      </c>
      <c r="G150" s="97" t="s">
        <v>458</v>
      </c>
      <c r="H150" s="98">
        <v>1</v>
      </c>
      <c r="I150" s="1"/>
      <c r="J150" s="99">
        <f t="shared" si="0"/>
        <v>0</v>
      </c>
      <c r="K150" s="96" t="s">
        <v>0</v>
      </c>
      <c r="L150" s="15"/>
      <c r="M150" s="100" t="s">
        <v>0</v>
      </c>
      <c r="N150" s="101" t="s">
        <v>37</v>
      </c>
      <c r="O150" s="102"/>
      <c r="P150" s="103">
        <f t="shared" si="1"/>
        <v>0</v>
      </c>
      <c r="Q150" s="103">
        <v>0</v>
      </c>
      <c r="R150" s="103">
        <f t="shared" si="2"/>
        <v>0</v>
      </c>
      <c r="S150" s="103">
        <v>0</v>
      </c>
      <c r="T150" s="104">
        <f t="shared" si="3"/>
        <v>0</v>
      </c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R150" s="105" t="s">
        <v>224</v>
      </c>
      <c r="AT150" s="105" t="s">
        <v>219</v>
      </c>
      <c r="AU150" s="105" t="s">
        <v>79</v>
      </c>
      <c r="AY150" s="6" t="s">
        <v>217</v>
      </c>
      <c r="BE150" s="106">
        <f t="shared" si="4"/>
        <v>0</v>
      </c>
      <c r="BF150" s="106">
        <f t="shared" si="5"/>
        <v>0</v>
      </c>
      <c r="BG150" s="106">
        <f t="shared" si="6"/>
        <v>0</v>
      </c>
      <c r="BH150" s="106">
        <f t="shared" si="7"/>
        <v>0</v>
      </c>
      <c r="BI150" s="106">
        <f t="shared" si="8"/>
        <v>0</v>
      </c>
      <c r="BJ150" s="6" t="s">
        <v>79</v>
      </c>
      <c r="BK150" s="106">
        <f t="shared" si="9"/>
        <v>0</v>
      </c>
      <c r="BL150" s="6" t="s">
        <v>224</v>
      </c>
      <c r="BM150" s="105" t="s">
        <v>2423</v>
      </c>
    </row>
    <row r="151" spans="1:65" s="17" customFormat="1" ht="24">
      <c r="A151" s="14"/>
      <c r="B151" s="15"/>
      <c r="C151" s="94">
        <f t="shared" si="10"/>
        <v>29</v>
      </c>
      <c r="D151" s="94" t="s">
        <v>219</v>
      </c>
      <c r="E151" s="95" t="s">
        <v>2563</v>
      </c>
      <c r="F151" s="96" t="s">
        <v>4849</v>
      </c>
      <c r="G151" s="97" t="s">
        <v>458</v>
      </c>
      <c r="H151" s="98">
        <v>1</v>
      </c>
      <c r="I151" s="1"/>
      <c r="J151" s="99">
        <f t="shared" si="0"/>
        <v>0</v>
      </c>
      <c r="K151" s="96" t="s">
        <v>0</v>
      </c>
      <c r="L151" s="15"/>
      <c r="M151" s="100" t="s">
        <v>0</v>
      </c>
      <c r="N151" s="101" t="s">
        <v>37</v>
      </c>
      <c r="O151" s="102"/>
      <c r="P151" s="103">
        <f t="shared" si="1"/>
        <v>0</v>
      </c>
      <c r="Q151" s="103">
        <v>0</v>
      </c>
      <c r="R151" s="103">
        <f t="shared" si="2"/>
        <v>0</v>
      </c>
      <c r="S151" s="103">
        <v>0</v>
      </c>
      <c r="T151" s="104">
        <f t="shared" si="3"/>
        <v>0</v>
      </c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R151" s="105" t="s">
        <v>224</v>
      </c>
      <c r="AT151" s="105" t="s">
        <v>219</v>
      </c>
      <c r="AU151" s="105" t="s">
        <v>79</v>
      </c>
      <c r="AY151" s="6" t="s">
        <v>217</v>
      </c>
      <c r="BE151" s="106">
        <f t="shared" si="4"/>
        <v>0</v>
      </c>
      <c r="BF151" s="106">
        <f t="shared" si="5"/>
        <v>0</v>
      </c>
      <c r="BG151" s="106">
        <f t="shared" si="6"/>
        <v>0</v>
      </c>
      <c r="BH151" s="106">
        <f t="shared" si="7"/>
        <v>0</v>
      </c>
      <c r="BI151" s="106">
        <f t="shared" si="8"/>
        <v>0</v>
      </c>
      <c r="BJ151" s="6" t="s">
        <v>79</v>
      </c>
      <c r="BK151" s="106">
        <f t="shared" si="9"/>
        <v>0</v>
      </c>
      <c r="BL151" s="6" t="s">
        <v>224</v>
      </c>
      <c r="BM151" s="105" t="s">
        <v>474</v>
      </c>
    </row>
    <row r="152" spans="1:65" s="17" customFormat="1" ht="24">
      <c r="A152" s="14"/>
      <c r="B152" s="15"/>
      <c r="C152" s="94">
        <f t="shared" si="10"/>
        <v>30</v>
      </c>
      <c r="D152" s="94" t="s">
        <v>219</v>
      </c>
      <c r="E152" s="95" t="s">
        <v>2564</v>
      </c>
      <c r="F152" s="96" t="s">
        <v>4850</v>
      </c>
      <c r="G152" s="97" t="s">
        <v>458</v>
      </c>
      <c r="H152" s="98">
        <v>1</v>
      </c>
      <c r="I152" s="1"/>
      <c r="J152" s="99">
        <f t="shared" si="0"/>
        <v>0</v>
      </c>
      <c r="K152" s="96" t="s">
        <v>0</v>
      </c>
      <c r="L152" s="15"/>
      <c r="M152" s="100" t="s">
        <v>0</v>
      </c>
      <c r="N152" s="101" t="s">
        <v>37</v>
      </c>
      <c r="O152" s="102"/>
      <c r="P152" s="103">
        <f t="shared" si="1"/>
        <v>0</v>
      </c>
      <c r="Q152" s="103">
        <v>0</v>
      </c>
      <c r="R152" s="103">
        <f t="shared" si="2"/>
        <v>0</v>
      </c>
      <c r="S152" s="103">
        <v>0</v>
      </c>
      <c r="T152" s="104">
        <f t="shared" si="3"/>
        <v>0</v>
      </c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R152" s="105" t="s">
        <v>224</v>
      </c>
      <c r="AT152" s="105" t="s">
        <v>219</v>
      </c>
      <c r="AU152" s="105" t="s">
        <v>79</v>
      </c>
      <c r="AY152" s="6" t="s">
        <v>217</v>
      </c>
      <c r="BE152" s="106">
        <f t="shared" si="4"/>
        <v>0</v>
      </c>
      <c r="BF152" s="106">
        <f t="shared" si="5"/>
        <v>0</v>
      </c>
      <c r="BG152" s="106">
        <f t="shared" si="6"/>
        <v>0</v>
      </c>
      <c r="BH152" s="106">
        <f t="shared" si="7"/>
        <v>0</v>
      </c>
      <c r="BI152" s="106">
        <f t="shared" si="8"/>
        <v>0</v>
      </c>
      <c r="BJ152" s="6" t="s">
        <v>79</v>
      </c>
      <c r="BK152" s="106">
        <f t="shared" si="9"/>
        <v>0</v>
      </c>
      <c r="BL152" s="6" t="s">
        <v>224</v>
      </c>
      <c r="BM152" s="105" t="s">
        <v>484</v>
      </c>
    </row>
    <row r="153" spans="1:65" s="17" customFormat="1" ht="24">
      <c r="A153" s="14"/>
      <c r="B153" s="15"/>
      <c r="C153" s="94">
        <f t="shared" si="10"/>
        <v>31</v>
      </c>
      <c r="D153" s="94" t="s">
        <v>219</v>
      </c>
      <c r="E153" s="95" t="s">
        <v>2565</v>
      </c>
      <c r="F153" s="96" t="s">
        <v>4851</v>
      </c>
      <c r="G153" s="97" t="s">
        <v>458</v>
      </c>
      <c r="H153" s="98">
        <v>1</v>
      </c>
      <c r="I153" s="1"/>
      <c r="J153" s="99">
        <f t="shared" si="0"/>
        <v>0</v>
      </c>
      <c r="K153" s="96" t="s">
        <v>0</v>
      </c>
      <c r="L153" s="15"/>
      <c r="M153" s="100" t="s">
        <v>0</v>
      </c>
      <c r="N153" s="101" t="s">
        <v>37</v>
      </c>
      <c r="O153" s="102"/>
      <c r="P153" s="103">
        <f t="shared" si="1"/>
        <v>0</v>
      </c>
      <c r="Q153" s="103">
        <v>0</v>
      </c>
      <c r="R153" s="103">
        <f t="shared" si="2"/>
        <v>0</v>
      </c>
      <c r="S153" s="103">
        <v>0</v>
      </c>
      <c r="T153" s="104">
        <f t="shared" si="3"/>
        <v>0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R153" s="105" t="s">
        <v>224</v>
      </c>
      <c r="AT153" s="105" t="s">
        <v>219</v>
      </c>
      <c r="AU153" s="105" t="s">
        <v>79</v>
      </c>
      <c r="AY153" s="6" t="s">
        <v>217</v>
      </c>
      <c r="BE153" s="106">
        <f t="shared" si="4"/>
        <v>0</v>
      </c>
      <c r="BF153" s="106">
        <f t="shared" si="5"/>
        <v>0</v>
      </c>
      <c r="BG153" s="106">
        <f t="shared" si="6"/>
        <v>0</v>
      </c>
      <c r="BH153" s="106">
        <f t="shared" si="7"/>
        <v>0</v>
      </c>
      <c r="BI153" s="106">
        <f t="shared" si="8"/>
        <v>0</v>
      </c>
      <c r="BJ153" s="6" t="s">
        <v>79</v>
      </c>
      <c r="BK153" s="106">
        <f t="shared" si="9"/>
        <v>0</v>
      </c>
      <c r="BL153" s="6" t="s">
        <v>224</v>
      </c>
      <c r="BM153" s="105" t="s">
        <v>494</v>
      </c>
    </row>
    <row r="154" spans="1:65" s="17" customFormat="1" ht="24">
      <c r="A154" s="14"/>
      <c r="B154" s="15"/>
      <c r="C154" s="94">
        <f t="shared" si="10"/>
        <v>32</v>
      </c>
      <c r="D154" s="94" t="s">
        <v>219</v>
      </c>
      <c r="E154" s="95" t="s">
        <v>2566</v>
      </c>
      <c r="F154" s="96" t="s">
        <v>4852</v>
      </c>
      <c r="G154" s="97" t="s">
        <v>458</v>
      </c>
      <c r="H154" s="98">
        <v>1</v>
      </c>
      <c r="I154" s="1"/>
      <c r="J154" s="99">
        <f t="shared" si="0"/>
        <v>0</v>
      </c>
      <c r="K154" s="96" t="s">
        <v>0</v>
      </c>
      <c r="L154" s="15"/>
      <c r="M154" s="100" t="s">
        <v>0</v>
      </c>
      <c r="N154" s="101" t="s">
        <v>37</v>
      </c>
      <c r="O154" s="102"/>
      <c r="P154" s="103">
        <f t="shared" si="1"/>
        <v>0</v>
      </c>
      <c r="Q154" s="103">
        <v>0</v>
      </c>
      <c r="R154" s="103">
        <f t="shared" si="2"/>
        <v>0</v>
      </c>
      <c r="S154" s="103">
        <v>0</v>
      </c>
      <c r="T154" s="104">
        <f t="shared" si="3"/>
        <v>0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R154" s="105" t="s">
        <v>224</v>
      </c>
      <c r="AT154" s="105" t="s">
        <v>219</v>
      </c>
      <c r="AU154" s="105" t="s">
        <v>79</v>
      </c>
      <c r="AY154" s="6" t="s">
        <v>217</v>
      </c>
      <c r="BE154" s="106">
        <f t="shared" si="4"/>
        <v>0</v>
      </c>
      <c r="BF154" s="106">
        <f t="shared" si="5"/>
        <v>0</v>
      </c>
      <c r="BG154" s="106">
        <f t="shared" si="6"/>
        <v>0</v>
      </c>
      <c r="BH154" s="106">
        <f t="shared" si="7"/>
        <v>0</v>
      </c>
      <c r="BI154" s="106">
        <f t="shared" si="8"/>
        <v>0</v>
      </c>
      <c r="BJ154" s="6" t="s">
        <v>79</v>
      </c>
      <c r="BK154" s="106">
        <f t="shared" si="9"/>
        <v>0</v>
      </c>
      <c r="BL154" s="6" t="s">
        <v>224</v>
      </c>
      <c r="BM154" s="105" t="s">
        <v>507</v>
      </c>
    </row>
    <row r="155" spans="1:65" s="17" customFormat="1" ht="24">
      <c r="A155" s="14"/>
      <c r="B155" s="15"/>
      <c r="C155" s="94">
        <f t="shared" si="10"/>
        <v>33</v>
      </c>
      <c r="D155" s="94" t="s">
        <v>219</v>
      </c>
      <c r="E155" s="95" t="s">
        <v>2567</v>
      </c>
      <c r="F155" s="96" t="s">
        <v>4853</v>
      </c>
      <c r="G155" s="97" t="s">
        <v>458</v>
      </c>
      <c r="H155" s="98">
        <v>1</v>
      </c>
      <c r="I155" s="1"/>
      <c r="J155" s="99">
        <f t="shared" ref="J155:J183" si="11">ROUND(I155*H155,2)</f>
        <v>0</v>
      </c>
      <c r="K155" s="96" t="s">
        <v>0</v>
      </c>
      <c r="L155" s="15"/>
      <c r="M155" s="100" t="s">
        <v>0</v>
      </c>
      <c r="N155" s="101" t="s">
        <v>37</v>
      </c>
      <c r="O155" s="102"/>
      <c r="P155" s="103">
        <f t="shared" ref="P155:P183" si="12">O155*H155</f>
        <v>0</v>
      </c>
      <c r="Q155" s="103">
        <v>0</v>
      </c>
      <c r="R155" s="103">
        <f t="shared" ref="R155:R183" si="13">Q155*H155</f>
        <v>0</v>
      </c>
      <c r="S155" s="103">
        <v>0</v>
      </c>
      <c r="T155" s="104">
        <f t="shared" ref="T155:T183" si="14">S155*H155</f>
        <v>0</v>
      </c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R155" s="105" t="s">
        <v>224</v>
      </c>
      <c r="AT155" s="105" t="s">
        <v>219</v>
      </c>
      <c r="AU155" s="105" t="s">
        <v>79</v>
      </c>
      <c r="AY155" s="6" t="s">
        <v>217</v>
      </c>
      <c r="BE155" s="106">
        <f t="shared" ref="BE155:BE183" si="15">IF(N155="základní",J155,0)</f>
        <v>0</v>
      </c>
      <c r="BF155" s="106">
        <f t="shared" ref="BF155:BF183" si="16">IF(N155="snížená",J155,0)</f>
        <v>0</v>
      </c>
      <c r="BG155" s="106">
        <f t="shared" ref="BG155:BG183" si="17">IF(N155="zákl. přenesená",J155,0)</f>
        <v>0</v>
      </c>
      <c r="BH155" s="106">
        <f t="shared" ref="BH155:BH183" si="18">IF(N155="sníž. přenesená",J155,0)</f>
        <v>0</v>
      </c>
      <c r="BI155" s="106">
        <f t="shared" ref="BI155:BI183" si="19">IF(N155="nulová",J155,0)</f>
        <v>0</v>
      </c>
      <c r="BJ155" s="6" t="s">
        <v>79</v>
      </c>
      <c r="BK155" s="106">
        <f t="shared" ref="BK155:BK183" si="20">ROUND(I155*H155,2)</f>
        <v>0</v>
      </c>
      <c r="BL155" s="6" t="s">
        <v>224</v>
      </c>
      <c r="BM155" s="105" t="s">
        <v>2429</v>
      </c>
    </row>
    <row r="156" spans="1:65" s="17" customFormat="1" ht="24">
      <c r="A156" s="14"/>
      <c r="B156" s="15"/>
      <c r="C156" s="94">
        <f t="shared" si="10"/>
        <v>34</v>
      </c>
      <c r="D156" s="94" t="s">
        <v>219</v>
      </c>
      <c r="E156" s="95" t="s">
        <v>2568</v>
      </c>
      <c r="F156" s="96" t="s">
        <v>4854</v>
      </c>
      <c r="G156" s="97" t="s">
        <v>458</v>
      </c>
      <c r="H156" s="98">
        <v>1</v>
      </c>
      <c r="I156" s="1"/>
      <c r="J156" s="99">
        <f t="shared" si="11"/>
        <v>0</v>
      </c>
      <c r="K156" s="96" t="s">
        <v>0</v>
      </c>
      <c r="L156" s="15"/>
      <c r="M156" s="100" t="s">
        <v>0</v>
      </c>
      <c r="N156" s="101" t="s">
        <v>37</v>
      </c>
      <c r="O156" s="102"/>
      <c r="P156" s="103">
        <f t="shared" si="12"/>
        <v>0</v>
      </c>
      <c r="Q156" s="103">
        <v>0</v>
      </c>
      <c r="R156" s="103">
        <f t="shared" si="13"/>
        <v>0</v>
      </c>
      <c r="S156" s="103">
        <v>0</v>
      </c>
      <c r="T156" s="104">
        <f t="shared" si="14"/>
        <v>0</v>
      </c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R156" s="105" t="s">
        <v>224</v>
      </c>
      <c r="AT156" s="105" t="s">
        <v>219</v>
      </c>
      <c r="AU156" s="105" t="s">
        <v>79</v>
      </c>
      <c r="AY156" s="6" t="s">
        <v>217</v>
      </c>
      <c r="BE156" s="106">
        <f t="shared" si="15"/>
        <v>0</v>
      </c>
      <c r="BF156" s="106">
        <f t="shared" si="16"/>
        <v>0</v>
      </c>
      <c r="BG156" s="106">
        <f t="shared" si="17"/>
        <v>0</v>
      </c>
      <c r="BH156" s="106">
        <f t="shared" si="18"/>
        <v>0</v>
      </c>
      <c r="BI156" s="106">
        <f t="shared" si="19"/>
        <v>0</v>
      </c>
      <c r="BJ156" s="6" t="s">
        <v>79</v>
      </c>
      <c r="BK156" s="106">
        <f t="shared" si="20"/>
        <v>0</v>
      </c>
      <c r="BL156" s="6" t="s">
        <v>224</v>
      </c>
      <c r="BM156" s="105" t="s">
        <v>2431</v>
      </c>
    </row>
    <row r="157" spans="1:65" s="17" customFormat="1" ht="24">
      <c r="A157" s="14"/>
      <c r="B157" s="15"/>
      <c r="C157" s="94">
        <f t="shared" si="10"/>
        <v>35</v>
      </c>
      <c r="D157" s="94" t="s">
        <v>219</v>
      </c>
      <c r="E157" s="95" t="s">
        <v>2569</v>
      </c>
      <c r="F157" s="96" t="s">
        <v>4855</v>
      </c>
      <c r="G157" s="97" t="s">
        <v>458</v>
      </c>
      <c r="H157" s="98">
        <v>1</v>
      </c>
      <c r="I157" s="1"/>
      <c r="J157" s="99">
        <f t="shared" si="11"/>
        <v>0</v>
      </c>
      <c r="K157" s="96" t="s">
        <v>0</v>
      </c>
      <c r="L157" s="15"/>
      <c r="M157" s="100" t="s">
        <v>0</v>
      </c>
      <c r="N157" s="101" t="s">
        <v>37</v>
      </c>
      <c r="O157" s="102"/>
      <c r="P157" s="103">
        <f t="shared" si="12"/>
        <v>0</v>
      </c>
      <c r="Q157" s="103">
        <v>0</v>
      </c>
      <c r="R157" s="103">
        <f t="shared" si="13"/>
        <v>0</v>
      </c>
      <c r="S157" s="103">
        <v>0</v>
      </c>
      <c r="T157" s="104">
        <f t="shared" si="14"/>
        <v>0</v>
      </c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R157" s="105" t="s">
        <v>224</v>
      </c>
      <c r="AT157" s="105" t="s">
        <v>219</v>
      </c>
      <c r="AU157" s="105" t="s">
        <v>79</v>
      </c>
      <c r="AY157" s="6" t="s">
        <v>217</v>
      </c>
      <c r="BE157" s="106">
        <f t="shared" si="15"/>
        <v>0</v>
      </c>
      <c r="BF157" s="106">
        <f t="shared" si="16"/>
        <v>0</v>
      </c>
      <c r="BG157" s="106">
        <f t="shared" si="17"/>
        <v>0</v>
      </c>
      <c r="BH157" s="106">
        <f t="shared" si="18"/>
        <v>0</v>
      </c>
      <c r="BI157" s="106">
        <f t="shared" si="19"/>
        <v>0</v>
      </c>
      <c r="BJ157" s="6" t="s">
        <v>79</v>
      </c>
      <c r="BK157" s="106">
        <f t="shared" si="20"/>
        <v>0</v>
      </c>
      <c r="BL157" s="6" t="s">
        <v>224</v>
      </c>
      <c r="BM157" s="105" t="s">
        <v>516</v>
      </c>
    </row>
    <row r="158" spans="1:65" s="17" customFormat="1" ht="24">
      <c r="A158" s="14"/>
      <c r="B158" s="15"/>
      <c r="C158" s="94">
        <f t="shared" si="10"/>
        <v>36</v>
      </c>
      <c r="D158" s="94" t="s">
        <v>219</v>
      </c>
      <c r="E158" s="95" t="s">
        <v>2570</v>
      </c>
      <c r="F158" s="96" t="s">
        <v>4856</v>
      </c>
      <c r="G158" s="97" t="s">
        <v>458</v>
      </c>
      <c r="H158" s="98">
        <v>1</v>
      </c>
      <c r="I158" s="1"/>
      <c r="J158" s="99">
        <f t="shared" si="11"/>
        <v>0</v>
      </c>
      <c r="K158" s="96" t="s">
        <v>0</v>
      </c>
      <c r="L158" s="15"/>
      <c r="M158" s="100" t="s">
        <v>0</v>
      </c>
      <c r="N158" s="101" t="s">
        <v>37</v>
      </c>
      <c r="O158" s="102"/>
      <c r="P158" s="103">
        <f t="shared" si="12"/>
        <v>0</v>
      </c>
      <c r="Q158" s="103">
        <v>0</v>
      </c>
      <c r="R158" s="103">
        <f t="shared" si="13"/>
        <v>0</v>
      </c>
      <c r="S158" s="103">
        <v>0</v>
      </c>
      <c r="T158" s="104">
        <f t="shared" si="14"/>
        <v>0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R158" s="105" t="s">
        <v>224</v>
      </c>
      <c r="AT158" s="105" t="s">
        <v>219</v>
      </c>
      <c r="AU158" s="105" t="s">
        <v>79</v>
      </c>
      <c r="AY158" s="6" t="s">
        <v>217</v>
      </c>
      <c r="BE158" s="106">
        <f t="shared" si="15"/>
        <v>0</v>
      </c>
      <c r="BF158" s="106">
        <f t="shared" si="16"/>
        <v>0</v>
      </c>
      <c r="BG158" s="106">
        <f t="shared" si="17"/>
        <v>0</v>
      </c>
      <c r="BH158" s="106">
        <f t="shared" si="18"/>
        <v>0</v>
      </c>
      <c r="BI158" s="106">
        <f t="shared" si="19"/>
        <v>0</v>
      </c>
      <c r="BJ158" s="6" t="s">
        <v>79</v>
      </c>
      <c r="BK158" s="106">
        <f t="shared" si="20"/>
        <v>0</v>
      </c>
      <c r="BL158" s="6" t="s">
        <v>224</v>
      </c>
      <c r="BM158" s="105" t="s">
        <v>527</v>
      </c>
    </row>
    <row r="159" spans="1:65" s="17" customFormat="1" ht="24">
      <c r="A159" s="14"/>
      <c r="B159" s="15"/>
      <c r="C159" s="94">
        <f t="shared" si="10"/>
        <v>37</v>
      </c>
      <c r="D159" s="94" t="s">
        <v>219</v>
      </c>
      <c r="E159" s="95" t="s">
        <v>2571</v>
      </c>
      <c r="F159" s="96" t="s">
        <v>4857</v>
      </c>
      <c r="G159" s="97" t="s">
        <v>458</v>
      </c>
      <c r="H159" s="98">
        <v>1</v>
      </c>
      <c r="I159" s="1"/>
      <c r="J159" s="99">
        <f t="shared" si="11"/>
        <v>0</v>
      </c>
      <c r="K159" s="96" t="s">
        <v>0</v>
      </c>
      <c r="L159" s="15"/>
      <c r="M159" s="100" t="s">
        <v>0</v>
      </c>
      <c r="N159" s="101" t="s">
        <v>37</v>
      </c>
      <c r="O159" s="102"/>
      <c r="P159" s="103">
        <f t="shared" si="12"/>
        <v>0</v>
      </c>
      <c r="Q159" s="103">
        <v>0</v>
      </c>
      <c r="R159" s="103">
        <f t="shared" si="13"/>
        <v>0</v>
      </c>
      <c r="S159" s="103">
        <v>0</v>
      </c>
      <c r="T159" s="104">
        <f t="shared" si="14"/>
        <v>0</v>
      </c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R159" s="105" t="s">
        <v>224</v>
      </c>
      <c r="AT159" s="105" t="s">
        <v>219</v>
      </c>
      <c r="AU159" s="105" t="s">
        <v>79</v>
      </c>
      <c r="AY159" s="6" t="s">
        <v>217</v>
      </c>
      <c r="BE159" s="106">
        <f t="shared" si="15"/>
        <v>0</v>
      </c>
      <c r="BF159" s="106">
        <f t="shared" si="16"/>
        <v>0</v>
      </c>
      <c r="BG159" s="106">
        <f t="shared" si="17"/>
        <v>0</v>
      </c>
      <c r="BH159" s="106">
        <f t="shared" si="18"/>
        <v>0</v>
      </c>
      <c r="BI159" s="106">
        <f t="shared" si="19"/>
        <v>0</v>
      </c>
      <c r="BJ159" s="6" t="s">
        <v>79</v>
      </c>
      <c r="BK159" s="106">
        <f t="shared" si="20"/>
        <v>0</v>
      </c>
      <c r="BL159" s="6" t="s">
        <v>224</v>
      </c>
      <c r="BM159" s="105" t="s">
        <v>536</v>
      </c>
    </row>
    <row r="160" spans="1:65" s="17" customFormat="1" ht="24">
      <c r="A160" s="14"/>
      <c r="B160" s="15"/>
      <c r="C160" s="94">
        <f t="shared" si="10"/>
        <v>38</v>
      </c>
      <c r="D160" s="94" t="s">
        <v>219</v>
      </c>
      <c r="E160" s="95" t="s">
        <v>2572</v>
      </c>
      <c r="F160" s="96" t="s">
        <v>4858</v>
      </c>
      <c r="G160" s="97" t="s">
        <v>458</v>
      </c>
      <c r="H160" s="98">
        <v>1</v>
      </c>
      <c r="I160" s="1"/>
      <c r="J160" s="99">
        <f t="shared" si="11"/>
        <v>0</v>
      </c>
      <c r="K160" s="96" t="s">
        <v>0</v>
      </c>
      <c r="L160" s="15"/>
      <c r="M160" s="100" t="s">
        <v>0</v>
      </c>
      <c r="N160" s="101" t="s">
        <v>37</v>
      </c>
      <c r="O160" s="102"/>
      <c r="P160" s="103">
        <f t="shared" si="12"/>
        <v>0</v>
      </c>
      <c r="Q160" s="103">
        <v>0</v>
      </c>
      <c r="R160" s="103">
        <f t="shared" si="13"/>
        <v>0</v>
      </c>
      <c r="S160" s="103">
        <v>0</v>
      </c>
      <c r="T160" s="104">
        <f t="shared" si="14"/>
        <v>0</v>
      </c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R160" s="105" t="s">
        <v>224</v>
      </c>
      <c r="AT160" s="105" t="s">
        <v>219</v>
      </c>
      <c r="AU160" s="105" t="s">
        <v>79</v>
      </c>
      <c r="AY160" s="6" t="s">
        <v>217</v>
      </c>
      <c r="BE160" s="106">
        <f t="shared" si="15"/>
        <v>0</v>
      </c>
      <c r="BF160" s="106">
        <f t="shared" si="16"/>
        <v>0</v>
      </c>
      <c r="BG160" s="106">
        <f t="shared" si="17"/>
        <v>0</v>
      </c>
      <c r="BH160" s="106">
        <f t="shared" si="18"/>
        <v>0</v>
      </c>
      <c r="BI160" s="106">
        <f t="shared" si="19"/>
        <v>0</v>
      </c>
      <c r="BJ160" s="6" t="s">
        <v>79</v>
      </c>
      <c r="BK160" s="106">
        <f t="shared" si="20"/>
        <v>0</v>
      </c>
      <c r="BL160" s="6" t="s">
        <v>224</v>
      </c>
      <c r="BM160" s="105" t="s">
        <v>2478</v>
      </c>
    </row>
    <row r="161" spans="1:65" s="17" customFormat="1" ht="24">
      <c r="A161" s="14"/>
      <c r="B161" s="15"/>
      <c r="C161" s="94">
        <f t="shared" si="10"/>
        <v>39</v>
      </c>
      <c r="D161" s="94" t="s">
        <v>219</v>
      </c>
      <c r="E161" s="95" t="s">
        <v>2573</v>
      </c>
      <c r="F161" s="96" t="s">
        <v>4859</v>
      </c>
      <c r="G161" s="97" t="s">
        <v>458</v>
      </c>
      <c r="H161" s="98">
        <v>1</v>
      </c>
      <c r="I161" s="1"/>
      <c r="J161" s="99">
        <f t="shared" si="11"/>
        <v>0</v>
      </c>
      <c r="K161" s="96" t="s">
        <v>0</v>
      </c>
      <c r="L161" s="15"/>
      <c r="M161" s="100" t="s">
        <v>0</v>
      </c>
      <c r="N161" s="101" t="s">
        <v>37</v>
      </c>
      <c r="O161" s="102"/>
      <c r="P161" s="103">
        <f t="shared" si="12"/>
        <v>0</v>
      </c>
      <c r="Q161" s="103">
        <v>0</v>
      </c>
      <c r="R161" s="103">
        <f t="shared" si="13"/>
        <v>0</v>
      </c>
      <c r="S161" s="103">
        <v>0</v>
      </c>
      <c r="T161" s="104">
        <f t="shared" si="14"/>
        <v>0</v>
      </c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R161" s="105" t="s">
        <v>224</v>
      </c>
      <c r="AT161" s="105" t="s">
        <v>219</v>
      </c>
      <c r="AU161" s="105" t="s">
        <v>79</v>
      </c>
      <c r="AY161" s="6" t="s">
        <v>217</v>
      </c>
      <c r="BE161" s="106">
        <f t="shared" si="15"/>
        <v>0</v>
      </c>
      <c r="BF161" s="106">
        <f t="shared" si="16"/>
        <v>0</v>
      </c>
      <c r="BG161" s="106">
        <f t="shared" si="17"/>
        <v>0</v>
      </c>
      <c r="BH161" s="106">
        <f t="shared" si="18"/>
        <v>0</v>
      </c>
      <c r="BI161" s="106">
        <f t="shared" si="19"/>
        <v>0</v>
      </c>
      <c r="BJ161" s="6" t="s">
        <v>79</v>
      </c>
      <c r="BK161" s="106">
        <f t="shared" si="20"/>
        <v>0</v>
      </c>
      <c r="BL161" s="6" t="s">
        <v>224</v>
      </c>
      <c r="BM161" s="105" t="s">
        <v>2480</v>
      </c>
    </row>
    <row r="162" spans="1:65" s="17" customFormat="1" ht="24">
      <c r="A162" s="14"/>
      <c r="B162" s="15"/>
      <c r="C162" s="94">
        <f t="shared" si="10"/>
        <v>40</v>
      </c>
      <c r="D162" s="94" t="s">
        <v>219</v>
      </c>
      <c r="E162" s="95" t="s">
        <v>2574</v>
      </c>
      <c r="F162" s="96" t="s">
        <v>4860</v>
      </c>
      <c r="G162" s="97" t="s">
        <v>458</v>
      </c>
      <c r="H162" s="98">
        <v>1</v>
      </c>
      <c r="I162" s="1"/>
      <c r="J162" s="99">
        <f t="shared" si="11"/>
        <v>0</v>
      </c>
      <c r="K162" s="96" t="s">
        <v>0</v>
      </c>
      <c r="L162" s="15"/>
      <c r="M162" s="100" t="s">
        <v>0</v>
      </c>
      <c r="N162" s="101" t="s">
        <v>37</v>
      </c>
      <c r="O162" s="102"/>
      <c r="P162" s="103">
        <f t="shared" si="12"/>
        <v>0</v>
      </c>
      <c r="Q162" s="103">
        <v>0</v>
      </c>
      <c r="R162" s="103">
        <f t="shared" si="13"/>
        <v>0</v>
      </c>
      <c r="S162" s="103">
        <v>0</v>
      </c>
      <c r="T162" s="104">
        <f t="shared" si="14"/>
        <v>0</v>
      </c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R162" s="105" t="s">
        <v>224</v>
      </c>
      <c r="AT162" s="105" t="s">
        <v>219</v>
      </c>
      <c r="AU162" s="105" t="s">
        <v>79</v>
      </c>
      <c r="AY162" s="6" t="s">
        <v>217</v>
      </c>
      <c r="BE162" s="106">
        <f t="shared" si="15"/>
        <v>0</v>
      </c>
      <c r="BF162" s="106">
        <f t="shared" si="16"/>
        <v>0</v>
      </c>
      <c r="BG162" s="106">
        <f t="shared" si="17"/>
        <v>0</v>
      </c>
      <c r="BH162" s="106">
        <f t="shared" si="18"/>
        <v>0</v>
      </c>
      <c r="BI162" s="106">
        <f t="shared" si="19"/>
        <v>0</v>
      </c>
      <c r="BJ162" s="6" t="s">
        <v>79</v>
      </c>
      <c r="BK162" s="106">
        <f t="shared" si="20"/>
        <v>0</v>
      </c>
      <c r="BL162" s="6" t="s">
        <v>224</v>
      </c>
      <c r="BM162" s="105" t="s">
        <v>2482</v>
      </c>
    </row>
    <row r="163" spans="1:65" s="17" customFormat="1" ht="24">
      <c r="A163" s="14"/>
      <c r="B163" s="15"/>
      <c r="C163" s="94">
        <f t="shared" si="10"/>
        <v>41</v>
      </c>
      <c r="D163" s="94" t="s">
        <v>219</v>
      </c>
      <c r="E163" s="95" t="s">
        <v>2575</v>
      </c>
      <c r="F163" s="96" t="s">
        <v>4861</v>
      </c>
      <c r="G163" s="97" t="s">
        <v>458</v>
      </c>
      <c r="H163" s="98">
        <v>1</v>
      </c>
      <c r="I163" s="1"/>
      <c r="J163" s="99">
        <f t="shared" si="11"/>
        <v>0</v>
      </c>
      <c r="K163" s="96" t="s">
        <v>0</v>
      </c>
      <c r="L163" s="15"/>
      <c r="M163" s="100" t="s">
        <v>0</v>
      </c>
      <c r="N163" s="101" t="s">
        <v>37</v>
      </c>
      <c r="O163" s="102"/>
      <c r="P163" s="103">
        <f t="shared" si="12"/>
        <v>0</v>
      </c>
      <c r="Q163" s="103">
        <v>0</v>
      </c>
      <c r="R163" s="103">
        <f t="shared" si="13"/>
        <v>0</v>
      </c>
      <c r="S163" s="103">
        <v>0</v>
      </c>
      <c r="T163" s="104">
        <f t="shared" si="14"/>
        <v>0</v>
      </c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R163" s="105" t="s">
        <v>224</v>
      </c>
      <c r="AT163" s="105" t="s">
        <v>219</v>
      </c>
      <c r="AU163" s="105" t="s">
        <v>79</v>
      </c>
      <c r="AY163" s="6" t="s">
        <v>217</v>
      </c>
      <c r="BE163" s="106">
        <f t="shared" si="15"/>
        <v>0</v>
      </c>
      <c r="BF163" s="106">
        <f t="shared" si="16"/>
        <v>0</v>
      </c>
      <c r="BG163" s="106">
        <f t="shared" si="17"/>
        <v>0</v>
      </c>
      <c r="BH163" s="106">
        <f t="shared" si="18"/>
        <v>0</v>
      </c>
      <c r="BI163" s="106">
        <f t="shared" si="19"/>
        <v>0</v>
      </c>
      <c r="BJ163" s="6" t="s">
        <v>79</v>
      </c>
      <c r="BK163" s="106">
        <f t="shared" si="20"/>
        <v>0</v>
      </c>
      <c r="BL163" s="6" t="s">
        <v>224</v>
      </c>
      <c r="BM163" s="105" t="s">
        <v>570</v>
      </c>
    </row>
    <row r="164" spans="1:65" s="17" customFormat="1" ht="24">
      <c r="A164" s="14"/>
      <c r="B164" s="15"/>
      <c r="C164" s="94">
        <f t="shared" si="10"/>
        <v>42</v>
      </c>
      <c r="D164" s="94" t="s">
        <v>219</v>
      </c>
      <c r="E164" s="95" t="s">
        <v>2576</v>
      </c>
      <c r="F164" s="96" t="s">
        <v>4862</v>
      </c>
      <c r="G164" s="97" t="s">
        <v>458</v>
      </c>
      <c r="H164" s="98">
        <v>1</v>
      </c>
      <c r="I164" s="1"/>
      <c r="J164" s="99">
        <f t="shared" si="11"/>
        <v>0</v>
      </c>
      <c r="K164" s="96" t="s">
        <v>0</v>
      </c>
      <c r="L164" s="15"/>
      <c r="M164" s="100" t="s">
        <v>0</v>
      </c>
      <c r="N164" s="101" t="s">
        <v>37</v>
      </c>
      <c r="O164" s="102"/>
      <c r="P164" s="103">
        <f t="shared" si="12"/>
        <v>0</v>
      </c>
      <c r="Q164" s="103">
        <v>0</v>
      </c>
      <c r="R164" s="103">
        <f t="shared" si="13"/>
        <v>0</v>
      </c>
      <c r="S164" s="103">
        <v>0</v>
      </c>
      <c r="T164" s="104">
        <f t="shared" si="14"/>
        <v>0</v>
      </c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R164" s="105" t="s">
        <v>224</v>
      </c>
      <c r="AT164" s="105" t="s">
        <v>219</v>
      </c>
      <c r="AU164" s="105" t="s">
        <v>79</v>
      </c>
      <c r="AY164" s="6" t="s">
        <v>217</v>
      </c>
      <c r="BE164" s="106">
        <f t="shared" si="15"/>
        <v>0</v>
      </c>
      <c r="BF164" s="106">
        <f t="shared" si="16"/>
        <v>0</v>
      </c>
      <c r="BG164" s="106">
        <f t="shared" si="17"/>
        <v>0</v>
      </c>
      <c r="BH164" s="106">
        <f t="shared" si="18"/>
        <v>0</v>
      </c>
      <c r="BI164" s="106">
        <f t="shared" si="19"/>
        <v>0</v>
      </c>
      <c r="BJ164" s="6" t="s">
        <v>79</v>
      </c>
      <c r="BK164" s="106">
        <f t="shared" si="20"/>
        <v>0</v>
      </c>
      <c r="BL164" s="6" t="s">
        <v>224</v>
      </c>
      <c r="BM164" s="105" t="s">
        <v>583</v>
      </c>
    </row>
    <row r="165" spans="1:65" s="17" customFormat="1" ht="24">
      <c r="A165" s="14"/>
      <c r="B165" s="15"/>
      <c r="C165" s="94">
        <f t="shared" si="10"/>
        <v>43</v>
      </c>
      <c r="D165" s="94" t="s">
        <v>219</v>
      </c>
      <c r="E165" s="95" t="s">
        <v>2577</v>
      </c>
      <c r="F165" s="96" t="s">
        <v>4863</v>
      </c>
      <c r="G165" s="97" t="s">
        <v>458</v>
      </c>
      <c r="H165" s="98">
        <v>1</v>
      </c>
      <c r="I165" s="1"/>
      <c r="J165" s="99">
        <f t="shared" si="11"/>
        <v>0</v>
      </c>
      <c r="K165" s="96" t="s">
        <v>0</v>
      </c>
      <c r="L165" s="15"/>
      <c r="M165" s="100" t="s">
        <v>0</v>
      </c>
      <c r="N165" s="101" t="s">
        <v>37</v>
      </c>
      <c r="O165" s="102"/>
      <c r="P165" s="103">
        <f t="shared" si="12"/>
        <v>0</v>
      </c>
      <c r="Q165" s="103">
        <v>0</v>
      </c>
      <c r="R165" s="103">
        <f t="shared" si="13"/>
        <v>0</v>
      </c>
      <c r="S165" s="103">
        <v>0</v>
      </c>
      <c r="T165" s="104">
        <f t="shared" si="14"/>
        <v>0</v>
      </c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R165" s="105" t="s">
        <v>224</v>
      </c>
      <c r="AT165" s="105" t="s">
        <v>219</v>
      </c>
      <c r="AU165" s="105" t="s">
        <v>79</v>
      </c>
      <c r="AY165" s="6" t="s">
        <v>217</v>
      </c>
      <c r="BE165" s="106">
        <f t="shared" si="15"/>
        <v>0</v>
      </c>
      <c r="BF165" s="106">
        <f t="shared" si="16"/>
        <v>0</v>
      </c>
      <c r="BG165" s="106">
        <f t="shared" si="17"/>
        <v>0</v>
      </c>
      <c r="BH165" s="106">
        <f t="shared" si="18"/>
        <v>0</v>
      </c>
      <c r="BI165" s="106">
        <f t="shared" si="19"/>
        <v>0</v>
      </c>
      <c r="BJ165" s="6" t="s">
        <v>79</v>
      </c>
      <c r="BK165" s="106">
        <f t="shared" si="20"/>
        <v>0</v>
      </c>
      <c r="BL165" s="6" t="s">
        <v>224</v>
      </c>
      <c r="BM165" s="105" t="s">
        <v>605</v>
      </c>
    </row>
    <row r="166" spans="1:65" s="17" customFormat="1" ht="24">
      <c r="A166" s="14"/>
      <c r="B166" s="15"/>
      <c r="C166" s="94">
        <f t="shared" si="10"/>
        <v>44</v>
      </c>
      <c r="D166" s="94" t="s">
        <v>219</v>
      </c>
      <c r="E166" s="95" t="s">
        <v>2578</v>
      </c>
      <c r="F166" s="96" t="s">
        <v>4864</v>
      </c>
      <c r="G166" s="97" t="s">
        <v>458</v>
      </c>
      <c r="H166" s="98">
        <v>1</v>
      </c>
      <c r="I166" s="1"/>
      <c r="J166" s="99">
        <f t="shared" si="11"/>
        <v>0</v>
      </c>
      <c r="K166" s="96" t="s">
        <v>0</v>
      </c>
      <c r="L166" s="15"/>
      <c r="M166" s="100" t="s">
        <v>0</v>
      </c>
      <c r="N166" s="101" t="s">
        <v>37</v>
      </c>
      <c r="O166" s="102"/>
      <c r="P166" s="103">
        <f t="shared" si="12"/>
        <v>0</v>
      </c>
      <c r="Q166" s="103">
        <v>0</v>
      </c>
      <c r="R166" s="103">
        <f t="shared" si="13"/>
        <v>0</v>
      </c>
      <c r="S166" s="103">
        <v>0</v>
      </c>
      <c r="T166" s="104">
        <f t="shared" si="14"/>
        <v>0</v>
      </c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R166" s="105" t="s">
        <v>224</v>
      </c>
      <c r="AT166" s="105" t="s">
        <v>219</v>
      </c>
      <c r="AU166" s="105" t="s">
        <v>79</v>
      </c>
      <c r="AY166" s="6" t="s">
        <v>217</v>
      </c>
      <c r="BE166" s="106">
        <f t="shared" si="15"/>
        <v>0</v>
      </c>
      <c r="BF166" s="106">
        <f t="shared" si="16"/>
        <v>0</v>
      </c>
      <c r="BG166" s="106">
        <f t="shared" si="17"/>
        <v>0</v>
      </c>
      <c r="BH166" s="106">
        <f t="shared" si="18"/>
        <v>0</v>
      </c>
      <c r="BI166" s="106">
        <f t="shared" si="19"/>
        <v>0</v>
      </c>
      <c r="BJ166" s="6" t="s">
        <v>79</v>
      </c>
      <c r="BK166" s="106">
        <f t="shared" si="20"/>
        <v>0</v>
      </c>
      <c r="BL166" s="6" t="s">
        <v>224</v>
      </c>
      <c r="BM166" s="105" t="s">
        <v>618</v>
      </c>
    </row>
    <row r="167" spans="1:65" s="17" customFormat="1" ht="24">
      <c r="A167" s="14"/>
      <c r="B167" s="15"/>
      <c r="C167" s="94">
        <f t="shared" si="10"/>
        <v>45</v>
      </c>
      <c r="D167" s="94" t="s">
        <v>219</v>
      </c>
      <c r="E167" s="95" t="s">
        <v>2579</v>
      </c>
      <c r="F167" s="96" t="s">
        <v>4865</v>
      </c>
      <c r="G167" s="97" t="s">
        <v>458</v>
      </c>
      <c r="H167" s="98">
        <v>1</v>
      </c>
      <c r="I167" s="1"/>
      <c r="J167" s="99">
        <f t="shared" si="11"/>
        <v>0</v>
      </c>
      <c r="K167" s="96" t="s">
        <v>0</v>
      </c>
      <c r="L167" s="15"/>
      <c r="M167" s="100" t="s">
        <v>0</v>
      </c>
      <c r="N167" s="101" t="s">
        <v>37</v>
      </c>
      <c r="O167" s="102"/>
      <c r="P167" s="103">
        <f t="shared" si="12"/>
        <v>0</v>
      </c>
      <c r="Q167" s="103">
        <v>0</v>
      </c>
      <c r="R167" s="103">
        <f t="shared" si="13"/>
        <v>0</v>
      </c>
      <c r="S167" s="103">
        <v>0</v>
      </c>
      <c r="T167" s="104">
        <f t="shared" si="14"/>
        <v>0</v>
      </c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R167" s="105" t="s">
        <v>224</v>
      </c>
      <c r="AT167" s="105" t="s">
        <v>219</v>
      </c>
      <c r="AU167" s="105" t="s">
        <v>79</v>
      </c>
      <c r="AY167" s="6" t="s">
        <v>217</v>
      </c>
      <c r="BE167" s="106">
        <f t="shared" si="15"/>
        <v>0</v>
      </c>
      <c r="BF167" s="106">
        <f t="shared" si="16"/>
        <v>0</v>
      </c>
      <c r="BG167" s="106">
        <f t="shared" si="17"/>
        <v>0</v>
      </c>
      <c r="BH167" s="106">
        <f t="shared" si="18"/>
        <v>0</v>
      </c>
      <c r="BI167" s="106">
        <f t="shared" si="19"/>
        <v>0</v>
      </c>
      <c r="BJ167" s="6" t="s">
        <v>79</v>
      </c>
      <c r="BK167" s="106">
        <f t="shared" si="20"/>
        <v>0</v>
      </c>
      <c r="BL167" s="6" t="s">
        <v>224</v>
      </c>
      <c r="BM167" s="105" t="s">
        <v>631</v>
      </c>
    </row>
    <row r="168" spans="1:65" s="17" customFormat="1" ht="24">
      <c r="A168" s="14"/>
      <c r="B168" s="15"/>
      <c r="C168" s="94">
        <f t="shared" si="10"/>
        <v>46</v>
      </c>
      <c r="D168" s="94" t="s">
        <v>219</v>
      </c>
      <c r="E168" s="95" t="s">
        <v>2580</v>
      </c>
      <c r="F168" s="96" t="s">
        <v>4866</v>
      </c>
      <c r="G168" s="97" t="s">
        <v>458</v>
      </c>
      <c r="H168" s="98">
        <v>2</v>
      </c>
      <c r="I168" s="1"/>
      <c r="J168" s="99">
        <f t="shared" si="11"/>
        <v>0</v>
      </c>
      <c r="K168" s="96" t="s">
        <v>0</v>
      </c>
      <c r="L168" s="15"/>
      <c r="M168" s="100" t="s">
        <v>0</v>
      </c>
      <c r="N168" s="101" t="s">
        <v>37</v>
      </c>
      <c r="O168" s="102"/>
      <c r="P168" s="103">
        <f t="shared" si="12"/>
        <v>0</v>
      </c>
      <c r="Q168" s="103">
        <v>0</v>
      </c>
      <c r="R168" s="103">
        <f t="shared" si="13"/>
        <v>0</v>
      </c>
      <c r="S168" s="103">
        <v>0</v>
      </c>
      <c r="T168" s="104">
        <f t="shared" si="14"/>
        <v>0</v>
      </c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R168" s="105" t="s">
        <v>224</v>
      </c>
      <c r="AT168" s="105" t="s">
        <v>219</v>
      </c>
      <c r="AU168" s="105" t="s">
        <v>79</v>
      </c>
      <c r="AY168" s="6" t="s">
        <v>217</v>
      </c>
      <c r="BE168" s="106">
        <f t="shared" si="15"/>
        <v>0</v>
      </c>
      <c r="BF168" s="106">
        <f t="shared" si="16"/>
        <v>0</v>
      </c>
      <c r="BG168" s="106">
        <f t="shared" si="17"/>
        <v>0</v>
      </c>
      <c r="BH168" s="106">
        <f t="shared" si="18"/>
        <v>0</v>
      </c>
      <c r="BI168" s="106">
        <f t="shared" si="19"/>
        <v>0</v>
      </c>
      <c r="BJ168" s="6" t="s">
        <v>79</v>
      </c>
      <c r="BK168" s="106">
        <f t="shared" si="20"/>
        <v>0</v>
      </c>
      <c r="BL168" s="6" t="s">
        <v>224</v>
      </c>
      <c r="BM168" s="105" t="s">
        <v>647</v>
      </c>
    </row>
    <row r="169" spans="1:65" s="17" customFormat="1" ht="24">
      <c r="A169" s="14"/>
      <c r="B169" s="15"/>
      <c r="C169" s="94">
        <f t="shared" si="10"/>
        <v>47</v>
      </c>
      <c r="D169" s="94" t="s">
        <v>219</v>
      </c>
      <c r="E169" s="95" t="s">
        <v>2581</v>
      </c>
      <c r="F169" s="96" t="s">
        <v>4867</v>
      </c>
      <c r="G169" s="97" t="s">
        <v>458</v>
      </c>
      <c r="H169" s="98">
        <v>1</v>
      </c>
      <c r="I169" s="1"/>
      <c r="J169" s="99">
        <f t="shared" si="11"/>
        <v>0</v>
      </c>
      <c r="K169" s="96" t="s">
        <v>0</v>
      </c>
      <c r="L169" s="15"/>
      <c r="M169" s="100" t="s">
        <v>0</v>
      </c>
      <c r="N169" s="101" t="s">
        <v>37</v>
      </c>
      <c r="O169" s="102"/>
      <c r="P169" s="103">
        <f t="shared" si="12"/>
        <v>0</v>
      </c>
      <c r="Q169" s="103">
        <v>0</v>
      </c>
      <c r="R169" s="103">
        <f t="shared" si="13"/>
        <v>0</v>
      </c>
      <c r="S169" s="103">
        <v>0</v>
      </c>
      <c r="T169" s="104">
        <f t="shared" si="14"/>
        <v>0</v>
      </c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R169" s="105" t="s">
        <v>224</v>
      </c>
      <c r="AT169" s="105" t="s">
        <v>219</v>
      </c>
      <c r="AU169" s="105" t="s">
        <v>79</v>
      </c>
      <c r="AY169" s="6" t="s">
        <v>217</v>
      </c>
      <c r="BE169" s="106">
        <f t="shared" si="15"/>
        <v>0</v>
      </c>
      <c r="BF169" s="106">
        <f t="shared" si="16"/>
        <v>0</v>
      </c>
      <c r="BG169" s="106">
        <f t="shared" si="17"/>
        <v>0</v>
      </c>
      <c r="BH169" s="106">
        <f t="shared" si="18"/>
        <v>0</v>
      </c>
      <c r="BI169" s="106">
        <f t="shared" si="19"/>
        <v>0</v>
      </c>
      <c r="BJ169" s="6" t="s">
        <v>79</v>
      </c>
      <c r="BK169" s="106">
        <f t="shared" si="20"/>
        <v>0</v>
      </c>
      <c r="BL169" s="6" t="s">
        <v>224</v>
      </c>
      <c r="BM169" s="105" t="s">
        <v>2491</v>
      </c>
    </row>
    <row r="170" spans="1:65" s="17" customFormat="1" ht="24">
      <c r="A170" s="14"/>
      <c r="B170" s="15"/>
      <c r="C170" s="94">
        <f t="shared" si="10"/>
        <v>48</v>
      </c>
      <c r="D170" s="94" t="s">
        <v>219</v>
      </c>
      <c r="E170" s="95" t="s">
        <v>2582</v>
      </c>
      <c r="F170" s="96" t="s">
        <v>4868</v>
      </c>
      <c r="G170" s="97" t="s">
        <v>458</v>
      </c>
      <c r="H170" s="98">
        <v>1</v>
      </c>
      <c r="I170" s="1"/>
      <c r="J170" s="99">
        <f t="shared" si="11"/>
        <v>0</v>
      </c>
      <c r="K170" s="96" t="s">
        <v>0</v>
      </c>
      <c r="L170" s="15"/>
      <c r="M170" s="100" t="s">
        <v>0</v>
      </c>
      <c r="N170" s="101" t="s">
        <v>37</v>
      </c>
      <c r="O170" s="102"/>
      <c r="P170" s="103">
        <f t="shared" si="12"/>
        <v>0</v>
      </c>
      <c r="Q170" s="103">
        <v>0</v>
      </c>
      <c r="R170" s="103">
        <f t="shared" si="13"/>
        <v>0</v>
      </c>
      <c r="S170" s="103">
        <v>0</v>
      </c>
      <c r="T170" s="104">
        <f t="shared" si="14"/>
        <v>0</v>
      </c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R170" s="105" t="s">
        <v>224</v>
      </c>
      <c r="AT170" s="105" t="s">
        <v>219</v>
      </c>
      <c r="AU170" s="105" t="s">
        <v>79</v>
      </c>
      <c r="AY170" s="6" t="s">
        <v>217</v>
      </c>
      <c r="BE170" s="106">
        <f t="shared" si="15"/>
        <v>0</v>
      </c>
      <c r="BF170" s="106">
        <f t="shared" si="16"/>
        <v>0</v>
      </c>
      <c r="BG170" s="106">
        <f t="shared" si="17"/>
        <v>0</v>
      </c>
      <c r="BH170" s="106">
        <f t="shared" si="18"/>
        <v>0</v>
      </c>
      <c r="BI170" s="106">
        <f t="shared" si="19"/>
        <v>0</v>
      </c>
      <c r="BJ170" s="6" t="s">
        <v>79</v>
      </c>
      <c r="BK170" s="106">
        <f t="shared" si="20"/>
        <v>0</v>
      </c>
      <c r="BL170" s="6" t="s">
        <v>224</v>
      </c>
      <c r="BM170" s="105" t="s">
        <v>665</v>
      </c>
    </row>
    <row r="171" spans="1:65" s="17" customFormat="1" ht="24">
      <c r="A171" s="14"/>
      <c r="B171" s="15"/>
      <c r="C171" s="94">
        <f t="shared" si="10"/>
        <v>49</v>
      </c>
      <c r="D171" s="94" t="s">
        <v>219</v>
      </c>
      <c r="E171" s="95" t="s">
        <v>2583</v>
      </c>
      <c r="F171" s="96" t="s">
        <v>4869</v>
      </c>
      <c r="G171" s="97" t="s">
        <v>458</v>
      </c>
      <c r="H171" s="98">
        <v>1</v>
      </c>
      <c r="I171" s="1"/>
      <c r="J171" s="99">
        <f t="shared" si="11"/>
        <v>0</v>
      </c>
      <c r="K171" s="96" t="s">
        <v>0</v>
      </c>
      <c r="L171" s="15"/>
      <c r="M171" s="100" t="s">
        <v>0</v>
      </c>
      <c r="N171" s="101" t="s">
        <v>37</v>
      </c>
      <c r="O171" s="102"/>
      <c r="P171" s="103">
        <f t="shared" si="12"/>
        <v>0</v>
      </c>
      <c r="Q171" s="103">
        <v>0</v>
      </c>
      <c r="R171" s="103">
        <f t="shared" si="13"/>
        <v>0</v>
      </c>
      <c r="S171" s="103">
        <v>0</v>
      </c>
      <c r="T171" s="104">
        <f t="shared" si="14"/>
        <v>0</v>
      </c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R171" s="105" t="s">
        <v>224</v>
      </c>
      <c r="AT171" s="105" t="s">
        <v>219</v>
      </c>
      <c r="AU171" s="105" t="s">
        <v>79</v>
      </c>
      <c r="AY171" s="6" t="s">
        <v>217</v>
      </c>
      <c r="BE171" s="106">
        <f t="shared" si="15"/>
        <v>0</v>
      </c>
      <c r="BF171" s="106">
        <f t="shared" si="16"/>
        <v>0</v>
      </c>
      <c r="BG171" s="106">
        <f t="shared" si="17"/>
        <v>0</v>
      </c>
      <c r="BH171" s="106">
        <f t="shared" si="18"/>
        <v>0</v>
      </c>
      <c r="BI171" s="106">
        <f t="shared" si="19"/>
        <v>0</v>
      </c>
      <c r="BJ171" s="6" t="s">
        <v>79</v>
      </c>
      <c r="BK171" s="106">
        <f t="shared" si="20"/>
        <v>0</v>
      </c>
      <c r="BL171" s="6" t="s">
        <v>224</v>
      </c>
      <c r="BM171" s="105" t="s">
        <v>674</v>
      </c>
    </row>
    <row r="172" spans="1:65" s="17" customFormat="1" ht="24">
      <c r="A172" s="14"/>
      <c r="B172" s="15"/>
      <c r="C172" s="94">
        <f t="shared" si="10"/>
        <v>50</v>
      </c>
      <c r="D172" s="94" t="s">
        <v>219</v>
      </c>
      <c r="E172" s="95" t="s">
        <v>2584</v>
      </c>
      <c r="F172" s="96" t="s">
        <v>4870</v>
      </c>
      <c r="G172" s="97" t="s">
        <v>458</v>
      </c>
      <c r="H172" s="98">
        <v>2</v>
      </c>
      <c r="I172" s="1"/>
      <c r="J172" s="99">
        <f t="shared" si="11"/>
        <v>0</v>
      </c>
      <c r="K172" s="96" t="s">
        <v>0</v>
      </c>
      <c r="L172" s="15"/>
      <c r="M172" s="100" t="s">
        <v>0</v>
      </c>
      <c r="N172" s="101" t="s">
        <v>37</v>
      </c>
      <c r="O172" s="102"/>
      <c r="P172" s="103">
        <f t="shared" si="12"/>
        <v>0</v>
      </c>
      <c r="Q172" s="103">
        <v>0</v>
      </c>
      <c r="R172" s="103">
        <f t="shared" si="13"/>
        <v>0</v>
      </c>
      <c r="S172" s="103">
        <v>0</v>
      </c>
      <c r="T172" s="104">
        <f t="shared" si="14"/>
        <v>0</v>
      </c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R172" s="105" t="s">
        <v>224</v>
      </c>
      <c r="AT172" s="105" t="s">
        <v>219</v>
      </c>
      <c r="AU172" s="105" t="s">
        <v>79</v>
      </c>
      <c r="AY172" s="6" t="s">
        <v>217</v>
      </c>
      <c r="BE172" s="106">
        <f t="shared" si="15"/>
        <v>0</v>
      </c>
      <c r="BF172" s="106">
        <f t="shared" si="16"/>
        <v>0</v>
      </c>
      <c r="BG172" s="106">
        <f t="shared" si="17"/>
        <v>0</v>
      </c>
      <c r="BH172" s="106">
        <f t="shared" si="18"/>
        <v>0</v>
      </c>
      <c r="BI172" s="106">
        <f t="shared" si="19"/>
        <v>0</v>
      </c>
      <c r="BJ172" s="6" t="s">
        <v>79</v>
      </c>
      <c r="BK172" s="106">
        <f t="shared" si="20"/>
        <v>0</v>
      </c>
      <c r="BL172" s="6" t="s">
        <v>224</v>
      </c>
      <c r="BM172" s="105" t="s">
        <v>688</v>
      </c>
    </row>
    <row r="173" spans="1:65" s="17" customFormat="1" ht="24">
      <c r="A173" s="14"/>
      <c r="B173" s="15"/>
      <c r="C173" s="94">
        <f t="shared" si="10"/>
        <v>51</v>
      </c>
      <c r="D173" s="94" t="s">
        <v>219</v>
      </c>
      <c r="E173" s="95" t="s">
        <v>2585</v>
      </c>
      <c r="F173" s="96" t="s">
        <v>4871</v>
      </c>
      <c r="G173" s="97" t="s">
        <v>458</v>
      </c>
      <c r="H173" s="98">
        <v>2</v>
      </c>
      <c r="I173" s="1"/>
      <c r="J173" s="99">
        <f t="shared" si="11"/>
        <v>0</v>
      </c>
      <c r="K173" s="96" t="s">
        <v>0</v>
      </c>
      <c r="L173" s="15"/>
      <c r="M173" s="100" t="s">
        <v>0</v>
      </c>
      <c r="N173" s="101" t="s">
        <v>37</v>
      </c>
      <c r="O173" s="102"/>
      <c r="P173" s="103">
        <f t="shared" si="12"/>
        <v>0</v>
      </c>
      <c r="Q173" s="103">
        <v>0</v>
      </c>
      <c r="R173" s="103">
        <f t="shared" si="13"/>
        <v>0</v>
      </c>
      <c r="S173" s="103">
        <v>0</v>
      </c>
      <c r="T173" s="104">
        <f t="shared" si="14"/>
        <v>0</v>
      </c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R173" s="105" t="s">
        <v>224</v>
      </c>
      <c r="AT173" s="105" t="s">
        <v>219</v>
      </c>
      <c r="AU173" s="105" t="s">
        <v>79</v>
      </c>
      <c r="AY173" s="6" t="s">
        <v>217</v>
      </c>
      <c r="BE173" s="106">
        <f t="shared" si="15"/>
        <v>0</v>
      </c>
      <c r="BF173" s="106">
        <f t="shared" si="16"/>
        <v>0</v>
      </c>
      <c r="BG173" s="106">
        <f t="shared" si="17"/>
        <v>0</v>
      </c>
      <c r="BH173" s="106">
        <f t="shared" si="18"/>
        <v>0</v>
      </c>
      <c r="BI173" s="106">
        <f t="shared" si="19"/>
        <v>0</v>
      </c>
      <c r="BJ173" s="6" t="s">
        <v>79</v>
      </c>
      <c r="BK173" s="106">
        <f t="shared" si="20"/>
        <v>0</v>
      </c>
      <c r="BL173" s="6" t="s">
        <v>224</v>
      </c>
      <c r="BM173" s="105" t="s">
        <v>698</v>
      </c>
    </row>
    <row r="174" spans="1:65" s="17" customFormat="1" ht="24">
      <c r="A174" s="14"/>
      <c r="B174" s="15"/>
      <c r="C174" s="94">
        <f t="shared" si="10"/>
        <v>52</v>
      </c>
      <c r="D174" s="94" t="s">
        <v>219</v>
      </c>
      <c r="E174" s="95" t="s">
        <v>2586</v>
      </c>
      <c r="F174" s="96" t="s">
        <v>4872</v>
      </c>
      <c r="G174" s="97" t="s">
        <v>458</v>
      </c>
      <c r="H174" s="98">
        <v>1</v>
      </c>
      <c r="I174" s="1"/>
      <c r="J174" s="99">
        <f t="shared" si="11"/>
        <v>0</v>
      </c>
      <c r="K174" s="96" t="s">
        <v>0</v>
      </c>
      <c r="L174" s="15"/>
      <c r="M174" s="100" t="s">
        <v>0</v>
      </c>
      <c r="N174" s="101" t="s">
        <v>37</v>
      </c>
      <c r="O174" s="102"/>
      <c r="P174" s="103">
        <f t="shared" si="12"/>
        <v>0</v>
      </c>
      <c r="Q174" s="103">
        <v>0</v>
      </c>
      <c r="R174" s="103">
        <f t="shared" si="13"/>
        <v>0</v>
      </c>
      <c r="S174" s="103">
        <v>0</v>
      </c>
      <c r="T174" s="104">
        <f t="shared" si="14"/>
        <v>0</v>
      </c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R174" s="105" t="s">
        <v>224</v>
      </c>
      <c r="AT174" s="105" t="s">
        <v>219</v>
      </c>
      <c r="AU174" s="105" t="s">
        <v>79</v>
      </c>
      <c r="AY174" s="6" t="s">
        <v>217</v>
      </c>
      <c r="BE174" s="106">
        <f t="shared" si="15"/>
        <v>0</v>
      </c>
      <c r="BF174" s="106">
        <f t="shared" si="16"/>
        <v>0</v>
      </c>
      <c r="BG174" s="106">
        <f t="shared" si="17"/>
        <v>0</v>
      </c>
      <c r="BH174" s="106">
        <f t="shared" si="18"/>
        <v>0</v>
      </c>
      <c r="BI174" s="106">
        <f t="shared" si="19"/>
        <v>0</v>
      </c>
      <c r="BJ174" s="6" t="s">
        <v>79</v>
      </c>
      <c r="BK174" s="106">
        <f t="shared" si="20"/>
        <v>0</v>
      </c>
      <c r="BL174" s="6" t="s">
        <v>224</v>
      </c>
      <c r="BM174" s="105" t="s">
        <v>710</v>
      </c>
    </row>
    <row r="175" spans="1:65" s="17" customFormat="1" ht="24">
      <c r="A175" s="14"/>
      <c r="B175" s="15"/>
      <c r="C175" s="94">
        <f t="shared" si="10"/>
        <v>53</v>
      </c>
      <c r="D175" s="94" t="s">
        <v>219</v>
      </c>
      <c r="E175" s="95" t="s">
        <v>2587</v>
      </c>
      <c r="F175" s="96" t="s">
        <v>4873</v>
      </c>
      <c r="G175" s="97" t="s">
        <v>458</v>
      </c>
      <c r="H175" s="98">
        <v>1</v>
      </c>
      <c r="I175" s="1"/>
      <c r="J175" s="99">
        <f t="shared" si="11"/>
        <v>0</v>
      </c>
      <c r="K175" s="96" t="s">
        <v>0</v>
      </c>
      <c r="L175" s="15"/>
      <c r="M175" s="100" t="s">
        <v>0</v>
      </c>
      <c r="N175" s="101" t="s">
        <v>37</v>
      </c>
      <c r="O175" s="102"/>
      <c r="P175" s="103">
        <f t="shared" si="12"/>
        <v>0</v>
      </c>
      <c r="Q175" s="103">
        <v>0</v>
      </c>
      <c r="R175" s="103">
        <f t="shared" si="13"/>
        <v>0</v>
      </c>
      <c r="S175" s="103">
        <v>0</v>
      </c>
      <c r="T175" s="104">
        <f t="shared" si="14"/>
        <v>0</v>
      </c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R175" s="105" t="s">
        <v>224</v>
      </c>
      <c r="AT175" s="105" t="s">
        <v>219</v>
      </c>
      <c r="AU175" s="105" t="s">
        <v>79</v>
      </c>
      <c r="AY175" s="6" t="s">
        <v>217</v>
      </c>
      <c r="BE175" s="106">
        <f t="shared" si="15"/>
        <v>0</v>
      </c>
      <c r="BF175" s="106">
        <f t="shared" si="16"/>
        <v>0</v>
      </c>
      <c r="BG175" s="106">
        <f t="shared" si="17"/>
        <v>0</v>
      </c>
      <c r="BH175" s="106">
        <f t="shared" si="18"/>
        <v>0</v>
      </c>
      <c r="BI175" s="106">
        <f t="shared" si="19"/>
        <v>0</v>
      </c>
      <c r="BJ175" s="6" t="s">
        <v>79</v>
      </c>
      <c r="BK175" s="106">
        <f t="shared" si="20"/>
        <v>0</v>
      </c>
      <c r="BL175" s="6" t="s">
        <v>224</v>
      </c>
      <c r="BM175" s="105" t="s">
        <v>721</v>
      </c>
    </row>
    <row r="176" spans="1:65" s="17" customFormat="1" ht="24">
      <c r="A176" s="14"/>
      <c r="B176" s="15"/>
      <c r="C176" s="94">
        <f t="shared" si="10"/>
        <v>54</v>
      </c>
      <c r="D176" s="94" t="s">
        <v>219</v>
      </c>
      <c r="E176" s="95" t="s">
        <v>2588</v>
      </c>
      <c r="F176" s="96" t="s">
        <v>4874</v>
      </c>
      <c r="G176" s="97" t="s">
        <v>458</v>
      </c>
      <c r="H176" s="98">
        <v>1</v>
      </c>
      <c r="I176" s="1"/>
      <c r="J176" s="99">
        <f t="shared" si="11"/>
        <v>0</v>
      </c>
      <c r="K176" s="96" t="s">
        <v>0</v>
      </c>
      <c r="L176" s="15"/>
      <c r="M176" s="100" t="s">
        <v>0</v>
      </c>
      <c r="N176" s="101" t="s">
        <v>37</v>
      </c>
      <c r="O176" s="102"/>
      <c r="P176" s="103">
        <f t="shared" si="12"/>
        <v>0</v>
      </c>
      <c r="Q176" s="103">
        <v>0</v>
      </c>
      <c r="R176" s="103">
        <f t="shared" si="13"/>
        <v>0</v>
      </c>
      <c r="S176" s="103">
        <v>0</v>
      </c>
      <c r="T176" s="104">
        <f t="shared" si="14"/>
        <v>0</v>
      </c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R176" s="105" t="s">
        <v>224</v>
      </c>
      <c r="AT176" s="105" t="s">
        <v>219</v>
      </c>
      <c r="AU176" s="105" t="s">
        <v>79</v>
      </c>
      <c r="AY176" s="6" t="s">
        <v>217</v>
      </c>
      <c r="BE176" s="106">
        <f t="shared" si="15"/>
        <v>0</v>
      </c>
      <c r="BF176" s="106">
        <f t="shared" si="16"/>
        <v>0</v>
      </c>
      <c r="BG176" s="106">
        <f t="shared" si="17"/>
        <v>0</v>
      </c>
      <c r="BH176" s="106">
        <f t="shared" si="18"/>
        <v>0</v>
      </c>
      <c r="BI176" s="106">
        <f t="shared" si="19"/>
        <v>0</v>
      </c>
      <c r="BJ176" s="6" t="s">
        <v>79</v>
      </c>
      <c r="BK176" s="106">
        <f t="shared" si="20"/>
        <v>0</v>
      </c>
      <c r="BL176" s="6" t="s">
        <v>224</v>
      </c>
      <c r="BM176" s="105" t="s">
        <v>737</v>
      </c>
    </row>
    <row r="177" spans="1:65" s="17" customFormat="1" ht="24">
      <c r="A177" s="14"/>
      <c r="B177" s="15"/>
      <c r="C177" s="94">
        <f t="shared" si="10"/>
        <v>55</v>
      </c>
      <c r="D177" s="94" t="s">
        <v>219</v>
      </c>
      <c r="E177" s="95" t="s">
        <v>2589</v>
      </c>
      <c r="F177" s="96" t="s">
        <v>4875</v>
      </c>
      <c r="G177" s="97" t="s">
        <v>458</v>
      </c>
      <c r="H177" s="98">
        <v>2</v>
      </c>
      <c r="I177" s="1"/>
      <c r="J177" s="99">
        <f t="shared" si="11"/>
        <v>0</v>
      </c>
      <c r="K177" s="96" t="s">
        <v>0</v>
      </c>
      <c r="L177" s="15"/>
      <c r="M177" s="100" t="s">
        <v>0</v>
      </c>
      <c r="N177" s="101" t="s">
        <v>37</v>
      </c>
      <c r="O177" s="102"/>
      <c r="P177" s="103">
        <f t="shared" si="12"/>
        <v>0</v>
      </c>
      <c r="Q177" s="103">
        <v>0</v>
      </c>
      <c r="R177" s="103">
        <f t="shared" si="13"/>
        <v>0</v>
      </c>
      <c r="S177" s="103">
        <v>0</v>
      </c>
      <c r="T177" s="104">
        <f t="shared" si="14"/>
        <v>0</v>
      </c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R177" s="105" t="s">
        <v>224</v>
      </c>
      <c r="AT177" s="105" t="s">
        <v>219</v>
      </c>
      <c r="AU177" s="105" t="s">
        <v>79</v>
      </c>
      <c r="AY177" s="6" t="s">
        <v>217</v>
      </c>
      <c r="BE177" s="106">
        <f t="shared" si="15"/>
        <v>0</v>
      </c>
      <c r="BF177" s="106">
        <f t="shared" si="16"/>
        <v>0</v>
      </c>
      <c r="BG177" s="106">
        <f t="shared" si="17"/>
        <v>0</v>
      </c>
      <c r="BH177" s="106">
        <f t="shared" si="18"/>
        <v>0</v>
      </c>
      <c r="BI177" s="106">
        <f t="shared" si="19"/>
        <v>0</v>
      </c>
      <c r="BJ177" s="6" t="s">
        <v>79</v>
      </c>
      <c r="BK177" s="106">
        <f t="shared" si="20"/>
        <v>0</v>
      </c>
      <c r="BL177" s="6" t="s">
        <v>224</v>
      </c>
      <c r="BM177" s="105" t="s">
        <v>2500</v>
      </c>
    </row>
    <row r="178" spans="1:65" s="17" customFormat="1" ht="24">
      <c r="A178" s="14"/>
      <c r="B178" s="15"/>
      <c r="C178" s="94">
        <f t="shared" si="10"/>
        <v>56</v>
      </c>
      <c r="D178" s="94" t="s">
        <v>219</v>
      </c>
      <c r="E178" s="95" t="s">
        <v>2590</v>
      </c>
      <c r="F178" s="96" t="s">
        <v>4876</v>
      </c>
      <c r="G178" s="97" t="s">
        <v>458</v>
      </c>
      <c r="H178" s="98">
        <v>1</v>
      </c>
      <c r="I178" s="1"/>
      <c r="J178" s="99">
        <f t="shared" si="11"/>
        <v>0</v>
      </c>
      <c r="K178" s="96" t="s">
        <v>0</v>
      </c>
      <c r="L178" s="15"/>
      <c r="M178" s="100" t="s">
        <v>0</v>
      </c>
      <c r="N178" s="101" t="s">
        <v>37</v>
      </c>
      <c r="O178" s="102"/>
      <c r="P178" s="103">
        <f t="shared" si="12"/>
        <v>0</v>
      </c>
      <c r="Q178" s="103">
        <v>0</v>
      </c>
      <c r="R178" s="103">
        <f t="shared" si="13"/>
        <v>0</v>
      </c>
      <c r="S178" s="103">
        <v>0</v>
      </c>
      <c r="T178" s="104">
        <f t="shared" si="14"/>
        <v>0</v>
      </c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R178" s="105" t="s">
        <v>224</v>
      </c>
      <c r="AT178" s="105" t="s">
        <v>219</v>
      </c>
      <c r="AU178" s="105" t="s">
        <v>79</v>
      </c>
      <c r="AY178" s="6" t="s">
        <v>217</v>
      </c>
      <c r="BE178" s="106">
        <f t="shared" si="15"/>
        <v>0</v>
      </c>
      <c r="BF178" s="106">
        <f t="shared" si="16"/>
        <v>0</v>
      </c>
      <c r="BG178" s="106">
        <f t="shared" si="17"/>
        <v>0</v>
      </c>
      <c r="BH178" s="106">
        <f t="shared" si="18"/>
        <v>0</v>
      </c>
      <c r="BI178" s="106">
        <f t="shared" si="19"/>
        <v>0</v>
      </c>
      <c r="BJ178" s="6" t="s">
        <v>79</v>
      </c>
      <c r="BK178" s="106">
        <f t="shared" si="20"/>
        <v>0</v>
      </c>
      <c r="BL178" s="6" t="s">
        <v>224</v>
      </c>
      <c r="BM178" s="105" t="s">
        <v>762</v>
      </c>
    </row>
    <row r="179" spans="1:65" s="17" customFormat="1" ht="24">
      <c r="A179" s="14"/>
      <c r="B179" s="15"/>
      <c r="C179" s="94">
        <f t="shared" si="10"/>
        <v>57</v>
      </c>
      <c r="D179" s="94" t="s">
        <v>219</v>
      </c>
      <c r="E179" s="95" t="s">
        <v>2591</v>
      </c>
      <c r="F179" s="96" t="s">
        <v>4877</v>
      </c>
      <c r="G179" s="97" t="s">
        <v>458</v>
      </c>
      <c r="H179" s="98">
        <v>4</v>
      </c>
      <c r="I179" s="1"/>
      <c r="J179" s="99">
        <f t="shared" si="11"/>
        <v>0</v>
      </c>
      <c r="K179" s="96" t="s">
        <v>0</v>
      </c>
      <c r="L179" s="15"/>
      <c r="M179" s="100" t="s">
        <v>0</v>
      </c>
      <c r="N179" s="101" t="s">
        <v>37</v>
      </c>
      <c r="O179" s="102"/>
      <c r="P179" s="103">
        <f t="shared" si="12"/>
        <v>0</v>
      </c>
      <c r="Q179" s="103">
        <v>0</v>
      </c>
      <c r="R179" s="103">
        <f t="shared" si="13"/>
        <v>0</v>
      </c>
      <c r="S179" s="103">
        <v>0</v>
      </c>
      <c r="T179" s="104">
        <f t="shared" si="14"/>
        <v>0</v>
      </c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R179" s="105" t="s">
        <v>224</v>
      </c>
      <c r="AT179" s="105" t="s">
        <v>219</v>
      </c>
      <c r="AU179" s="105" t="s">
        <v>79</v>
      </c>
      <c r="AY179" s="6" t="s">
        <v>217</v>
      </c>
      <c r="BE179" s="106">
        <f t="shared" si="15"/>
        <v>0</v>
      </c>
      <c r="BF179" s="106">
        <f t="shared" si="16"/>
        <v>0</v>
      </c>
      <c r="BG179" s="106">
        <f t="shared" si="17"/>
        <v>0</v>
      </c>
      <c r="BH179" s="106">
        <f t="shared" si="18"/>
        <v>0</v>
      </c>
      <c r="BI179" s="106">
        <f t="shared" si="19"/>
        <v>0</v>
      </c>
      <c r="BJ179" s="6" t="s">
        <v>79</v>
      </c>
      <c r="BK179" s="106">
        <f t="shared" si="20"/>
        <v>0</v>
      </c>
      <c r="BL179" s="6" t="s">
        <v>224</v>
      </c>
      <c r="BM179" s="105" t="s">
        <v>770</v>
      </c>
    </row>
    <row r="180" spans="1:65" s="17" customFormat="1" ht="24">
      <c r="A180" s="14"/>
      <c r="B180" s="15"/>
      <c r="C180" s="94">
        <f t="shared" si="10"/>
        <v>58</v>
      </c>
      <c r="D180" s="94" t="s">
        <v>219</v>
      </c>
      <c r="E180" s="95" t="s">
        <v>2592</v>
      </c>
      <c r="F180" s="96" t="s">
        <v>4878</v>
      </c>
      <c r="G180" s="97" t="s">
        <v>458</v>
      </c>
      <c r="H180" s="98">
        <v>1</v>
      </c>
      <c r="I180" s="1"/>
      <c r="J180" s="99">
        <f t="shared" si="11"/>
        <v>0</v>
      </c>
      <c r="K180" s="96" t="s">
        <v>0</v>
      </c>
      <c r="L180" s="15"/>
      <c r="M180" s="100" t="s">
        <v>0</v>
      </c>
      <c r="N180" s="101" t="s">
        <v>37</v>
      </c>
      <c r="O180" s="102"/>
      <c r="P180" s="103">
        <f t="shared" si="12"/>
        <v>0</v>
      </c>
      <c r="Q180" s="103">
        <v>0</v>
      </c>
      <c r="R180" s="103">
        <f t="shared" si="13"/>
        <v>0</v>
      </c>
      <c r="S180" s="103">
        <v>0</v>
      </c>
      <c r="T180" s="104">
        <f t="shared" si="14"/>
        <v>0</v>
      </c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R180" s="105" t="s">
        <v>224</v>
      </c>
      <c r="AT180" s="105" t="s">
        <v>219</v>
      </c>
      <c r="AU180" s="105" t="s">
        <v>79</v>
      </c>
      <c r="AY180" s="6" t="s">
        <v>217</v>
      </c>
      <c r="BE180" s="106">
        <f t="shared" si="15"/>
        <v>0</v>
      </c>
      <c r="BF180" s="106">
        <f t="shared" si="16"/>
        <v>0</v>
      </c>
      <c r="BG180" s="106">
        <f t="shared" si="17"/>
        <v>0</v>
      </c>
      <c r="BH180" s="106">
        <f t="shared" si="18"/>
        <v>0</v>
      </c>
      <c r="BI180" s="106">
        <f t="shared" si="19"/>
        <v>0</v>
      </c>
      <c r="BJ180" s="6" t="s">
        <v>79</v>
      </c>
      <c r="BK180" s="106">
        <f t="shared" si="20"/>
        <v>0</v>
      </c>
      <c r="BL180" s="6" t="s">
        <v>224</v>
      </c>
      <c r="BM180" s="105" t="s">
        <v>779</v>
      </c>
    </row>
    <row r="181" spans="1:65" s="17" customFormat="1" ht="24">
      <c r="A181" s="14"/>
      <c r="B181" s="15"/>
      <c r="C181" s="94">
        <f t="shared" si="10"/>
        <v>59</v>
      </c>
      <c r="D181" s="94" t="s">
        <v>219</v>
      </c>
      <c r="E181" s="95" t="s">
        <v>2593</v>
      </c>
      <c r="F181" s="96" t="s">
        <v>4879</v>
      </c>
      <c r="G181" s="97" t="s">
        <v>458</v>
      </c>
      <c r="H181" s="98">
        <v>1</v>
      </c>
      <c r="I181" s="1"/>
      <c r="J181" s="99">
        <f t="shared" si="11"/>
        <v>0</v>
      </c>
      <c r="K181" s="96" t="s">
        <v>0</v>
      </c>
      <c r="L181" s="15"/>
      <c r="M181" s="100" t="s">
        <v>0</v>
      </c>
      <c r="N181" s="101" t="s">
        <v>37</v>
      </c>
      <c r="O181" s="102"/>
      <c r="P181" s="103">
        <f t="shared" si="12"/>
        <v>0</v>
      </c>
      <c r="Q181" s="103">
        <v>0</v>
      </c>
      <c r="R181" s="103">
        <f t="shared" si="13"/>
        <v>0</v>
      </c>
      <c r="S181" s="103">
        <v>0</v>
      </c>
      <c r="T181" s="104">
        <f t="shared" si="14"/>
        <v>0</v>
      </c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R181" s="105" t="s">
        <v>224</v>
      </c>
      <c r="AT181" s="105" t="s">
        <v>219</v>
      </c>
      <c r="AU181" s="105" t="s">
        <v>79</v>
      </c>
      <c r="AY181" s="6" t="s">
        <v>217</v>
      </c>
      <c r="BE181" s="106">
        <f t="shared" si="15"/>
        <v>0</v>
      </c>
      <c r="BF181" s="106">
        <f t="shared" si="16"/>
        <v>0</v>
      </c>
      <c r="BG181" s="106">
        <f t="shared" si="17"/>
        <v>0</v>
      </c>
      <c r="BH181" s="106">
        <f t="shared" si="18"/>
        <v>0</v>
      </c>
      <c r="BI181" s="106">
        <f t="shared" si="19"/>
        <v>0</v>
      </c>
      <c r="BJ181" s="6" t="s">
        <v>79</v>
      </c>
      <c r="BK181" s="106">
        <f t="shared" si="20"/>
        <v>0</v>
      </c>
      <c r="BL181" s="6" t="s">
        <v>224</v>
      </c>
      <c r="BM181" s="105" t="s">
        <v>787</v>
      </c>
    </row>
    <row r="182" spans="1:65" s="17" customFormat="1" ht="24">
      <c r="A182" s="14"/>
      <c r="B182" s="15"/>
      <c r="C182" s="94">
        <f t="shared" si="10"/>
        <v>60</v>
      </c>
      <c r="D182" s="94" t="s">
        <v>219</v>
      </c>
      <c r="E182" s="95" t="s">
        <v>2594</v>
      </c>
      <c r="F182" s="96" t="s">
        <v>4880</v>
      </c>
      <c r="G182" s="97" t="s">
        <v>458</v>
      </c>
      <c r="H182" s="98">
        <v>1</v>
      </c>
      <c r="I182" s="1"/>
      <c r="J182" s="99">
        <f t="shared" si="11"/>
        <v>0</v>
      </c>
      <c r="K182" s="96" t="s">
        <v>0</v>
      </c>
      <c r="L182" s="15"/>
      <c r="M182" s="100" t="s">
        <v>0</v>
      </c>
      <c r="N182" s="101" t="s">
        <v>37</v>
      </c>
      <c r="O182" s="102"/>
      <c r="P182" s="103">
        <f t="shared" si="12"/>
        <v>0</v>
      </c>
      <c r="Q182" s="103">
        <v>0</v>
      </c>
      <c r="R182" s="103">
        <f t="shared" si="13"/>
        <v>0</v>
      </c>
      <c r="S182" s="103">
        <v>0</v>
      </c>
      <c r="T182" s="104">
        <f t="shared" si="14"/>
        <v>0</v>
      </c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R182" s="105" t="s">
        <v>224</v>
      </c>
      <c r="AT182" s="105" t="s">
        <v>219</v>
      </c>
      <c r="AU182" s="105" t="s">
        <v>79</v>
      </c>
      <c r="AY182" s="6" t="s">
        <v>217</v>
      </c>
      <c r="BE182" s="106">
        <f t="shared" si="15"/>
        <v>0</v>
      </c>
      <c r="BF182" s="106">
        <f t="shared" si="16"/>
        <v>0</v>
      </c>
      <c r="BG182" s="106">
        <f t="shared" si="17"/>
        <v>0</v>
      </c>
      <c r="BH182" s="106">
        <f t="shared" si="18"/>
        <v>0</v>
      </c>
      <c r="BI182" s="106">
        <f t="shared" si="19"/>
        <v>0</v>
      </c>
      <c r="BJ182" s="6" t="s">
        <v>79</v>
      </c>
      <c r="BK182" s="106">
        <f t="shared" si="20"/>
        <v>0</v>
      </c>
      <c r="BL182" s="6" t="s">
        <v>224</v>
      </c>
      <c r="BM182" s="105" t="s">
        <v>796</v>
      </c>
    </row>
    <row r="183" spans="1:65" s="17" customFormat="1" ht="24">
      <c r="A183" s="14"/>
      <c r="B183" s="15"/>
      <c r="C183" s="94">
        <f t="shared" si="10"/>
        <v>61</v>
      </c>
      <c r="D183" s="94" t="s">
        <v>219</v>
      </c>
      <c r="E183" s="95" t="s">
        <v>2595</v>
      </c>
      <c r="F183" s="96" t="s">
        <v>4881</v>
      </c>
      <c r="G183" s="97" t="s">
        <v>458</v>
      </c>
      <c r="H183" s="98">
        <v>2</v>
      </c>
      <c r="I183" s="1"/>
      <c r="J183" s="99">
        <f t="shared" si="11"/>
        <v>0</v>
      </c>
      <c r="K183" s="96" t="s">
        <v>0</v>
      </c>
      <c r="L183" s="15"/>
      <c r="M183" s="118" t="s">
        <v>0</v>
      </c>
      <c r="N183" s="119" t="s">
        <v>37</v>
      </c>
      <c r="O183" s="120"/>
      <c r="P183" s="121">
        <f t="shared" si="12"/>
        <v>0</v>
      </c>
      <c r="Q183" s="121">
        <v>0</v>
      </c>
      <c r="R183" s="121">
        <f t="shared" si="13"/>
        <v>0</v>
      </c>
      <c r="S183" s="121">
        <v>0</v>
      </c>
      <c r="T183" s="122">
        <f t="shared" si="14"/>
        <v>0</v>
      </c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R183" s="105" t="s">
        <v>224</v>
      </c>
      <c r="AT183" s="105" t="s">
        <v>219</v>
      </c>
      <c r="AU183" s="105" t="s">
        <v>79</v>
      </c>
      <c r="AY183" s="6" t="s">
        <v>217</v>
      </c>
      <c r="BE183" s="106">
        <f t="shared" si="15"/>
        <v>0</v>
      </c>
      <c r="BF183" s="106">
        <f t="shared" si="16"/>
        <v>0</v>
      </c>
      <c r="BG183" s="106">
        <f t="shared" si="17"/>
        <v>0</v>
      </c>
      <c r="BH183" s="106">
        <f t="shared" si="18"/>
        <v>0</v>
      </c>
      <c r="BI183" s="106">
        <f t="shared" si="19"/>
        <v>0</v>
      </c>
      <c r="BJ183" s="6" t="s">
        <v>79</v>
      </c>
      <c r="BK183" s="106">
        <f t="shared" si="20"/>
        <v>0</v>
      </c>
      <c r="BL183" s="6" t="s">
        <v>224</v>
      </c>
      <c r="BM183" s="105" t="s">
        <v>804</v>
      </c>
    </row>
    <row r="184" spans="1:65" s="17" customFormat="1" ht="6.95" customHeight="1">
      <c r="A184" s="14"/>
      <c r="B184" s="46"/>
      <c r="C184" s="47"/>
      <c r="D184" s="47"/>
      <c r="E184" s="47"/>
      <c r="F184" s="47"/>
      <c r="G184" s="47"/>
      <c r="H184" s="47"/>
      <c r="I184" s="47"/>
      <c r="J184" s="47"/>
      <c r="K184" s="47"/>
      <c r="L184" s="15"/>
      <c r="M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</row>
  </sheetData>
  <sheetProtection algorithmName="SHA-512" hashValue="B4oYKNCPtzg8mv4dM1LuhBXMzwrptxpnSeL9wq5wMwy3fFp0PpWfxIQy4/EJQJqiMSsM+vfK8H3Qa4nSHqx6ug==" saltValue="jlMVSqGcKMdAynTt5o2vrw==" spinCount="100000" sheet="1" objects="1" scenarios="1"/>
  <autoFilter ref="C120:K183"/>
  <mergeCells count="12">
    <mergeCell ref="E113:H113"/>
    <mergeCell ref="L2:V2"/>
    <mergeCell ref="E85:H85"/>
    <mergeCell ref="E87:H87"/>
    <mergeCell ref="E89:H89"/>
    <mergeCell ref="E109:H109"/>
    <mergeCell ref="E111:H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59"/>
  <sheetViews>
    <sheetView showGridLines="0" workbookViewId="0">
      <selection activeCell="F10" sqref="F10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99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ht="12" customHeight="1">
      <c r="B8" s="9"/>
      <c r="D8" s="12" t="s">
        <v>162</v>
      </c>
      <c r="L8" s="9"/>
    </row>
    <row r="9" spans="1:46" s="17" customFormat="1" ht="16.5" customHeight="1">
      <c r="A9" s="14"/>
      <c r="B9" s="15"/>
      <c r="C9" s="14"/>
      <c r="D9" s="14"/>
      <c r="E9" s="321" t="s">
        <v>163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 ht="12" customHeight="1">
      <c r="A10" s="14"/>
      <c r="B10" s="15"/>
      <c r="C10" s="14"/>
      <c r="D10" s="12" t="s">
        <v>2388</v>
      </c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6.5" customHeight="1">
      <c r="A11" s="14"/>
      <c r="B11" s="15"/>
      <c r="C11" s="14"/>
      <c r="D11" s="14"/>
      <c r="E11" s="315" t="s">
        <v>2596</v>
      </c>
      <c r="F11" s="320"/>
      <c r="G11" s="320"/>
      <c r="H11" s="320"/>
      <c r="I11" s="14"/>
      <c r="J11" s="14"/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>
      <c r="A12" s="14"/>
      <c r="B12" s="15"/>
      <c r="C12" s="14"/>
      <c r="D12" s="14"/>
      <c r="E12" s="14"/>
      <c r="F12" s="14"/>
      <c r="G12" s="14"/>
      <c r="H12" s="14"/>
      <c r="I12" s="14"/>
      <c r="J12" s="14"/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2" customHeight="1">
      <c r="A13" s="14"/>
      <c r="B13" s="15"/>
      <c r="C13" s="14"/>
      <c r="D13" s="12" t="s">
        <v>16</v>
      </c>
      <c r="E13" s="14"/>
      <c r="F13" s="19" t="s">
        <v>0</v>
      </c>
      <c r="G13" s="14"/>
      <c r="H13" s="14"/>
      <c r="I13" s="12" t="s">
        <v>17</v>
      </c>
      <c r="J13" s="19" t="s">
        <v>0</v>
      </c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18</v>
      </c>
      <c r="E14" s="14"/>
      <c r="F14" s="19" t="s">
        <v>19</v>
      </c>
      <c r="G14" s="14"/>
      <c r="H14" s="14"/>
      <c r="I14" s="12" t="s">
        <v>20</v>
      </c>
      <c r="J14" s="20">
        <f>'Rekapitulace stavby'!AN8</f>
        <v>0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0.9" customHeight="1">
      <c r="A15" s="14"/>
      <c r="B15" s="15"/>
      <c r="C15" s="14"/>
      <c r="D15" s="14"/>
      <c r="E15" s="14"/>
      <c r="F15" s="14"/>
      <c r="G15" s="14"/>
      <c r="H15" s="14"/>
      <c r="I15" s="14"/>
      <c r="J15" s="14"/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12" customHeight="1">
      <c r="A16" s="14"/>
      <c r="B16" s="15"/>
      <c r="C16" s="14"/>
      <c r="D16" s="12" t="s">
        <v>21</v>
      </c>
      <c r="E16" s="14"/>
      <c r="F16" s="14"/>
      <c r="G16" s="14"/>
      <c r="H16" s="14"/>
      <c r="I16" s="12" t="s">
        <v>22</v>
      </c>
      <c r="J16" s="19">
        <f>'Rekapitulace stavby'!AN10</f>
        <v>63703</v>
      </c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8" customHeight="1">
      <c r="A17" s="14"/>
      <c r="B17" s="15"/>
      <c r="C17" s="14"/>
      <c r="D17" s="14"/>
      <c r="E17" s="19" t="s">
        <v>23</v>
      </c>
      <c r="F17" s="14"/>
      <c r="G17" s="14"/>
      <c r="H17" s="14"/>
      <c r="I17" s="12" t="s">
        <v>24</v>
      </c>
      <c r="J17" s="19" t="str">
        <f>'Rekapitulace stavby'!AN11</f>
        <v>CZ00063703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6.95" customHeight="1">
      <c r="A18" s="14"/>
      <c r="B18" s="15"/>
      <c r="C18" s="14"/>
      <c r="D18" s="14"/>
      <c r="E18" s="14"/>
      <c r="F18" s="14"/>
      <c r="G18" s="14"/>
      <c r="H18" s="14"/>
      <c r="I18" s="14"/>
      <c r="J18" s="14"/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12" customHeight="1">
      <c r="A19" s="14"/>
      <c r="B19" s="15"/>
      <c r="C19" s="14"/>
      <c r="D19" s="12" t="s">
        <v>25</v>
      </c>
      <c r="E19" s="125"/>
      <c r="F19" s="125"/>
      <c r="G19" s="125"/>
      <c r="H19" s="125"/>
      <c r="I19" s="126" t="s">
        <v>22</v>
      </c>
      <c r="J19" s="123">
        <f>'Rekapitulace stavby'!AN13</f>
        <v>0</v>
      </c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8" customHeight="1">
      <c r="A20" s="14"/>
      <c r="B20" s="15"/>
      <c r="C20" s="14"/>
      <c r="D20" s="14"/>
      <c r="E20" s="324">
        <f>'Rekapitulace stavby'!E14</f>
        <v>0</v>
      </c>
      <c r="F20" s="324"/>
      <c r="G20" s="324"/>
      <c r="H20" s="324"/>
      <c r="I20" s="126" t="s">
        <v>24</v>
      </c>
      <c r="J20" s="123">
        <f>'Rekapitulace stavby'!AN14</f>
        <v>0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6.95" customHeight="1">
      <c r="A21" s="14"/>
      <c r="B21" s="15"/>
      <c r="C21" s="14"/>
      <c r="D21" s="14"/>
      <c r="E21" s="14"/>
      <c r="F21" s="14"/>
      <c r="G21" s="14"/>
      <c r="H21" s="14"/>
      <c r="I21" s="14"/>
      <c r="J21" s="14"/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12" customHeight="1">
      <c r="A22" s="14"/>
      <c r="B22" s="15"/>
      <c r="C22" s="14"/>
      <c r="D22" s="12" t="s">
        <v>26</v>
      </c>
      <c r="E22" s="14"/>
      <c r="F22" s="14"/>
      <c r="G22" s="14"/>
      <c r="H22" s="14"/>
      <c r="I22" s="12" t="s">
        <v>22</v>
      </c>
      <c r="J22" s="19">
        <f>'Rekapitulace stavby'!AN16</f>
        <v>25091905</v>
      </c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8" customHeight="1">
      <c r="A23" s="14"/>
      <c r="B23" s="15"/>
      <c r="C23" s="14"/>
      <c r="D23" s="14"/>
      <c r="E23" s="19" t="s">
        <v>27</v>
      </c>
      <c r="F23" s="14"/>
      <c r="G23" s="14"/>
      <c r="H23" s="14"/>
      <c r="I23" s="12" t="s">
        <v>24</v>
      </c>
      <c r="J23" s="19" t="str">
        <f>'Rekapitulace stavby'!AN17</f>
        <v>CZ25091905</v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6.95" customHeight="1">
      <c r="A24" s="14"/>
      <c r="B24" s="15"/>
      <c r="C24" s="14"/>
      <c r="D24" s="14"/>
      <c r="E24" s="14"/>
      <c r="F24" s="14"/>
      <c r="G24" s="14"/>
      <c r="H24" s="14"/>
      <c r="I24" s="14"/>
      <c r="J24" s="14"/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12" customHeight="1">
      <c r="A25" s="14"/>
      <c r="B25" s="15"/>
      <c r="C25" s="14"/>
      <c r="D25" s="12" t="s">
        <v>29</v>
      </c>
      <c r="E25" s="14"/>
      <c r="F25" s="14"/>
      <c r="G25" s="14"/>
      <c r="H25" s="14"/>
      <c r="I25" s="12" t="s">
        <v>22</v>
      </c>
      <c r="J25" s="19" t="str">
        <f>IF('Rekapitulace stavby'!AN19="","",'Rekapitulace stavby'!AN19)</f>
        <v/>
      </c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8" customHeight="1">
      <c r="A26" s="14"/>
      <c r="B26" s="15"/>
      <c r="C26" s="14"/>
      <c r="D26" s="14"/>
      <c r="E26" s="19" t="str">
        <f>IF('Rekapitulace stavby'!E20="","",'Rekapitulace stavby'!E20)</f>
        <v xml:space="preserve"> </v>
      </c>
      <c r="F26" s="14"/>
      <c r="G26" s="14"/>
      <c r="H26" s="14"/>
      <c r="I26" s="12" t="s">
        <v>24</v>
      </c>
      <c r="J26" s="19" t="str">
        <f>IF('Rekapitulace stavby'!AN20="","",'Rekapitulace stavby'!AN20)</f>
        <v/>
      </c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17" customFormat="1" ht="6.95" customHeight="1">
      <c r="A27" s="14"/>
      <c r="B27" s="15"/>
      <c r="C27" s="14"/>
      <c r="D27" s="14"/>
      <c r="E27" s="14"/>
      <c r="F27" s="14"/>
      <c r="G27" s="14"/>
      <c r="H27" s="14"/>
      <c r="I27" s="14"/>
      <c r="J27" s="14"/>
      <c r="K27" s="14"/>
      <c r="L27" s="16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</row>
    <row r="28" spans="1:31" s="17" customFormat="1" ht="12" customHeight="1">
      <c r="A28" s="14"/>
      <c r="B28" s="15"/>
      <c r="C28" s="14"/>
      <c r="D28" s="12" t="s">
        <v>31</v>
      </c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24" customFormat="1" ht="16.5" customHeight="1">
      <c r="A29" s="21"/>
      <c r="B29" s="22"/>
      <c r="C29" s="21"/>
      <c r="D29" s="21"/>
      <c r="E29" s="289" t="s">
        <v>0</v>
      </c>
      <c r="F29" s="289"/>
      <c r="G29" s="289"/>
      <c r="H29" s="289"/>
      <c r="I29" s="21"/>
      <c r="J29" s="21"/>
      <c r="K29" s="21"/>
      <c r="L29" s="23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</row>
    <row r="30" spans="1:31" s="17" customFormat="1" ht="6.95" customHeight="1">
      <c r="A30" s="14"/>
      <c r="B30" s="15"/>
      <c r="C30" s="14"/>
      <c r="D30" s="14"/>
      <c r="E30" s="14"/>
      <c r="F30" s="14"/>
      <c r="G30" s="14"/>
      <c r="H30" s="14"/>
      <c r="I30" s="14"/>
      <c r="J30" s="14"/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25.35" customHeight="1">
      <c r="A32" s="14"/>
      <c r="B32" s="15"/>
      <c r="C32" s="14"/>
      <c r="D32" s="26" t="s">
        <v>32</v>
      </c>
      <c r="E32" s="14"/>
      <c r="F32" s="14"/>
      <c r="G32" s="14"/>
      <c r="H32" s="14"/>
      <c r="I32" s="14"/>
      <c r="J32" s="27">
        <f>ROUND(J121, 2)</f>
        <v>0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6.95" customHeight="1">
      <c r="A33" s="14"/>
      <c r="B33" s="15"/>
      <c r="C33" s="14"/>
      <c r="D33" s="25"/>
      <c r="E33" s="25"/>
      <c r="F33" s="25"/>
      <c r="G33" s="25"/>
      <c r="H33" s="25"/>
      <c r="I33" s="25"/>
      <c r="J33" s="25"/>
      <c r="K33" s="25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4"/>
      <c r="F34" s="28" t="s">
        <v>34</v>
      </c>
      <c r="G34" s="14"/>
      <c r="H34" s="14"/>
      <c r="I34" s="28" t="s">
        <v>33</v>
      </c>
      <c r="J34" s="28" t="s">
        <v>35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customHeight="1">
      <c r="A35" s="14"/>
      <c r="B35" s="15"/>
      <c r="C35" s="14"/>
      <c r="D35" s="29" t="s">
        <v>36</v>
      </c>
      <c r="E35" s="12" t="s">
        <v>37</v>
      </c>
      <c r="F35" s="30">
        <f>ROUND((SUM(BE121:BE158)),  2)</f>
        <v>0</v>
      </c>
      <c r="G35" s="14"/>
      <c r="H35" s="14"/>
      <c r="I35" s="31">
        <v>0.21</v>
      </c>
      <c r="J35" s="30">
        <f>ROUND(((SUM(BE121:BE158))*I35),  2)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customHeight="1">
      <c r="A36" s="14"/>
      <c r="B36" s="15"/>
      <c r="C36" s="14"/>
      <c r="D36" s="14"/>
      <c r="E36" s="12" t="s">
        <v>38</v>
      </c>
      <c r="F36" s="30">
        <f>ROUND((SUM(BF121:BF158)),  2)</f>
        <v>0</v>
      </c>
      <c r="G36" s="14"/>
      <c r="H36" s="14"/>
      <c r="I36" s="31">
        <v>0.15</v>
      </c>
      <c r="J36" s="30">
        <f>ROUND(((SUM(BF121:BF158))*I36),  2)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39</v>
      </c>
      <c r="F37" s="30">
        <f>ROUND((SUM(BG121:BG158)),  2)</f>
        <v>0</v>
      </c>
      <c r="G37" s="14"/>
      <c r="H37" s="14"/>
      <c r="I37" s="31">
        <v>0.21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14.45" hidden="1" customHeight="1">
      <c r="A38" s="14"/>
      <c r="B38" s="15"/>
      <c r="C38" s="14"/>
      <c r="D38" s="14"/>
      <c r="E38" s="12" t="s">
        <v>40</v>
      </c>
      <c r="F38" s="30">
        <f>ROUND((SUM(BH121:BH158)),  2)</f>
        <v>0</v>
      </c>
      <c r="G38" s="14"/>
      <c r="H38" s="14"/>
      <c r="I38" s="31">
        <v>0.15</v>
      </c>
      <c r="J38" s="30">
        <f>0</f>
        <v>0</v>
      </c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14.45" hidden="1" customHeight="1">
      <c r="A39" s="14"/>
      <c r="B39" s="15"/>
      <c r="C39" s="14"/>
      <c r="D39" s="14"/>
      <c r="E39" s="12" t="s">
        <v>41</v>
      </c>
      <c r="F39" s="30">
        <f>ROUND((SUM(BI121:BI158)),  2)</f>
        <v>0</v>
      </c>
      <c r="G39" s="14"/>
      <c r="H39" s="14"/>
      <c r="I39" s="31">
        <v>0</v>
      </c>
      <c r="J39" s="30">
        <f>0</f>
        <v>0</v>
      </c>
      <c r="K39" s="14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6.9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s="17" customFormat="1" ht="25.35" customHeight="1">
      <c r="A41" s="14"/>
      <c r="B41" s="15"/>
      <c r="C41" s="32"/>
      <c r="D41" s="33" t="s">
        <v>42</v>
      </c>
      <c r="E41" s="34"/>
      <c r="F41" s="34"/>
      <c r="G41" s="35" t="s">
        <v>43</v>
      </c>
      <c r="H41" s="36" t="s">
        <v>44</v>
      </c>
      <c r="I41" s="34"/>
      <c r="J41" s="37">
        <f>SUM(J32:J39)</f>
        <v>0</v>
      </c>
      <c r="K41" s="38"/>
      <c r="L41" s="16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</row>
    <row r="42" spans="1:31" s="17" customFormat="1" ht="14.45" customHeight="1">
      <c r="A42" s="14"/>
      <c r="B42" s="15"/>
      <c r="C42" s="14"/>
      <c r="D42" s="14"/>
      <c r="E42" s="14"/>
      <c r="F42" s="14"/>
      <c r="G42" s="14"/>
      <c r="H42" s="14"/>
      <c r="I42" s="14"/>
      <c r="J42" s="14"/>
      <c r="K42" s="14"/>
      <c r="L42" s="16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31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31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31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31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31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31" ht="12" customHeight="1">
      <c r="B86" s="9"/>
      <c r="C86" s="12" t="s">
        <v>162</v>
      </c>
      <c r="L86" s="9"/>
    </row>
    <row r="87" spans="1:31" s="17" customFormat="1" ht="16.5" customHeight="1">
      <c r="A87" s="14"/>
      <c r="B87" s="15"/>
      <c r="C87" s="14"/>
      <c r="D87" s="14"/>
      <c r="E87" s="321" t="s">
        <v>163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31" s="17" customFormat="1" ht="12" customHeight="1">
      <c r="A88" s="14"/>
      <c r="B88" s="15"/>
      <c r="C88" s="12" t="s">
        <v>2388</v>
      </c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31" s="17" customFormat="1" ht="16.5" customHeight="1">
      <c r="A89" s="14"/>
      <c r="B89" s="15"/>
      <c r="C89" s="14"/>
      <c r="D89" s="14"/>
      <c r="E89" s="315" t="str">
        <f>E11</f>
        <v>SO 01-A_05 - Klempířské výrobky</v>
      </c>
      <c r="F89" s="320"/>
      <c r="G89" s="320"/>
      <c r="H89" s="320"/>
      <c r="I89" s="14"/>
      <c r="J89" s="14"/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31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31" s="17" customFormat="1" ht="12" customHeight="1">
      <c r="A91" s="14"/>
      <c r="B91" s="15"/>
      <c r="C91" s="12" t="s">
        <v>18</v>
      </c>
      <c r="D91" s="14"/>
      <c r="E91" s="14"/>
      <c r="F91" s="19" t="str">
        <f>F14</f>
        <v>Praha 6 - Hradčany</v>
      </c>
      <c r="G91" s="14"/>
      <c r="H91" s="14"/>
      <c r="I91" s="12" t="s">
        <v>20</v>
      </c>
      <c r="J91" s="20">
        <f>IF(J14="","",J14)</f>
        <v>0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31" s="17" customFormat="1" ht="6.95" customHeight="1">
      <c r="A92" s="14"/>
      <c r="B92" s="15"/>
      <c r="C92" s="14"/>
      <c r="D92" s="14"/>
      <c r="E92" s="14"/>
      <c r="F92" s="14"/>
      <c r="G92" s="14"/>
      <c r="H92" s="14"/>
      <c r="I92" s="14"/>
      <c r="J92" s="14"/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31" s="17" customFormat="1" ht="15.2" customHeight="1">
      <c r="A93" s="14"/>
      <c r="B93" s="15"/>
      <c r="C93" s="12" t="s">
        <v>21</v>
      </c>
      <c r="D93" s="14"/>
      <c r="E93" s="14"/>
      <c r="F93" s="19" t="str">
        <f>E17</f>
        <v>Městská část Praha 6</v>
      </c>
      <c r="G93" s="14"/>
      <c r="H93" s="14"/>
      <c r="I93" s="12" t="s">
        <v>26</v>
      </c>
      <c r="J93" s="50" t="str">
        <f>E23</f>
        <v>BOMART spol. s r.o.</v>
      </c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31" s="17" customFormat="1" ht="15.2" customHeight="1">
      <c r="A94" s="14"/>
      <c r="B94" s="15"/>
      <c r="C94" s="12" t="s">
        <v>25</v>
      </c>
      <c r="D94" s="14"/>
      <c r="E94" s="14"/>
      <c r="F94" s="19">
        <f>IF(E20="","",E20)</f>
        <v>0</v>
      </c>
      <c r="G94" s="14"/>
      <c r="H94" s="14"/>
      <c r="I94" s="12" t="s">
        <v>29</v>
      </c>
      <c r="J94" s="50" t="str">
        <f>E26</f>
        <v xml:space="preserve"> </v>
      </c>
      <c r="K94" s="14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31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31" s="17" customFormat="1" ht="29.25" customHeight="1">
      <c r="A96" s="14"/>
      <c r="B96" s="15"/>
      <c r="C96" s="51" t="s">
        <v>165</v>
      </c>
      <c r="D96" s="32"/>
      <c r="E96" s="32"/>
      <c r="F96" s="32"/>
      <c r="G96" s="32"/>
      <c r="H96" s="32"/>
      <c r="I96" s="32"/>
      <c r="J96" s="52" t="s">
        <v>166</v>
      </c>
      <c r="K96" s="32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</row>
    <row r="97" spans="1:47" s="17" customFormat="1" ht="10.35" customHeight="1">
      <c r="A97" s="14"/>
      <c r="B97" s="15"/>
      <c r="C97" s="14"/>
      <c r="D97" s="14"/>
      <c r="E97" s="14"/>
      <c r="F97" s="14"/>
      <c r="G97" s="14"/>
      <c r="H97" s="14"/>
      <c r="I97" s="14"/>
      <c r="J97" s="14"/>
      <c r="K97" s="14"/>
      <c r="L97" s="16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</row>
    <row r="98" spans="1:47" s="17" customFormat="1" ht="22.9" customHeight="1">
      <c r="A98" s="14"/>
      <c r="B98" s="15"/>
      <c r="C98" s="53" t="s">
        <v>167</v>
      </c>
      <c r="D98" s="14"/>
      <c r="E98" s="14"/>
      <c r="F98" s="14"/>
      <c r="G98" s="14"/>
      <c r="H98" s="14"/>
      <c r="I98" s="14"/>
      <c r="J98" s="27">
        <f>J121</f>
        <v>0</v>
      </c>
      <c r="K98" s="14"/>
      <c r="L98" s="16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U98" s="6" t="s">
        <v>168</v>
      </c>
    </row>
    <row r="99" spans="1:47" s="54" customFormat="1" ht="24.95" customHeight="1">
      <c r="B99" s="55"/>
      <c r="D99" s="56" t="s">
        <v>2597</v>
      </c>
      <c r="E99" s="57"/>
      <c r="F99" s="57"/>
      <c r="G99" s="57"/>
      <c r="H99" s="57"/>
      <c r="I99" s="57"/>
      <c r="J99" s="58">
        <f>J122</f>
        <v>0</v>
      </c>
      <c r="L99" s="55"/>
    </row>
    <row r="100" spans="1:47" s="17" customFormat="1" ht="21.75" customHeight="1">
      <c r="A100" s="14"/>
      <c r="B100" s="15"/>
      <c r="C100" s="14"/>
      <c r="D100" s="14"/>
      <c r="E100" s="14"/>
      <c r="F100" s="14"/>
      <c r="G100" s="14"/>
      <c r="H100" s="14"/>
      <c r="I100" s="14"/>
      <c r="J100" s="14"/>
      <c r="K100" s="14"/>
      <c r="L100" s="16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</row>
    <row r="101" spans="1:47" s="17" customFormat="1" ht="6.95" customHeight="1">
      <c r="A101" s="14"/>
      <c r="B101" s="46"/>
      <c r="C101" s="47"/>
      <c r="D101" s="47"/>
      <c r="E101" s="47"/>
      <c r="F101" s="47"/>
      <c r="G101" s="47"/>
      <c r="H101" s="47"/>
      <c r="I101" s="47"/>
      <c r="J101" s="47"/>
      <c r="K101" s="47"/>
      <c r="L101" s="16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</row>
    <row r="105" spans="1:47" s="17" customFormat="1" ht="6.95" customHeight="1">
      <c r="A105" s="14"/>
      <c r="B105" s="48"/>
      <c r="C105" s="49"/>
      <c r="D105" s="49"/>
      <c r="E105" s="49"/>
      <c r="F105" s="49"/>
      <c r="G105" s="49"/>
      <c r="H105" s="49"/>
      <c r="I105" s="49"/>
      <c r="J105" s="49"/>
      <c r="K105" s="49"/>
      <c r="L105" s="16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</row>
    <row r="106" spans="1:47" s="17" customFormat="1" ht="24.95" customHeight="1">
      <c r="A106" s="14"/>
      <c r="B106" s="15"/>
      <c r="C106" s="10" t="s">
        <v>202</v>
      </c>
      <c r="D106" s="14"/>
      <c r="E106" s="14"/>
      <c r="F106" s="14"/>
      <c r="G106" s="14"/>
      <c r="H106" s="14"/>
      <c r="I106" s="14"/>
      <c r="J106" s="14"/>
      <c r="K106" s="14"/>
      <c r="L106" s="16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</row>
    <row r="107" spans="1:47" s="17" customFormat="1" ht="6.95" customHeight="1">
      <c r="A107" s="14"/>
      <c r="B107" s="15"/>
      <c r="C107" s="14"/>
      <c r="D107" s="14"/>
      <c r="E107" s="14"/>
      <c r="F107" s="14"/>
      <c r="G107" s="14"/>
      <c r="H107" s="14"/>
      <c r="I107" s="14"/>
      <c r="J107" s="14"/>
      <c r="K107" s="14"/>
      <c r="L107" s="16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</row>
    <row r="108" spans="1:47" s="17" customFormat="1" ht="12" customHeight="1">
      <c r="A108" s="14"/>
      <c r="B108" s="15"/>
      <c r="C108" s="12" t="s">
        <v>14</v>
      </c>
      <c r="D108" s="14"/>
      <c r="E108" s="14"/>
      <c r="F108" s="14"/>
      <c r="G108" s="14"/>
      <c r="H108" s="14"/>
      <c r="I108" s="14"/>
      <c r="J108" s="14"/>
      <c r="K108" s="14"/>
      <c r="L108" s="16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47" s="17" customFormat="1" ht="16.5" customHeight="1">
      <c r="A109" s="14"/>
      <c r="B109" s="15"/>
      <c r="C109" s="14"/>
      <c r="D109" s="14"/>
      <c r="E109" s="321" t="str">
        <f>E7</f>
        <v>MŠ Tychonova - celková rekonstrukce</v>
      </c>
      <c r="F109" s="322"/>
      <c r="G109" s="322"/>
      <c r="H109" s="322"/>
      <c r="I109" s="14"/>
      <c r="J109" s="14"/>
      <c r="K109" s="14"/>
      <c r="L109" s="16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  <row r="110" spans="1:47" ht="12" customHeight="1">
      <c r="B110" s="9"/>
      <c r="C110" s="12" t="s">
        <v>162</v>
      </c>
      <c r="L110" s="9"/>
    </row>
    <row r="111" spans="1:47" s="17" customFormat="1" ht="16.5" customHeight="1">
      <c r="A111" s="14"/>
      <c r="B111" s="15"/>
      <c r="C111" s="14"/>
      <c r="D111" s="14"/>
      <c r="E111" s="321" t="s">
        <v>163</v>
      </c>
      <c r="F111" s="320"/>
      <c r="G111" s="320"/>
      <c r="H111" s="320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47" s="17" customFormat="1" ht="12" customHeight="1">
      <c r="A112" s="14"/>
      <c r="B112" s="15"/>
      <c r="C112" s="12" t="s">
        <v>2388</v>
      </c>
      <c r="D112" s="14"/>
      <c r="E112" s="14"/>
      <c r="F112" s="14"/>
      <c r="G112" s="14"/>
      <c r="H112" s="14"/>
      <c r="I112" s="14"/>
      <c r="J112" s="14"/>
      <c r="K112" s="14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3" spans="1:65" s="17" customFormat="1" ht="16.5" customHeight="1">
      <c r="A113" s="14"/>
      <c r="B113" s="15"/>
      <c r="C113" s="14"/>
      <c r="D113" s="14"/>
      <c r="E113" s="315" t="str">
        <f>E11</f>
        <v>SO 01-A_05 - Klempířské výrobky</v>
      </c>
      <c r="F113" s="320"/>
      <c r="G113" s="320"/>
      <c r="H113" s="320"/>
      <c r="I113" s="14"/>
      <c r="J113" s="14"/>
      <c r="K113" s="14"/>
      <c r="L113" s="16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</row>
    <row r="114" spans="1:65" s="17" customFormat="1" ht="6.95" customHeight="1">
      <c r="A114" s="14"/>
      <c r="B114" s="15"/>
      <c r="C114" s="14"/>
      <c r="D114" s="14"/>
      <c r="E114" s="14"/>
      <c r="F114" s="14"/>
      <c r="G114" s="14"/>
      <c r="H114" s="14"/>
      <c r="I114" s="14"/>
      <c r="J114" s="14"/>
      <c r="K114" s="14"/>
      <c r="L114" s="16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</row>
    <row r="115" spans="1:65" s="17" customFormat="1" ht="12" customHeight="1">
      <c r="A115" s="14"/>
      <c r="B115" s="15"/>
      <c r="C115" s="12" t="s">
        <v>18</v>
      </c>
      <c r="D115" s="14"/>
      <c r="E115" s="14"/>
      <c r="F115" s="19" t="str">
        <f>F14</f>
        <v>Praha 6 - Hradčany</v>
      </c>
      <c r="G115" s="14"/>
      <c r="H115" s="14"/>
      <c r="I115" s="12" t="s">
        <v>20</v>
      </c>
      <c r="J115" s="20">
        <f>IF(J14="","",J14)</f>
        <v>0</v>
      </c>
      <c r="K115" s="14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65" s="17" customFormat="1" ht="6.95" customHeight="1">
      <c r="A116" s="14"/>
      <c r="B116" s="15"/>
      <c r="C116" s="14"/>
      <c r="D116" s="14"/>
      <c r="E116" s="14"/>
      <c r="F116" s="14"/>
      <c r="G116" s="14"/>
      <c r="H116" s="14"/>
      <c r="I116" s="14"/>
      <c r="J116" s="14"/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65" s="17" customFormat="1" ht="15.2" customHeight="1">
      <c r="A117" s="14"/>
      <c r="B117" s="15"/>
      <c r="C117" s="12" t="s">
        <v>21</v>
      </c>
      <c r="D117" s="14"/>
      <c r="E117" s="14"/>
      <c r="F117" s="19" t="str">
        <f>E17</f>
        <v>Městská část Praha 6</v>
      </c>
      <c r="G117" s="14"/>
      <c r="H117" s="14"/>
      <c r="I117" s="12" t="s">
        <v>26</v>
      </c>
      <c r="J117" s="50" t="str">
        <f>E23</f>
        <v>BOMART spol. s r.o.</v>
      </c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65" s="17" customFormat="1" ht="15.2" customHeight="1">
      <c r="A118" s="14"/>
      <c r="B118" s="15"/>
      <c r="C118" s="12" t="s">
        <v>25</v>
      </c>
      <c r="D118" s="14"/>
      <c r="E118" s="14"/>
      <c r="F118" s="19">
        <f>IF(E20="","",E20)</f>
        <v>0</v>
      </c>
      <c r="G118" s="14"/>
      <c r="H118" s="14"/>
      <c r="I118" s="12" t="s">
        <v>29</v>
      </c>
      <c r="J118" s="50" t="str">
        <f>E26</f>
        <v xml:space="preserve"> </v>
      </c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65" s="17" customFormat="1" ht="10.35" customHeight="1">
      <c r="A119" s="14"/>
      <c r="B119" s="15"/>
      <c r="C119" s="14"/>
      <c r="D119" s="14"/>
      <c r="E119" s="14"/>
      <c r="F119" s="14"/>
      <c r="G119" s="14"/>
      <c r="H119" s="14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65" s="73" customFormat="1" ht="29.25" customHeight="1">
      <c r="A120" s="64"/>
      <c r="B120" s="65"/>
      <c r="C120" s="66" t="s">
        <v>203</v>
      </c>
      <c r="D120" s="67" t="s">
        <v>57</v>
      </c>
      <c r="E120" s="67" t="s">
        <v>53</v>
      </c>
      <c r="F120" s="67" t="s">
        <v>54</v>
      </c>
      <c r="G120" s="67" t="s">
        <v>204</v>
      </c>
      <c r="H120" s="67" t="s">
        <v>205</v>
      </c>
      <c r="I120" s="67" t="s">
        <v>206</v>
      </c>
      <c r="J120" s="67" t="s">
        <v>166</v>
      </c>
      <c r="K120" s="68" t="s">
        <v>207</v>
      </c>
      <c r="L120" s="69"/>
      <c r="M120" s="70" t="s">
        <v>0</v>
      </c>
      <c r="N120" s="71" t="s">
        <v>36</v>
      </c>
      <c r="O120" s="71" t="s">
        <v>208</v>
      </c>
      <c r="P120" s="71" t="s">
        <v>209</v>
      </c>
      <c r="Q120" s="71" t="s">
        <v>210</v>
      </c>
      <c r="R120" s="71" t="s">
        <v>211</v>
      </c>
      <c r="S120" s="71" t="s">
        <v>212</v>
      </c>
      <c r="T120" s="72" t="s">
        <v>213</v>
      </c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</row>
    <row r="121" spans="1:65" s="17" customFormat="1" ht="22.9" customHeight="1">
      <c r="A121" s="14"/>
      <c r="B121" s="15"/>
      <c r="C121" s="74" t="s">
        <v>214</v>
      </c>
      <c r="D121" s="14"/>
      <c r="E121" s="14"/>
      <c r="F121" s="14"/>
      <c r="G121" s="14"/>
      <c r="H121" s="14"/>
      <c r="I121" s="14"/>
      <c r="J121" s="75">
        <f>BK121</f>
        <v>0</v>
      </c>
      <c r="K121" s="14"/>
      <c r="L121" s="15"/>
      <c r="M121" s="76"/>
      <c r="N121" s="77"/>
      <c r="O121" s="25"/>
      <c r="P121" s="78">
        <f>P122</f>
        <v>0</v>
      </c>
      <c r="Q121" s="25"/>
      <c r="R121" s="78">
        <f>R122</f>
        <v>0</v>
      </c>
      <c r="S121" s="25"/>
      <c r="T121" s="79">
        <f>T122</f>
        <v>0</v>
      </c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6" t="s">
        <v>71</v>
      </c>
      <c r="AU121" s="6" t="s">
        <v>168</v>
      </c>
      <c r="BK121" s="80">
        <f>BK122</f>
        <v>0</v>
      </c>
    </row>
    <row r="122" spans="1:65" s="81" customFormat="1" ht="25.9" customHeight="1">
      <c r="B122" s="82"/>
      <c r="D122" s="83" t="s">
        <v>71</v>
      </c>
      <c r="E122" s="84" t="s">
        <v>2391</v>
      </c>
      <c r="F122" s="84" t="s">
        <v>98</v>
      </c>
      <c r="J122" s="85">
        <f>BK122</f>
        <v>0</v>
      </c>
      <c r="L122" s="82"/>
      <c r="M122" s="86"/>
      <c r="N122" s="87"/>
      <c r="O122" s="87"/>
      <c r="P122" s="88">
        <f>SUM(P123:P158)</f>
        <v>0</v>
      </c>
      <c r="Q122" s="87"/>
      <c r="R122" s="88">
        <f>SUM(R123:R158)</f>
        <v>0</v>
      </c>
      <c r="S122" s="87"/>
      <c r="T122" s="89">
        <f>SUM(T123:T158)</f>
        <v>0</v>
      </c>
      <c r="AR122" s="83" t="s">
        <v>79</v>
      </c>
      <c r="AT122" s="90" t="s">
        <v>71</v>
      </c>
      <c r="AU122" s="90" t="s">
        <v>72</v>
      </c>
      <c r="AY122" s="83" t="s">
        <v>217</v>
      </c>
      <c r="BK122" s="91">
        <f>SUM(BK123:BK158)</f>
        <v>0</v>
      </c>
    </row>
    <row r="123" spans="1:65" s="17" customFormat="1" ht="24">
      <c r="A123" s="14"/>
      <c r="B123" s="15"/>
      <c r="C123" s="94">
        <v>1</v>
      </c>
      <c r="D123" s="94" t="s">
        <v>219</v>
      </c>
      <c r="E123" s="95" t="s">
        <v>2598</v>
      </c>
      <c r="F123" s="96" t="s">
        <v>4882</v>
      </c>
      <c r="G123" s="97" t="s">
        <v>2599</v>
      </c>
      <c r="H123" s="98">
        <v>5.9080000000000004</v>
      </c>
      <c r="I123" s="1"/>
      <c r="J123" s="99">
        <f t="shared" ref="J123:J158" si="0">ROUND(I123*H123,2)</f>
        <v>0</v>
      </c>
      <c r="K123" s="96" t="s">
        <v>0</v>
      </c>
      <c r="L123" s="15"/>
      <c r="M123" s="100" t="s">
        <v>0</v>
      </c>
      <c r="N123" s="101" t="s">
        <v>37</v>
      </c>
      <c r="O123" s="102"/>
      <c r="P123" s="103">
        <f t="shared" ref="P123:P158" si="1">O123*H123</f>
        <v>0</v>
      </c>
      <c r="Q123" s="103">
        <v>0</v>
      </c>
      <c r="R123" s="103">
        <f t="shared" ref="R123:R158" si="2">Q123*H123</f>
        <v>0</v>
      </c>
      <c r="S123" s="103">
        <v>0</v>
      </c>
      <c r="T123" s="104">
        <f t="shared" ref="T123:T158" si="3">S123*H123</f>
        <v>0</v>
      </c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R123" s="105" t="s">
        <v>224</v>
      </c>
      <c r="AT123" s="105" t="s">
        <v>219</v>
      </c>
      <c r="AU123" s="105" t="s">
        <v>79</v>
      </c>
      <c r="AY123" s="6" t="s">
        <v>217</v>
      </c>
      <c r="BE123" s="106">
        <f t="shared" ref="BE123:BE158" si="4">IF(N123="základní",J123,0)</f>
        <v>0</v>
      </c>
      <c r="BF123" s="106">
        <f t="shared" ref="BF123:BF158" si="5">IF(N123="snížená",J123,0)</f>
        <v>0</v>
      </c>
      <c r="BG123" s="106">
        <f t="shared" ref="BG123:BG158" si="6">IF(N123="zákl. přenesená",J123,0)</f>
        <v>0</v>
      </c>
      <c r="BH123" s="106">
        <f t="shared" ref="BH123:BH158" si="7">IF(N123="sníž. přenesená",J123,0)</f>
        <v>0</v>
      </c>
      <c r="BI123" s="106">
        <f t="shared" ref="BI123:BI158" si="8">IF(N123="nulová",J123,0)</f>
        <v>0</v>
      </c>
      <c r="BJ123" s="6" t="s">
        <v>79</v>
      </c>
      <c r="BK123" s="106">
        <f t="shared" ref="BK123:BK158" si="9">ROUND(I123*H123,2)</f>
        <v>0</v>
      </c>
      <c r="BL123" s="6" t="s">
        <v>224</v>
      </c>
      <c r="BM123" s="105" t="s">
        <v>81</v>
      </c>
    </row>
    <row r="124" spans="1:65" s="17" customFormat="1" ht="24">
      <c r="A124" s="14"/>
      <c r="B124" s="15"/>
      <c r="C124" s="94">
        <f>C123+1</f>
        <v>2</v>
      </c>
      <c r="D124" s="94" t="s">
        <v>219</v>
      </c>
      <c r="E124" s="95" t="s">
        <v>2600</v>
      </c>
      <c r="F124" s="96" t="s">
        <v>4883</v>
      </c>
      <c r="G124" s="97" t="s">
        <v>2599</v>
      </c>
      <c r="H124" s="98">
        <v>4.7460000000000004</v>
      </c>
      <c r="I124" s="1"/>
      <c r="J124" s="99">
        <f t="shared" si="0"/>
        <v>0</v>
      </c>
      <c r="K124" s="96" t="s">
        <v>0</v>
      </c>
      <c r="L124" s="15"/>
      <c r="M124" s="100" t="s">
        <v>0</v>
      </c>
      <c r="N124" s="101" t="s">
        <v>37</v>
      </c>
      <c r="O124" s="102"/>
      <c r="P124" s="103">
        <f t="shared" si="1"/>
        <v>0</v>
      </c>
      <c r="Q124" s="103">
        <v>0</v>
      </c>
      <c r="R124" s="103">
        <f t="shared" si="2"/>
        <v>0</v>
      </c>
      <c r="S124" s="103">
        <v>0</v>
      </c>
      <c r="T124" s="104">
        <f t="shared" si="3"/>
        <v>0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R124" s="105" t="s">
        <v>224</v>
      </c>
      <c r="AT124" s="105" t="s">
        <v>219</v>
      </c>
      <c r="AU124" s="105" t="s">
        <v>79</v>
      </c>
      <c r="AY124" s="6" t="s">
        <v>217</v>
      </c>
      <c r="BE124" s="106">
        <f t="shared" si="4"/>
        <v>0</v>
      </c>
      <c r="BF124" s="106">
        <f t="shared" si="5"/>
        <v>0</v>
      </c>
      <c r="BG124" s="106">
        <f t="shared" si="6"/>
        <v>0</v>
      </c>
      <c r="BH124" s="106">
        <f t="shared" si="7"/>
        <v>0</v>
      </c>
      <c r="BI124" s="106">
        <f t="shared" si="8"/>
        <v>0</v>
      </c>
      <c r="BJ124" s="6" t="s">
        <v>79</v>
      </c>
      <c r="BK124" s="106">
        <f t="shared" si="9"/>
        <v>0</v>
      </c>
      <c r="BL124" s="6" t="s">
        <v>224</v>
      </c>
      <c r="BM124" s="105" t="s">
        <v>224</v>
      </c>
    </row>
    <row r="125" spans="1:65" s="17" customFormat="1" ht="24">
      <c r="A125" s="14"/>
      <c r="B125" s="15"/>
      <c r="C125" s="94">
        <f t="shared" ref="C125:C158" si="10">C124+1</f>
        <v>3</v>
      </c>
      <c r="D125" s="94" t="s">
        <v>219</v>
      </c>
      <c r="E125" s="95" t="s">
        <v>2601</v>
      </c>
      <c r="F125" s="96" t="s">
        <v>4884</v>
      </c>
      <c r="G125" s="97" t="s">
        <v>2599</v>
      </c>
      <c r="H125" s="98">
        <v>2.6389999999999998</v>
      </c>
      <c r="I125" s="1"/>
      <c r="J125" s="99">
        <f t="shared" si="0"/>
        <v>0</v>
      </c>
      <c r="K125" s="96" t="s">
        <v>0</v>
      </c>
      <c r="L125" s="15"/>
      <c r="M125" s="100" t="s">
        <v>0</v>
      </c>
      <c r="N125" s="101" t="s">
        <v>37</v>
      </c>
      <c r="O125" s="102"/>
      <c r="P125" s="103">
        <f t="shared" si="1"/>
        <v>0</v>
      </c>
      <c r="Q125" s="103">
        <v>0</v>
      </c>
      <c r="R125" s="103">
        <f t="shared" si="2"/>
        <v>0</v>
      </c>
      <c r="S125" s="103">
        <v>0</v>
      </c>
      <c r="T125" s="104">
        <f t="shared" si="3"/>
        <v>0</v>
      </c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R125" s="105" t="s">
        <v>224</v>
      </c>
      <c r="AT125" s="105" t="s">
        <v>219</v>
      </c>
      <c r="AU125" s="105" t="s">
        <v>79</v>
      </c>
      <c r="AY125" s="6" t="s">
        <v>217</v>
      </c>
      <c r="BE125" s="106">
        <f t="shared" si="4"/>
        <v>0</v>
      </c>
      <c r="BF125" s="106">
        <f t="shared" si="5"/>
        <v>0</v>
      </c>
      <c r="BG125" s="106">
        <f t="shared" si="6"/>
        <v>0</v>
      </c>
      <c r="BH125" s="106">
        <f t="shared" si="7"/>
        <v>0</v>
      </c>
      <c r="BI125" s="106">
        <f t="shared" si="8"/>
        <v>0</v>
      </c>
      <c r="BJ125" s="6" t="s">
        <v>79</v>
      </c>
      <c r="BK125" s="106">
        <f t="shared" si="9"/>
        <v>0</v>
      </c>
      <c r="BL125" s="6" t="s">
        <v>224</v>
      </c>
      <c r="BM125" s="105" t="s">
        <v>244</v>
      </c>
    </row>
    <row r="126" spans="1:65" s="17" customFormat="1" ht="24">
      <c r="A126" s="14"/>
      <c r="B126" s="15"/>
      <c r="C126" s="94">
        <f t="shared" si="10"/>
        <v>4</v>
      </c>
      <c r="D126" s="94" t="s">
        <v>219</v>
      </c>
      <c r="E126" s="95" t="s">
        <v>2602</v>
      </c>
      <c r="F126" s="96" t="s">
        <v>4885</v>
      </c>
      <c r="G126" s="97" t="s">
        <v>2599</v>
      </c>
      <c r="H126" s="98">
        <v>7.1920000000000002</v>
      </c>
      <c r="I126" s="1"/>
      <c r="J126" s="99">
        <f t="shared" si="0"/>
        <v>0</v>
      </c>
      <c r="K126" s="96" t="s">
        <v>0</v>
      </c>
      <c r="L126" s="15"/>
      <c r="M126" s="100" t="s">
        <v>0</v>
      </c>
      <c r="N126" s="101" t="s">
        <v>37</v>
      </c>
      <c r="O126" s="102"/>
      <c r="P126" s="103">
        <f t="shared" si="1"/>
        <v>0</v>
      </c>
      <c r="Q126" s="103">
        <v>0</v>
      </c>
      <c r="R126" s="103">
        <f t="shared" si="2"/>
        <v>0</v>
      </c>
      <c r="S126" s="103">
        <v>0</v>
      </c>
      <c r="T126" s="104">
        <f t="shared" si="3"/>
        <v>0</v>
      </c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R126" s="105" t="s">
        <v>224</v>
      </c>
      <c r="AT126" s="105" t="s">
        <v>219</v>
      </c>
      <c r="AU126" s="105" t="s">
        <v>79</v>
      </c>
      <c r="AY126" s="6" t="s">
        <v>217</v>
      </c>
      <c r="BE126" s="106">
        <f t="shared" si="4"/>
        <v>0</v>
      </c>
      <c r="BF126" s="106">
        <f t="shared" si="5"/>
        <v>0</v>
      </c>
      <c r="BG126" s="106">
        <f t="shared" si="6"/>
        <v>0</v>
      </c>
      <c r="BH126" s="106">
        <f t="shared" si="7"/>
        <v>0</v>
      </c>
      <c r="BI126" s="106">
        <f t="shared" si="8"/>
        <v>0</v>
      </c>
      <c r="BJ126" s="6" t="s">
        <v>79</v>
      </c>
      <c r="BK126" s="106">
        <f t="shared" si="9"/>
        <v>0</v>
      </c>
      <c r="BL126" s="6" t="s">
        <v>224</v>
      </c>
      <c r="BM126" s="105" t="s">
        <v>248</v>
      </c>
    </row>
    <row r="127" spans="1:65" s="17" customFormat="1" ht="24">
      <c r="A127" s="14"/>
      <c r="B127" s="15"/>
      <c r="C127" s="94">
        <f t="shared" si="10"/>
        <v>5</v>
      </c>
      <c r="D127" s="94" t="s">
        <v>219</v>
      </c>
      <c r="E127" s="95" t="s">
        <v>2603</v>
      </c>
      <c r="F127" s="96" t="s">
        <v>4886</v>
      </c>
      <c r="G127" s="97" t="s">
        <v>2599</v>
      </c>
      <c r="H127" s="98">
        <v>2.8140000000000001</v>
      </c>
      <c r="I127" s="1"/>
      <c r="J127" s="99">
        <f t="shared" si="0"/>
        <v>0</v>
      </c>
      <c r="K127" s="96" t="s">
        <v>0</v>
      </c>
      <c r="L127" s="15"/>
      <c r="M127" s="100" t="s">
        <v>0</v>
      </c>
      <c r="N127" s="101" t="s">
        <v>37</v>
      </c>
      <c r="O127" s="102"/>
      <c r="P127" s="103">
        <f t="shared" si="1"/>
        <v>0</v>
      </c>
      <c r="Q127" s="103">
        <v>0</v>
      </c>
      <c r="R127" s="103">
        <f t="shared" si="2"/>
        <v>0</v>
      </c>
      <c r="S127" s="103">
        <v>0</v>
      </c>
      <c r="T127" s="104">
        <f t="shared" si="3"/>
        <v>0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R127" s="105" t="s">
        <v>224</v>
      </c>
      <c r="AT127" s="105" t="s">
        <v>219</v>
      </c>
      <c r="AU127" s="105" t="s">
        <v>79</v>
      </c>
      <c r="AY127" s="6" t="s">
        <v>217</v>
      </c>
      <c r="BE127" s="106">
        <f t="shared" si="4"/>
        <v>0</v>
      </c>
      <c r="BF127" s="106">
        <f t="shared" si="5"/>
        <v>0</v>
      </c>
      <c r="BG127" s="106">
        <f t="shared" si="6"/>
        <v>0</v>
      </c>
      <c r="BH127" s="106">
        <f t="shared" si="7"/>
        <v>0</v>
      </c>
      <c r="BI127" s="106">
        <f t="shared" si="8"/>
        <v>0</v>
      </c>
      <c r="BJ127" s="6" t="s">
        <v>79</v>
      </c>
      <c r="BK127" s="106">
        <f t="shared" si="9"/>
        <v>0</v>
      </c>
      <c r="BL127" s="6" t="s">
        <v>224</v>
      </c>
      <c r="BM127" s="105" t="s">
        <v>266</v>
      </c>
    </row>
    <row r="128" spans="1:65" s="17" customFormat="1" ht="24">
      <c r="A128" s="14"/>
      <c r="B128" s="15"/>
      <c r="C128" s="94">
        <f t="shared" si="10"/>
        <v>6</v>
      </c>
      <c r="D128" s="94" t="s">
        <v>219</v>
      </c>
      <c r="E128" s="95" t="s">
        <v>2604</v>
      </c>
      <c r="F128" s="96" t="s">
        <v>4887</v>
      </c>
      <c r="G128" s="97" t="s">
        <v>2599</v>
      </c>
      <c r="H128" s="98">
        <v>1.0549999999999999</v>
      </c>
      <c r="I128" s="1"/>
      <c r="J128" s="99">
        <f t="shared" si="0"/>
        <v>0</v>
      </c>
      <c r="K128" s="96" t="s">
        <v>0</v>
      </c>
      <c r="L128" s="15"/>
      <c r="M128" s="100" t="s">
        <v>0</v>
      </c>
      <c r="N128" s="101" t="s">
        <v>37</v>
      </c>
      <c r="O128" s="102"/>
      <c r="P128" s="103">
        <f t="shared" si="1"/>
        <v>0</v>
      </c>
      <c r="Q128" s="103">
        <v>0</v>
      </c>
      <c r="R128" s="103">
        <f t="shared" si="2"/>
        <v>0</v>
      </c>
      <c r="S128" s="103">
        <v>0</v>
      </c>
      <c r="T128" s="104">
        <f t="shared" si="3"/>
        <v>0</v>
      </c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R128" s="105" t="s">
        <v>224</v>
      </c>
      <c r="AT128" s="105" t="s">
        <v>219</v>
      </c>
      <c r="AU128" s="105" t="s">
        <v>79</v>
      </c>
      <c r="AY128" s="6" t="s">
        <v>217</v>
      </c>
      <c r="BE128" s="106">
        <f t="shared" si="4"/>
        <v>0</v>
      </c>
      <c r="BF128" s="106">
        <f t="shared" si="5"/>
        <v>0</v>
      </c>
      <c r="BG128" s="106">
        <f t="shared" si="6"/>
        <v>0</v>
      </c>
      <c r="BH128" s="106">
        <f t="shared" si="7"/>
        <v>0</v>
      </c>
      <c r="BI128" s="106">
        <f t="shared" si="8"/>
        <v>0</v>
      </c>
      <c r="BJ128" s="6" t="s">
        <v>79</v>
      </c>
      <c r="BK128" s="106">
        <f t="shared" si="9"/>
        <v>0</v>
      </c>
      <c r="BL128" s="6" t="s">
        <v>224</v>
      </c>
      <c r="BM128" s="105" t="s">
        <v>275</v>
      </c>
    </row>
    <row r="129" spans="1:65" s="17" customFormat="1" ht="24">
      <c r="A129" s="14"/>
      <c r="B129" s="15"/>
      <c r="C129" s="94">
        <f t="shared" si="10"/>
        <v>7</v>
      </c>
      <c r="D129" s="94" t="s">
        <v>219</v>
      </c>
      <c r="E129" s="95" t="s">
        <v>2605</v>
      </c>
      <c r="F129" s="96" t="s">
        <v>4888</v>
      </c>
      <c r="G129" s="97" t="s">
        <v>2599</v>
      </c>
      <c r="H129" s="98">
        <v>2.7610000000000001</v>
      </c>
      <c r="I129" s="1"/>
      <c r="J129" s="99">
        <f t="shared" si="0"/>
        <v>0</v>
      </c>
      <c r="K129" s="96" t="s">
        <v>0</v>
      </c>
      <c r="L129" s="15"/>
      <c r="M129" s="100" t="s">
        <v>0</v>
      </c>
      <c r="N129" s="101" t="s">
        <v>37</v>
      </c>
      <c r="O129" s="102"/>
      <c r="P129" s="103">
        <f t="shared" si="1"/>
        <v>0</v>
      </c>
      <c r="Q129" s="103">
        <v>0</v>
      </c>
      <c r="R129" s="103">
        <f t="shared" si="2"/>
        <v>0</v>
      </c>
      <c r="S129" s="103">
        <v>0</v>
      </c>
      <c r="T129" s="104">
        <f t="shared" si="3"/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R129" s="105" t="s">
        <v>224</v>
      </c>
      <c r="AT129" s="105" t="s">
        <v>219</v>
      </c>
      <c r="AU129" s="105" t="s">
        <v>79</v>
      </c>
      <c r="AY129" s="6" t="s">
        <v>217</v>
      </c>
      <c r="BE129" s="106">
        <f t="shared" si="4"/>
        <v>0</v>
      </c>
      <c r="BF129" s="106">
        <f t="shared" si="5"/>
        <v>0</v>
      </c>
      <c r="BG129" s="106">
        <f t="shared" si="6"/>
        <v>0</v>
      </c>
      <c r="BH129" s="106">
        <f t="shared" si="7"/>
        <v>0</v>
      </c>
      <c r="BI129" s="106">
        <f t="shared" si="8"/>
        <v>0</v>
      </c>
      <c r="BJ129" s="6" t="s">
        <v>79</v>
      </c>
      <c r="BK129" s="106">
        <f t="shared" si="9"/>
        <v>0</v>
      </c>
      <c r="BL129" s="6" t="s">
        <v>224</v>
      </c>
      <c r="BM129" s="105" t="s">
        <v>283</v>
      </c>
    </row>
    <row r="130" spans="1:65" s="17" customFormat="1" ht="24">
      <c r="A130" s="14"/>
      <c r="B130" s="15"/>
      <c r="C130" s="94">
        <f t="shared" si="10"/>
        <v>8</v>
      </c>
      <c r="D130" s="94" t="s">
        <v>219</v>
      </c>
      <c r="E130" s="95" t="s">
        <v>2606</v>
      </c>
      <c r="F130" s="96" t="s">
        <v>4889</v>
      </c>
      <c r="G130" s="97" t="s">
        <v>2599</v>
      </c>
      <c r="H130" s="98">
        <v>2.7610000000000001</v>
      </c>
      <c r="I130" s="1"/>
      <c r="J130" s="99">
        <f t="shared" si="0"/>
        <v>0</v>
      </c>
      <c r="K130" s="96" t="s">
        <v>0</v>
      </c>
      <c r="L130" s="15"/>
      <c r="M130" s="100" t="s">
        <v>0</v>
      </c>
      <c r="N130" s="101" t="s">
        <v>37</v>
      </c>
      <c r="O130" s="102"/>
      <c r="P130" s="103">
        <f t="shared" si="1"/>
        <v>0</v>
      </c>
      <c r="Q130" s="103">
        <v>0</v>
      </c>
      <c r="R130" s="103">
        <f t="shared" si="2"/>
        <v>0</v>
      </c>
      <c r="S130" s="103">
        <v>0</v>
      </c>
      <c r="T130" s="104">
        <f t="shared" si="3"/>
        <v>0</v>
      </c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R130" s="105" t="s">
        <v>224</v>
      </c>
      <c r="AT130" s="105" t="s">
        <v>219</v>
      </c>
      <c r="AU130" s="105" t="s">
        <v>79</v>
      </c>
      <c r="AY130" s="6" t="s">
        <v>217</v>
      </c>
      <c r="BE130" s="106">
        <f t="shared" si="4"/>
        <v>0</v>
      </c>
      <c r="BF130" s="106">
        <f t="shared" si="5"/>
        <v>0</v>
      </c>
      <c r="BG130" s="106">
        <f t="shared" si="6"/>
        <v>0</v>
      </c>
      <c r="BH130" s="106">
        <f t="shared" si="7"/>
        <v>0</v>
      </c>
      <c r="BI130" s="106">
        <f t="shared" si="8"/>
        <v>0</v>
      </c>
      <c r="BJ130" s="6" t="s">
        <v>79</v>
      </c>
      <c r="BK130" s="106">
        <f t="shared" si="9"/>
        <v>0</v>
      </c>
      <c r="BL130" s="6" t="s">
        <v>224</v>
      </c>
      <c r="BM130" s="105" t="s">
        <v>293</v>
      </c>
    </row>
    <row r="131" spans="1:65" s="17" customFormat="1" ht="24">
      <c r="A131" s="14"/>
      <c r="B131" s="15"/>
      <c r="C131" s="94">
        <f t="shared" si="10"/>
        <v>9</v>
      </c>
      <c r="D131" s="94" t="s">
        <v>219</v>
      </c>
      <c r="E131" s="95" t="s">
        <v>2607</v>
      </c>
      <c r="F131" s="96" t="s">
        <v>4890</v>
      </c>
      <c r="G131" s="97" t="s">
        <v>2486</v>
      </c>
      <c r="H131" s="98">
        <v>1</v>
      </c>
      <c r="I131" s="1"/>
      <c r="J131" s="99">
        <f t="shared" si="0"/>
        <v>0</v>
      </c>
      <c r="K131" s="96" t="s">
        <v>0</v>
      </c>
      <c r="L131" s="15"/>
      <c r="M131" s="100" t="s">
        <v>0</v>
      </c>
      <c r="N131" s="101" t="s">
        <v>37</v>
      </c>
      <c r="O131" s="102"/>
      <c r="P131" s="103">
        <f t="shared" si="1"/>
        <v>0</v>
      </c>
      <c r="Q131" s="103">
        <v>0</v>
      </c>
      <c r="R131" s="103">
        <f t="shared" si="2"/>
        <v>0</v>
      </c>
      <c r="S131" s="103">
        <v>0</v>
      </c>
      <c r="T131" s="104">
        <f t="shared" si="3"/>
        <v>0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R131" s="105" t="s">
        <v>224</v>
      </c>
      <c r="AT131" s="105" t="s">
        <v>219</v>
      </c>
      <c r="AU131" s="105" t="s">
        <v>79</v>
      </c>
      <c r="AY131" s="6" t="s">
        <v>217</v>
      </c>
      <c r="BE131" s="106">
        <f t="shared" si="4"/>
        <v>0</v>
      </c>
      <c r="BF131" s="106">
        <f t="shared" si="5"/>
        <v>0</v>
      </c>
      <c r="BG131" s="106">
        <f t="shared" si="6"/>
        <v>0</v>
      </c>
      <c r="BH131" s="106">
        <f t="shared" si="7"/>
        <v>0</v>
      </c>
      <c r="BI131" s="106">
        <f t="shared" si="8"/>
        <v>0</v>
      </c>
      <c r="BJ131" s="6" t="s">
        <v>79</v>
      </c>
      <c r="BK131" s="106">
        <f t="shared" si="9"/>
        <v>0</v>
      </c>
      <c r="BL131" s="6" t="s">
        <v>224</v>
      </c>
      <c r="BM131" s="105" t="s">
        <v>299</v>
      </c>
    </row>
    <row r="132" spans="1:65" s="17" customFormat="1" ht="24">
      <c r="A132" s="14"/>
      <c r="B132" s="15"/>
      <c r="C132" s="94">
        <f t="shared" si="10"/>
        <v>10</v>
      </c>
      <c r="D132" s="94" t="s">
        <v>219</v>
      </c>
      <c r="E132" s="95" t="s">
        <v>2608</v>
      </c>
      <c r="F132" s="96" t="s">
        <v>4891</v>
      </c>
      <c r="G132" s="97" t="s">
        <v>2486</v>
      </c>
      <c r="H132" s="98">
        <v>1</v>
      </c>
      <c r="I132" s="1"/>
      <c r="J132" s="99">
        <f t="shared" si="0"/>
        <v>0</v>
      </c>
      <c r="K132" s="96" t="s">
        <v>0</v>
      </c>
      <c r="L132" s="15"/>
      <c r="M132" s="100" t="s">
        <v>0</v>
      </c>
      <c r="N132" s="101" t="s">
        <v>37</v>
      </c>
      <c r="O132" s="102"/>
      <c r="P132" s="103">
        <f t="shared" si="1"/>
        <v>0</v>
      </c>
      <c r="Q132" s="103">
        <v>0</v>
      </c>
      <c r="R132" s="103">
        <f t="shared" si="2"/>
        <v>0</v>
      </c>
      <c r="S132" s="103">
        <v>0</v>
      </c>
      <c r="T132" s="104">
        <f t="shared" si="3"/>
        <v>0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R132" s="105" t="s">
        <v>224</v>
      </c>
      <c r="AT132" s="105" t="s">
        <v>219</v>
      </c>
      <c r="AU132" s="105" t="s">
        <v>79</v>
      </c>
      <c r="AY132" s="6" t="s">
        <v>217</v>
      </c>
      <c r="BE132" s="106">
        <f t="shared" si="4"/>
        <v>0</v>
      </c>
      <c r="BF132" s="106">
        <f t="shared" si="5"/>
        <v>0</v>
      </c>
      <c r="BG132" s="106">
        <f t="shared" si="6"/>
        <v>0</v>
      </c>
      <c r="BH132" s="106">
        <f t="shared" si="7"/>
        <v>0</v>
      </c>
      <c r="BI132" s="106">
        <f t="shared" si="8"/>
        <v>0</v>
      </c>
      <c r="BJ132" s="6" t="s">
        <v>79</v>
      </c>
      <c r="BK132" s="106">
        <f t="shared" si="9"/>
        <v>0</v>
      </c>
      <c r="BL132" s="6" t="s">
        <v>224</v>
      </c>
      <c r="BM132" s="105" t="s">
        <v>308</v>
      </c>
    </row>
    <row r="133" spans="1:65" s="17" customFormat="1" ht="33" customHeight="1">
      <c r="A133" s="14"/>
      <c r="B133" s="15"/>
      <c r="C133" s="94">
        <f t="shared" si="10"/>
        <v>11</v>
      </c>
      <c r="D133" s="94" t="s">
        <v>219</v>
      </c>
      <c r="E133" s="95" t="s">
        <v>2609</v>
      </c>
      <c r="F133" s="96" t="s">
        <v>4892</v>
      </c>
      <c r="G133" s="97" t="s">
        <v>2486</v>
      </c>
      <c r="H133" s="98">
        <v>1</v>
      </c>
      <c r="I133" s="1"/>
      <c r="J133" s="99">
        <f t="shared" si="0"/>
        <v>0</v>
      </c>
      <c r="K133" s="96" t="s">
        <v>0</v>
      </c>
      <c r="L133" s="15"/>
      <c r="M133" s="100" t="s">
        <v>0</v>
      </c>
      <c r="N133" s="101" t="s">
        <v>37</v>
      </c>
      <c r="O133" s="102"/>
      <c r="P133" s="103">
        <f t="shared" si="1"/>
        <v>0</v>
      </c>
      <c r="Q133" s="103">
        <v>0</v>
      </c>
      <c r="R133" s="103">
        <f t="shared" si="2"/>
        <v>0</v>
      </c>
      <c r="S133" s="103">
        <v>0</v>
      </c>
      <c r="T133" s="104">
        <f t="shared" si="3"/>
        <v>0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R133" s="105" t="s">
        <v>224</v>
      </c>
      <c r="AT133" s="105" t="s">
        <v>219</v>
      </c>
      <c r="AU133" s="105" t="s">
        <v>79</v>
      </c>
      <c r="AY133" s="6" t="s">
        <v>217</v>
      </c>
      <c r="BE133" s="106">
        <f t="shared" si="4"/>
        <v>0</v>
      </c>
      <c r="BF133" s="106">
        <f t="shared" si="5"/>
        <v>0</v>
      </c>
      <c r="BG133" s="106">
        <f t="shared" si="6"/>
        <v>0</v>
      </c>
      <c r="BH133" s="106">
        <f t="shared" si="7"/>
        <v>0</v>
      </c>
      <c r="BI133" s="106">
        <f t="shared" si="8"/>
        <v>0</v>
      </c>
      <c r="BJ133" s="6" t="s">
        <v>79</v>
      </c>
      <c r="BK133" s="106">
        <f t="shared" si="9"/>
        <v>0</v>
      </c>
      <c r="BL133" s="6" t="s">
        <v>224</v>
      </c>
      <c r="BM133" s="105" t="s">
        <v>317</v>
      </c>
    </row>
    <row r="134" spans="1:65" s="17" customFormat="1" ht="24">
      <c r="A134" s="14"/>
      <c r="B134" s="15"/>
      <c r="C134" s="94">
        <f t="shared" si="10"/>
        <v>12</v>
      </c>
      <c r="D134" s="94" t="s">
        <v>219</v>
      </c>
      <c r="E134" s="95" t="s">
        <v>2610</v>
      </c>
      <c r="F134" s="96" t="s">
        <v>4893</v>
      </c>
      <c r="G134" s="97" t="s">
        <v>2486</v>
      </c>
      <c r="H134" s="98">
        <v>1</v>
      </c>
      <c r="I134" s="1"/>
      <c r="J134" s="99">
        <f t="shared" si="0"/>
        <v>0</v>
      </c>
      <c r="K134" s="96" t="s">
        <v>0</v>
      </c>
      <c r="L134" s="15"/>
      <c r="M134" s="100" t="s">
        <v>0</v>
      </c>
      <c r="N134" s="101" t="s">
        <v>37</v>
      </c>
      <c r="O134" s="102"/>
      <c r="P134" s="103">
        <f t="shared" si="1"/>
        <v>0</v>
      </c>
      <c r="Q134" s="103">
        <v>0</v>
      </c>
      <c r="R134" s="103">
        <f t="shared" si="2"/>
        <v>0</v>
      </c>
      <c r="S134" s="103">
        <v>0</v>
      </c>
      <c r="T134" s="104">
        <f t="shared" si="3"/>
        <v>0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R134" s="105" t="s">
        <v>224</v>
      </c>
      <c r="AT134" s="105" t="s">
        <v>219</v>
      </c>
      <c r="AU134" s="105" t="s">
        <v>79</v>
      </c>
      <c r="AY134" s="6" t="s">
        <v>217</v>
      </c>
      <c r="BE134" s="106">
        <f t="shared" si="4"/>
        <v>0</v>
      </c>
      <c r="BF134" s="106">
        <f t="shared" si="5"/>
        <v>0</v>
      </c>
      <c r="BG134" s="106">
        <f t="shared" si="6"/>
        <v>0</v>
      </c>
      <c r="BH134" s="106">
        <f t="shared" si="7"/>
        <v>0</v>
      </c>
      <c r="BI134" s="106">
        <f t="shared" si="8"/>
        <v>0</v>
      </c>
      <c r="BJ134" s="6" t="s">
        <v>79</v>
      </c>
      <c r="BK134" s="106">
        <f t="shared" si="9"/>
        <v>0</v>
      </c>
      <c r="BL134" s="6" t="s">
        <v>224</v>
      </c>
      <c r="BM134" s="105" t="s">
        <v>326</v>
      </c>
    </row>
    <row r="135" spans="1:65" s="17" customFormat="1" ht="24">
      <c r="A135" s="14"/>
      <c r="B135" s="15"/>
      <c r="C135" s="94">
        <f t="shared" si="10"/>
        <v>13</v>
      </c>
      <c r="D135" s="94" t="s">
        <v>219</v>
      </c>
      <c r="E135" s="95" t="s">
        <v>2611</v>
      </c>
      <c r="F135" s="96" t="s">
        <v>4894</v>
      </c>
      <c r="G135" s="97" t="s">
        <v>2612</v>
      </c>
      <c r="H135" s="98">
        <v>8.1</v>
      </c>
      <c r="I135" s="1"/>
      <c r="J135" s="99">
        <f t="shared" si="0"/>
        <v>0</v>
      </c>
      <c r="K135" s="96" t="s">
        <v>0</v>
      </c>
      <c r="L135" s="15"/>
      <c r="M135" s="100" t="s">
        <v>0</v>
      </c>
      <c r="N135" s="101" t="s">
        <v>37</v>
      </c>
      <c r="O135" s="102"/>
      <c r="P135" s="103">
        <f t="shared" si="1"/>
        <v>0</v>
      </c>
      <c r="Q135" s="103">
        <v>0</v>
      </c>
      <c r="R135" s="103">
        <f t="shared" si="2"/>
        <v>0</v>
      </c>
      <c r="S135" s="103">
        <v>0</v>
      </c>
      <c r="T135" s="104">
        <f t="shared" si="3"/>
        <v>0</v>
      </c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R135" s="105" t="s">
        <v>224</v>
      </c>
      <c r="AT135" s="105" t="s">
        <v>219</v>
      </c>
      <c r="AU135" s="105" t="s">
        <v>79</v>
      </c>
      <c r="AY135" s="6" t="s">
        <v>217</v>
      </c>
      <c r="BE135" s="106">
        <f t="shared" si="4"/>
        <v>0</v>
      </c>
      <c r="BF135" s="106">
        <f t="shared" si="5"/>
        <v>0</v>
      </c>
      <c r="BG135" s="106">
        <f t="shared" si="6"/>
        <v>0</v>
      </c>
      <c r="BH135" s="106">
        <f t="shared" si="7"/>
        <v>0</v>
      </c>
      <c r="BI135" s="106">
        <f t="shared" si="8"/>
        <v>0</v>
      </c>
      <c r="BJ135" s="6" t="s">
        <v>79</v>
      </c>
      <c r="BK135" s="106">
        <f t="shared" si="9"/>
        <v>0</v>
      </c>
      <c r="BL135" s="6" t="s">
        <v>224</v>
      </c>
      <c r="BM135" s="105" t="s">
        <v>335</v>
      </c>
    </row>
    <row r="136" spans="1:65" s="17" customFormat="1" ht="24">
      <c r="A136" s="14"/>
      <c r="B136" s="15"/>
      <c r="C136" s="94">
        <f t="shared" si="10"/>
        <v>14</v>
      </c>
      <c r="D136" s="94" t="s">
        <v>219</v>
      </c>
      <c r="E136" s="95" t="s">
        <v>2613</v>
      </c>
      <c r="F136" s="96" t="s">
        <v>4895</v>
      </c>
      <c r="G136" s="97" t="s">
        <v>2612</v>
      </c>
      <c r="H136" s="98">
        <v>8.1999999999999993</v>
      </c>
      <c r="I136" s="1"/>
      <c r="J136" s="99">
        <f t="shared" si="0"/>
        <v>0</v>
      </c>
      <c r="K136" s="96" t="s">
        <v>0</v>
      </c>
      <c r="L136" s="15"/>
      <c r="M136" s="100" t="s">
        <v>0</v>
      </c>
      <c r="N136" s="101" t="s">
        <v>37</v>
      </c>
      <c r="O136" s="102"/>
      <c r="P136" s="103">
        <f t="shared" si="1"/>
        <v>0</v>
      </c>
      <c r="Q136" s="103">
        <v>0</v>
      </c>
      <c r="R136" s="103">
        <f t="shared" si="2"/>
        <v>0</v>
      </c>
      <c r="S136" s="103">
        <v>0</v>
      </c>
      <c r="T136" s="104">
        <f t="shared" si="3"/>
        <v>0</v>
      </c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R136" s="105" t="s">
        <v>224</v>
      </c>
      <c r="AT136" s="105" t="s">
        <v>219</v>
      </c>
      <c r="AU136" s="105" t="s">
        <v>79</v>
      </c>
      <c r="AY136" s="6" t="s">
        <v>217</v>
      </c>
      <c r="BE136" s="106">
        <f t="shared" si="4"/>
        <v>0</v>
      </c>
      <c r="BF136" s="106">
        <f t="shared" si="5"/>
        <v>0</v>
      </c>
      <c r="BG136" s="106">
        <f t="shared" si="6"/>
        <v>0</v>
      </c>
      <c r="BH136" s="106">
        <f t="shared" si="7"/>
        <v>0</v>
      </c>
      <c r="BI136" s="106">
        <f t="shared" si="8"/>
        <v>0</v>
      </c>
      <c r="BJ136" s="6" t="s">
        <v>79</v>
      </c>
      <c r="BK136" s="106">
        <f t="shared" si="9"/>
        <v>0</v>
      </c>
      <c r="BL136" s="6" t="s">
        <v>224</v>
      </c>
      <c r="BM136" s="105" t="s">
        <v>343</v>
      </c>
    </row>
    <row r="137" spans="1:65" s="17" customFormat="1" ht="24">
      <c r="A137" s="14"/>
      <c r="B137" s="15"/>
      <c r="C137" s="94">
        <f t="shared" si="10"/>
        <v>15</v>
      </c>
      <c r="D137" s="94" t="s">
        <v>219</v>
      </c>
      <c r="E137" s="95" t="s">
        <v>2614</v>
      </c>
      <c r="F137" s="96" t="s">
        <v>4896</v>
      </c>
      <c r="G137" s="97" t="s">
        <v>2612</v>
      </c>
      <c r="H137" s="98">
        <v>8.6999999999999993</v>
      </c>
      <c r="I137" s="1"/>
      <c r="J137" s="99">
        <f t="shared" si="0"/>
        <v>0</v>
      </c>
      <c r="K137" s="96" t="s">
        <v>0</v>
      </c>
      <c r="L137" s="15"/>
      <c r="M137" s="100" t="s">
        <v>0</v>
      </c>
      <c r="N137" s="101" t="s">
        <v>37</v>
      </c>
      <c r="O137" s="102"/>
      <c r="P137" s="103">
        <f t="shared" si="1"/>
        <v>0</v>
      </c>
      <c r="Q137" s="103">
        <v>0</v>
      </c>
      <c r="R137" s="103">
        <f t="shared" si="2"/>
        <v>0</v>
      </c>
      <c r="S137" s="103">
        <v>0</v>
      </c>
      <c r="T137" s="104">
        <f t="shared" si="3"/>
        <v>0</v>
      </c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R137" s="105" t="s">
        <v>224</v>
      </c>
      <c r="AT137" s="105" t="s">
        <v>219</v>
      </c>
      <c r="AU137" s="105" t="s">
        <v>79</v>
      </c>
      <c r="AY137" s="6" t="s">
        <v>217</v>
      </c>
      <c r="BE137" s="106">
        <f t="shared" si="4"/>
        <v>0</v>
      </c>
      <c r="BF137" s="106">
        <f t="shared" si="5"/>
        <v>0</v>
      </c>
      <c r="BG137" s="106">
        <f t="shared" si="6"/>
        <v>0</v>
      </c>
      <c r="BH137" s="106">
        <f t="shared" si="7"/>
        <v>0</v>
      </c>
      <c r="BI137" s="106">
        <f t="shared" si="8"/>
        <v>0</v>
      </c>
      <c r="BJ137" s="6" t="s">
        <v>79</v>
      </c>
      <c r="BK137" s="106">
        <f t="shared" si="9"/>
        <v>0</v>
      </c>
      <c r="BL137" s="6" t="s">
        <v>224</v>
      </c>
      <c r="BM137" s="105" t="s">
        <v>354</v>
      </c>
    </row>
    <row r="138" spans="1:65" s="17" customFormat="1" ht="24">
      <c r="A138" s="14"/>
      <c r="B138" s="15"/>
      <c r="C138" s="94">
        <f t="shared" si="10"/>
        <v>16</v>
      </c>
      <c r="D138" s="94" t="s">
        <v>219</v>
      </c>
      <c r="E138" s="95" t="s">
        <v>2615</v>
      </c>
      <c r="F138" s="96" t="s">
        <v>4897</v>
      </c>
      <c r="G138" s="97" t="s">
        <v>2612</v>
      </c>
      <c r="H138" s="98">
        <v>4.2</v>
      </c>
      <c r="I138" s="1"/>
      <c r="J138" s="99">
        <f t="shared" si="0"/>
        <v>0</v>
      </c>
      <c r="K138" s="96" t="s">
        <v>0</v>
      </c>
      <c r="L138" s="15"/>
      <c r="M138" s="100" t="s">
        <v>0</v>
      </c>
      <c r="N138" s="101" t="s">
        <v>37</v>
      </c>
      <c r="O138" s="102"/>
      <c r="P138" s="103">
        <f t="shared" si="1"/>
        <v>0</v>
      </c>
      <c r="Q138" s="103">
        <v>0</v>
      </c>
      <c r="R138" s="103">
        <f t="shared" si="2"/>
        <v>0</v>
      </c>
      <c r="S138" s="103">
        <v>0</v>
      </c>
      <c r="T138" s="104">
        <f t="shared" si="3"/>
        <v>0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R138" s="105" t="s">
        <v>224</v>
      </c>
      <c r="AT138" s="105" t="s">
        <v>219</v>
      </c>
      <c r="AU138" s="105" t="s">
        <v>79</v>
      </c>
      <c r="AY138" s="6" t="s">
        <v>217</v>
      </c>
      <c r="BE138" s="106">
        <f t="shared" si="4"/>
        <v>0</v>
      </c>
      <c r="BF138" s="106">
        <f t="shared" si="5"/>
        <v>0</v>
      </c>
      <c r="BG138" s="106">
        <f t="shared" si="6"/>
        <v>0</v>
      </c>
      <c r="BH138" s="106">
        <f t="shared" si="7"/>
        <v>0</v>
      </c>
      <c r="BI138" s="106">
        <f t="shared" si="8"/>
        <v>0</v>
      </c>
      <c r="BJ138" s="6" t="s">
        <v>79</v>
      </c>
      <c r="BK138" s="106">
        <f t="shared" si="9"/>
        <v>0</v>
      </c>
      <c r="BL138" s="6" t="s">
        <v>224</v>
      </c>
      <c r="BM138" s="105" t="s">
        <v>364</v>
      </c>
    </row>
    <row r="139" spans="1:65" s="17" customFormat="1" ht="24">
      <c r="A139" s="14"/>
      <c r="B139" s="15"/>
      <c r="C139" s="94">
        <f t="shared" si="10"/>
        <v>17</v>
      </c>
      <c r="D139" s="94" t="s">
        <v>219</v>
      </c>
      <c r="E139" s="95" t="s">
        <v>2616</v>
      </c>
      <c r="F139" s="96" t="s">
        <v>4898</v>
      </c>
      <c r="G139" s="97" t="s">
        <v>2612</v>
      </c>
      <c r="H139" s="98">
        <v>4.2</v>
      </c>
      <c r="I139" s="1"/>
      <c r="J139" s="99">
        <f t="shared" si="0"/>
        <v>0</v>
      </c>
      <c r="K139" s="96" t="s">
        <v>0</v>
      </c>
      <c r="L139" s="15"/>
      <c r="M139" s="100" t="s">
        <v>0</v>
      </c>
      <c r="N139" s="101" t="s">
        <v>37</v>
      </c>
      <c r="O139" s="102"/>
      <c r="P139" s="103">
        <f t="shared" si="1"/>
        <v>0</v>
      </c>
      <c r="Q139" s="103">
        <v>0</v>
      </c>
      <c r="R139" s="103">
        <f t="shared" si="2"/>
        <v>0</v>
      </c>
      <c r="S139" s="103">
        <v>0</v>
      </c>
      <c r="T139" s="104">
        <f t="shared" si="3"/>
        <v>0</v>
      </c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R139" s="105" t="s">
        <v>224</v>
      </c>
      <c r="AT139" s="105" t="s">
        <v>219</v>
      </c>
      <c r="AU139" s="105" t="s">
        <v>79</v>
      </c>
      <c r="AY139" s="6" t="s">
        <v>217</v>
      </c>
      <c r="BE139" s="106">
        <f t="shared" si="4"/>
        <v>0</v>
      </c>
      <c r="BF139" s="106">
        <f t="shared" si="5"/>
        <v>0</v>
      </c>
      <c r="BG139" s="106">
        <f t="shared" si="6"/>
        <v>0</v>
      </c>
      <c r="BH139" s="106">
        <f t="shared" si="7"/>
        <v>0</v>
      </c>
      <c r="BI139" s="106">
        <f t="shared" si="8"/>
        <v>0</v>
      </c>
      <c r="BJ139" s="6" t="s">
        <v>79</v>
      </c>
      <c r="BK139" s="106">
        <f t="shared" si="9"/>
        <v>0</v>
      </c>
      <c r="BL139" s="6" t="s">
        <v>224</v>
      </c>
      <c r="BM139" s="105" t="s">
        <v>2409</v>
      </c>
    </row>
    <row r="140" spans="1:65" s="17" customFormat="1" ht="24">
      <c r="A140" s="14"/>
      <c r="B140" s="15"/>
      <c r="C140" s="94">
        <f t="shared" si="10"/>
        <v>18</v>
      </c>
      <c r="D140" s="94" t="s">
        <v>219</v>
      </c>
      <c r="E140" s="95" t="s">
        <v>2617</v>
      </c>
      <c r="F140" s="96" t="s">
        <v>4899</v>
      </c>
      <c r="G140" s="97" t="s">
        <v>2612</v>
      </c>
      <c r="H140" s="98">
        <v>25.067</v>
      </c>
      <c r="I140" s="1"/>
      <c r="J140" s="99">
        <f t="shared" si="0"/>
        <v>0</v>
      </c>
      <c r="K140" s="96" t="s">
        <v>0</v>
      </c>
      <c r="L140" s="15"/>
      <c r="M140" s="100" t="s">
        <v>0</v>
      </c>
      <c r="N140" s="101" t="s">
        <v>37</v>
      </c>
      <c r="O140" s="102"/>
      <c r="P140" s="103">
        <f t="shared" si="1"/>
        <v>0</v>
      </c>
      <c r="Q140" s="103">
        <v>0</v>
      </c>
      <c r="R140" s="103">
        <f t="shared" si="2"/>
        <v>0</v>
      </c>
      <c r="S140" s="103">
        <v>0</v>
      </c>
      <c r="T140" s="104">
        <f t="shared" si="3"/>
        <v>0</v>
      </c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R140" s="105" t="s">
        <v>224</v>
      </c>
      <c r="AT140" s="105" t="s">
        <v>219</v>
      </c>
      <c r="AU140" s="105" t="s">
        <v>79</v>
      </c>
      <c r="AY140" s="6" t="s">
        <v>217</v>
      </c>
      <c r="BE140" s="106">
        <f t="shared" si="4"/>
        <v>0</v>
      </c>
      <c r="BF140" s="106">
        <f t="shared" si="5"/>
        <v>0</v>
      </c>
      <c r="BG140" s="106">
        <f t="shared" si="6"/>
        <v>0</v>
      </c>
      <c r="BH140" s="106">
        <f t="shared" si="7"/>
        <v>0</v>
      </c>
      <c r="BI140" s="106">
        <f t="shared" si="8"/>
        <v>0</v>
      </c>
      <c r="BJ140" s="6" t="s">
        <v>79</v>
      </c>
      <c r="BK140" s="106">
        <f t="shared" si="9"/>
        <v>0</v>
      </c>
      <c r="BL140" s="6" t="s">
        <v>224</v>
      </c>
      <c r="BM140" s="105" t="s">
        <v>380</v>
      </c>
    </row>
    <row r="141" spans="1:65" s="17" customFormat="1" ht="24">
      <c r="A141" s="14"/>
      <c r="B141" s="15"/>
      <c r="C141" s="94">
        <f t="shared" si="10"/>
        <v>19</v>
      </c>
      <c r="D141" s="94" t="s">
        <v>219</v>
      </c>
      <c r="E141" s="95" t="s">
        <v>2618</v>
      </c>
      <c r="F141" s="96" t="s">
        <v>4900</v>
      </c>
      <c r="G141" s="97" t="s">
        <v>2612</v>
      </c>
      <c r="H141" s="98">
        <v>8.5310000000000006</v>
      </c>
      <c r="I141" s="1"/>
      <c r="J141" s="99">
        <f t="shared" si="0"/>
        <v>0</v>
      </c>
      <c r="K141" s="96" t="s">
        <v>0</v>
      </c>
      <c r="L141" s="15"/>
      <c r="M141" s="100" t="s">
        <v>0</v>
      </c>
      <c r="N141" s="101" t="s">
        <v>37</v>
      </c>
      <c r="O141" s="102"/>
      <c r="P141" s="103">
        <f t="shared" si="1"/>
        <v>0</v>
      </c>
      <c r="Q141" s="103">
        <v>0</v>
      </c>
      <c r="R141" s="103">
        <f t="shared" si="2"/>
        <v>0</v>
      </c>
      <c r="S141" s="103">
        <v>0</v>
      </c>
      <c r="T141" s="104">
        <f t="shared" si="3"/>
        <v>0</v>
      </c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R141" s="105" t="s">
        <v>224</v>
      </c>
      <c r="AT141" s="105" t="s">
        <v>219</v>
      </c>
      <c r="AU141" s="105" t="s">
        <v>79</v>
      </c>
      <c r="AY141" s="6" t="s">
        <v>217</v>
      </c>
      <c r="BE141" s="106">
        <f t="shared" si="4"/>
        <v>0</v>
      </c>
      <c r="BF141" s="106">
        <f t="shared" si="5"/>
        <v>0</v>
      </c>
      <c r="BG141" s="106">
        <f t="shared" si="6"/>
        <v>0</v>
      </c>
      <c r="BH141" s="106">
        <f t="shared" si="7"/>
        <v>0</v>
      </c>
      <c r="BI141" s="106">
        <f t="shared" si="8"/>
        <v>0</v>
      </c>
      <c r="BJ141" s="6" t="s">
        <v>79</v>
      </c>
      <c r="BK141" s="106">
        <f t="shared" si="9"/>
        <v>0</v>
      </c>
      <c r="BL141" s="6" t="s">
        <v>224</v>
      </c>
      <c r="BM141" s="105" t="s">
        <v>395</v>
      </c>
    </row>
    <row r="142" spans="1:65" s="17" customFormat="1" ht="24">
      <c r="A142" s="14"/>
      <c r="B142" s="15"/>
      <c r="C142" s="94">
        <f t="shared" si="10"/>
        <v>20</v>
      </c>
      <c r="D142" s="94" t="s">
        <v>219</v>
      </c>
      <c r="E142" s="95" t="s">
        <v>2619</v>
      </c>
      <c r="F142" s="96" t="s">
        <v>4901</v>
      </c>
      <c r="G142" s="97" t="s">
        <v>2612</v>
      </c>
      <c r="H142" s="98">
        <v>7.4550000000000001</v>
      </c>
      <c r="I142" s="1"/>
      <c r="J142" s="99">
        <f t="shared" si="0"/>
        <v>0</v>
      </c>
      <c r="K142" s="96" t="s">
        <v>0</v>
      </c>
      <c r="L142" s="15"/>
      <c r="M142" s="100" t="s">
        <v>0</v>
      </c>
      <c r="N142" s="101" t="s">
        <v>37</v>
      </c>
      <c r="O142" s="102"/>
      <c r="P142" s="103">
        <f t="shared" si="1"/>
        <v>0</v>
      </c>
      <c r="Q142" s="103">
        <v>0</v>
      </c>
      <c r="R142" s="103">
        <f t="shared" si="2"/>
        <v>0</v>
      </c>
      <c r="S142" s="103">
        <v>0</v>
      </c>
      <c r="T142" s="104">
        <f t="shared" si="3"/>
        <v>0</v>
      </c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R142" s="105" t="s">
        <v>224</v>
      </c>
      <c r="AT142" s="105" t="s">
        <v>219</v>
      </c>
      <c r="AU142" s="105" t="s">
        <v>79</v>
      </c>
      <c r="AY142" s="6" t="s">
        <v>217</v>
      </c>
      <c r="BE142" s="106">
        <f t="shared" si="4"/>
        <v>0</v>
      </c>
      <c r="BF142" s="106">
        <f t="shared" si="5"/>
        <v>0</v>
      </c>
      <c r="BG142" s="106">
        <f t="shared" si="6"/>
        <v>0</v>
      </c>
      <c r="BH142" s="106">
        <f t="shared" si="7"/>
        <v>0</v>
      </c>
      <c r="BI142" s="106">
        <f t="shared" si="8"/>
        <v>0</v>
      </c>
      <c r="BJ142" s="6" t="s">
        <v>79</v>
      </c>
      <c r="BK142" s="106">
        <f t="shared" si="9"/>
        <v>0</v>
      </c>
      <c r="BL142" s="6" t="s">
        <v>224</v>
      </c>
      <c r="BM142" s="105" t="s">
        <v>2413</v>
      </c>
    </row>
    <row r="143" spans="1:65" s="17" customFormat="1" ht="24">
      <c r="A143" s="14"/>
      <c r="B143" s="15"/>
      <c r="C143" s="94">
        <f t="shared" si="10"/>
        <v>21</v>
      </c>
      <c r="D143" s="94" t="s">
        <v>219</v>
      </c>
      <c r="E143" s="95" t="s">
        <v>2620</v>
      </c>
      <c r="F143" s="96" t="s">
        <v>4902</v>
      </c>
      <c r="G143" s="97" t="s">
        <v>2612</v>
      </c>
      <c r="H143" s="98">
        <v>4.2270000000000003</v>
      </c>
      <c r="I143" s="1"/>
      <c r="J143" s="99">
        <f t="shared" si="0"/>
        <v>0</v>
      </c>
      <c r="K143" s="96" t="s">
        <v>0</v>
      </c>
      <c r="L143" s="15"/>
      <c r="M143" s="100" t="s">
        <v>0</v>
      </c>
      <c r="N143" s="101" t="s">
        <v>37</v>
      </c>
      <c r="O143" s="102"/>
      <c r="P143" s="103">
        <f t="shared" si="1"/>
        <v>0</v>
      </c>
      <c r="Q143" s="103">
        <v>0</v>
      </c>
      <c r="R143" s="103">
        <f t="shared" si="2"/>
        <v>0</v>
      </c>
      <c r="S143" s="103">
        <v>0</v>
      </c>
      <c r="T143" s="104">
        <f t="shared" si="3"/>
        <v>0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R143" s="105" t="s">
        <v>224</v>
      </c>
      <c r="AT143" s="105" t="s">
        <v>219</v>
      </c>
      <c r="AU143" s="105" t="s">
        <v>79</v>
      </c>
      <c r="AY143" s="6" t="s">
        <v>217</v>
      </c>
      <c r="BE143" s="106">
        <f t="shared" si="4"/>
        <v>0</v>
      </c>
      <c r="BF143" s="106">
        <f t="shared" si="5"/>
        <v>0</v>
      </c>
      <c r="BG143" s="106">
        <f t="shared" si="6"/>
        <v>0</v>
      </c>
      <c r="BH143" s="106">
        <f t="shared" si="7"/>
        <v>0</v>
      </c>
      <c r="BI143" s="106">
        <f t="shared" si="8"/>
        <v>0</v>
      </c>
      <c r="BJ143" s="6" t="s">
        <v>79</v>
      </c>
      <c r="BK143" s="106">
        <f t="shared" si="9"/>
        <v>0</v>
      </c>
      <c r="BL143" s="6" t="s">
        <v>224</v>
      </c>
      <c r="BM143" s="105" t="s">
        <v>410</v>
      </c>
    </row>
    <row r="144" spans="1:65" s="17" customFormat="1" ht="24">
      <c r="A144" s="14"/>
      <c r="B144" s="15"/>
      <c r="C144" s="94">
        <f t="shared" si="10"/>
        <v>22</v>
      </c>
      <c r="D144" s="94" t="s">
        <v>219</v>
      </c>
      <c r="E144" s="95" t="s">
        <v>2621</v>
      </c>
      <c r="F144" s="96" t="s">
        <v>4903</v>
      </c>
      <c r="G144" s="97" t="s">
        <v>2612</v>
      </c>
      <c r="H144" s="98">
        <v>4.2309999999999999</v>
      </c>
      <c r="I144" s="1"/>
      <c r="J144" s="99">
        <f t="shared" si="0"/>
        <v>0</v>
      </c>
      <c r="K144" s="96" t="s">
        <v>0</v>
      </c>
      <c r="L144" s="15"/>
      <c r="M144" s="100" t="s">
        <v>0</v>
      </c>
      <c r="N144" s="101" t="s">
        <v>37</v>
      </c>
      <c r="O144" s="102"/>
      <c r="P144" s="103">
        <f t="shared" si="1"/>
        <v>0</v>
      </c>
      <c r="Q144" s="103">
        <v>0</v>
      </c>
      <c r="R144" s="103">
        <f t="shared" si="2"/>
        <v>0</v>
      </c>
      <c r="S144" s="103">
        <v>0</v>
      </c>
      <c r="T144" s="104">
        <f t="shared" si="3"/>
        <v>0</v>
      </c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R144" s="105" t="s">
        <v>224</v>
      </c>
      <c r="AT144" s="105" t="s">
        <v>219</v>
      </c>
      <c r="AU144" s="105" t="s">
        <v>79</v>
      </c>
      <c r="AY144" s="6" t="s">
        <v>217</v>
      </c>
      <c r="BE144" s="106">
        <f t="shared" si="4"/>
        <v>0</v>
      </c>
      <c r="BF144" s="106">
        <f t="shared" si="5"/>
        <v>0</v>
      </c>
      <c r="BG144" s="106">
        <f t="shared" si="6"/>
        <v>0</v>
      </c>
      <c r="BH144" s="106">
        <f t="shared" si="7"/>
        <v>0</v>
      </c>
      <c r="BI144" s="106">
        <f t="shared" si="8"/>
        <v>0</v>
      </c>
      <c r="BJ144" s="6" t="s">
        <v>79</v>
      </c>
      <c r="BK144" s="106">
        <f t="shared" si="9"/>
        <v>0</v>
      </c>
      <c r="BL144" s="6" t="s">
        <v>224</v>
      </c>
      <c r="BM144" s="105" t="s">
        <v>425</v>
      </c>
    </row>
    <row r="145" spans="1:65" s="17" customFormat="1" ht="24">
      <c r="A145" s="14"/>
      <c r="B145" s="15"/>
      <c r="C145" s="94">
        <f t="shared" si="10"/>
        <v>23</v>
      </c>
      <c r="D145" s="94" t="s">
        <v>219</v>
      </c>
      <c r="E145" s="95" t="s">
        <v>2622</v>
      </c>
      <c r="F145" s="96" t="s">
        <v>4904</v>
      </c>
      <c r="G145" s="97" t="s">
        <v>2612</v>
      </c>
      <c r="H145" s="98">
        <v>7.4329999999999998</v>
      </c>
      <c r="I145" s="1"/>
      <c r="J145" s="99">
        <f t="shared" si="0"/>
        <v>0</v>
      </c>
      <c r="K145" s="96" t="s">
        <v>0</v>
      </c>
      <c r="L145" s="15"/>
      <c r="M145" s="100" t="s">
        <v>0</v>
      </c>
      <c r="N145" s="101" t="s">
        <v>37</v>
      </c>
      <c r="O145" s="102"/>
      <c r="P145" s="103">
        <f t="shared" si="1"/>
        <v>0</v>
      </c>
      <c r="Q145" s="103">
        <v>0</v>
      </c>
      <c r="R145" s="103">
        <f t="shared" si="2"/>
        <v>0</v>
      </c>
      <c r="S145" s="103">
        <v>0</v>
      </c>
      <c r="T145" s="104">
        <f t="shared" si="3"/>
        <v>0</v>
      </c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R145" s="105" t="s">
        <v>224</v>
      </c>
      <c r="AT145" s="105" t="s">
        <v>219</v>
      </c>
      <c r="AU145" s="105" t="s">
        <v>79</v>
      </c>
      <c r="AY145" s="6" t="s">
        <v>217</v>
      </c>
      <c r="BE145" s="106">
        <f t="shared" si="4"/>
        <v>0</v>
      </c>
      <c r="BF145" s="106">
        <f t="shared" si="5"/>
        <v>0</v>
      </c>
      <c r="BG145" s="106">
        <f t="shared" si="6"/>
        <v>0</v>
      </c>
      <c r="BH145" s="106">
        <f t="shared" si="7"/>
        <v>0</v>
      </c>
      <c r="BI145" s="106">
        <f t="shared" si="8"/>
        <v>0</v>
      </c>
      <c r="BJ145" s="6" t="s">
        <v>79</v>
      </c>
      <c r="BK145" s="106">
        <f t="shared" si="9"/>
        <v>0</v>
      </c>
      <c r="BL145" s="6" t="s">
        <v>224</v>
      </c>
      <c r="BM145" s="105" t="s">
        <v>435</v>
      </c>
    </row>
    <row r="146" spans="1:65" s="17" customFormat="1" ht="24">
      <c r="A146" s="14"/>
      <c r="B146" s="15"/>
      <c r="C146" s="94">
        <f t="shared" si="10"/>
        <v>24</v>
      </c>
      <c r="D146" s="94" t="s">
        <v>219</v>
      </c>
      <c r="E146" s="95" t="s">
        <v>2623</v>
      </c>
      <c r="F146" s="96" t="s">
        <v>4905</v>
      </c>
      <c r="G146" s="97" t="s">
        <v>2612</v>
      </c>
      <c r="H146" s="98">
        <v>8.5129999999999999</v>
      </c>
      <c r="I146" s="1"/>
      <c r="J146" s="99">
        <f t="shared" si="0"/>
        <v>0</v>
      </c>
      <c r="K146" s="96" t="s">
        <v>0</v>
      </c>
      <c r="L146" s="15"/>
      <c r="M146" s="100" t="s">
        <v>0</v>
      </c>
      <c r="N146" s="101" t="s">
        <v>37</v>
      </c>
      <c r="O146" s="102"/>
      <c r="P146" s="103">
        <f t="shared" si="1"/>
        <v>0</v>
      </c>
      <c r="Q146" s="103">
        <v>0</v>
      </c>
      <c r="R146" s="103">
        <f t="shared" si="2"/>
        <v>0</v>
      </c>
      <c r="S146" s="103">
        <v>0</v>
      </c>
      <c r="T146" s="104">
        <f t="shared" si="3"/>
        <v>0</v>
      </c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R146" s="105" t="s">
        <v>224</v>
      </c>
      <c r="AT146" s="105" t="s">
        <v>219</v>
      </c>
      <c r="AU146" s="105" t="s">
        <v>79</v>
      </c>
      <c r="AY146" s="6" t="s">
        <v>217</v>
      </c>
      <c r="BE146" s="106">
        <f t="shared" si="4"/>
        <v>0</v>
      </c>
      <c r="BF146" s="106">
        <f t="shared" si="5"/>
        <v>0</v>
      </c>
      <c r="BG146" s="106">
        <f t="shared" si="6"/>
        <v>0</v>
      </c>
      <c r="BH146" s="106">
        <f t="shared" si="7"/>
        <v>0</v>
      </c>
      <c r="BI146" s="106">
        <f t="shared" si="8"/>
        <v>0</v>
      </c>
      <c r="BJ146" s="6" t="s">
        <v>79</v>
      </c>
      <c r="BK146" s="106">
        <f t="shared" si="9"/>
        <v>0</v>
      </c>
      <c r="BL146" s="6" t="s">
        <v>224</v>
      </c>
      <c r="BM146" s="105" t="s">
        <v>445</v>
      </c>
    </row>
    <row r="147" spans="1:65" s="17" customFormat="1" ht="24">
      <c r="A147" s="14"/>
      <c r="B147" s="15"/>
      <c r="C147" s="94">
        <f t="shared" si="10"/>
        <v>25</v>
      </c>
      <c r="D147" s="94" t="s">
        <v>219</v>
      </c>
      <c r="E147" s="95" t="s">
        <v>2624</v>
      </c>
      <c r="F147" s="96" t="s">
        <v>4906</v>
      </c>
      <c r="G147" s="97" t="s">
        <v>2612</v>
      </c>
      <c r="H147" s="98">
        <v>25.023</v>
      </c>
      <c r="I147" s="1"/>
      <c r="J147" s="99">
        <f t="shared" si="0"/>
        <v>0</v>
      </c>
      <c r="K147" s="96" t="s">
        <v>0</v>
      </c>
      <c r="L147" s="15"/>
      <c r="M147" s="100" t="s">
        <v>0</v>
      </c>
      <c r="N147" s="101" t="s">
        <v>37</v>
      </c>
      <c r="O147" s="102"/>
      <c r="P147" s="103">
        <f t="shared" si="1"/>
        <v>0</v>
      </c>
      <c r="Q147" s="103">
        <v>0</v>
      </c>
      <c r="R147" s="103">
        <f t="shared" si="2"/>
        <v>0</v>
      </c>
      <c r="S147" s="103">
        <v>0</v>
      </c>
      <c r="T147" s="104">
        <f t="shared" si="3"/>
        <v>0</v>
      </c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R147" s="105" t="s">
        <v>224</v>
      </c>
      <c r="AT147" s="105" t="s">
        <v>219</v>
      </c>
      <c r="AU147" s="105" t="s">
        <v>79</v>
      </c>
      <c r="AY147" s="6" t="s">
        <v>217</v>
      </c>
      <c r="BE147" s="106">
        <f t="shared" si="4"/>
        <v>0</v>
      </c>
      <c r="BF147" s="106">
        <f t="shared" si="5"/>
        <v>0</v>
      </c>
      <c r="BG147" s="106">
        <f t="shared" si="6"/>
        <v>0</v>
      </c>
      <c r="BH147" s="106">
        <f t="shared" si="7"/>
        <v>0</v>
      </c>
      <c r="BI147" s="106">
        <f t="shared" si="8"/>
        <v>0</v>
      </c>
      <c r="BJ147" s="6" t="s">
        <v>79</v>
      </c>
      <c r="BK147" s="106">
        <f t="shared" si="9"/>
        <v>0</v>
      </c>
      <c r="BL147" s="6" t="s">
        <v>224</v>
      </c>
      <c r="BM147" s="105" t="s">
        <v>455</v>
      </c>
    </row>
    <row r="148" spans="1:65" s="17" customFormat="1" ht="33" customHeight="1">
      <c r="A148" s="14"/>
      <c r="B148" s="15"/>
      <c r="C148" s="94">
        <f t="shared" si="10"/>
        <v>26</v>
      </c>
      <c r="D148" s="94" t="s">
        <v>219</v>
      </c>
      <c r="E148" s="95" t="s">
        <v>2625</v>
      </c>
      <c r="F148" s="96" t="s">
        <v>4907</v>
      </c>
      <c r="G148" s="97" t="s">
        <v>2612</v>
      </c>
      <c r="H148" s="98">
        <v>37.222000000000001</v>
      </c>
      <c r="I148" s="1"/>
      <c r="J148" s="99">
        <f t="shared" si="0"/>
        <v>0</v>
      </c>
      <c r="K148" s="96" t="s">
        <v>0</v>
      </c>
      <c r="L148" s="15"/>
      <c r="M148" s="100" t="s">
        <v>0</v>
      </c>
      <c r="N148" s="101" t="s">
        <v>37</v>
      </c>
      <c r="O148" s="102"/>
      <c r="P148" s="103">
        <f t="shared" si="1"/>
        <v>0</v>
      </c>
      <c r="Q148" s="103">
        <v>0</v>
      </c>
      <c r="R148" s="103">
        <f t="shared" si="2"/>
        <v>0</v>
      </c>
      <c r="S148" s="103">
        <v>0</v>
      </c>
      <c r="T148" s="104">
        <f t="shared" si="3"/>
        <v>0</v>
      </c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R148" s="105" t="s">
        <v>224</v>
      </c>
      <c r="AT148" s="105" t="s">
        <v>219</v>
      </c>
      <c r="AU148" s="105" t="s">
        <v>79</v>
      </c>
      <c r="AY148" s="6" t="s">
        <v>217</v>
      </c>
      <c r="BE148" s="106">
        <f t="shared" si="4"/>
        <v>0</v>
      </c>
      <c r="BF148" s="106">
        <f t="shared" si="5"/>
        <v>0</v>
      </c>
      <c r="BG148" s="106">
        <f t="shared" si="6"/>
        <v>0</v>
      </c>
      <c r="BH148" s="106">
        <f t="shared" si="7"/>
        <v>0</v>
      </c>
      <c r="BI148" s="106">
        <f t="shared" si="8"/>
        <v>0</v>
      </c>
      <c r="BJ148" s="6" t="s">
        <v>79</v>
      </c>
      <c r="BK148" s="106">
        <f t="shared" si="9"/>
        <v>0</v>
      </c>
      <c r="BL148" s="6" t="s">
        <v>224</v>
      </c>
      <c r="BM148" s="105" t="s">
        <v>464</v>
      </c>
    </row>
    <row r="149" spans="1:65" s="17" customFormat="1" ht="24">
      <c r="A149" s="14"/>
      <c r="B149" s="15"/>
      <c r="C149" s="94">
        <f t="shared" si="10"/>
        <v>27</v>
      </c>
      <c r="D149" s="94" t="s">
        <v>219</v>
      </c>
      <c r="E149" s="95" t="s">
        <v>2626</v>
      </c>
      <c r="F149" s="96" t="s">
        <v>4908</v>
      </c>
      <c r="G149" s="97" t="s">
        <v>286</v>
      </c>
      <c r="H149" s="98">
        <v>0.85</v>
      </c>
      <c r="I149" s="1"/>
      <c r="J149" s="99">
        <f t="shared" si="0"/>
        <v>0</v>
      </c>
      <c r="K149" s="96" t="s">
        <v>0</v>
      </c>
      <c r="L149" s="15"/>
      <c r="M149" s="100" t="s">
        <v>0</v>
      </c>
      <c r="N149" s="101" t="s">
        <v>37</v>
      </c>
      <c r="O149" s="102"/>
      <c r="P149" s="103">
        <f t="shared" si="1"/>
        <v>0</v>
      </c>
      <c r="Q149" s="103">
        <v>0</v>
      </c>
      <c r="R149" s="103">
        <f t="shared" si="2"/>
        <v>0</v>
      </c>
      <c r="S149" s="103">
        <v>0</v>
      </c>
      <c r="T149" s="104">
        <f t="shared" si="3"/>
        <v>0</v>
      </c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R149" s="105" t="s">
        <v>224</v>
      </c>
      <c r="AT149" s="105" t="s">
        <v>219</v>
      </c>
      <c r="AU149" s="105" t="s">
        <v>79</v>
      </c>
      <c r="AY149" s="6" t="s">
        <v>217</v>
      </c>
      <c r="BE149" s="106">
        <f t="shared" si="4"/>
        <v>0</v>
      </c>
      <c r="BF149" s="106">
        <f t="shared" si="5"/>
        <v>0</v>
      </c>
      <c r="BG149" s="106">
        <f t="shared" si="6"/>
        <v>0</v>
      </c>
      <c r="BH149" s="106">
        <f t="shared" si="7"/>
        <v>0</v>
      </c>
      <c r="BI149" s="106">
        <f t="shared" si="8"/>
        <v>0</v>
      </c>
      <c r="BJ149" s="6" t="s">
        <v>79</v>
      </c>
      <c r="BK149" s="106">
        <f t="shared" si="9"/>
        <v>0</v>
      </c>
      <c r="BL149" s="6" t="s">
        <v>224</v>
      </c>
      <c r="BM149" s="105" t="s">
        <v>2421</v>
      </c>
    </row>
    <row r="150" spans="1:65" s="17" customFormat="1" ht="36">
      <c r="A150" s="14"/>
      <c r="B150" s="15"/>
      <c r="C150" s="94">
        <f t="shared" si="10"/>
        <v>28</v>
      </c>
      <c r="D150" s="94" t="s">
        <v>219</v>
      </c>
      <c r="E150" s="95" t="s">
        <v>2627</v>
      </c>
      <c r="F150" s="96" t="s">
        <v>4909</v>
      </c>
      <c r="G150" s="97" t="s">
        <v>2612</v>
      </c>
      <c r="H150" s="98">
        <v>13.021000000000001</v>
      </c>
      <c r="I150" s="1"/>
      <c r="J150" s="99">
        <f t="shared" si="0"/>
        <v>0</v>
      </c>
      <c r="K150" s="96" t="s">
        <v>0</v>
      </c>
      <c r="L150" s="15"/>
      <c r="M150" s="100" t="s">
        <v>0</v>
      </c>
      <c r="N150" s="101" t="s">
        <v>37</v>
      </c>
      <c r="O150" s="102"/>
      <c r="P150" s="103">
        <f t="shared" si="1"/>
        <v>0</v>
      </c>
      <c r="Q150" s="103">
        <v>0</v>
      </c>
      <c r="R150" s="103">
        <f t="shared" si="2"/>
        <v>0</v>
      </c>
      <c r="S150" s="103">
        <v>0</v>
      </c>
      <c r="T150" s="104">
        <f t="shared" si="3"/>
        <v>0</v>
      </c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R150" s="105" t="s">
        <v>224</v>
      </c>
      <c r="AT150" s="105" t="s">
        <v>219</v>
      </c>
      <c r="AU150" s="105" t="s">
        <v>79</v>
      </c>
      <c r="AY150" s="6" t="s">
        <v>217</v>
      </c>
      <c r="BE150" s="106">
        <f t="shared" si="4"/>
        <v>0</v>
      </c>
      <c r="BF150" s="106">
        <f t="shared" si="5"/>
        <v>0</v>
      </c>
      <c r="BG150" s="106">
        <f t="shared" si="6"/>
        <v>0</v>
      </c>
      <c r="BH150" s="106">
        <f t="shared" si="7"/>
        <v>0</v>
      </c>
      <c r="BI150" s="106">
        <f t="shared" si="8"/>
        <v>0</v>
      </c>
      <c r="BJ150" s="6" t="s">
        <v>79</v>
      </c>
      <c r="BK150" s="106">
        <f t="shared" si="9"/>
        <v>0</v>
      </c>
      <c r="BL150" s="6" t="s">
        <v>224</v>
      </c>
      <c r="BM150" s="105" t="s">
        <v>2423</v>
      </c>
    </row>
    <row r="151" spans="1:65" s="17" customFormat="1" ht="33" customHeight="1">
      <c r="A151" s="14"/>
      <c r="B151" s="15"/>
      <c r="C151" s="94">
        <f t="shared" si="10"/>
        <v>29</v>
      </c>
      <c r="D151" s="94" t="s">
        <v>219</v>
      </c>
      <c r="E151" s="95" t="s">
        <v>2628</v>
      </c>
      <c r="F151" s="96" t="s">
        <v>4910</v>
      </c>
      <c r="G151" s="97" t="s">
        <v>2612</v>
      </c>
      <c r="H151" s="98">
        <v>5.2779999999999996</v>
      </c>
      <c r="I151" s="1"/>
      <c r="J151" s="99">
        <f t="shared" si="0"/>
        <v>0</v>
      </c>
      <c r="K151" s="96" t="s">
        <v>0</v>
      </c>
      <c r="L151" s="15"/>
      <c r="M151" s="100" t="s">
        <v>0</v>
      </c>
      <c r="N151" s="101" t="s">
        <v>37</v>
      </c>
      <c r="O151" s="102"/>
      <c r="P151" s="103">
        <f t="shared" si="1"/>
        <v>0</v>
      </c>
      <c r="Q151" s="103">
        <v>0</v>
      </c>
      <c r="R151" s="103">
        <f t="shared" si="2"/>
        <v>0</v>
      </c>
      <c r="S151" s="103">
        <v>0</v>
      </c>
      <c r="T151" s="104">
        <f t="shared" si="3"/>
        <v>0</v>
      </c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R151" s="105" t="s">
        <v>224</v>
      </c>
      <c r="AT151" s="105" t="s">
        <v>219</v>
      </c>
      <c r="AU151" s="105" t="s">
        <v>79</v>
      </c>
      <c r="AY151" s="6" t="s">
        <v>217</v>
      </c>
      <c r="BE151" s="106">
        <f t="shared" si="4"/>
        <v>0</v>
      </c>
      <c r="BF151" s="106">
        <f t="shared" si="5"/>
        <v>0</v>
      </c>
      <c r="BG151" s="106">
        <f t="shared" si="6"/>
        <v>0</v>
      </c>
      <c r="BH151" s="106">
        <f t="shared" si="7"/>
        <v>0</v>
      </c>
      <c r="BI151" s="106">
        <f t="shared" si="8"/>
        <v>0</v>
      </c>
      <c r="BJ151" s="6" t="s">
        <v>79</v>
      </c>
      <c r="BK151" s="106">
        <f t="shared" si="9"/>
        <v>0</v>
      </c>
      <c r="BL151" s="6" t="s">
        <v>224</v>
      </c>
      <c r="BM151" s="105" t="s">
        <v>474</v>
      </c>
    </row>
    <row r="152" spans="1:65" s="17" customFormat="1" ht="33" customHeight="1">
      <c r="A152" s="14"/>
      <c r="B152" s="15"/>
      <c r="C152" s="94">
        <f t="shared" si="10"/>
        <v>30</v>
      </c>
      <c r="D152" s="94" t="s">
        <v>219</v>
      </c>
      <c r="E152" s="95" t="s">
        <v>2629</v>
      </c>
      <c r="F152" s="96" t="s">
        <v>4911</v>
      </c>
      <c r="G152" s="97" t="s">
        <v>2612</v>
      </c>
      <c r="H152" s="98">
        <v>13.141</v>
      </c>
      <c r="I152" s="1"/>
      <c r="J152" s="99">
        <f t="shared" si="0"/>
        <v>0</v>
      </c>
      <c r="K152" s="96" t="s">
        <v>0</v>
      </c>
      <c r="L152" s="15"/>
      <c r="M152" s="100" t="s">
        <v>0</v>
      </c>
      <c r="N152" s="101" t="s">
        <v>37</v>
      </c>
      <c r="O152" s="102"/>
      <c r="P152" s="103">
        <f t="shared" si="1"/>
        <v>0</v>
      </c>
      <c r="Q152" s="103">
        <v>0</v>
      </c>
      <c r="R152" s="103">
        <f t="shared" si="2"/>
        <v>0</v>
      </c>
      <c r="S152" s="103">
        <v>0</v>
      </c>
      <c r="T152" s="104">
        <f t="shared" si="3"/>
        <v>0</v>
      </c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R152" s="105" t="s">
        <v>224</v>
      </c>
      <c r="AT152" s="105" t="s">
        <v>219</v>
      </c>
      <c r="AU152" s="105" t="s">
        <v>79</v>
      </c>
      <c r="AY152" s="6" t="s">
        <v>217</v>
      </c>
      <c r="BE152" s="106">
        <f t="shared" si="4"/>
        <v>0</v>
      </c>
      <c r="BF152" s="106">
        <f t="shared" si="5"/>
        <v>0</v>
      </c>
      <c r="BG152" s="106">
        <f t="shared" si="6"/>
        <v>0</v>
      </c>
      <c r="BH152" s="106">
        <f t="shared" si="7"/>
        <v>0</v>
      </c>
      <c r="BI152" s="106">
        <f t="shared" si="8"/>
        <v>0</v>
      </c>
      <c r="BJ152" s="6" t="s">
        <v>79</v>
      </c>
      <c r="BK152" s="106">
        <f t="shared" si="9"/>
        <v>0</v>
      </c>
      <c r="BL152" s="6" t="s">
        <v>224</v>
      </c>
      <c r="BM152" s="105" t="s">
        <v>484</v>
      </c>
    </row>
    <row r="153" spans="1:65" s="17" customFormat="1" ht="33" customHeight="1">
      <c r="A153" s="14"/>
      <c r="B153" s="15"/>
      <c r="C153" s="94">
        <f t="shared" si="10"/>
        <v>31</v>
      </c>
      <c r="D153" s="94" t="s">
        <v>219</v>
      </c>
      <c r="E153" s="95" t="s">
        <v>2630</v>
      </c>
      <c r="F153" s="96" t="s">
        <v>4912</v>
      </c>
      <c r="G153" s="97" t="s">
        <v>2612</v>
      </c>
      <c r="H153" s="98">
        <v>3.2050000000000001</v>
      </c>
      <c r="I153" s="1"/>
      <c r="J153" s="99">
        <f t="shared" si="0"/>
        <v>0</v>
      </c>
      <c r="K153" s="96" t="s">
        <v>0</v>
      </c>
      <c r="L153" s="15"/>
      <c r="M153" s="100" t="s">
        <v>0</v>
      </c>
      <c r="N153" s="101" t="s">
        <v>37</v>
      </c>
      <c r="O153" s="102"/>
      <c r="P153" s="103">
        <f t="shared" si="1"/>
        <v>0</v>
      </c>
      <c r="Q153" s="103">
        <v>0</v>
      </c>
      <c r="R153" s="103">
        <f t="shared" si="2"/>
        <v>0</v>
      </c>
      <c r="S153" s="103">
        <v>0</v>
      </c>
      <c r="T153" s="104">
        <f t="shared" si="3"/>
        <v>0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R153" s="105" t="s">
        <v>224</v>
      </c>
      <c r="AT153" s="105" t="s">
        <v>219</v>
      </c>
      <c r="AU153" s="105" t="s">
        <v>79</v>
      </c>
      <c r="AY153" s="6" t="s">
        <v>217</v>
      </c>
      <c r="BE153" s="106">
        <f t="shared" si="4"/>
        <v>0</v>
      </c>
      <c r="BF153" s="106">
        <f t="shared" si="5"/>
        <v>0</v>
      </c>
      <c r="BG153" s="106">
        <f t="shared" si="6"/>
        <v>0</v>
      </c>
      <c r="BH153" s="106">
        <f t="shared" si="7"/>
        <v>0</v>
      </c>
      <c r="BI153" s="106">
        <f t="shared" si="8"/>
        <v>0</v>
      </c>
      <c r="BJ153" s="6" t="s">
        <v>79</v>
      </c>
      <c r="BK153" s="106">
        <f t="shared" si="9"/>
        <v>0</v>
      </c>
      <c r="BL153" s="6" t="s">
        <v>224</v>
      </c>
      <c r="BM153" s="105" t="s">
        <v>494</v>
      </c>
    </row>
    <row r="154" spans="1:65" s="17" customFormat="1" ht="24">
      <c r="A154" s="14"/>
      <c r="B154" s="15"/>
      <c r="C154" s="94">
        <f t="shared" si="10"/>
        <v>32</v>
      </c>
      <c r="D154" s="94" t="s">
        <v>219</v>
      </c>
      <c r="E154" s="95" t="s">
        <v>2631</v>
      </c>
      <c r="F154" s="96" t="s">
        <v>4913</v>
      </c>
      <c r="G154" s="97" t="s">
        <v>2486</v>
      </c>
      <c r="H154" s="98">
        <v>5</v>
      </c>
      <c r="I154" s="1"/>
      <c r="J154" s="99">
        <f t="shared" si="0"/>
        <v>0</v>
      </c>
      <c r="K154" s="96" t="s">
        <v>0</v>
      </c>
      <c r="L154" s="15"/>
      <c r="M154" s="100" t="s">
        <v>0</v>
      </c>
      <c r="N154" s="101" t="s">
        <v>37</v>
      </c>
      <c r="O154" s="102"/>
      <c r="P154" s="103">
        <f t="shared" si="1"/>
        <v>0</v>
      </c>
      <c r="Q154" s="103">
        <v>0</v>
      </c>
      <c r="R154" s="103">
        <f t="shared" si="2"/>
        <v>0</v>
      </c>
      <c r="S154" s="103">
        <v>0</v>
      </c>
      <c r="T154" s="104">
        <f t="shared" si="3"/>
        <v>0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R154" s="105" t="s">
        <v>224</v>
      </c>
      <c r="AT154" s="105" t="s">
        <v>219</v>
      </c>
      <c r="AU154" s="105" t="s">
        <v>79</v>
      </c>
      <c r="AY154" s="6" t="s">
        <v>217</v>
      </c>
      <c r="BE154" s="106">
        <f t="shared" si="4"/>
        <v>0</v>
      </c>
      <c r="BF154" s="106">
        <f t="shared" si="5"/>
        <v>0</v>
      </c>
      <c r="BG154" s="106">
        <f t="shared" si="6"/>
        <v>0</v>
      </c>
      <c r="BH154" s="106">
        <f t="shared" si="7"/>
        <v>0</v>
      </c>
      <c r="BI154" s="106">
        <f t="shared" si="8"/>
        <v>0</v>
      </c>
      <c r="BJ154" s="6" t="s">
        <v>79</v>
      </c>
      <c r="BK154" s="106">
        <f t="shared" si="9"/>
        <v>0</v>
      </c>
      <c r="BL154" s="6" t="s">
        <v>224</v>
      </c>
      <c r="BM154" s="105" t="s">
        <v>507</v>
      </c>
    </row>
    <row r="155" spans="1:65" s="17" customFormat="1" ht="36">
      <c r="A155" s="14"/>
      <c r="B155" s="15"/>
      <c r="C155" s="94">
        <f t="shared" si="10"/>
        <v>33</v>
      </c>
      <c r="D155" s="94" t="s">
        <v>219</v>
      </c>
      <c r="E155" s="95" t="s">
        <v>2632</v>
      </c>
      <c r="F155" s="96" t="s">
        <v>4914</v>
      </c>
      <c r="G155" s="97" t="s">
        <v>2486</v>
      </c>
      <c r="H155" s="98">
        <v>7</v>
      </c>
      <c r="I155" s="1"/>
      <c r="J155" s="99">
        <f t="shared" si="0"/>
        <v>0</v>
      </c>
      <c r="K155" s="96" t="s">
        <v>0</v>
      </c>
      <c r="L155" s="15"/>
      <c r="M155" s="100" t="s">
        <v>0</v>
      </c>
      <c r="N155" s="101" t="s">
        <v>37</v>
      </c>
      <c r="O155" s="102"/>
      <c r="P155" s="103">
        <f t="shared" si="1"/>
        <v>0</v>
      </c>
      <c r="Q155" s="103">
        <v>0</v>
      </c>
      <c r="R155" s="103">
        <f t="shared" si="2"/>
        <v>0</v>
      </c>
      <c r="S155" s="103">
        <v>0</v>
      </c>
      <c r="T155" s="104">
        <f t="shared" si="3"/>
        <v>0</v>
      </c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R155" s="105" t="s">
        <v>224</v>
      </c>
      <c r="AT155" s="105" t="s">
        <v>219</v>
      </c>
      <c r="AU155" s="105" t="s">
        <v>79</v>
      </c>
      <c r="AY155" s="6" t="s">
        <v>217</v>
      </c>
      <c r="BE155" s="106">
        <f t="shared" si="4"/>
        <v>0</v>
      </c>
      <c r="BF155" s="106">
        <f t="shared" si="5"/>
        <v>0</v>
      </c>
      <c r="BG155" s="106">
        <f t="shared" si="6"/>
        <v>0</v>
      </c>
      <c r="BH155" s="106">
        <f t="shared" si="7"/>
        <v>0</v>
      </c>
      <c r="BI155" s="106">
        <f t="shared" si="8"/>
        <v>0</v>
      </c>
      <c r="BJ155" s="6" t="s">
        <v>79</v>
      </c>
      <c r="BK155" s="106">
        <f t="shared" si="9"/>
        <v>0</v>
      </c>
      <c r="BL155" s="6" t="s">
        <v>224</v>
      </c>
      <c r="BM155" s="105" t="s">
        <v>2429</v>
      </c>
    </row>
    <row r="156" spans="1:65" s="17" customFormat="1" ht="24">
      <c r="A156" s="14"/>
      <c r="B156" s="15"/>
      <c r="C156" s="94">
        <f t="shared" si="10"/>
        <v>34</v>
      </c>
      <c r="D156" s="94" t="s">
        <v>219</v>
      </c>
      <c r="E156" s="95" t="s">
        <v>2633</v>
      </c>
      <c r="F156" s="96" t="s">
        <v>4915</v>
      </c>
      <c r="G156" s="97" t="s">
        <v>2486</v>
      </c>
      <c r="H156" s="98">
        <v>3</v>
      </c>
      <c r="I156" s="1"/>
      <c r="J156" s="99">
        <f t="shared" si="0"/>
        <v>0</v>
      </c>
      <c r="K156" s="96" t="s">
        <v>0</v>
      </c>
      <c r="L156" s="15"/>
      <c r="M156" s="100" t="s">
        <v>0</v>
      </c>
      <c r="N156" s="101" t="s">
        <v>37</v>
      </c>
      <c r="O156" s="102"/>
      <c r="P156" s="103">
        <f t="shared" si="1"/>
        <v>0</v>
      </c>
      <c r="Q156" s="103">
        <v>0</v>
      </c>
      <c r="R156" s="103">
        <f t="shared" si="2"/>
        <v>0</v>
      </c>
      <c r="S156" s="103">
        <v>0</v>
      </c>
      <c r="T156" s="104">
        <f t="shared" si="3"/>
        <v>0</v>
      </c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R156" s="105" t="s">
        <v>224</v>
      </c>
      <c r="AT156" s="105" t="s">
        <v>219</v>
      </c>
      <c r="AU156" s="105" t="s">
        <v>79</v>
      </c>
      <c r="AY156" s="6" t="s">
        <v>217</v>
      </c>
      <c r="BE156" s="106">
        <f t="shared" si="4"/>
        <v>0</v>
      </c>
      <c r="BF156" s="106">
        <f t="shared" si="5"/>
        <v>0</v>
      </c>
      <c r="BG156" s="106">
        <f t="shared" si="6"/>
        <v>0</v>
      </c>
      <c r="BH156" s="106">
        <f t="shared" si="7"/>
        <v>0</v>
      </c>
      <c r="BI156" s="106">
        <f t="shared" si="8"/>
        <v>0</v>
      </c>
      <c r="BJ156" s="6" t="s">
        <v>79</v>
      </c>
      <c r="BK156" s="106">
        <f t="shared" si="9"/>
        <v>0</v>
      </c>
      <c r="BL156" s="6" t="s">
        <v>224</v>
      </c>
      <c r="BM156" s="105" t="s">
        <v>2431</v>
      </c>
    </row>
    <row r="157" spans="1:65" s="17" customFormat="1" ht="24">
      <c r="A157" s="14"/>
      <c r="B157" s="15"/>
      <c r="C157" s="94">
        <f t="shared" si="10"/>
        <v>35</v>
      </c>
      <c r="D157" s="94" t="s">
        <v>219</v>
      </c>
      <c r="E157" s="95" t="s">
        <v>2634</v>
      </c>
      <c r="F157" s="96" t="s">
        <v>4916</v>
      </c>
      <c r="G157" s="97" t="s">
        <v>2486</v>
      </c>
      <c r="H157" s="98">
        <v>2</v>
      </c>
      <c r="I157" s="1"/>
      <c r="J157" s="99">
        <f t="shared" si="0"/>
        <v>0</v>
      </c>
      <c r="K157" s="96" t="s">
        <v>0</v>
      </c>
      <c r="L157" s="15"/>
      <c r="M157" s="100" t="s">
        <v>0</v>
      </c>
      <c r="N157" s="101" t="s">
        <v>37</v>
      </c>
      <c r="O157" s="102"/>
      <c r="P157" s="103">
        <f t="shared" si="1"/>
        <v>0</v>
      </c>
      <c r="Q157" s="103">
        <v>0</v>
      </c>
      <c r="R157" s="103">
        <f t="shared" si="2"/>
        <v>0</v>
      </c>
      <c r="S157" s="103">
        <v>0</v>
      </c>
      <c r="T157" s="104">
        <f t="shared" si="3"/>
        <v>0</v>
      </c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R157" s="105" t="s">
        <v>224</v>
      </c>
      <c r="AT157" s="105" t="s">
        <v>219</v>
      </c>
      <c r="AU157" s="105" t="s">
        <v>79</v>
      </c>
      <c r="AY157" s="6" t="s">
        <v>217</v>
      </c>
      <c r="BE157" s="106">
        <f t="shared" si="4"/>
        <v>0</v>
      </c>
      <c r="BF157" s="106">
        <f t="shared" si="5"/>
        <v>0</v>
      </c>
      <c r="BG157" s="106">
        <f t="shared" si="6"/>
        <v>0</v>
      </c>
      <c r="BH157" s="106">
        <f t="shared" si="7"/>
        <v>0</v>
      </c>
      <c r="BI157" s="106">
        <f t="shared" si="8"/>
        <v>0</v>
      </c>
      <c r="BJ157" s="6" t="s">
        <v>79</v>
      </c>
      <c r="BK157" s="106">
        <f t="shared" si="9"/>
        <v>0</v>
      </c>
      <c r="BL157" s="6" t="s">
        <v>224</v>
      </c>
      <c r="BM157" s="105" t="s">
        <v>516</v>
      </c>
    </row>
    <row r="158" spans="1:65" s="17" customFormat="1" ht="24">
      <c r="A158" s="14"/>
      <c r="B158" s="15"/>
      <c r="C158" s="94">
        <f t="shared" si="10"/>
        <v>36</v>
      </c>
      <c r="D158" s="94" t="s">
        <v>219</v>
      </c>
      <c r="E158" s="95" t="s">
        <v>2635</v>
      </c>
      <c r="F158" s="96" t="s">
        <v>4917</v>
      </c>
      <c r="G158" s="97" t="s">
        <v>2486</v>
      </c>
      <c r="H158" s="98">
        <v>3</v>
      </c>
      <c r="I158" s="1"/>
      <c r="J158" s="99">
        <f t="shared" si="0"/>
        <v>0</v>
      </c>
      <c r="K158" s="96" t="s">
        <v>0</v>
      </c>
      <c r="L158" s="15"/>
      <c r="M158" s="118" t="s">
        <v>0</v>
      </c>
      <c r="N158" s="119" t="s">
        <v>37</v>
      </c>
      <c r="O158" s="120"/>
      <c r="P158" s="121">
        <f t="shared" si="1"/>
        <v>0</v>
      </c>
      <c r="Q158" s="121">
        <v>0</v>
      </c>
      <c r="R158" s="121">
        <f t="shared" si="2"/>
        <v>0</v>
      </c>
      <c r="S158" s="121">
        <v>0</v>
      </c>
      <c r="T158" s="122">
        <f t="shared" si="3"/>
        <v>0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R158" s="105" t="s">
        <v>224</v>
      </c>
      <c r="AT158" s="105" t="s">
        <v>219</v>
      </c>
      <c r="AU158" s="105" t="s">
        <v>79</v>
      </c>
      <c r="AY158" s="6" t="s">
        <v>217</v>
      </c>
      <c r="BE158" s="106">
        <f t="shared" si="4"/>
        <v>0</v>
      </c>
      <c r="BF158" s="106">
        <f t="shared" si="5"/>
        <v>0</v>
      </c>
      <c r="BG158" s="106">
        <f t="shared" si="6"/>
        <v>0</v>
      </c>
      <c r="BH158" s="106">
        <f t="shared" si="7"/>
        <v>0</v>
      </c>
      <c r="BI158" s="106">
        <f t="shared" si="8"/>
        <v>0</v>
      </c>
      <c r="BJ158" s="6" t="s">
        <v>79</v>
      </c>
      <c r="BK158" s="106">
        <f t="shared" si="9"/>
        <v>0</v>
      </c>
      <c r="BL158" s="6" t="s">
        <v>224</v>
      </c>
      <c r="BM158" s="105" t="s">
        <v>527</v>
      </c>
    </row>
    <row r="159" spans="1:65" s="17" customFormat="1" ht="6.95" customHeight="1">
      <c r="A159" s="14"/>
      <c r="B159" s="46"/>
      <c r="C159" s="47"/>
      <c r="D159" s="47"/>
      <c r="E159" s="47"/>
      <c r="F159" s="47"/>
      <c r="G159" s="47"/>
      <c r="H159" s="47"/>
      <c r="I159" s="47"/>
      <c r="J159" s="47"/>
      <c r="K159" s="47"/>
      <c r="L159" s="15"/>
      <c r="M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</row>
  </sheetData>
  <sheetProtection algorithmName="SHA-512" hashValue="UlmSgztr3B5tarpV5d+6pGYvJRSrDD5M7j8ZK55ZwTP6OGVeAv91z8qu0xx0nYEJusy5YlERXdo35cN7cRqY2A==" saltValue="VJbDOyaYP2XCysd3TPloTA==" spinCount="100000" sheet="1" objects="1" scenarios="1"/>
  <autoFilter ref="C120:K158"/>
  <mergeCells count="12">
    <mergeCell ref="E113:H113"/>
    <mergeCell ref="L2:V2"/>
    <mergeCell ref="E85:H85"/>
    <mergeCell ref="E87:H87"/>
    <mergeCell ref="E89:H89"/>
    <mergeCell ref="E109:H109"/>
    <mergeCell ref="E111:H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26"/>
  <sheetViews>
    <sheetView showGridLines="0" workbookViewId="0">
      <selection activeCell="F10" sqref="F10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102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ht="12" customHeight="1">
      <c r="B8" s="9"/>
      <c r="D8" s="12" t="s">
        <v>162</v>
      </c>
      <c r="L8" s="9"/>
    </row>
    <row r="9" spans="1:46" s="17" customFormat="1" ht="16.5" customHeight="1">
      <c r="A9" s="14"/>
      <c r="B9" s="15"/>
      <c r="C9" s="14"/>
      <c r="D9" s="14"/>
      <c r="E9" s="321" t="s">
        <v>163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 ht="12" customHeight="1">
      <c r="A10" s="14"/>
      <c r="B10" s="15"/>
      <c r="C10" s="14"/>
      <c r="D10" s="12" t="s">
        <v>2388</v>
      </c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6.5" customHeight="1">
      <c r="A11" s="14"/>
      <c r="B11" s="15"/>
      <c r="C11" s="14"/>
      <c r="D11" s="14"/>
      <c r="E11" s="315" t="s">
        <v>2636</v>
      </c>
      <c r="F11" s="320"/>
      <c r="G11" s="320"/>
      <c r="H11" s="320"/>
      <c r="I11" s="14"/>
      <c r="J11" s="14"/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>
      <c r="A12" s="14"/>
      <c r="B12" s="15"/>
      <c r="C12" s="14"/>
      <c r="D12" s="14"/>
      <c r="E12" s="14"/>
      <c r="F12" s="14"/>
      <c r="G12" s="14"/>
      <c r="H12" s="14"/>
      <c r="I12" s="14"/>
      <c r="J12" s="14"/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2" customHeight="1">
      <c r="A13" s="14"/>
      <c r="B13" s="15"/>
      <c r="C13" s="14"/>
      <c r="D13" s="12" t="s">
        <v>16</v>
      </c>
      <c r="E13" s="14"/>
      <c r="F13" s="19" t="s">
        <v>0</v>
      </c>
      <c r="G13" s="14"/>
      <c r="H13" s="14"/>
      <c r="I13" s="12" t="s">
        <v>17</v>
      </c>
      <c r="J13" s="19" t="s">
        <v>0</v>
      </c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18</v>
      </c>
      <c r="E14" s="14"/>
      <c r="F14" s="19" t="s">
        <v>19</v>
      </c>
      <c r="G14" s="14"/>
      <c r="H14" s="14"/>
      <c r="I14" s="12" t="s">
        <v>20</v>
      </c>
      <c r="J14" s="20">
        <f>'Rekapitulace stavby'!AN8</f>
        <v>0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0.9" customHeight="1">
      <c r="A15" s="14"/>
      <c r="B15" s="15"/>
      <c r="C15" s="14"/>
      <c r="D15" s="14"/>
      <c r="E15" s="14"/>
      <c r="F15" s="14"/>
      <c r="G15" s="14"/>
      <c r="H15" s="14"/>
      <c r="I15" s="14"/>
      <c r="J15" s="14"/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12" customHeight="1">
      <c r="A16" s="14"/>
      <c r="B16" s="15"/>
      <c r="C16" s="14"/>
      <c r="D16" s="12" t="s">
        <v>21</v>
      </c>
      <c r="E16" s="14"/>
      <c r="F16" s="14"/>
      <c r="G16" s="14"/>
      <c r="H16" s="14"/>
      <c r="I16" s="12" t="s">
        <v>22</v>
      </c>
      <c r="J16" s="19">
        <f>'Rekapitulace stavby'!AN10</f>
        <v>63703</v>
      </c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8" customHeight="1">
      <c r="A17" s="14"/>
      <c r="B17" s="15"/>
      <c r="C17" s="14"/>
      <c r="D17" s="14"/>
      <c r="E17" s="19" t="s">
        <v>23</v>
      </c>
      <c r="F17" s="14"/>
      <c r="G17" s="14"/>
      <c r="H17" s="14"/>
      <c r="I17" s="12" t="s">
        <v>24</v>
      </c>
      <c r="J17" s="19" t="str">
        <f>'Rekapitulace stavby'!AN11</f>
        <v>CZ00063703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6.95" customHeight="1">
      <c r="A18" s="14"/>
      <c r="B18" s="15"/>
      <c r="C18" s="14"/>
      <c r="D18" s="14"/>
      <c r="E18" s="14"/>
      <c r="F18" s="14"/>
      <c r="G18" s="14"/>
      <c r="H18" s="14"/>
      <c r="I18" s="14"/>
      <c r="J18" s="14"/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12" customHeight="1">
      <c r="A19" s="14"/>
      <c r="B19" s="15"/>
      <c r="C19" s="14"/>
      <c r="D19" s="12" t="s">
        <v>25</v>
      </c>
      <c r="E19" s="125"/>
      <c r="F19" s="125"/>
      <c r="G19" s="125"/>
      <c r="H19" s="125"/>
      <c r="I19" s="126" t="s">
        <v>22</v>
      </c>
      <c r="J19" s="123">
        <f>'Rekapitulace stavby'!AN13</f>
        <v>0</v>
      </c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8" customHeight="1">
      <c r="A20" s="14"/>
      <c r="B20" s="15"/>
      <c r="C20" s="14"/>
      <c r="D20" s="14"/>
      <c r="E20" s="324">
        <f>'Rekapitulace stavby'!E14</f>
        <v>0</v>
      </c>
      <c r="F20" s="324"/>
      <c r="G20" s="324"/>
      <c r="H20" s="324"/>
      <c r="I20" s="126" t="s">
        <v>24</v>
      </c>
      <c r="J20" s="123">
        <f>'Rekapitulace stavby'!AN14</f>
        <v>0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6.95" customHeight="1">
      <c r="A21" s="14"/>
      <c r="B21" s="15"/>
      <c r="C21" s="14"/>
      <c r="D21" s="14"/>
      <c r="E21" s="14"/>
      <c r="F21" s="14"/>
      <c r="G21" s="14"/>
      <c r="H21" s="14"/>
      <c r="I21" s="14"/>
      <c r="J21" s="14"/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12" customHeight="1">
      <c r="A22" s="14"/>
      <c r="B22" s="15"/>
      <c r="C22" s="14"/>
      <c r="D22" s="12" t="s">
        <v>26</v>
      </c>
      <c r="E22" s="14"/>
      <c r="F22" s="14"/>
      <c r="G22" s="14"/>
      <c r="H22" s="14"/>
      <c r="I22" s="12" t="s">
        <v>22</v>
      </c>
      <c r="J22" s="19">
        <f>'Rekapitulace stavby'!AN16</f>
        <v>25091905</v>
      </c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8" customHeight="1">
      <c r="A23" s="14"/>
      <c r="B23" s="15"/>
      <c r="C23" s="14"/>
      <c r="D23" s="14"/>
      <c r="E23" s="19" t="s">
        <v>27</v>
      </c>
      <c r="F23" s="14"/>
      <c r="G23" s="14"/>
      <c r="H23" s="14"/>
      <c r="I23" s="12" t="s">
        <v>24</v>
      </c>
      <c r="J23" s="19" t="str">
        <f>'Rekapitulace stavby'!AN17</f>
        <v>CZ25091905</v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6.95" customHeight="1">
      <c r="A24" s="14"/>
      <c r="B24" s="15"/>
      <c r="C24" s="14"/>
      <c r="D24" s="14"/>
      <c r="E24" s="14"/>
      <c r="F24" s="14"/>
      <c r="G24" s="14"/>
      <c r="H24" s="14"/>
      <c r="I24" s="14"/>
      <c r="J24" s="14"/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12" customHeight="1">
      <c r="A25" s="14"/>
      <c r="B25" s="15"/>
      <c r="C25" s="14"/>
      <c r="D25" s="12" t="s">
        <v>29</v>
      </c>
      <c r="E25" s="14"/>
      <c r="F25" s="14"/>
      <c r="G25" s="14"/>
      <c r="H25" s="14"/>
      <c r="I25" s="12" t="s">
        <v>22</v>
      </c>
      <c r="J25" s="19" t="str">
        <f>IF('Rekapitulace stavby'!AN19="","",'Rekapitulace stavby'!AN19)</f>
        <v/>
      </c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8" customHeight="1">
      <c r="A26" s="14"/>
      <c r="B26" s="15"/>
      <c r="C26" s="14"/>
      <c r="D26" s="14"/>
      <c r="E26" s="19" t="str">
        <f>IF('Rekapitulace stavby'!E20="","",'Rekapitulace stavby'!E20)</f>
        <v xml:space="preserve"> </v>
      </c>
      <c r="F26" s="14"/>
      <c r="G26" s="14"/>
      <c r="H26" s="14"/>
      <c r="I26" s="12" t="s">
        <v>24</v>
      </c>
      <c r="J26" s="19" t="str">
        <f>IF('Rekapitulace stavby'!AN20="","",'Rekapitulace stavby'!AN20)</f>
        <v/>
      </c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17" customFormat="1" ht="6.95" customHeight="1">
      <c r="A27" s="14"/>
      <c r="B27" s="15"/>
      <c r="C27" s="14"/>
      <c r="D27" s="14"/>
      <c r="E27" s="14"/>
      <c r="F27" s="14"/>
      <c r="G27" s="14"/>
      <c r="H27" s="14"/>
      <c r="I27" s="14"/>
      <c r="J27" s="14"/>
      <c r="K27" s="14"/>
      <c r="L27" s="16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</row>
    <row r="28" spans="1:31" s="17" customFormat="1" ht="12" customHeight="1">
      <c r="A28" s="14"/>
      <c r="B28" s="15"/>
      <c r="C28" s="14"/>
      <c r="D28" s="12" t="s">
        <v>31</v>
      </c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24" customFormat="1" ht="16.5" customHeight="1">
      <c r="A29" s="21"/>
      <c r="B29" s="22"/>
      <c r="C29" s="21"/>
      <c r="D29" s="21"/>
      <c r="E29" s="289" t="s">
        <v>0</v>
      </c>
      <c r="F29" s="289"/>
      <c r="G29" s="289"/>
      <c r="H29" s="289"/>
      <c r="I29" s="21"/>
      <c r="J29" s="21"/>
      <c r="K29" s="21"/>
      <c r="L29" s="23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</row>
    <row r="30" spans="1:31" s="17" customFormat="1" ht="6.95" customHeight="1">
      <c r="A30" s="14"/>
      <c r="B30" s="15"/>
      <c r="C30" s="14"/>
      <c r="D30" s="14"/>
      <c r="E30" s="14"/>
      <c r="F30" s="14"/>
      <c r="G30" s="14"/>
      <c r="H30" s="14"/>
      <c r="I30" s="14"/>
      <c r="J30" s="14"/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25.35" customHeight="1">
      <c r="A32" s="14"/>
      <c r="B32" s="15"/>
      <c r="C32" s="14"/>
      <c r="D32" s="26" t="s">
        <v>32</v>
      </c>
      <c r="E32" s="14"/>
      <c r="F32" s="14"/>
      <c r="G32" s="14"/>
      <c r="H32" s="14"/>
      <c r="I32" s="14"/>
      <c r="J32" s="27">
        <f>ROUND(J121, 2)</f>
        <v>0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6.95" customHeight="1">
      <c r="A33" s="14"/>
      <c r="B33" s="15"/>
      <c r="C33" s="14"/>
      <c r="D33" s="25"/>
      <c r="E33" s="25"/>
      <c r="F33" s="25"/>
      <c r="G33" s="25"/>
      <c r="H33" s="25"/>
      <c r="I33" s="25"/>
      <c r="J33" s="25"/>
      <c r="K33" s="25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4"/>
      <c r="F34" s="28" t="s">
        <v>34</v>
      </c>
      <c r="G34" s="14"/>
      <c r="H34" s="14"/>
      <c r="I34" s="28" t="s">
        <v>33</v>
      </c>
      <c r="J34" s="28" t="s">
        <v>35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customHeight="1">
      <c r="A35" s="14"/>
      <c r="B35" s="15"/>
      <c r="C35" s="14"/>
      <c r="D35" s="29" t="s">
        <v>36</v>
      </c>
      <c r="E35" s="12" t="s">
        <v>37</v>
      </c>
      <c r="F35" s="30">
        <f>ROUND((SUM(BE121:BE125)),  2)</f>
        <v>0</v>
      </c>
      <c r="G35" s="14"/>
      <c r="H35" s="14"/>
      <c r="I35" s="31">
        <v>0.21</v>
      </c>
      <c r="J35" s="30">
        <f>ROUND(((SUM(BE121:BE125))*I35),  2)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customHeight="1">
      <c r="A36" s="14"/>
      <c r="B36" s="15"/>
      <c r="C36" s="14"/>
      <c r="D36" s="14"/>
      <c r="E36" s="12" t="s">
        <v>38</v>
      </c>
      <c r="F36" s="30">
        <f>ROUND((SUM(BF121:BF125)),  2)</f>
        <v>0</v>
      </c>
      <c r="G36" s="14"/>
      <c r="H36" s="14"/>
      <c r="I36" s="31">
        <v>0.15</v>
      </c>
      <c r="J36" s="30">
        <f>ROUND(((SUM(BF121:BF125))*I36),  2)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39</v>
      </c>
      <c r="F37" s="30">
        <f>ROUND((SUM(BG121:BG125)),  2)</f>
        <v>0</v>
      </c>
      <c r="G37" s="14"/>
      <c r="H37" s="14"/>
      <c r="I37" s="31">
        <v>0.21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14.45" hidden="1" customHeight="1">
      <c r="A38" s="14"/>
      <c r="B38" s="15"/>
      <c r="C38" s="14"/>
      <c r="D38" s="14"/>
      <c r="E38" s="12" t="s">
        <v>40</v>
      </c>
      <c r="F38" s="30">
        <f>ROUND((SUM(BH121:BH125)),  2)</f>
        <v>0</v>
      </c>
      <c r="G38" s="14"/>
      <c r="H38" s="14"/>
      <c r="I38" s="31">
        <v>0.15</v>
      </c>
      <c r="J38" s="30">
        <f>0</f>
        <v>0</v>
      </c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14.45" hidden="1" customHeight="1">
      <c r="A39" s="14"/>
      <c r="B39" s="15"/>
      <c r="C39" s="14"/>
      <c r="D39" s="14"/>
      <c r="E39" s="12" t="s">
        <v>41</v>
      </c>
      <c r="F39" s="30">
        <f>ROUND((SUM(BI121:BI125)),  2)</f>
        <v>0</v>
      </c>
      <c r="G39" s="14"/>
      <c r="H39" s="14"/>
      <c r="I39" s="31">
        <v>0</v>
      </c>
      <c r="J39" s="30">
        <f>0</f>
        <v>0</v>
      </c>
      <c r="K39" s="14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6.9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s="17" customFormat="1" ht="25.35" customHeight="1">
      <c r="A41" s="14"/>
      <c r="B41" s="15"/>
      <c r="C41" s="32"/>
      <c r="D41" s="33" t="s">
        <v>42</v>
      </c>
      <c r="E41" s="34"/>
      <c r="F41" s="34"/>
      <c r="G41" s="35" t="s">
        <v>43</v>
      </c>
      <c r="H41" s="36" t="s">
        <v>44</v>
      </c>
      <c r="I41" s="34"/>
      <c r="J41" s="37">
        <f>SUM(J32:J39)</f>
        <v>0</v>
      </c>
      <c r="K41" s="38"/>
      <c r="L41" s="16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</row>
    <row r="42" spans="1:31" s="17" customFormat="1" ht="14.45" customHeight="1">
      <c r="A42" s="14"/>
      <c r="B42" s="15"/>
      <c r="C42" s="14"/>
      <c r="D42" s="14"/>
      <c r="E42" s="14"/>
      <c r="F42" s="14"/>
      <c r="G42" s="14"/>
      <c r="H42" s="14"/>
      <c r="I42" s="14"/>
      <c r="J42" s="14"/>
      <c r="K42" s="14"/>
      <c r="L42" s="16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31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31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31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31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31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31" ht="12" customHeight="1">
      <c r="B86" s="9"/>
      <c r="C86" s="12" t="s">
        <v>162</v>
      </c>
      <c r="L86" s="9"/>
    </row>
    <row r="87" spans="1:31" s="17" customFormat="1" ht="16.5" customHeight="1">
      <c r="A87" s="14"/>
      <c r="B87" s="15"/>
      <c r="C87" s="14"/>
      <c r="D87" s="14"/>
      <c r="E87" s="321" t="s">
        <v>163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31" s="17" customFormat="1" ht="12" customHeight="1">
      <c r="A88" s="14"/>
      <c r="B88" s="15"/>
      <c r="C88" s="12" t="s">
        <v>2388</v>
      </c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31" s="17" customFormat="1" ht="16.5" customHeight="1">
      <c r="A89" s="14"/>
      <c r="B89" s="15"/>
      <c r="C89" s="14"/>
      <c r="D89" s="14"/>
      <c r="E89" s="315" t="str">
        <f>E11</f>
        <v>SO 01-A_06 - Kamenické výrobky</v>
      </c>
      <c r="F89" s="320"/>
      <c r="G89" s="320"/>
      <c r="H89" s="320"/>
      <c r="I89" s="14"/>
      <c r="J89" s="14"/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31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31" s="17" customFormat="1" ht="12" customHeight="1">
      <c r="A91" s="14"/>
      <c r="B91" s="15"/>
      <c r="C91" s="12" t="s">
        <v>18</v>
      </c>
      <c r="D91" s="14"/>
      <c r="E91" s="14"/>
      <c r="F91" s="19" t="str">
        <f>F14</f>
        <v>Praha 6 - Hradčany</v>
      </c>
      <c r="G91" s="14"/>
      <c r="H91" s="14"/>
      <c r="I91" s="12" t="s">
        <v>20</v>
      </c>
      <c r="J91" s="20">
        <f>IF(J14="","",J14)</f>
        <v>0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31" s="17" customFormat="1" ht="6.95" customHeight="1">
      <c r="A92" s="14"/>
      <c r="B92" s="15"/>
      <c r="C92" s="14"/>
      <c r="D92" s="14"/>
      <c r="E92" s="14"/>
      <c r="F92" s="14"/>
      <c r="G92" s="14"/>
      <c r="H92" s="14"/>
      <c r="I92" s="14"/>
      <c r="J92" s="14"/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31" s="17" customFormat="1" ht="15.2" customHeight="1">
      <c r="A93" s="14"/>
      <c r="B93" s="15"/>
      <c r="C93" s="12" t="s">
        <v>21</v>
      </c>
      <c r="D93" s="14"/>
      <c r="E93" s="14"/>
      <c r="F93" s="19" t="str">
        <f>E17</f>
        <v>Městská část Praha 6</v>
      </c>
      <c r="G93" s="14"/>
      <c r="H93" s="14"/>
      <c r="I93" s="12" t="s">
        <v>26</v>
      </c>
      <c r="J93" s="50" t="str">
        <f>E23</f>
        <v>BOMART spol. s r.o.</v>
      </c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31" s="17" customFormat="1" ht="15.2" customHeight="1">
      <c r="A94" s="14"/>
      <c r="B94" s="15"/>
      <c r="C94" s="12" t="s">
        <v>25</v>
      </c>
      <c r="D94" s="14"/>
      <c r="E94" s="14"/>
      <c r="F94" s="19">
        <f>IF(E20="","",E20)</f>
        <v>0</v>
      </c>
      <c r="G94" s="14"/>
      <c r="H94" s="14"/>
      <c r="I94" s="12" t="s">
        <v>29</v>
      </c>
      <c r="J94" s="50" t="str">
        <f>E26</f>
        <v xml:space="preserve"> </v>
      </c>
      <c r="K94" s="14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31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31" s="17" customFormat="1" ht="29.25" customHeight="1">
      <c r="A96" s="14"/>
      <c r="B96" s="15"/>
      <c r="C96" s="51" t="s">
        <v>165</v>
      </c>
      <c r="D96" s="32"/>
      <c r="E96" s="32"/>
      <c r="F96" s="32"/>
      <c r="G96" s="32"/>
      <c r="H96" s="32"/>
      <c r="I96" s="32"/>
      <c r="J96" s="52" t="s">
        <v>166</v>
      </c>
      <c r="K96" s="32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</row>
    <row r="97" spans="1:47" s="17" customFormat="1" ht="10.35" customHeight="1">
      <c r="A97" s="14"/>
      <c r="B97" s="15"/>
      <c r="C97" s="14"/>
      <c r="D97" s="14"/>
      <c r="E97" s="14"/>
      <c r="F97" s="14"/>
      <c r="G97" s="14"/>
      <c r="H97" s="14"/>
      <c r="I97" s="14"/>
      <c r="J97" s="14"/>
      <c r="K97" s="14"/>
      <c r="L97" s="16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</row>
    <row r="98" spans="1:47" s="17" customFormat="1" ht="22.9" customHeight="1">
      <c r="A98" s="14"/>
      <c r="B98" s="15"/>
      <c r="C98" s="53" t="s">
        <v>167</v>
      </c>
      <c r="D98" s="14"/>
      <c r="E98" s="14"/>
      <c r="F98" s="14"/>
      <c r="G98" s="14"/>
      <c r="H98" s="14"/>
      <c r="I98" s="14"/>
      <c r="J98" s="27">
        <f>J121</f>
        <v>0</v>
      </c>
      <c r="K98" s="14"/>
      <c r="L98" s="16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U98" s="6" t="s">
        <v>168</v>
      </c>
    </row>
    <row r="99" spans="1:47" s="54" customFormat="1" ht="24.95" customHeight="1">
      <c r="B99" s="55"/>
      <c r="D99" s="56" t="s">
        <v>2637</v>
      </c>
      <c r="E99" s="57"/>
      <c r="F99" s="57"/>
      <c r="G99" s="57"/>
      <c r="H99" s="57"/>
      <c r="I99" s="57"/>
      <c r="J99" s="58">
        <f>J122</f>
        <v>0</v>
      </c>
      <c r="L99" s="55"/>
    </row>
    <row r="100" spans="1:47" s="17" customFormat="1" ht="21.75" customHeight="1">
      <c r="A100" s="14"/>
      <c r="B100" s="15"/>
      <c r="C100" s="14"/>
      <c r="D100" s="14"/>
      <c r="E100" s="14"/>
      <c r="F100" s="14"/>
      <c r="G100" s="14"/>
      <c r="H100" s="14"/>
      <c r="I100" s="14"/>
      <c r="J100" s="14"/>
      <c r="K100" s="14"/>
      <c r="L100" s="16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</row>
    <row r="101" spans="1:47" s="17" customFormat="1" ht="6.95" customHeight="1">
      <c r="A101" s="14"/>
      <c r="B101" s="46"/>
      <c r="C101" s="47"/>
      <c r="D101" s="47"/>
      <c r="E101" s="47"/>
      <c r="F101" s="47"/>
      <c r="G101" s="47"/>
      <c r="H101" s="47"/>
      <c r="I101" s="47"/>
      <c r="J101" s="47"/>
      <c r="K101" s="47"/>
      <c r="L101" s="16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</row>
    <row r="105" spans="1:47" s="17" customFormat="1" ht="6.95" customHeight="1">
      <c r="A105" s="14"/>
      <c r="B105" s="48"/>
      <c r="C105" s="49"/>
      <c r="D105" s="49"/>
      <c r="E105" s="49"/>
      <c r="F105" s="49"/>
      <c r="G105" s="49"/>
      <c r="H105" s="49"/>
      <c r="I105" s="49"/>
      <c r="J105" s="49"/>
      <c r="K105" s="49"/>
      <c r="L105" s="16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</row>
    <row r="106" spans="1:47" s="17" customFormat="1" ht="24.95" customHeight="1">
      <c r="A106" s="14"/>
      <c r="B106" s="15"/>
      <c r="C106" s="10" t="s">
        <v>202</v>
      </c>
      <c r="D106" s="14"/>
      <c r="E106" s="14"/>
      <c r="F106" s="14"/>
      <c r="G106" s="14"/>
      <c r="H106" s="14"/>
      <c r="I106" s="14"/>
      <c r="J106" s="14"/>
      <c r="K106" s="14"/>
      <c r="L106" s="16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</row>
    <row r="107" spans="1:47" s="17" customFormat="1" ht="6.95" customHeight="1">
      <c r="A107" s="14"/>
      <c r="B107" s="15"/>
      <c r="C107" s="14"/>
      <c r="D107" s="14"/>
      <c r="E107" s="14"/>
      <c r="F107" s="14"/>
      <c r="G107" s="14"/>
      <c r="H107" s="14"/>
      <c r="I107" s="14"/>
      <c r="J107" s="14"/>
      <c r="K107" s="14"/>
      <c r="L107" s="16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</row>
    <row r="108" spans="1:47" s="17" customFormat="1" ht="12" customHeight="1">
      <c r="A108" s="14"/>
      <c r="B108" s="15"/>
      <c r="C108" s="12" t="s">
        <v>14</v>
      </c>
      <c r="D108" s="14"/>
      <c r="E108" s="14"/>
      <c r="F108" s="14"/>
      <c r="G108" s="14"/>
      <c r="H108" s="14"/>
      <c r="I108" s="14"/>
      <c r="J108" s="14"/>
      <c r="K108" s="14"/>
      <c r="L108" s="16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47" s="17" customFormat="1" ht="16.5" customHeight="1">
      <c r="A109" s="14"/>
      <c r="B109" s="15"/>
      <c r="C109" s="14"/>
      <c r="D109" s="14"/>
      <c r="E109" s="321" t="str">
        <f>E7</f>
        <v>MŠ Tychonova - celková rekonstrukce</v>
      </c>
      <c r="F109" s="322"/>
      <c r="G109" s="322"/>
      <c r="H109" s="322"/>
      <c r="I109" s="14"/>
      <c r="J109" s="14"/>
      <c r="K109" s="14"/>
      <c r="L109" s="16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  <row r="110" spans="1:47" ht="12" customHeight="1">
      <c r="B110" s="9"/>
      <c r="C110" s="12" t="s">
        <v>162</v>
      </c>
      <c r="L110" s="9"/>
    </row>
    <row r="111" spans="1:47" s="17" customFormat="1" ht="16.5" customHeight="1">
      <c r="A111" s="14"/>
      <c r="B111" s="15"/>
      <c r="C111" s="14"/>
      <c r="D111" s="14"/>
      <c r="E111" s="321" t="s">
        <v>163</v>
      </c>
      <c r="F111" s="320"/>
      <c r="G111" s="320"/>
      <c r="H111" s="320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47" s="17" customFormat="1" ht="12" customHeight="1">
      <c r="A112" s="14"/>
      <c r="B112" s="15"/>
      <c r="C112" s="12" t="s">
        <v>2388</v>
      </c>
      <c r="D112" s="14"/>
      <c r="E112" s="14"/>
      <c r="F112" s="14"/>
      <c r="G112" s="14"/>
      <c r="H112" s="14"/>
      <c r="I112" s="14"/>
      <c r="J112" s="14"/>
      <c r="K112" s="14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3" spans="1:65" s="17" customFormat="1" ht="16.5" customHeight="1">
      <c r="A113" s="14"/>
      <c r="B113" s="15"/>
      <c r="C113" s="14"/>
      <c r="D113" s="14"/>
      <c r="E113" s="315" t="str">
        <f>E11</f>
        <v>SO 01-A_06 - Kamenické výrobky</v>
      </c>
      <c r="F113" s="320"/>
      <c r="G113" s="320"/>
      <c r="H113" s="320"/>
      <c r="I113" s="14"/>
      <c r="J113" s="14"/>
      <c r="K113" s="14"/>
      <c r="L113" s="16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</row>
    <row r="114" spans="1:65" s="17" customFormat="1" ht="6.95" customHeight="1">
      <c r="A114" s="14"/>
      <c r="B114" s="15"/>
      <c r="C114" s="14"/>
      <c r="D114" s="14"/>
      <c r="E114" s="14"/>
      <c r="F114" s="14"/>
      <c r="G114" s="14"/>
      <c r="H114" s="14"/>
      <c r="I114" s="14"/>
      <c r="J114" s="14"/>
      <c r="K114" s="14"/>
      <c r="L114" s="16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</row>
    <row r="115" spans="1:65" s="17" customFormat="1" ht="12" customHeight="1">
      <c r="A115" s="14"/>
      <c r="B115" s="15"/>
      <c r="C115" s="12" t="s">
        <v>18</v>
      </c>
      <c r="D115" s="14"/>
      <c r="E115" s="14"/>
      <c r="F115" s="19" t="str">
        <f>F14</f>
        <v>Praha 6 - Hradčany</v>
      </c>
      <c r="G115" s="14"/>
      <c r="H115" s="14"/>
      <c r="I115" s="12" t="s">
        <v>20</v>
      </c>
      <c r="J115" s="20">
        <f>IF(J14="","",J14)</f>
        <v>0</v>
      </c>
      <c r="K115" s="14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65" s="17" customFormat="1" ht="6.95" customHeight="1">
      <c r="A116" s="14"/>
      <c r="B116" s="15"/>
      <c r="C116" s="14"/>
      <c r="D116" s="14"/>
      <c r="E116" s="14"/>
      <c r="F116" s="14"/>
      <c r="G116" s="14"/>
      <c r="H116" s="14"/>
      <c r="I116" s="14"/>
      <c r="J116" s="14"/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65" s="17" customFormat="1" ht="15.2" customHeight="1">
      <c r="A117" s="14"/>
      <c r="B117" s="15"/>
      <c r="C117" s="12" t="s">
        <v>21</v>
      </c>
      <c r="D117" s="14"/>
      <c r="E117" s="14"/>
      <c r="F117" s="19" t="str">
        <f>E17</f>
        <v>Městská část Praha 6</v>
      </c>
      <c r="G117" s="14"/>
      <c r="H117" s="14"/>
      <c r="I117" s="12" t="s">
        <v>26</v>
      </c>
      <c r="J117" s="50" t="str">
        <f>E23</f>
        <v>BOMART spol. s r.o.</v>
      </c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65" s="17" customFormat="1" ht="15.2" customHeight="1">
      <c r="A118" s="14"/>
      <c r="B118" s="15"/>
      <c r="C118" s="12" t="s">
        <v>25</v>
      </c>
      <c r="D118" s="14"/>
      <c r="E118" s="14"/>
      <c r="F118" s="19">
        <f>IF(E20="","",E20)</f>
        <v>0</v>
      </c>
      <c r="G118" s="14"/>
      <c r="H118" s="14"/>
      <c r="I118" s="12" t="s">
        <v>29</v>
      </c>
      <c r="J118" s="50" t="str">
        <f>E26</f>
        <v xml:space="preserve"> </v>
      </c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65" s="17" customFormat="1" ht="10.35" customHeight="1">
      <c r="A119" s="14"/>
      <c r="B119" s="15"/>
      <c r="C119" s="14"/>
      <c r="D119" s="14"/>
      <c r="E119" s="14"/>
      <c r="F119" s="14"/>
      <c r="G119" s="14"/>
      <c r="H119" s="14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65" s="73" customFormat="1" ht="29.25" customHeight="1">
      <c r="A120" s="64"/>
      <c r="B120" s="65"/>
      <c r="C120" s="66" t="s">
        <v>203</v>
      </c>
      <c r="D120" s="67" t="s">
        <v>57</v>
      </c>
      <c r="E120" s="67" t="s">
        <v>53</v>
      </c>
      <c r="F120" s="67" t="s">
        <v>54</v>
      </c>
      <c r="G120" s="67" t="s">
        <v>204</v>
      </c>
      <c r="H120" s="67" t="s">
        <v>205</v>
      </c>
      <c r="I120" s="67" t="s">
        <v>206</v>
      </c>
      <c r="J120" s="67" t="s">
        <v>166</v>
      </c>
      <c r="K120" s="68" t="s">
        <v>207</v>
      </c>
      <c r="L120" s="69"/>
      <c r="M120" s="70" t="s">
        <v>0</v>
      </c>
      <c r="N120" s="71" t="s">
        <v>36</v>
      </c>
      <c r="O120" s="71" t="s">
        <v>208</v>
      </c>
      <c r="P120" s="71" t="s">
        <v>209</v>
      </c>
      <c r="Q120" s="71" t="s">
        <v>210</v>
      </c>
      <c r="R120" s="71" t="s">
        <v>211</v>
      </c>
      <c r="S120" s="71" t="s">
        <v>212</v>
      </c>
      <c r="T120" s="72" t="s">
        <v>213</v>
      </c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</row>
    <row r="121" spans="1:65" s="17" customFormat="1" ht="22.9" customHeight="1">
      <c r="A121" s="14"/>
      <c r="B121" s="15"/>
      <c r="C121" s="74" t="s">
        <v>214</v>
      </c>
      <c r="D121" s="14"/>
      <c r="E121" s="14"/>
      <c r="F121" s="14"/>
      <c r="G121" s="14"/>
      <c r="H121" s="14"/>
      <c r="I121" s="14"/>
      <c r="J121" s="75">
        <f>BK121</f>
        <v>0</v>
      </c>
      <c r="K121" s="14"/>
      <c r="L121" s="15"/>
      <c r="M121" s="76"/>
      <c r="N121" s="77"/>
      <c r="O121" s="25"/>
      <c r="P121" s="78">
        <f>P122</f>
        <v>0</v>
      </c>
      <c r="Q121" s="25"/>
      <c r="R121" s="78">
        <f>R122</f>
        <v>0</v>
      </c>
      <c r="S121" s="25"/>
      <c r="T121" s="79">
        <f>T122</f>
        <v>0</v>
      </c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6" t="s">
        <v>71</v>
      </c>
      <c r="AU121" s="6" t="s">
        <v>168</v>
      </c>
      <c r="BK121" s="80">
        <f>BK122</f>
        <v>0</v>
      </c>
    </row>
    <row r="122" spans="1:65" s="81" customFormat="1" ht="25.9" customHeight="1">
      <c r="B122" s="82"/>
      <c r="D122" s="83" t="s">
        <v>71</v>
      </c>
      <c r="E122" s="84" t="s">
        <v>2391</v>
      </c>
      <c r="F122" s="84" t="s">
        <v>101</v>
      </c>
      <c r="J122" s="85">
        <f>BK122</f>
        <v>0</v>
      </c>
      <c r="L122" s="82"/>
      <c r="M122" s="86"/>
      <c r="N122" s="87"/>
      <c r="O122" s="87"/>
      <c r="P122" s="88">
        <f>SUM(P123:P125)</f>
        <v>0</v>
      </c>
      <c r="Q122" s="87"/>
      <c r="R122" s="88">
        <f>SUM(R123:R125)</f>
        <v>0</v>
      </c>
      <c r="S122" s="87"/>
      <c r="T122" s="89">
        <f>SUM(T123:T125)</f>
        <v>0</v>
      </c>
      <c r="AR122" s="83" t="s">
        <v>79</v>
      </c>
      <c r="AT122" s="90" t="s">
        <v>71</v>
      </c>
      <c r="AU122" s="90" t="s">
        <v>72</v>
      </c>
      <c r="AY122" s="83" t="s">
        <v>217</v>
      </c>
      <c r="BK122" s="91">
        <f>SUM(BK123:BK125)</f>
        <v>0</v>
      </c>
    </row>
    <row r="123" spans="1:65" s="17" customFormat="1" ht="36">
      <c r="A123" s="14"/>
      <c r="B123" s="15"/>
      <c r="C123" s="94">
        <v>1</v>
      </c>
      <c r="D123" s="94" t="s">
        <v>219</v>
      </c>
      <c r="E123" s="95" t="s">
        <v>2638</v>
      </c>
      <c r="F123" s="96" t="s">
        <v>4918</v>
      </c>
      <c r="G123" s="97" t="s">
        <v>458</v>
      </c>
      <c r="H123" s="98">
        <v>1</v>
      </c>
      <c r="I123" s="1"/>
      <c r="J123" s="99">
        <f>ROUND(I123*H123,2)</f>
        <v>0</v>
      </c>
      <c r="K123" s="96" t="s">
        <v>0</v>
      </c>
      <c r="L123" s="15"/>
      <c r="M123" s="100" t="s">
        <v>0</v>
      </c>
      <c r="N123" s="101" t="s">
        <v>37</v>
      </c>
      <c r="O123" s="102"/>
      <c r="P123" s="103">
        <f>O123*H123</f>
        <v>0</v>
      </c>
      <c r="Q123" s="103">
        <v>0</v>
      </c>
      <c r="R123" s="103">
        <f>Q123*H123</f>
        <v>0</v>
      </c>
      <c r="S123" s="103">
        <v>0</v>
      </c>
      <c r="T123" s="104">
        <f>S123*H123</f>
        <v>0</v>
      </c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R123" s="105" t="s">
        <v>224</v>
      </c>
      <c r="AT123" s="105" t="s">
        <v>219</v>
      </c>
      <c r="AU123" s="105" t="s">
        <v>79</v>
      </c>
      <c r="AY123" s="6" t="s">
        <v>217</v>
      </c>
      <c r="BE123" s="106">
        <f>IF(N123="základní",J123,0)</f>
        <v>0</v>
      </c>
      <c r="BF123" s="106">
        <f>IF(N123="snížená",J123,0)</f>
        <v>0</v>
      </c>
      <c r="BG123" s="106">
        <f>IF(N123="zákl. přenesená",J123,0)</f>
        <v>0</v>
      </c>
      <c r="BH123" s="106">
        <f>IF(N123="sníž. přenesená",J123,0)</f>
        <v>0</v>
      </c>
      <c r="BI123" s="106">
        <f>IF(N123="nulová",J123,0)</f>
        <v>0</v>
      </c>
      <c r="BJ123" s="6" t="s">
        <v>79</v>
      </c>
      <c r="BK123" s="106">
        <f>ROUND(I123*H123,2)</f>
        <v>0</v>
      </c>
      <c r="BL123" s="6" t="s">
        <v>224</v>
      </c>
      <c r="BM123" s="105" t="s">
        <v>81</v>
      </c>
    </row>
    <row r="124" spans="1:65" s="17" customFormat="1" ht="36">
      <c r="A124" s="14"/>
      <c r="B124" s="15"/>
      <c r="C124" s="94">
        <v>2</v>
      </c>
      <c r="D124" s="94" t="s">
        <v>219</v>
      </c>
      <c r="E124" s="95" t="s">
        <v>2639</v>
      </c>
      <c r="F124" s="96" t="s">
        <v>4919</v>
      </c>
      <c r="G124" s="97" t="s">
        <v>458</v>
      </c>
      <c r="H124" s="98">
        <v>1</v>
      </c>
      <c r="I124" s="1"/>
      <c r="J124" s="99">
        <f>ROUND(I124*H124,2)</f>
        <v>0</v>
      </c>
      <c r="K124" s="96" t="s">
        <v>0</v>
      </c>
      <c r="L124" s="15"/>
      <c r="M124" s="100" t="s">
        <v>0</v>
      </c>
      <c r="N124" s="101" t="s">
        <v>37</v>
      </c>
      <c r="O124" s="102"/>
      <c r="P124" s="103">
        <f>O124*H124</f>
        <v>0</v>
      </c>
      <c r="Q124" s="103">
        <v>0</v>
      </c>
      <c r="R124" s="103">
        <f>Q124*H124</f>
        <v>0</v>
      </c>
      <c r="S124" s="103">
        <v>0</v>
      </c>
      <c r="T124" s="104">
        <f>S124*H124</f>
        <v>0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R124" s="105" t="s">
        <v>224</v>
      </c>
      <c r="AT124" s="105" t="s">
        <v>219</v>
      </c>
      <c r="AU124" s="105" t="s">
        <v>79</v>
      </c>
      <c r="AY124" s="6" t="s">
        <v>217</v>
      </c>
      <c r="BE124" s="106">
        <f>IF(N124="základní",J124,0)</f>
        <v>0</v>
      </c>
      <c r="BF124" s="106">
        <f>IF(N124="snížená",J124,0)</f>
        <v>0</v>
      </c>
      <c r="BG124" s="106">
        <f>IF(N124="zákl. přenesená",J124,0)</f>
        <v>0</v>
      </c>
      <c r="BH124" s="106">
        <f>IF(N124="sníž. přenesená",J124,0)</f>
        <v>0</v>
      </c>
      <c r="BI124" s="106">
        <f>IF(N124="nulová",J124,0)</f>
        <v>0</v>
      </c>
      <c r="BJ124" s="6" t="s">
        <v>79</v>
      </c>
      <c r="BK124" s="106">
        <f>ROUND(I124*H124,2)</f>
        <v>0</v>
      </c>
      <c r="BL124" s="6" t="s">
        <v>224</v>
      </c>
      <c r="BM124" s="105" t="s">
        <v>224</v>
      </c>
    </row>
    <row r="125" spans="1:65" s="17" customFormat="1" ht="36">
      <c r="A125" s="14"/>
      <c r="B125" s="15"/>
      <c r="C125" s="94">
        <v>3</v>
      </c>
      <c r="D125" s="94" t="s">
        <v>219</v>
      </c>
      <c r="E125" s="95" t="s">
        <v>2640</v>
      </c>
      <c r="F125" s="237" t="s">
        <v>5969</v>
      </c>
      <c r="G125" s="97" t="s">
        <v>458</v>
      </c>
      <c r="H125" s="98">
        <v>1</v>
      </c>
      <c r="I125" s="1"/>
      <c r="J125" s="99">
        <f>ROUND(I125*H125,2)</f>
        <v>0</v>
      </c>
      <c r="K125" s="96" t="s">
        <v>0</v>
      </c>
      <c r="L125" s="15"/>
      <c r="M125" s="118" t="s">
        <v>0</v>
      </c>
      <c r="N125" s="119" t="s">
        <v>37</v>
      </c>
      <c r="O125" s="120"/>
      <c r="P125" s="121">
        <f>O125*H125</f>
        <v>0</v>
      </c>
      <c r="Q125" s="121">
        <v>0</v>
      </c>
      <c r="R125" s="121">
        <f>Q125*H125</f>
        <v>0</v>
      </c>
      <c r="S125" s="121">
        <v>0</v>
      </c>
      <c r="T125" s="122">
        <f>S125*H125</f>
        <v>0</v>
      </c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R125" s="105" t="s">
        <v>224</v>
      </c>
      <c r="AT125" s="105" t="s">
        <v>219</v>
      </c>
      <c r="AU125" s="105" t="s">
        <v>79</v>
      </c>
      <c r="AY125" s="6" t="s">
        <v>217</v>
      </c>
      <c r="BE125" s="106">
        <f>IF(N125="základní",J125,0)</f>
        <v>0</v>
      </c>
      <c r="BF125" s="106">
        <f>IF(N125="snížená",J125,0)</f>
        <v>0</v>
      </c>
      <c r="BG125" s="106">
        <f>IF(N125="zákl. přenesená",J125,0)</f>
        <v>0</v>
      </c>
      <c r="BH125" s="106">
        <f>IF(N125="sníž. přenesená",J125,0)</f>
        <v>0</v>
      </c>
      <c r="BI125" s="106">
        <f>IF(N125="nulová",J125,0)</f>
        <v>0</v>
      </c>
      <c r="BJ125" s="6" t="s">
        <v>79</v>
      </c>
      <c r="BK125" s="106">
        <f>ROUND(I125*H125,2)</f>
        <v>0</v>
      </c>
      <c r="BL125" s="6" t="s">
        <v>224</v>
      </c>
      <c r="BM125" s="105" t="s">
        <v>244</v>
      </c>
    </row>
    <row r="126" spans="1:65" s="17" customFormat="1" ht="6.95" customHeight="1">
      <c r="A126" s="14"/>
      <c r="B126" s="46"/>
      <c r="C126" s="47"/>
      <c r="D126" s="47"/>
      <c r="E126" s="47"/>
      <c r="F126" s="47"/>
      <c r="G126" s="47"/>
      <c r="H126" s="47"/>
      <c r="I126" s="47"/>
      <c r="J126" s="47"/>
      <c r="K126" s="47"/>
      <c r="L126" s="15"/>
      <c r="M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</row>
  </sheetData>
  <sheetProtection algorithmName="SHA-512" hashValue="D1m//e2gu384cOymwQL1tgG577zsL+B2zhL9DFGtNDuyrWJwjrbfPSdw0X/XxGD5ZB9Gvi9qnf0DpTIzBkgDEA==" saltValue="P7hBHlfFFjEzkf8/pLhZLw==" spinCount="100000" sheet="1" objects="1" scenarios="1"/>
  <autoFilter ref="C120:K125"/>
  <mergeCells count="12">
    <mergeCell ref="E113:H113"/>
    <mergeCell ref="L2:V2"/>
    <mergeCell ref="E85:H85"/>
    <mergeCell ref="E87:H87"/>
    <mergeCell ref="E89:H89"/>
    <mergeCell ref="E109:H109"/>
    <mergeCell ref="E111:H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M145"/>
  <sheetViews>
    <sheetView showGridLines="0" workbookViewId="0">
      <selection activeCell="E20" sqref="E20:H20"/>
    </sheetView>
  </sheetViews>
  <sheetFormatPr defaultRowHeight="11.25"/>
  <cols>
    <col min="1" max="1" width="8.33203125" style="4" customWidth="1"/>
    <col min="2" max="2" width="1.1640625" style="4" customWidth="1"/>
    <col min="3" max="3" width="4.1640625" style="4" customWidth="1"/>
    <col min="4" max="4" width="4.33203125" style="4" customWidth="1"/>
    <col min="5" max="5" width="17.1640625" style="4" customWidth="1"/>
    <col min="6" max="6" width="100.83203125" style="4" customWidth="1"/>
    <col min="7" max="7" width="7.5" style="4" customWidth="1"/>
    <col min="8" max="8" width="14" style="4" customWidth="1"/>
    <col min="9" max="9" width="15.83203125" style="4" customWidth="1"/>
    <col min="10" max="11" width="22.33203125" style="4" customWidth="1"/>
    <col min="12" max="12" width="9.33203125" style="4" customWidth="1"/>
    <col min="13" max="13" width="10.83203125" style="4" hidden="1" customWidth="1"/>
    <col min="14" max="14" width="9.33203125" style="4" hidden="1"/>
    <col min="15" max="20" width="14.1640625" style="4" hidden="1" customWidth="1"/>
    <col min="21" max="21" width="16.33203125" style="4" hidden="1" customWidth="1"/>
    <col min="22" max="22" width="12.33203125" style="4" customWidth="1"/>
    <col min="23" max="23" width="16.33203125" style="4" customWidth="1"/>
    <col min="24" max="24" width="12.33203125" style="4" customWidth="1"/>
    <col min="25" max="25" width="15" style="4" customWidth="1"/>
    <col min="26" max="26" width="11" style="4" customWidth="1"/>
    <col min="27" max="27" width="15" style="4" customWidth="1"/>
    <col min="28" max="28" width="16.33203125" style="4" customWidth="1"/>
    <col min="29" max="29" width="11" style="4" customWidth="1"/>
    <col min="30" max="30" width="15" style="4" customWidth="1"/>
    <col min="31" max="31" width="16.33203125" style="4" customWidth="1"/>
    <col min="32" max="43" width="9.33203125" style="4"/>
    <col min="44" max="65" width="9.33203125" style="4" hidden="1"/>
    <col min="66" max="16384" width="9.33203125" style="4"/>
  </cols>
  <sheetData>
    <row r="2" spans="1:46" ht="36.950000000000003" customHeight="1">
      <c r="L2" s="280" t="s">
        <v>4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6" t="s">
        <v>105</v>
      </c>
    </row>
    <row r="3" spans="1:46" ht="6.95" customHeight="1">
      <c r="B3" s="7"/>
      <c r="C3" s="8"/>
      <c r="D3" s="8"/>
      <c r="E3" s="8"/>
      <c r="F3" s="8"/>
      <c r="G3" s="8"/>
      <c r="H3" s="8"/>
      <c r="I3" s="8"/>
      <c r="J3" s="8"/>
      <c r="K3" s="8"/>
      <c r="L3" s="9"/>
      <c r="AT3" s="6" t="s">
        <v>81</v>
      </c>
    </row>
    <row r="4" spans="1:46" ht="24.95" customHeight="1">
      <c r="B4" s="9"/>
      <c r="D4" s="10" t="s">
        <v>161</v>
      </c>
      <c r="L4" s="9"/>
      <c r="M4" s="11" t="s">
        <v>9</v>
      </c>
      <c r="AT4" s="6" t="s">
        <v>2</v>
      </c>
    </row>
    <row r="5" spans="1:46" ht="6.95" customHeight="1">
      <c r="B5" s="9"/>
      <c r="L5" s="9"/>
    </row>
    <row r="6" spans="1:46" ht="12" customHeight="1">
      <c r="B6" s="9"/>
      <c r="D6" s="12" t="s">
        <v>14</v>
      </c>
      <c r="L6" s="9"/>
    </row>
    <row r="7" spans="1:46" ht="16.5" customHeight="1">
      <c r="B7" s="9"/>
      <c r="E7" s="321" t="str">
        <f>'Rekapitulace stavby'!K6</f>
        <v>MŠ Tychonova - celková rekonstrukce</v>
      </c>
      <c r="F7" s="322"/>
      <c r="G7" s="322"/>
      <c r="H7" s="322"/>
      <c r="L7" s="9"/>
    </row>
    <row r="8" spans="1:46" ht="12" customHeight="1">
      <c r="B8" s="9"/>
      <c r="D8" s="12" t="s">
        <v>162</v>
      </c>
      <c r="L8" s="9"/>
    </row>
    <row r="9" spans="1:46" s="17" customFormat="1" ht="16.5" customHeight="1">
      <c r="A9" s="14"/>
      <c r="B9" s="15"/>
      <c r="C9" s="14"/>
      <c r="D9" s="14"/>
      <c r="E9" s="321" t="s">
        <v>163</v>
      </c>
      <c r="F9" s="320"/>
      <c r="G9" s="320"/>
      <c r="H9" s="320"/>
      <c r="I9" s="14"/>
      <c r="J9" s="14"/>
      <c r="K9" s="14"/>
      <c r="L9" s="16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</row>
    <row r="10" spans="1:46" s="17" customFormat="1" ht="12" customHeight="1">
      <c r="A10" s="14"/>
      <c r="B10" s="15"/>
      <c r="C10" s="14"/>
      <c r="D10" s="12" t="s">
        <v>2388</v>
      </c>
      <c r="E10" s="14"/>
      <c r="F10" s="14"/>
      <c r="G10" s="14"/>
      <c r="H10" s="14"/>
      <c r="I10" s="14"/>
      <c r="J10" s="14"/>
      <c r="K10" s="14"/>
      <c r="L10" s="16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</row>
    <row r="11" spans="1:46" s="17" customFormat="1" ht="16.5" customHeight="1">
      <c r="A11" s="14"/>
      <c r="B11" s="15"/>
      <c r="C11" s="14"/>
      <c r="D11" s="14"/>
      <c r="E11" s="315" t="s">
        <v>2641</v>
      </c>
      <c r="F11" s="320"/>
      <c r="G11" s="320"/>
      <c r="H11" s="320"/>
      <c r="I11" s="14"/>
      <c r="J11" s="14"/>
      <c r="K11" s="14"/>
      <c r="L11" s="16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</row>
    <row r="12" spans="1:46" s="17" customFormat="1">
      <c r="A12" s="14"/>
      <c r="B12" s="15"/>
      <c r="C12" s="14"/>
      <c r="D12" s="14"/>
      <c r="E12" s="14"/>
      <c r="F12" s="14"/>
      <c r="G12" s="14"/>
      <c r="H12" s="14"/>
      <c r="I12" s="14"/>
      <c r="J12" s="14"/>
      <c r="K12" s="14"/>
      <c r="L12" s="16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</row>
    <row r="13" spans="1:46" s="17" customFormat="1" ht="12" customHeight="1">
      <c r="A13" s="14"/>
      <c r="B13" s="15"/>
      <c r="C13" s="14"/>
      <c r="D13" s="12" t="s">
        <v>16</v>
      </c>
      <c r="E13" s="14"/>
      <c r="F13" s="19" t="s">
        <v>0</v>
      </c>
      <c r="G13" s="14"/>
      <c r="H13" s="14"/>
      <c r="I13" s="12" t="s">
        <v>17</v>
      </c>
      <c r="J13" s="19" t="s">
        <v>0</v>
      </c>
      <c r="K13" s="14"/>
      <c r="L13" s="16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</row>
    <row r="14" spans="1:46" s="17" customFormat="1" ht="12" customHeight="1">
      <c r="A14" s="14"/>
      <c r="B14" s="15"/>
      <c r="C14" s="14"/>
      <c r="D14" s="12" t="s">
        <v>18</v>
      </c>
      <c r="E14" s="14"/>
      <c r="F14" s="19" t="s">
        <v>19</v>
      </c>
      <c r="G14" s="14"/>
      <c r="H14" s="14"/>
      <c r="I14" s="12" t="s">
        <v>20</v>
      </c>
      <c r="J14" s="20">
        <f>'Rekapitulace stavby'!AN8</f>
        <v>0</v>
      </c>
      <c r="K14" s="14"/>
      <c r="L14" s="16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</row>
    <row r="15" spans="1:46" s="17" customFormat="1" ht="10.9" customHeight="1">
      <c r="A15" s="14"/>
      <c r="B15" s="15"/>
      <c r="C15" s="14"/>
      <c r="D15" s="14"/>
      <c r="E15" s="14"/>
      <c r="F15" s="14"/>
      <c r="G15" s="14"/>
      <c r="H15" s="14"/>
      <c r="I15" s="14"/>
      <c r="J15" s="14"/>
      <c r="K15" s="14"/>
      <c r="L15" s="16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</row>
    <row r="16" spans="1:46" s="17" customFormat="1" ht="12" customHeight="1">
      <c r="A16" s="14"/>
      <c r="B16" s="15"/>
      <c r="C16" s="14"/>
      <c r="D16" s="12" t="s">
        <v>21</v>
      </c>
      <c r="E16" s="14"/>
      <c r="F16" s="14"/>
      <c r="G16" s="14"/>
      <c r="H16" s="14"/>
      <c r="I16" s="12" t="s">
        <v>22</v>
      </c>
      <c r="J16" s="19">
        <f>'Rekapitulace stavby'!AN10</f>
        <v>63703</v>
      </c>
      <c r="K16" s="14"/>
      <c r="L16" s="16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</row>
    <row r="17" spans="1:31" s="17" customFormat="1" ht="18" customHeight="1">
      <c r="A17" s="14"/>
      <c r="B17" s="15"/>
      <c r="C17" s="14"/>
      <c r="D17" s="14"/>
      <c r="E17" s="19" t="s">
        <v>23</v>
      </c>
      <c r="F17" s="14"/>
      <c r="G17" s="14"/>
      <c r="H17" s="14"/>
      <c r="I17" s="12" t="s">
        <v>24</v>
      </c>
      <c r="J17" s="19" t="str">
        <f>'Rekapitulace stavby'!AN11</f>
        <v>CZ00063703</v>
      </c>
      <c r="K17" s="14"/>
      <c r="L17" s="16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1" s="17" customFormat="1" ht="6.95" customHeight="1">
      <c r="A18" s="14"/>
      <c r="B18" s="15"/>
      <c r="C18" s="14"/>
      <c r="D18" s="14"/>
      <c r="E18" s="14"/>
      <c r="F18" s="14"/>
      <c r="G18" s="14"/>
      <c r="H18" s="14"/>
      <c r="I18" s="14"/>
      <c r="J18" s="14"/>
      <c r="K18" s="14"/>
      <c r="L18" s="16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1:31" s="17" customFormat="1" ht="12" customHeight="1">
      <c r="A19" s="14"/>
      <c r="B19" s="15"/>
      <c r="C19" s="14"/>
      <c r="D19" s="12" t="s">
        <v>25</v>
      </c>
      <c r="E19" s="125"/>
      <c r="F19" s="125"/>
      <c r="G19" s="125"/>
      <c r="H19" s="125"/>
      <c r="I19" s="126" t="s">
        <v>22</v>
      </c>
      <c r="J19" s="123">
        <f>'Rekapitulace stavby'!AN13</f>
        <v>0</v>
      </c>
      <c r="K19" s="14"/>
      <c r="L19" s="16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</row>
    <row r="20" spans="1:31" s="17" customFormat="1" ht="18" customHeight="1">
      <c r="A20" s="14"/>
      <c r="B20" s="15"/>
      <c r="C20" s="14"/>
      <c r="D20" s="14"/>
      <c r="E20" s="324">
        <f>'Rekapitulace stavby'!E14</f>
        <v>0</v>
      </c>
      <c r="F20" s="324"/>
      <c r="G20" s="324"/>
      <c r="H20" s="324"/>
      <c r="I20" s="126" t="s">
        <v>24</v>
      </c>
      <c r="J20" s="123">
        <f>'Rekapitulace stavby'!AN14</f>
        <v>0</v>
      </c>
      <c r="K20" s="14"/>
      <c r="L20" s="16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</row>
    <row r="21" spans="1:31" s="17" customFormat="1" ht="6.95" customHeight="1">
      <c r="A21" s="14"/>
      <c r="B21" s="15"/>
      <c r="C21" s="14"/>
      <c r="D21" s="14"/>
      <c r="E21" s="14"/>
      <c r="F21" s="14"/>
      <c r="G21" s="14"/>
      <c r="H21" s="14"/>
      <c r="I21" s="14"/>
      <c r="J21" s="14"/>
      <c r="K21" s="14"/>
      <c r="L21" s="16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</row>
    <row r="22" spans="1:31" s="17" customFormat="1" ht="12" customHeight="1">
      <c r="A22" s="14"/>
      <c r="B22" s="15"/>
      <c r="C22" s="14"/>
      <c r="D22" s="12" t="s">
        <v>26</v>
      </c>
      <c r="E22" s="14"/>
      <c r="F22" s="14"/>
      <c r="G22" s="14"/>
      <c r="H22" s="14"/>
      <c r="I22" s="12" t="s">
        <v>22</v>
      </c>
      <c r="J22" s="19">
        <f>'Rekapitulace stavby'!AN16</f>
        <v>25091905</v>
      </c>
      <c r="K22" s="14"/>
      <c r="L22" s="16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</row>
    <row r="23" spans="1:31" s="17" customFormat="1" ht="18" customHeight="1">
      <c r="A23" s="14"/>
      <c r="B23" s="15"/>
      <c r="C23" s="14"/>
      <c r="D23" s="14"/>
      <c r="E23" s="19" t="s">
        <v>27</v>
      </c>
      <c r="F23" s="14"/>
      <c r="G23" s="14"/>
      <c r="H23" s="14"/>
      <c r="I23" s="12" t="s">
        <v>24</v>
      </c>
      <c r="J23" s="19" t="str">
        <f>'Rekapitulace stavby'!AN17</f>
        <v>CZ25091905</v>
      </c>
      <c r="K23" s="14"/>
      <c r="L23" s="16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</row>
    <row r="24" spans="1:31" s="17" customFormat="1" ht="6.95" customHeight="1">
      <c r="A24" s="14"/>
      <c r="B24" s="15"/>
      <c r="C24" s="14"/>
      <c r="D24" s="14"/>
      <c r="E24" s="14"/>
      <c r="F24" s="14"/>
      <c r="G24" s="14"/>
      <c r="H24" s="14"/>
      <c r="I24" s="14"/>
      <c r="J24" s="14"/>
      <c r="K24" s="14"/>
      <c r="L24" s="16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</row>
    <row r="25" spans="1:31" s="17" customFormat="1" ht="12" customHeight="1">
      <c r="A25" s="14"/>
      <c r="B25" s="15"/>
      <c r="C25" s="14"/>
      <c r="D25" s="12" t="s">
        <v>29</v>
      </c>
      <c r="E25" s="14"/>
      <c r="F25" s="14"/>
      <c r="G25" s="14"/>
      <c r="H25" s="14"/>
      <c r="I25" s="12" t="s">
        <v>22</v>
      </c>
      <c r="J25" s="19" t="str">
        <f>IF('Rekapitulace stavby'!AN19="","",'Rekapitulace stavby'!AN19)</f>
        <v/>
      </c>
      <c r="K25" s="14"/>
      <c r="L25" s="16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</row>
    <row r="26" spans="1:31" s="17" customFormat="1" ht="18" customHeight="1">
      <c r="A26" s="14"/>
      <c r="B26" s="15"/>
      <c r="C26" s="14"/>
      <c r="D26" s="14"/>
      <c r="E26" s="19" t="str">
        <f>IF('Rekapitulace stavby'!E20="","",'Rekapitulace stavby'!E20)</f>
        <v xml:space="preserve"> </v>
      </c>
      <c r="F26" s="14"/>
      <c r="G26" s="14"/>
      <c r="H26" s="14"/>
      <c r="I26" s="12" t="s">
        <v>24</v>
      </c>
      <c r="J26" s="19" t="str">
        <f>IF('Rekapitulace stavby'!AN20="","",'Rekapitulace stavby'!AN20)</f>
        <v/>
      </c>
      <c r="K26" s="14"/>
      <c r="L26" s="16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</row>
    <row r="27" spans="1:31" s="17" customFormat="1" ht="6.95" customHeight="1">
      <c r="A27" s="14"/>
      <c r="B27" s="15"/>
      <c r="C27" s="14"/>
      <c r="D27" s="14"/>
      <c r="E27" s="14"/>
      <c r="F27" s="14"/>
      <c r="G27" s="14"/>
      <c r="H27" s="14"/>
      <c r="I27" s="14"/>
      <c r="J27" s="14"/>
      <c r="K27" s="14"/>
      <c r="L27" s="16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</row>
    <row r="28" spans="1:31" s="17" customFormat="1" ht="12" customHeight="1">
      <c r="A28" s="14"/>
      <c r="B28" s="15"/>
      <c r="C28" s="14"/>
      <c r="D28" s="12" t="s">
        <v>31</v>
      </c>
      <c r="E28" s="14"/>
      <c r="F28" s="14"/>
      <c r="G28" s="14"/>
      <c r="H28" s="14"/>
      <c r="I28" s="14"/>
      <c r="J28" s="14"/>
      <c r="K28" s="14"/>
      <c r="L28" s="16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</row>
    <row r="29" spans="1:31" s="24" customFormat="1" ht="16.5" customHeight="1">
      <c r="A29" s="21"/>
      <c r="B29" s="22"/>
      <c r="C29" s="21"/>
      <c r="D29" s="21"/>
      <c r="E29" s="289" t="s">
        <v>0</v>
      </c>
      <c r="F29" s="289"/>
      <c r="G29" s="289"/>
      <c r="H29" s="289"/>
      <c r="I29" s="21"/>
      <c r="J29" s="21"/>
      <c r="K29" s="21"/>
      <c r="L29" s="23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</row>
    <row r="30" spans="1:31" s="17" customFormat="1" ht="6.95" customHeight="1">
      <c r="A30" s="14"/>
      <c r="B30" s="15"/>
      <c r="C30" s="14"/>
      <c r="D30" s="14"/>
      <c r="E30" s="14"/>
      <c r="F30" s="14"/>
      <c r="G30" s="14"/>
      <c r="H30" s="14"/>
      <c r="I30" s="14"/>
      <c r="J30" s="14"/>
      <c r="K30" s="14"/>
      <c r="L30" s="16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</row>
    <row r="31" spans="1:31" s="17" customFormat="1" ht="6.95" customHeight="1">
      <c r="A31" s="14"/>
      <c r="B31" s="15"/>
      <c r="C31" s="14"/>
      <c r="D31" s="25"/>
      <c r="E31" s="25"/>
      <c r="F31" s="25"/>
      <c r="G31" s="25"/>
      <c r="H31" s="25"/>
      <c r="I31" s="25"/>
      <c r="J31" s="25"/>
      <c r="K31" s="25"/>
      <c r="L31" s="16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</row>
    <row r="32" spans="1:31" s="17" customFormat="1" ht="25.35" customHeight="1">
      <c r="A32" s="14"/>
      <c r="B32" s="15"/>
      <c r="C32" s="14"/>
      <c r="D32" s="26" t="s">
        <v>32</v>
      </c>
      <c r="E32" s="14"/>
      <c r="F32" s="14"/>
      <c r="G32" s="14"/>
      <c r="H32" s="14"/>
      <c r="I32" s="14"/>
      <c r="J32" s="27">
        <f>ROUND(J121, 2)</f>
        <v>0</v>
      </c>
      <c r="K32" s="14"/>
      <c r="L32" s="16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</row>
    <row r="33" spans="1:31" s="17" customFormat="1" ht="6.95" customHeight="1">
      <c r="A33" s="14"/>
      <c r="B33" s="15"/>
      <c r="C33" s="14"/>
      <c r="D33" s="25"/>
      <c r="E33" s="25"/>
      <c r="F33" s="25"/>
      <c r="G33" s="25"/>
      <c r="H33" s="25"/>
      <c r="I33" s="25"/>
      <c r="J33" s="25"/>
      <c r="K33" s="25"/>
      <c r="L33" s="16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</row>
    <row r="34" spans="1:31" s="17" customFormat="1" ht="14.45" customHeight="1">
      <c r="A34" s="14"/>
      <c r="B34" s="15"/>
      <c r="C34" s="14"/>
      <c r="D34" s="14"/>
      <c r="E34" s="14"/>
      <c r="F34" s="28" t="s">
        <v>34</v>
      </c>
      <c r="G34" s="14"/>
      <c r="H34" s="14"/>
      <c r="I34" s="28" t="s">
        <v>33</v>
      </c>
      <c r="J34" s="28" t="s">
        <v>35</v>
      </c>
      <c r="K34" s="14"/>
      <c r="L34" s="16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</row>
    <row r="35" spans="1:31" s="17" customFormat="1" ht="14.45" customHeight="1">
      <c r="A35" s="14"/>
      <c r="B35" s="15"/>
      <c r="C35" s="14"/>
      <c r="D35" s="29" t="s">
        <v>36</v>
      </c>
      <c r="E35" s="12" t="s">
        <v>37</v>
      </c>
      <c r="F35" s="30">
        <f>ROUND((SUM(BE121:BE144)),  2)</f>
        <v>0</v>
      </c>
      <c r="G35" s="14"/>
      <c r="H35" s="14"/>
      <c r="I35" s="31">
        <v>0.21</v>
      </c>
      <c r="J35" s="30">
        <f>ROUND(((SUM(BE121:BE144))*I35),  2)</f>
        <v>0</v>
      </c>
      <c r="K35" s="14"/>
      <c r="L35" s="16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</row>
    <row r="36" spans="1:31" s="17" customFormat="1" ht="14.45" customHeight="1">
      <c r="A36" s="14"/>
      <c r="B36" s="15"/>
      <c r="C36" s="14"/>
      <c r="D36" s="14"/>
      <c r="E36" s="12" t="s">
        <v>38</v>
      </c>
      <c r="F36" s="30">
        <f>ROUND((SUM(BF121:BF144)),  2)</f>
        <v>0</v>
      </c>
      <c r="G36" s="14"/>
      <c r="H36" s="14"/>
      <c r="I36" s="31">
        <v>0.15</v>
      </c>
      <c r="J36" s="30">
        <f>ROUND(((SUM(BF121:BF144))*I36),  2)</f>
        <v>0</v>
      </c>
      <c r="K36" s="14"/>
      <c r="L36" s="16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</row>
    <row r="37" spans="1:31" s="17" customFormat="1" ht="14.45" hidden="1" customHeight="1">
      <c r="A37" s="14"/>
      <c r="B37" s="15"/>
      <c r="C37" s="14"/>
      <c r="D37" s="14"/>
      <c r="E37" s="12" t="s">
        <v>39</v>
      </c>
      <c r="F37" s="30">
        <f>ROUND((SUM(BG121:BG144)),  2)</f>
        <v>0</v>
      </c>
      <c r="G37" s="14"/>
      <c r="H37" s="14"/>
      <c r="I37" s="31">
        <v>0.21</v>
      </c>
      <c r="J37" s="30">
        <f>0</f>
        <v>0</v>
      </c>
      <c r="K37" s="14"/>
      <c r="L37" s="16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</row>
    <row r="38" spans="1:31" s="17" customFormat="1" ht="14.45" hidden="1" customHeight="1">
      <c r="A38" s="14"/>
      <c r="B38" s="15"/>
      <c r="C38" s="14"/>
      <c r="D38" s="14"/>
      <c r="E38" s="12" t="s">
        <v>40</v>
      </c>
      <c r="F38" s="30">
        <f>ROUND((SUM(BH121:BH144)),  2)</f>
        <v>0</v>
      </c>
      <c r="G38" s="14"/>
      <c r="H38" s="14"/>
      <c r="I38" s="31">
        <v>0.15</v>
      </c>
      <c r="J38" s="30">
        <f>0</f>
        <v>0</v>
      </c>
      <c r="K38" s="14"/>
      <c r="L38" s="16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</row>
    <row r="39" spans="1:31" s="17" customFormat="1" ht="14.45" hidden="1" customHeight="1">
      <c r="A39" s="14"/>
      <c r="B39" s="15"/>
      <c r="C39" s="14"/>
      <c r="D39" s="14"/>
      <c r="E39" s="12" t="s">
        <v>41</v>
      </c>
      <c r="F39" s="30">
        <f>ROUND((SUM(BI121:BI144)),  2)</f>
        <v>0</v>
      </c>
      <c r="G39" s="14"/>
      <c r="H39" s="14"/>
      <c r="I39" s="31">
        <v>0</v>
      </c>
      <c r="J39" s="30">
        <f>0</f>
        <v>0</v>
      </c>
      <c r="K39" s="14"/>
      <c r="L39" s="16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</row>
    <row r="40" spans="1:31" s="17" customFormat="1" ht="6.95" customHeight="1">
      <c r="A40" s="14"/>
      <c r="B40" s="15"/>
      <c r="C40" s="14"/>
      <c r="D40" s="14"/>
      <c r="E40" s="14"/>
      <c r="F40" s="14"/>
      <c r="G40" s="14"/>
      <c r="H40" s="14"/>
      <c r="I40" s="14"/>
      <c r="J40" s="14"/>
      <c r="K40" s="14"/>
      <c r="L40" s="16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</row>
    <row r="41" spans="1:31" s="17" customFormat="1" ht="25.35" customHeight="1">
      <c r="A41" s="14"/>
      <c r="B41" s="15"/>
      <c r="C41" s="32"/>
      <c r="D41" s="33" t="s">
        <v>42</v>
      </c>
      <c r="E41" s="34"/>
      <c r="F41" s="34"/>
      <c r="G41" s="35" t="s">
        <v>43</v>
      </c>
      <c r="H41" s="36" t="s">
        <v>44</v>
      </c>
      <c r="I41" s="34"/>
      <c r="J41" s="37">
        <f>SUM(J32:J39)</f>
        <v>0</v>
      </c>
      <c r="K41" s="38"/>
      <c r="L41" s="16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</row>
    <row r="42" spans="1:31" s="17" customFormat="1" ht="14.45" customHeight="1">
      <c r="A42" s="14"/>
      <c r="B42" s="15"/>
      <c r="C42" s="14"/>
      <c r="D42" s="14"/>
      <c r="E42" s="14"/>
      <c r="F42" s="14"/>
      <c r="G42" s="14"/>
      <c r="H42" s="14"/>
      <c r="I42" s="14"/>
      <c r="J42" s="14"/>
      <c r="K42" s="14"/>
      <c r="L42" s="16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</row>
    <row r="43" spans="1:31" ht="14.45" customHeight="1">
      <c r="B43" s="9"/>
      <c r="L43" s="9"/>
    </row>
    <row r="44" spans="1:31" ht="14.45" customHeight="1">
      <c r="B44" s="9"/>
      <c r="L44" s="9"/>
    </row>
    <row r="45" spans="1:31" ht="14.45" customHeight="1">
      <c r="B45" s="9"/>
      <c r="L45" s="9"/>
    </row>
    <row r="46" spans="1:31" ht="14.45" customHeight="1">
      <c r="B46" s="9"/>
      <c r="L46" s="9"/>
    </row>
    <row r="47" spans="1:31" ht="14.45" customHeight="1">
      <c r="B47" s="9"/>
      <c r="L47" s="9"/>
    </row>
    <row r="48" spans="1:31" ht="14.45" customHeight="1">
      <c r="B48" s="9"/>
      <c r="L48" s="9"/>
    </row>
    <row r="49" spans="1:31" ht="14.45" customHeight="1">
      <c r="B49" s="9"/>
      <c r="L49" s="9"/>
    </row>
    <row r="50" spans="1:31" s="17" customFormat="1" ht="14.45" customHeight="1">
      <c r="B50" s="16"/>
      <c r="D50" s="39" t="s">
        <v>45</v>
      </c>
      <c r="E50" s="40"/>
      <c r="F50" s="40"/>
      <c r="G50" s="39" t="s">
        <v>46</v>
      </c>
      <c r="H50" s="40"/>
      <c r="I50" s="40"/>
      <c r="J50" s="40"/>
      <c r="K50" s="40"/>
      <c r="L50" s="16"/>
    </row>
    <row r="51" spans="1:31">
      <c r="B51" s="9"/>
      <c r="L51" s="9"/>
    </row>
    <row r="52" spans="1:31">
      <c r="B52" s="9"/>
      <c r="L52" s="9"/>
    </row>
    <row r="53" spans="1:31">
      <c r="B53" s="9"/>
      <c r="L53" s="9"/>
    </row>
    <row r="54" spans="1:31">
      <c r="B54" s="9"/>
      <c r="L54" s="9"/>
    </row>
    <row r="55" spans="1:31">
      <c r="B55" s="9"/>
      <c r="L55" s="9"/>
    </row>
    <row r="56" spans="1:31">
      <c r="B56" s="9"/>
      <c r="L56" s="9"/>
    </row>
    <row r="57" spans="1:31">
      <c r="B57" s="9"/>
      <c r="L57" s="9"/>
    </row>
    <row r="58" spans="1:31">
      <c r="B58" s="9"/>
      <c r="L58" s="9"/>
    </row>
    <row r="59" spans="1:31">
      <c r="B59" s="9"/>
      <c r="L59" s="9"/>
    </row>
    <row r="60" spans="1:31">
      <c r="B60" s="9"/>
      <c r="L60" s="9"/>
    </row>
    <row r="61" spans="1:31" s="17" customFormat="1" ht="12.75">
      <c r="A61" s="14"/>
      <c r="B61" s="15"/>
      <c r="C61" s="14"/>
      <c r="D61" s="41" t="s">
        <v>47</v>
      </c>
      <c r="E61" s="42"/>
      <c r="F61" s="43" t="s">
        <v>48</v>
      </c>
      <c r="G61" s="41" t="s">
        <v>47</v>
      </c>
      <c r="H61" s="42"/>
      <c r="I61" s="42"/>
      <c r="J61" s="44" t="s">
        <v>48</v>
      </c>
      <c r="K61" s="42"/>
      <c r="L61" s="16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</row>
    <row r="62" spans="1:31">
      <c r="B62" s="9"/>
      <c r="L62" s="9"/>
    </row>
    <row r="63" spans="1:31">
      <c r="B63" s="9"/>
      <c r="L63" s="9"/>
    </row>
    <row r="64" spans="1:31">
      <c r="B64" s="9"/>
      <c r="L64" s="9"/>
    </row>
    <row r="65" spans="1:31" s="17" customFormat="1" ht="12.75">
      <c r="A65" s="14"/>
      <c r="B65" s="15"/>
      <c r="C65" s="14"/>
      <c r="D65" s="39" t="s">
        <v>49</v>
      </c>
      <c r="E65" s="45"/>
      <c r="F65" s="45"/>
      <c r="G65" s="39" t="s">
        <v>50</v>
      </c>
      <c r="H65" s="45"/>
      <c r="I65" s="45"/>
      <c r="J65" s="45"/>
      <c r="K65" s="45"/>
      <c r="L65" s="16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</row>
    <row r="66" spans="1:31">
      <c r="B66" s="9"/>
      <c r="L66" s="9"/>
    </row>
    <row r="67" spans="1:31">
      <c r="B67" s="9"/>
      <c r="L67" s="9"/>
    </row>
    <row r="68" spans="1:31">
      <c r="B68" s="9"/>
      <c r="L68" s="9"/>
    </row>
    <row r="69" spans="1:31">
      <c r="B69" s="9"/>
      <c r="L69" s="9"/>
    </row>
    <row r="70" spans="1:31">
      <c r="B70" s="9"/>
      <c r="L70" s="9"/>
    </row>
    <row r="71" spans="1:31">
      <c r="B71" s="9"/>
      <c r="L71" s="9"/>
    </row>
    <row r="72" spans="1:31">
      <c r="B72" s="9"/>
      <c r="L72" s="9"/>
    </row>
    <row r="73" spans="1:31">
      <c r="B73" s="9"/>
      <c r="L73" s="9"/>
    </row>
    <row r="74" spans="1:31">
      <c r="B74" s="9"/>
      <c r="L74" s="9"/>
    </row>
    <row r="75" spans="1:31">
      <c r="B75" s="9"/>
      <c r="L75" s="9"/>
    </row>
    <row r="76" spans="1:31" s="17" customFormat="1" ht="12.75">
      <c r="A76" s="14"/>
      <c r="B76" s="15"/>
      <c r="C76" s="14"/>
      <c r="D76" s="41" t="s">
        <v>47</v>
      </c>
      <c r="E76" s="42"/>
      <c r="F76" s="43" t="s">
        <v>48</v>
      </c>
      <c r="G76" s="41" t="s">
        <v>47</v>
      </c>
      <c r="H76" s="42"/>
      <c r="I76" s="42"/>
      <c r="J76" s="44" t="s">
        <v>48</v>
      </c>
      <c r="K76" s="42"/>
      <c r="L76" s="16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</row>
    <row r="77" spans="1:31" s="17" customFormat="1" ht="14.45" customHeight="1">
      <c r="A77" s="14"/>
      <c r="B77" s="46"/>
      <c r="C77" s="47"/>
      <c r="D77" s="47"/>
      <c r="E77" s="47"/>
      <c r="F77" s="47"/>
      <c r="G77" s="47"/>
      <c r="H77" s="47"/>
      <c r="I77" s="47"/>
      <c r="J77" s="47"/>
      <c r="K77" s="47"/>
      <c r="L77" s="16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</row>
    <row r="81" spans="1:31" s="17" customFormat="1" ht="6.95" customHeight="1">
      <c r="A81" s="14"/>
      <c r="B81" s="48"/>
      <c r="C81" s="49"/>
      <c r="D81" s="49"/>
      <c r="E81" s="49"/>
      <c r="F81" s="49"/>
      <c r="G81" s="49"/>
      <c r="H81" s="49"/>
      <c r="I81" s="49"/>
      <c r="J81" s="49"/>
      <c r="K81" s="49"/>
      <c r="L81" s="16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</row>
    <row r="82" spans="1:31" s="17" customFormat="1" ht="24.95" customHeight="1">
      <c r="A82" s="14"/>
      <c r="B82" s="15"/>
      <c r="C82" s="10" t="s">
        <v>164</v>
      </c>
      <c r="D82" s="14"/>
      <c r="E82" s="14"/>
      <c r="F82" s="14"/>
      <c r="G82" s="14"/>
      <c r="H82" s="14"/>
      <c r="I82" s="14"/>
      <c r="J82" s="14"/>
      <c r="K82" s="14"/>
      <c r="L82" s="16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</row>
    <row r="83" spans="1:31" s="17" customFormat="1" ht="6.95" customHeight="1">
      <c r="A83" s="14"/>
      <c r="B83" s="15"/>
      <c r="C83" s="14"/>
      <c r="D83" s="14"/>
      <c r="E83" s="14"/>
      <c r="F83" s="14"/>
      <c r="G83" s="14"/>
      <c r="H83" s="14"/>
      <c r="I83" s="14"/>
      <c r="J83" s="14"/>
      <c r="K83" s="14"/>
      <c r="L83" s="16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</row>
    <row r="84" spans="1:31" s="17" customFormat="1" ht="12" customHeight="1">
      <c r="A84" s="14"/>
      <c r="B84" s="15"/>
      <c r="C84" s="12" t="s">
        <v>14</v>
      </c>
      <c r="D84" s="14"/>
      <c r="E84" s="14"/>
      <c r="F84" s="14"/>
      <c r="G84" s="14"/>
      <c r="H84" s="14"/>
      <c r="I84" s="14"/>
      <c r="J84" s="14"/>
      <c r="K84" s="14"/>
      <c r="L84" s="16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</row>
    <row r="85" spans="1:31" s="17" customFormat="1" ht="16.5" customHeight="1">
      <c r="A85" s="14"/>
      <c r="B85" s="15"/>
      <c r="C85" s="14"/>
      <c r="D85" s="14"/>
      <c r="E85" s="321" t="str">
        <f>E7</f>
        <v>MŠ Tychonova - celková rekonstrukce</v>
      </c>
      <c r="F85" s="322"/>
      <c r="G85" s="322"/>
      <c r="H85" s="322"/>
      <c r="I85" s="14"/>
      <c r="J85" s="14"/>
      <c r="K85" s="14"/>
      <c r="L85" s="16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</row>
    <row r="86" spans="1:31" ht="12" customHeight="1">
      <c r="B86" s="9"/>
      <c r="C86" s="12" t="s">
        <v>162</v>
      </c>
      <c r="L86" s="9"/>
    </row>
    <row r="87" spans="1:31" s="17" customFormat="1" ht="16.5" customHeight="1">
      <c r="A87" s="14"/>
      <c r="B87" s="15"/>
      <c r="C87" s="14"/>
      <c r="D87" s="14"/>
      <c r="E87" s="321" t="s">
        <v>163</v>
      </c>
      <c r="F87" s="320"/>
      <c r="G87" s="320"/>
      <c r="H87" s="320"/>
      <c r="I87" s="14"/>
      <c r="J87" s="14"/>
      <c r="K87" s="14"/>
      <c r="L87" s="16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</row>
    <row r="88" spans="1:31" s="17" customFormat="1" ht="12" customHeight="1">
      <c r="A88" s="14"/>
      <c r="B88" s="15"/>
      <c r="C88" s="12" t="s">
        <v>2388</v>
      </c>
      <c r="D88" s="14"/>
      <c r="E88" s="14"/>
      <c r="F88" s="14"/>
      <c r="G88" s="14"/>
      <c r="H88" s="14"/>
      <c r="I88" s="14"/>
      <c r="J88" s="14"/>
      <c r="K88" s="14"/>
      <c r="L88" s="16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</row>
    <row r="89" spans="1:31" s="17" customFormat="1" ht="16.5" customHeight="1">
      <c r="A89" s="14"/>
      <c r="B89" s="15"/>
      <c r="C89" s="14"/>
      <c r="D89" s="14"/>
      <c r="E89" s="315" t="str">
        <f>E11</f>
        <v>SO 01-A_07 - Ostatní výrobky</v>
      </c>
      <c r="F89" s="320"/>
      <c r="G89" s="320"/>
      <c r="H89" s="320"/>
      <c r="I89" s="14"/>
      <c r="J89" s="14"/>
      <c r="K89" s="14"/>
      <c r="L89" s="16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</row>
    <row r="90" spans="1:31" s="17" customFormat="1" ht="6.95" customHeight="1">
      <c r="A90" s="14"/>
      <c r="B90" s="15"/>
      <c r="C90" s="14"/>
      <c r="D90" s="14"/>
      <c r="E90" s="14"/>
      <c r="F90" s="14"/>
      <c r="G90" s="14"/>
      <c r="H90" s="14"/>
      <c r="I90" s="14"/>
      <c r="J90" s="14"/>
      <c r="K90" s="14"/>
      <c r="L90" s="16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</row>
    <row r="91" spans="1:31" s="17" customFormat="1" ht="12" customHeight="1">
      <c r="A91" s="14"/>
      <c r="B91" s="15"/>
      <c r="C91" s="12" t="s">
        <v>18</v>
      </c>
      <c r="D91" s="14"/>
      <c r="E91" s="14"/>
      <c r="F91" s="19" t="str">
        <f>F14</f>
        <v>Praha 6 - Hradčany</v>
      </c>
      <c r="G91" s="14"/>
      <c r="H91" s="14"/>
      <c r="I91" s="12" t="s">
        <v>20</v>
      </c>
      <c r="J91" s="20">
        <f>IF(J14="","",J14)</f>
        <v>0</v>
      </c>
      <c r="K91" s="14"/>
      <c r="L91" s="16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</row>
    <row r="92" spans="1:31" s="17" customFormat="1" ht="6.95" customHeight="1">
      <c r="A92" s="14"/>
      <c r="B92" s="15"/>
      <c r="C92" s="14"/>
      <c r="D92" s="14"/>
      <c r="E92" s="14"/>
      <c r="F92" s="14"/>
      <c r="G92" s="14"/>
      <c r="H92" s="14"/>
      <c r="I92" s="14"/>
      <c r="J92" s="14"/>
      <c r="K92" s="14"/>
      <c r="L92" s="16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</row>
    <row r="93" spans="1:31" s="17" customFormat="1" ht="15.2" customHeight="1">
      <c r="A93" s="14"/>
      <c r="B93" s="15"/>
      <c r="C93" s="12" t="s">
        <v>21</v>
      </c>
      <c r="D93" s="14"/>
      <c r="E93" s="14"/>
      <c r="F93" s="19" t="str">
        <f>E17</f>
        <v>Městská část Praha 6</v>
      </c>
      <c r="G93" s="14"/>
      <c r="H93" s="14"/>
      <c r="I93" s="12" t="s">
        <v>26</v>
      </c>
      <c r="J93" s="50" t="str">
        <f>E23</f>
        <v>BOMART spol. s r.o.</v>
      </c>
      <c r="K93" s="14"/>
      <c r="L93" s="16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</row>
    <row r="94" spans="1:31" s="17" customFormat="1" ht="15.2" customHeight="1">
      <c r="A94" s="14"/>
      <c r="B94" s="15"/>
      <c r="C94" s="12" t="s">
        <v>25</v>
      </c>
      <c r="D94" s="14"/>
      <c r="E94" s="14"/>
      <c r="F94" s="19">
        <f>IF(E20="","",E20)</f>
        <v>0</v>
      </c>
      <c r="G94" s="14"/>
      <c r="H94" s="14"/>
      <c r="I94" s="12" t="s">
        <v>29</v>
      </c>
      <c r="J94" s="50" t="str">
        <f>E26</f>
        <v xml:space="preserve"> </v>
      </c>
      <c r="K94" s="14"/>
      <c r="L94" s="16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</row>
    <row r="95" spans="1:31" s="17" customFormat="1" ht="10.35" customHeight="1">
      <c r="A95" s="14"/>
      <c r="B95" s="15"/>
      <c r="C95" s="14"/>
      <c r="D95" s="14"/>
      <c r="E95" s="14"/>
      <c r="F95" s="14"/>
      <c r="G95" s="14"/>
      <c r="H95" s="14"/>
      <c r="I95" s="14"/>
      <c r="J95" s="14"/>
      <c r="K95" s="14"/>
      <c r="L95" s="16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</row>
    <row r="96" spans="1:31" s="17" customFormat="1" ht="29.25" customHeight="1">
      <c r="A96" s="14"/>
      <c r="B96" s="15"/>
      <c r="C96" s="51" t="s">
        <v>165</v>
      </c>
      <c r="D96" s="32"/>
      <c r="E96" s="32"/>
      <c r="F96" s="32"/>
      <c r="G96" s="32"/>
      <c r="H96" s="32"/>
      <c r="I96" s="32"/>
      <c r="J96" s="52" t="s">
        <v>166</v>
      </c>
      <c r="K96" s="32"/>
      <c r="L96" s="16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</row>
    <row r="97" spans="1:47" s="17" customFormat="1" ht="10.35" customHeight="1">
      <c r="A97" s="14"/>
      <c r="B97" s="15"/>
      <c r="C97" s="14"/>
      <c r="D97" s="14"/>
      <c r="E97" s="14"/>
      <c r="F97" s="14"/>
      <c r="G97" s="14"/>
      <c r="H97" s="14"/>
      <c r="I97" s="14"/>
      <c r="J97" s="14"/>
      <c r="K97" s="14"/>
      <c r="L97" s="16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</row>
    <row r="98" spans="1:47" s="17" customFormat="1" ht="22.9" customHeight="1">
      <c r="A98" s="14"/>
      <c r="B98" s="15"/>
      <c r="C98" s="53" t="s">
        <v>167</v>
      </c>
      <c r="D98" s="14"/>
      <c r="E98" s="14"/>
      <c r="F98" s="14"/>
      <c r="G98" s="14"/>
      <c r="H98" s="14"/>
      <c r="I98" s="14"/>
      <c r="J98" s="27">
        <f>J121</f>
        <v>0</v>
      </c>
      <c r="K98" s="14"/>
      <c r="L98" s="16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U98" s="6" t="s">
        <v>168</v>
      </c>
    </row>
    <row r="99" spans="1:47" s="54" customFormat="1" ht="24.95" customHeight="1">
      <c r="B99" s="55"/>
      <c r="D99" s="56" t="s">
        <v>2642</v>
      </c>
      <c r="E99" s="57"/>
      <c r="F99" s="57"/>
      <c r="G99" s="57"/>
      <c r="H99" s="57"/>
      <c r="I99" s="57"/>
      <c r="J99" s="58">
        <f>J122</f>
        <v>0</v>
      </c>
      <c r="L99" s="55"/>
    </row>
    <row r="100" spans="1:47" s="17" customFormat="1" ht="21.75" customHeight="1">
      <c r="A100" s="14"/>
      <c r="B100" s="15"/>
      <c r="C100" s="14"/>
      <c r="D100" s="14"/>
      <c r="E100" s="14"/>
      <c r="F100" s="14"/>
      <c r="G100" s="14"/>
      <c r="H100" s="14"/>
      <c r="I100" s="14"/>
      <c r="J100" s="14"/>
      <c r="K100" s="14"/>
      <c r="L100" s="16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</row>
    <row r="101" spans="1:47" s="17" customFormat="1" ht="6.95" customHeight="1">
      <c r="A101" s="14"/>
      <c r="B101" s="46"/>
      <c r="C101" s="47"/>
      <c r="D101" s="47"/>
      <c r="E101" s="47"/>
      <c r="F101" s="47"/>
      <c r="G101" s="47"/>
      <c r="H101" s="47"/>
      <c r="I101" s="47"/>
      <c r="J101" s="47"/>
      <c r="K101" s="47"/>
      <c r="L101" s="16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</row>
    <row r="105" spans="1:47" s="17" customFormat="1" ht="6.95" customHeight="1">
      <c r="A105" s="14"/>
      <c r="B105" s="48"/>
      <c r="C105" s="49"/>
      <c r="D105" s="49"/>
      <c r="E105" s="49"/>
      <c r="F105" s="49"/>
      <c r="G105" s="49"/>
      <c r="H105" s="49"/>
      <c r="I105" s="49"/>
      <c r="J105" s="49"/>
      <c r="K105" s="49"/>
      <c r="L105" s="16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</row>
    <row r="106" spans="1:47" s="17" customFormat="1" ht="24.95" customHeight="1">
      <c r="A106" s="14"/>
      <c r="B106" s="15"/>
      <c r="C106" s="10" t="s">
        <v>202</v>
      </c>
      <c r="D106" s="14"/>
      <c r="E106" s="14"/>
      <c r="F106" s="14"/>
      <c r="G106" s="14"/>
      <c r="H106" s="14"/>
      <c r="I106" s="14"/>
      <c r="J106" s="14"/>
      <c r="K106" s="14"/>
      <c r="L106" s="16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</row>
    <row r="107" spans="1:47" s="17" customFormat="1" ht="6.95" customHeight="1">
      <c r="A107" s="14"/>
      <c r="B107" s="15"/>
      <c r="C107" s="14"/>
      <c r="D107" s="14"/>
      <c r="E107" s="14"/>
      <c r="F107" s="14"/>
      <c r="G107" s="14"/>
      <c r="H107" s="14"/>
      <c r="I107" s="14"/>
      <c r="J107" s="14"/>
      <c r="K107" s="14"/>
      <c r="L107" s="16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</row>
    <row r="108" spans="1:47" s="17" customFormat="1" ht="12" customHeight="1">
      <c r="A108" s="14"/>
      <c r="B108" s="15"/>
      <c r="C108" s="12" t="s">
        <v>14</v>
      </c>
      <c r="D108" s="14"/>
      <c r="E108" s="14"/>
      <c r="F108" s="14"/>
      <c r="G108" s="14"/>
      <c r="H108" s="14"/>
      <c r="I108" s="14"/>
      <c r="J108" s="14"/>
      <c r="K108" s="14"/>
      <c r="L108" s="16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</row>
    <row r="109" spans="1:47" s="17" customFormat="1" ht="16.5" customHeight="1">
      <c r="A109" s="14"/>
      <c r="B109" s="15"/>
      <c r="C109" s="14"/>
      <c r="D109" s="14"/>
      <c r="E109" s="321" t="str">
        <f>E7</f>
        <v>MŠ Tychonova - celková rekonstrukce</v>
      </c>
      <c r="F109" s="322"/>
      <c r="G109" s="322"/>
      <c r="H109" s="322"/>
      <c r="I109" s="14"/>
      <c r="J109" s="14"/>
      <c r="K109" s="14"/>
      <c r="L109" s="16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</row>
    <row r="110" spans="1:47" ht="12" customHeight="1">
      <c r="B110" s="9"/>
      <c r="C110" s="12" t="s">
        <v>162</v>
      </c>
      <c r="L110" s="9"/>
    </row>
    <row r="111" spans="1:47" s="17" customFormat="1" ht="16.5" customHeight="1">
      <c r="A111" s="14"/>
      <c r="B111" s="15"/>
      <c r="C111" s="14"/>
      <c r="D111" s="14"/>
      <c r="E111" s="321" t="s">
        <v>163</v>
      </c>
      <c r="F111" s="320"/>
      <c r="G111" s="320"/>
      <c r="H111" s="320"/>
      <c r="I111" s="14"/>
      <c r="J111" s="14"/>
      <c r="K111" s="14"/>
      <c r="L111" s="16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</row>
    <row r="112" spans="1:47" s="17" customFormat="1" ht="12" customHeight="1">
      <c r="A112" s="14"/>
      <c r="B112" s="15"/>
      <c r="C112" s="12" t="s">
        <v>2388</v>
      </c>
      <c r="D112" s="14"/>
      <c r="E112" s="14"/>
      <c r="F112" s="14"/>
      <c r="G112" s="14"/>
      <c r="H112" s="14"/>
      <c r="I112" s="14"/>
      <c r="J112" s="14"/>
      <c r="K112" s="14"/>
      <c r="L112" s="16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</row>
    <row r="113" spans="1:65" s="17" customFormat="1" ht="16.5" customHeight="1">
      <c r="A113" s="14"/>
      <c r="B113" s="15"/>
      <c r="C113" s="14"/>
      <c r="D113" s="14"/>
      <c r="E113" s="315" t="str">
        <f>E11</f>
        <v>SO 01-A_07 - Ostatní výrobky</v>
      </c>
      <c r="F113" s="320"/>
      <c r="G113" s="320"/>
      <c r="H113" s="320"/>
      <c r="I113" s="14"/>
      <c r="J113" s="14"/>
      <c r="K113" s="14"/>
      <c r="L113" s="16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</row>
    <row r="114" spans="1:65" s="17" customFormat="1" ht="6.95" customHeight="1">
      <c r="A114" s="14"/>
      <c r="B114" s="15"/>
      <c r="C114" s="14"/>
      <c r="D114" s="14"/>
      <c r="E114" s="14"/>
      <c r="F114" s="14"/>
      <c r="G114" s="14"/>
      <c r="H114" s="14"/>
      <c r="I114" s="14"/>
      <c r="J114" s="14"/>
      <c r="K114" s="14"/>
      <c r="L114" s="16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</row>
    <row r="115" spans="1:65" s="17" customFormat="1" ht="12" customHeight="1">
      <c r="A115" s="14"/>
      <c r="B115" s="15"/>
      <c r="C115" s="12" t="s">
        <v>18</v>
      </c>
      <c r="D115" s="14"/>
      <c r="E115" s="14"/>
      <c r="F115" s="19" t="str">
        <f>F14</f>
        <v>Praha 6 - Hradčany</v>
      </c>
      <c r="G115" s="14"/>
      <c r="H115" s="14"/>
      <c r="I115" s="12" t="s">
        <v>20</v>
      </c>
      <c r="J115" s="20">
        <f>IF(J14="","",J14)</f>
        <v>0</v>
      </c>
      <c r="K115" s="14"/>
      <c r="L115" s="16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</row>
    <row r="116" spans="1:65" s="17" customFormat="1" ht="6.95" customHeight="1">
      <c r="A116" s="14"/>
      <c r="B116" s="15"/>
      <c r="C116" s="14"/>
      <c r="D116" s="14"/>
      <c r="E116" s="14"/>
      <c r="F116" s="14"/>
      <c r="G116" s="14"/>
      <c r="H116" s="14"/>
      <c r="I116" s="14"/>
      <c r="J116" s="14"/>
      <c r="K116" s="14"/>
      <c r="L116" s="16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</row>
    <row r="117" spans="1:65" s="17" customFormat="1" ht="15.2" customHeight="1">
      <c r="A117" s="14"/>
      <c r="B117" s="15"/>
      <c r="C117" s="12" t="s">
        <v>21</v>
      </c>
      <c r="D117" s="14"/>
      <c r="E117" s="14"/>
      <c r="F117" s="19" t="str">
        <f>E17</f>
        <v>Městská část Praha 6</v>
      </c>
      <c r="G117" s="14"/>
      <c r="H117" s="14"/>
      <c r="I117" s="12" t="s">
        <v>26</v>
      </c>
      <c r="J117" s="50" t="str">
        <f>E23</f>
        <v>BOMART spol. s r.o.</v>
      </c>
      <c r="K117" s="14"/>
      <c r="L117" s="16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</row>
    <row r="118" spans="1:65" s="17" customFormat="1" ht="15.2" customHeight="1">
      <c r="A118" s="14"/>
      <c r="B118" s="15"/>
      <c r="C118" s="12" t="s">
        <v>25</v>
      </c>
      <c r="D118" s="14"/>
      <c r="E118" s="14"/>
      <c r="F118" s="19">
        <f>IF(E20="","",E20)</f>
        <v>0</v>
      </c>
      <c r="G118" s="14"/>
      <c r="H118" s="14"/>
      <c r="I118" s="12" t="s">
        <v>29</v>
      </c>
      <c r="J118" s="50" t="str">
        <f>E26</f>
        <v xml:space="preserve"> </v>
      </c>
      <c r="K118" s="14"/>
      <c r="L118" s="16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</row>
    <row r="119" spans="1:65" s="17" customFormat="1" ht="10.35" customHeight="1">
      <c r="A119" s="14"/>
      <c r="B119" s="15"/>
      <c r="C119" s="14"/>
      <c r="D119" s="14"/>
      <c r="E119" s="14"/>
      <c r="F119" s="14"/>
      <c r="G119" s="14"/>
      <c r="H119" s="14"/>
      <c r="I119" s="14"/>
      <c r="J119" s="14"/>
      <c r="K119" s="14"/>
      <c r="L119" s="1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</row>
    <row r="120" spans="1:65" s="73" customFormat="1" ht="29.25" customHeight="1">
      <c r="A120" s="64"/>
      <c r="B120" s="65"/>
      <c r="C120" s="66" t="s">
        <v>203</v>
      </c>
      <c r="D120" s="67" t="s">
        <v>57</v>
      </c>
      <c r="E120" s="67" t="s">
        <v>53</v>
      </c>
      <c r="F120" s="67" t="s">
        <v>54</v>
      </c>
      <c r="G120" s="67" t="s">
        <v>204</v>
      </c>
      <c r="H120" s="67" t="s">
        <v>205</v>
      </c>
      <c r="I120" s="67" t="s">
        <v>206</v>
      </c>
      <c r="J120" s="67" t="s">
        <v>166</v>
      </c>
      <c r="K120" s="68" t="s">
        <v>207</v>
      </c>
      <c r="L120" s="69"/>
      <c r="M120" s="70" t="s">
        <v>0</v>
      </c>
      <c r="N120" s="71" t="s">
        <v>36</v>
      </c>
      <c r="O120" s="71" t="s">
        <v>208</v>
      </c>
      <c r="P120" s="71" t="s">
        <v>209</v>
      </c>
      <c r="Q120" s="71" t="s">
        <v>210</v>
      </c>
      <c r="R120" s="71" t="s">
        <v>211</v>
      </c>
      <c r="S120" s="71" t="s">
        <v>212</v>
      </c>
      <c r="T120" s="72" t="s">
        <v>213</v>
      </c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</row>
    <row r="121" spans="1:65" s="17" customFormat="1" ht="22.9" customHeight="1">
      <c r="A121" s="14"/>
      <c r="B121" s="15"/>
      <c r="C121" s="74" t="s">
        <v>214</v>
      </c>
      <c r="D121" s="14"/>
      <c r="E121" s="14"/>
      <c r="F121" s="14"/>
      <c r="G121" s="14"/>
      <c r="H121" s="14"/>
      <c r="I121" s="14"/>
      <c r="J121" s="75">
        <f>BK121</f>
        <v>0</v>
      </c>
      <c r="K121" s="14"/>
      <c r="L121" s="15"/>
      <c r="M121" s="76"/>
      <c r="N121" s="77"/>
      <c r="O121" s="25"/>
      <c r="P121" s="78">
        <f>P122</f>
        <v>0</v>
      </c>
      <c r="Q121" s="25"/>
      <c r="R121" s="78">
        <f>R122</f>
        <v>0</v>
      </c>
      <c r="S121" s="25"/>
      <c r="T121" s="79">
        <f>T122</f>
        <v>0</v>
      </c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6" t="s">
        <v>71</v>
      </c>
      <c r="AU121" s="6" t="s">
        <v>168</v>
      </c>
      <c r="BK121" s="80">
        <f>BK122</f>
        <v>0</v>
      </c>
    </row>
    <row r="122" spans="1:65" s="81" customFormat="1" ht="25.9" customHeight="1">
      <c r="B122" s="82"/>
      <c r="D122" s="83" t="s">
        <v>71</v>
      </c>
      <c r="E122" s="84" t="s">
        <v>2391</v>
      </c>
      <c r="F122" s="84" t="s">
        <v>104</v>
      </c>
      <c r="J122" s="85">
        <f>BK122</f>
        <v>0</v>
      </c>
      <c r="L122" s="82"/>
      <c r="M122" s="86"/>
      <c r="N122" s="87"/>
      <c r="O122" s="87"/>
      <c r="P122" s="88">
        <f>SUM(P123:P144)</f>
        <v>0</v>
      </c>
      <c r="Q122" s="87"/>
      <c r="R122" s="88">
        <f>SUM(R123:R144)</f>
        <v>0</v>
      </c>
      <c r="S122" s="87"/>
      <c r="T122" s="89">
        <f>SUM(T123:T144)</f>
        <v>0</v>
      </c>
      <c r="AR122" s="83" t="s">
        <v>79</v>
      </c>
      <c r="AT122" s="90" t="s">
        <v>71</v>
      </c>
      <c r="AU122" s="90" t="s">
        <v>72</v>
      </c>
      <c r="AY122" s="83" t="s">
        <v>217</v>
      </c>
      <c r="BK122" s="91">
        <f>SUM(BK123:BK144)</f>
        <v>0</v>
      </c>
    </row>
    <row r="123" spans="1:65" s="17" customFormat="1" ht="33" customHeight="1">
      <c r="A123" s="14"/>
      <c r="B123" s="15"/>
      <c r="C123" s="94">
        <v>1</v>
      </c>
      <c r="D123" s="94" t="s">
        <v>219</v>
      </c>
      <c r="E123" s="95" t="s">
        <v>2643</v>
      </c>
      <c r="F123" s="96" t="s">
        <v>4920</v>
      </c>
      <c r="G123" s="97" t="s">
        <v>458</v>
      </c>
      <c r="H123" s="98">
        <v>1</v>
      </c>
      <c r="I123" s="1"/>
      <c r="J123" s="99">
        <f t="shared" ref="J123:J144" si="0">ROUND(I123*H123,2)</f>
        <v>0</v>
      </c>
      <c r="K123" s="96" t="s">
        <v>0</v>
      </c>
      <c r="L123" s="15"/>
      <c r="M123" s="100" t="s">
        <v>0</v>
      </c>
      <c r="N123" s="101" t="s">
        <v>37</v>
      </c>
      <c r="O123" s="102"/>
      <c r="P123" s="103">
        <f t="shared" ref="P123:P144" si="1">O123*H123</f>
        <v>0</v>
      </c>
      <c r="Q123" s="103">
        <v>0</v>
      </c>
      <c r="R123" s="103">
        <f t="shared" ref="R123:R144" si="2">Q123*H123</f>
        <v>0</v>
      </c>
      <c r="S123" s="103">
        <v>0</v>
      </c>
      <c r="T123" s="104">
        <f t="shared" ref="T123:T144" si="3">S123*H123</f>
        <v>0</v>
      </c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R123" s="105" t="s">
        <v>224</v>
      </c>
      <c r="AT123" s="105" t="s">
        <v>219</v>
      </c>
      <c r="AU123" s="105" t="s">
        <v>79</v>
      </c>
      <c r="AY123" s="6" t="s">
        <v>217</v>
      </c>
      <c r="BE123" s="106">
        <f t="shared" ref="BE123:BE144" si="4">IF(N123="základní",J123,0)</f>
        <v>0</v>
      </c>
      <c r="BF123" s="106">
        <f t="shared" ref="BF123:BF144" si="5">IF(N123="snížená",J123,0)</f>
        <v>0</v>
      </c>
      <c r="BG123" s="106">
        <f t="shared" ref="BG123:BG144" si="6">IF(N123="zákl. přenesená",J123,0)</f>
        <v>0</v>
      </c>
      <c r="BH123" s="106">
        <f t="shared" ref="BH123:BH144" si="7">IF(N123="sníž. přenesená",J123,0)</f>
        <v>0</v>
      </c>
      <c r="BI123" s="106">
        <f t="shared" ref="BI123:BI144" si="8">IF(N123="nulová",J123,0)</f>
        <v>0</v>
      </c>
      <c r="BJ123" s="6" t="s">
        <v>79</v>
      </c>
      <c r="BK123" s="106">
        <f t="shared" ref="BK123:BK144" si="9">ROUND(I123*H123,2)</f>
        <v>0</v>
      </c>
      <c r="BL123" s="6" t="s">
        <v>224</v>
      </c>
      <c r="BM123" s="105" t="s">
        <v>81</v>
      </c>
    </row>
    <row r="124" spans="1:65" s="17" customFormat="1" ht="24">
      <c r="A124" s="14"/>
      <c r="B124" s="15"/>
      <c r="C124" s="94">
        <f>C123+1</f>
        <v>2</v>
      </c>
      <c r="D124" s="94" t="s">
        <v>219</v>
      </c>
      <c r="E124" s="95" t="s">
        <v>2644</v>
      </c>
      <c r="F124" s="96" t="s">
        <v>4921</v>
      </c>
      <c r="G124" s="97" t="s">
        <v>458</v>
      </c>
      <c r="H124" s="98">
        <v>16</v>
      </c>
      <c r="I124" s="1"/>
      <c r="J124" s="99">
        <f t="shared" si="0"/>
        <v>0</v>
      </c>
      <c r="K124" s="96" t="s">
        <v>0</v>
      </c>
      <c r="L124" s="15"/>
      <c r="M124" s="100" t="s">
        <v>0</v>
      </c>
      <c r="N124" s="101" t="s">
        <v>37</v>
      </c>
      <c r="O124" s="102"/>
      <c r="P124" s="103">
        <f t="shared" si="1"/>
        <v>0</v>
      </c>
      <c r="Q124" s="103">
        <v>0</v>
      </c>
      <c r="R124" s="103">
        <f t="shared" si="2"/>
        <v>0</v>
      </c>
      <c r="S124" s="103">
        <v>0</v>
      </c>
      <c r="T124" s="104">
        <f t="shared" si="3"/>
        <v>0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R124" s="105" t="s">
        <v>224</v>
      </c>
      <c r="AT124" s="105" t="s">
        <v>219</v>
      </c>
      <c r="AU124" s="105" t="s">
        <v>79</v>
      </c>
      <c r="AY124" s="6" t="s">
        <v>217</v>
      </c>
      <c r="BE124" s="106">
        <f t="shared" si="4"/>
        <v>0</v>
      </c>
      <c r="BF124" s="106">
        <f t="shared" si="5"/>
        <v>0</v>
      </c>
      <c r="BG124" s="106">
        <f t="shared" si="6"/>
        <v>0</v>
      </c>
      <c r="BH124" s="106">
        <f t="shared" si="7"/>
        <v>0</v>
      </c>
      <c r="BI124" s="106">
        <f t="shared" si="8"/>
        <v>0</v>
      </c>
      <c r="BJ124" s="6" t="s">
        <v>79</v>
      </c>
      <c r="BK124" s="106">
        <f t="shared" si="9"/>
        <v>0</v>
      </c>
      <c r="BL124" s="6" t="s">
        <v>224</v>
      </c>
      <c r="BM124" s="105" t="s">
        <v>224</v>
      </c>
    </row>
    <row r="125" spans="1:65" s="17" customFormat="1" ht="24">
      <c r="A125" s="14"/>
      <c r="B125" s="15"/>
      <c r="C125" s="94">
        <f t="shared" ref="C125:C144" si="10">C124+1</f>
        <v>3</v>
      </c>
      <c r="D125" s="94" t="s">
        <v>219</v>
      </c>
      <c r="E125" s="95" t="s">
        <v>2645</v>
      </c>
      <c r="F125" s="96" t="s">
        <v>4922</v>
      </c>
      <c r="G125" s="97" t="s">
        <v>2612</v>
      </c>
      <c r="H125" s="98">
        <v>1.75</v>
      </c>
      <c r="I125" s="1"/>
      <c r="J125" s="99">
        <f t="shared" si="0"/>
        <v>0</v>
      </c>
      <c r="K125" s="96" t="s">
        <v>0</v>
      </c>
      <c r="L125" s="15"/>
      <c r="M125" s="100" t="s">
        <v>0</v>
      </c>
      <c r="N125" s="101" t="s">
        <v>37</v>
      </c>
      <c r="O125" s="102"/>
      <c r="P125" s="103">
        <f t="shared" si="1"/>
        <v>0</v>
      </c>
      <c r="Q125" s="103">
        <v>0</v>
      </c>
      <c r="R125" s="103">
        <f t="shared" si="2"/>
        <v>0</v>
      </c>
      <c r="S125" s="103">
        <v>0</v>
      </c>
      <c r="T125" s="104">
        <f t="shared" si="3"/>
        <v>0</v>
      </c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R125" s="105" t="s">
        <v>224</v>
      </c>
      <c r="AT125" s="105" t="s">
        <v>219</v>
      </c>
      <c r="AU125" s="105" t="s">
        <v>79</v>
      </c>
      <c r="AY125" s="6" t="s">
        <v>217</v>
      </c>
      <c r="BE125" s="106">
        <f t="shared" si="4"/>
        <v>0</v>
      </c>
      <c r="BF125" s="106">
        <f t="shared" si="5"/>
        <v>0</v>
      </c>
      <c r="BG125" s="106">
        <f t="shared" si="6"/>
        <v>0</v>
      </c>
      <c r="BH125" s="106">
        <f t="shared" si="7"/>
        <v>0</v>
      </c>
      <c r="BI125" s="106">
        <f t="shared" si="8"/>
        <v>0</v>
      </c>
      <c r="BJ125" s="6" t="s">
        <v>79</v>
      </c>
      <c r="BK125" s="106">
        <f t="shared" si="9"/>
        <v>0</v>
      </c>
      <c r="BL125" s="6" t="s">
        <v>224</v>
      </c>
      <c r="BM125" s="105" t="s">
        <v>244</v>
      </c>
    </row>
    <row r="126" spans="1:65" s="17" customFormat="1" ht="24">
      <c r="A126" s="14"/>
      <c r="B126" s="15"/>
      <c r="C126" s="94">
        <f t="shared" si="10"/>
        <v>4</v>
      </c>
      <c r="D126" s="94" t="s">
        <v>219</v>
      </c>
      <c r="E126" s="95" t="s">
        <v>2646</v>
      </c>
      <c r="F126" s="96" t="s">
        <v>4923</v>
      </c>
      <c r="G126" s="97" t="s">
        <v>2612</v>
      </c>
      <c r="H126" s="98">
        <v>1.9</v>
      </c>
      <c r="I126" s="1"/>
      <c r="J126" s="99">
        <f t="shared" si="0"/>
        <v>0</v>
      </c>
      <c r="K126" s="96" t="s">
        <v>0</v>
      </c>
      <c r="L126" s="15"/>
      <c r="M126" s="100" t="s">
        <v>0</v>
      </c>
      <c r="N126" s="101" t="s">
        <v>37</v>
      </c>
      <c r="O126" s="102"/>
      <c r="P126" s="103">
        <f t="shared" si="1"/>
        <v>0</v>
      </c>
      <c r="Q126" s="103">
        <v>0</v>
      </c>
      <c r="R126" s="103">
        <f t="shared" si="2"/>
        <v>0</v>
      </c>
      <c r="S126" s="103">
        <v>0</v>
      </c>
      <c r="T126" s="104">
        <f t="shared" si="3"/>
        <v>0</v>
      </c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R126" s="105" t="s">
        <v>224</v>
      </c>
      <c r="AT126" s="105" t="s">
        <v>219</v>
      </c>
      <c r="AU126" s="105" t="s">
        <v>79</v>
      </c>
      <c r="AY126" s="6" t="s">
        <v>217</v>
      </c>
      <c r="BE126" s="106">
        <f t="shared" si="4"/>
        <v>0</v>
      </c>
      <c r="BF126" s="106">
        <f t="shared" si="5"/>
        <v>0</v>
      </c>
      <c r="BG126" s="106">
        <f t="shared" si="6"/>
        <v>0</v>
      </c>
      <c r="BH126" s="106">
        <f t="shared" si="7"/>
        <v>0</v>
      </c>
      <c r="BI126" s="106">
        <f t="shared" si="8"/>
        <v>0</v>
      </c>
      <c r="BJ126" s="6" t="s">
        <v>79</v>
      </c>
      <c r="BK126" s="106">
        <f t="shared" si="9"/>
        <v>0</v>
      </c>
      <c r="BL126" s="6" t="s">
        <v>224</v>
      </c>
      <c r="BM126" s="105" t="s">
        <v>248</v>
      </c>
    </row>
    <row r="127" spans="1:65" s="17" customFormat="1" ht="24">
      <c r="A127" s="14"/>
      <c r="B127" s="15"/>
      <c r="C127" s="94">
        <f t="shared" si="10"/>
        <v>5</v>
      </c>
      <c r="D127" s="94" t="s">
        <v>219</v>
      </c>
      <c r="E127" s="95" t="s">
        <v>2647</v>
      </c>
      <c r="F127" s="96" t="s">
        <v>4924</v>
      </c>
      <c r="G127" s="97" t="s">
        <v>2612</v>
      </c>
      <c r="H127" s="98">
        <v>1.74</v>
      </c>
      <c r="I127" s="1"/>
      <c r="J127" s="99">
        <f t="shared" si="0"/>
        <v>0</v>
      </c>
      <c r="K127" s="96" t="s">
        <v>0</v>
      </c>
      <c r="L127" s="15"/>
      <c r="M127" s="100" t="s">
        <v>0</v>
      </c>
      <c r="N127" s="101" t="s">
        <v>37</v>
      </c>
      <c r="O127" s="102"/>
      <c r="P127" s="103">
        <f t="shared" si="1"/>
        <v>0</v>
      </c>
      <c r="Q127" s="103">
        <v>0</v>
      </c>
      <c r="R127" s="103">
        <f t="shared" si="2"/>
        <v>0</v>
      </c>
      <c r="S127" s="103">
        <v>0</v>
      </c>
      <c r="T127" s="104">
        <f t="shared" si="3"/>
        <v>0</v>
      </c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R127" s="105" t="s">
        <v>224</v>
      </c>
      <c r="AT127" s="105" t="s">
        <v>219</v>
      </c>
      <c r="AU127" s="105" t="s">
        <v>79</v>
      </c>
      <c r="AY127" s="6" t="s">
        <v>217</v>
      </c>
      <c r="BE127" s="106">
        <f t="shared" si="4"/>
        <v>0</v>
      </c>
      <c r="BF127" s="106">
        <f t="shared" si="5"/>
        <v>0</v>
      </c>
      <c r="BG127" s="106">
        <f t="shared" si="6"/>
        <v>0</v>
      </c>
      <c r="BH127" s="106">
        <f t="shared" si="7"/>
        <v>0</v>
      </c>
      <c r="BI127" s="106">
        <f t="shared" si="8"/>
        <v>0</v>
      </c>
      <c r="BJ127" s="6" t="s">
        <v>79</v>
      </c>
      <c r="BK127" s="106">
        <f t="shared" si="9"/>
        <v>0</v>
      </c>
      <c r="BL127" s="6" t="s">
        <v>224</v>
      </c>
      <c r="BM127" s="105" t="s">
        <v>266</v>
      </c>
    </row>
    <row r="128" spans="1:65" s="17" customFormat="1" ht="24">
      <c r="A128" s="14"/>
      <c r="B128" s="15"/>
      <c r="C128" s="94">
        <f t="shared" si="10"/>
        <v>6</v>
      </c>
      <c r="D128" s="94" t="s">
        <v>219</v>
      </c>
      <c r="E128" s="95" t="s">
        <v>2648</v>
      </c>
      <c r="F128" s="96" t="s">
        <v>4925</v>
      </c>
      <c r="G128" s="97" t="s">
        <v>2612</v>
      </c>
      <c r="H128" s="98">
        <v>1.9</v>
      </c>
      <c r="I128" s="1"/>
      <c r="J128" s="99">
        <f t="shared" si="0"/>
        <v>0</v>
      </c>
      <c r="K128" s="96" t="s">
        <v>0</v>
      </c>
      <c r="L128" s="15"/>
      <c r="M128" s="100" t="s">
        <v>0</v>
      </c>
      <c r="N128" s="101" t="s">
        <v>37</v>
      </c>
      <c r="O128" s="102"/>
      <c r="P128" s="103">
        <f t="shared" si="1"/>
        <v>0</v>
      </c>
      <c r="Q128" s="103">
        <v>0</v>
      </c>
      <c r="R128" s="103">
        <f t="shared" si="2"/>
        <v>0</v>
      </c>
      <c r="S128" s="103">
        <v>0</v>
      </c>
      <c r="T128" s="104">
        <f t="shared" si="3"/>
        <v>0</v>
      </c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R128" s="105" t="s">
        <v>224</v>
      </c>
      <c r="AT128" s="105" t="s">
        <v>219</v>
      </c>
      <c r="AU128" s="105" t="s">
        <v>79</v>
      </c>
      <c r="AY128" s="6" t="s">
        <v>217</v>
      </c>
      <c r="BE128" s="106">
        <f t="shared" si="4"/>
        <v>0</v>
      </c>
      <c r="BF128" s="106">
        <f t="shared" si="5"/>
        <v>0</v>
      </c>
      <c r="BG128" s="106">
        <f t="shared" si="6"/>
        <v>0</v>
      </c>
      <c r="BH128" s="106">
        <f t="shared" si="7"/>
        <v>0</v>
      </c>
      <c r="BI128" s="106">
        <f t="shared" si="8"/>
        <v>0</v>
      </c>
      <c r="BJ128" s="6" t="s">
        <v>79</v>
      </c>
      <c r="BK128" s="106">
        <f t="shared" si="9"/>
        <v>0</v>
      </c>
      <c r="BL128" s="6" t="s">
        <v>224</v>
      </c>
      <c r="BM128" s="105" t="s">
        <v>275</v>
      </c>
    </row>
    <row r="129" spans="1:65" s="17" customFormat="1" ht="24">
      <c r="A129" s="14"/>
      <c r="B129" s="15"/>
      <c r="C129" s="94">
        <f t="shared" si="10"/>
        <v>7</v>
      </c>
      <c r="D129" s="94" t="s">
        <v>219</v>
      </c>
      <c r="E129" s="95" t="s">
        <v>2649</v>
      </c>
      <c r="F129" s="96" t="s">
        <v>4926</v>
      </c>
      <c r="G129" s="97" t="s">
        <v>2612</v>
      </c>
      <c r="H129" s="98">
        <v>1.9</v>
      </c>
      <c r="I129" s="1"/>
      <c r="J129" s="99">
        <f t="shared" si="0"/>
        <v>0</v>
      </c>
      <c r="K129" s="96" t="s">
        <v>0</v>
      </c>
      <c r="L129" s="15"/>
      <c r="M129" s="100" t="s">
        <v>0</v>
      </c>
      <c r="N129" s="101" t="s">
        <v>37</v>
      </c>
      <c r="O129" s="102"/>
      <c r="P129" s="103">
        <f t="shared" si="1"/>
        <v>0</v>
      </c>
      <c r="Q129" s="103">
        <v>0</v>
      </c>
      <c r="R129" s="103">
        <f t="shared" si="2"/>
        <v>0</v>
      </c>
      <c r="S129" s="103">
        <v>0</v>
      </c>
      <c r="T129" s="104">
        <f t="shared" si="3"/>
        <v>0</v>
      </c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R129" s="105" t="s">
        <v>224</v>
      </c>
      <c r="AT129" s="105" t="s">
        <v>219</v>
      </c>
      <c r="AU129" s="105" t="s">
        <v>79</v>
      </c>
      <c r="AY129" s="6" t="s">
        <v>217</v>
      </c>
      <c r="BE129" s="106">
        <f t="shared" si="4"/>
        <v>0</v>
      </c>
      <c r="BF129" s="106">
        <f t="shared" si="5"/>
        <v>0</v>
      </c>
      <c r="BG129" s="106">
        <f t="shared" si="6"/>
        <v>0</v>
      </c>
      <c r="BH129" s="106">
        <f t="shared" si="7"/>
        <v>0</v>
      </c>
      <c r="BI129" s="106">
        <f t="shared" si="8"/>
        <v>0</v>
      </c>
      <c r="BJ129" s="6" t="s">
        <v>79</v>
      </c>
      <c r="BK129" s="106">
        <f t="shared" si="9"/>
        <v>0</v>
      </c>
      <c r="BL129" s="6" t="s">
        <v>224</v>
      </c>
      <c r="BM129" s="105" t="s">
        <v>283</v>
      </c>
    </row>
    <row r="130" spans="1:65" s="17" customFormat="1" ht="24">
      <c r="A130" s="14"/>
      <c r="B130" s="15"/>
      <c r="C130" s="94">
        <f t="shared" si="10"/>
        <v>8</v>
      </c>
      <c r="D130" s="94" t="s">
        <v>219</v>
      </c>
      <c r="E130" s="95" t="s">
        <v>2650</v>
      </c>
      <c r="F130" s="96" t="s">
        <v>4927</v>
      </c>
      <c r="G130" s="97" t="s">
        <v>2612</v>
      </c>
      <c r="H130" s="98">
        <v>1.5</v>
      </c>
      <c r="I130" s="1"/>
      <c r="J130" s="99">
        <f t="shared" si="0"/>
        <v>0</v>
      </c>
      <c r="K130" s="96" t="s">
        <v>0</v>
      </c>
      <c r="L130" s="15"/>
      <c r="M130" s="100" t="s">
        <v>0</v>
      </c>
      <c r="N130" s="101" t="s">
        <v>37</v>
      </c>
      <c r="O130" s="102"/>
      <c r="P130" s="103">
        <f t="shared" si="1"/>
        <v>0</v>
      </c>
      <c r="Q130" s="103">
        <v>0</v>
      </c>
      <c r="R130" s="103">
        <f t="shared" si="2"/>
        <v>0</v>
      </c>
      <c r="S130" s="103">
        <v>0</v>
      </c>
      <c r="T130" s="104">
        <f t="shared" si="3"/>
        <v>0</v>
      </c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R130" s="105" t="s">
        <v>224</v>
      </c>
      <c r="AT130" s="105" t="s">
        <v>219</v>
      </c>
      <c r="AU130" s="105" t="s">
        <v>79</v>
      </c>
      <c r="AY130" s="6" t="s">
        <v>217</v>
      </c>
      <c r="BE130" s="106">
        <f t="shared" si="4"/>
        <v>0</v>
      </c>
      <c r="BF130" s="106">
        <f t="shared" si="5"/>
        <v>0</v>
      </c>
      <c r="BG130" s="106">
        <f t="shared" si="6"/>
        <v>0</v>
      </c>
      <c r="BH130" s="106">
        <f t="shared" si="7"/>
        <v>0</v>
      </c>
      <c r="BI130" s="106">
        <f t="shared" si="8"/>
        <v>0</v>
      </c>
      <c r="BJ130" s="6" t="s">
        <v>79</v>
      </c>
      <c r="BK130" s="106">
        <f t="shared" si="9"/>
        <v>0</v>
      </c>
      <c r="BL130" s="6" t="s">
        <v>224</v>
      </c>
      <c r="BM130" s="105" t="s">
        <v>293</v>
      </c>
    </row>
    <row r="131" spans="1:65" s="17" customFormat="1" ht="24">
      <c r="A131" s="14"/>
      <c r="B131" s="15"/>
      <c r="C131" s="94">
        <f t="shared" si="10"/>
        <v>9</v>
      </c>
      <c r="D131" s="94" t="s">
        <v>219</v>
      </c>
      <c r="E131" s="95" t="s">
        <v>2651</v>
      </c>
      <c r="F131" s="96" t="s">
        <v>4928</v>
      </c>
      <c r="G131" s="97" t="s">
        <v>2612</v>
      </c>
      <c r="H131" s="98">
        <v>1.9</v>
      </c>
      <c r="I131" s="1"/>
      <c r="J131" s="99">
        <f t="shared" si="0"/>
        <v>0</v>
      </c>
      <c r="K131" s="96" t="s">
        <v>0</v>
      </c>
      <c r="L131" s="15"/>
      <c r="M131" s="100" t="s">
        <v>0</v>
      </c>
      <c r="N131" s="101" t="s">
        <v>37</v>
      </c>
      <c r="O131" s="102"/>
      <c r="P131" s="103">
        <f t="shared" si="1"/>
        <v>0</v>
      </c>
      <c r="Q131" s="103">
        <v>0</v>
      </c>
      <c r="R131" s="103">
        <f t="shared" si="2"/>
        <v>0</v>
      </c>
      <c r="S131" s="103">
        <v>0</v>
      </c>
      <c r="T131" s="104">
        <f t="shared" si="3"/>
        <v>0</v>
      </c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R131" s="105" t="s">
        <v>224</v>
      </c>
      <c r="AT131" s="105" t="s">
        <v>219</v>
      </c>
      <c r="AU131" s="105" t="s">
        <v>79</v>
      </c>
      <c r="AY131" s="6" t="s">
        <v>217</v>
      </c>
      <c r="BE131" s="106">
        <f t="shared" si="4"/>
        <v>0</v>
      </c>
      <c r="BF131" s="106">
        <f t="shared" si="5"/>
        <v>0</v>
      </c>
      <c r="BG131" s="106">
        <f t="shared" si="6"/>
        <v>0</v>
      </c>
      <c r="BH131" s="106">
        <f t="shared" si="7"/>
        <v>0</v>
      </c>
      <c r="BI131" s="106">
        <f t="shared" si="8"/>
        <v>0</v>
      </c>
      <c r="BJ131" s="6" t="s">
        <v>79</v>
      </c>
      <c r="BK131" s="106">
        <f t="shared" si="9"/>
        <v>0</v>
      </c>
      <c r="BL131" s="6" t="s">
        <v>224</v>
      </c>
      <c r="BM131" s="105" t="s">
        <v>299</v>
      </c>
    </row>
    <row r="132" spans="1:65" s="17" customFormat="1" ht="24">
      <c r="A132" s="14"/>
      <c r="B132" s="15"/>
      <c r="C132" s="94">
        <f t="shared" si="10"/>
        <v>10</v>
      </c>
      <c r="D132" s="94" t="s">
        <v>219</v>
      </c>
      <c r="E132" s="95" t="s">
        <v>2652</v>
      </c>
      <c r="F132" s="96" t="s">
        <v>4929</v>
      </c>
      <c r="G132" s="97" t="s">
        <v>2612</v>
      </c>
      <c r="H132" s="98">
        <v>1.9</v>
      </c>
      <c r="I132" s="1"/>
      <c r="J132" s="99">
        <f t="shared" si="0"/>
        <v>0</v>
      </c>
      <c r="K132" s="96" t="s">
        <v>0</v>
      </c>
      <c r="L132" s="15"/>
      <c r="M132" s="100" t="s">
        <v>0</v>
      </c>
      <c r="N132" s="101" t="s">
        <v>37</v>
      </c>
      <c r="O132" s="102"/>
      <c r="P132" s="103">
        <f t="shared" si="1"/>
        <v>0</v>
      </c>
      <c r="Q132" s="103">
        <v>0</v>
      </c>
      <c r="R132" s="103">
        <f t="shared" si="2"/>
        <v>0</v>
      </c>
      <c r="S132" s="103">
        <v>0</v>
      </c>
      <c r="T132" s="104">
        <f t="shared" si="3"/>
        <v>0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R132" s="105" t="s">
        <v>224</v>
      </c>
      <c r="AT132" s="105" t="s">
        <v>219</v>
      </c>
      <c r="AU132" s="105" t="s">
        <v>79</v>
      </c>
      <c r="AY132" s="6" t="s">
        <v>217</v>
      </c>
      <c r="BE132" s="106">
        <f t="shared" si="4"/>
        <v>0</v>
      </c>
      <c r="BF132" s="106">
        <f t="shared" si="5"/>
        <v>0</v>
      </c>
      <c r="BG132" s="106">
        <f t="shared" si="6"/>
        <v>0</v>
      </c>
      <c r="BH132" s="106">
        <f t="shared" si="7"/>
        <v>0</v>
      </c>
      <c r="BI132" s="106">
        <f t="shared" si="8"/>
        <v>0</v>
      </c>
      <c r="BJ132" s="6" t="s">
        <v>79</v>
      </c>
      <c r="BK132" s="106">
        <f t="shared" si="9"/>
        <v>0</v>
      </c>
      <c r="BL132" s="6" t="s">
        <v>224</v>
      </c>
      <c r="BM132" s="105" t="s">
        <v>308</v>
      </c>
    </row>
    <row r="133" spans="1:65" s="17" customFormat="1" ht="24">
      <c r="A133" s="14"/>
      <c r="B133" s="15"/>
      <c r="C133" s="94">
        <f t="shared" si="10"/>
        <v>11</v>
      </c>
      <c r="D133" s="94" t="s">
        <v>219</v>
      </c>
      <c r="E133" s="95" t="s">
        <v>2653</v>
      </c>
      <c r="F133" s="96" t="s">
        <v>4930</v>
      </c>
      <c r="G133" s="97" t="s">
        <v>2612</v>
      </c>
      <c r="H133" s="98">
        <v>1.9</v>
      </c>
      <c r="I133" s="1"/>
      <c r="J133" s="99">
        <f t="shared" si="0"/>
        <v>0</v>
      </c>
      <c r="K133" s="96" t="s">
        <v>0</v>
      </c>
      <c r="L133" s="15"/>
      <c r="M133" s="100" t="s">
        <v>0</v>
      </c>
      <c r="N133" s="101" t="s">
        <v>37</v>
      </c>
      <c r="O133" s="102"/>
      <c r="P133" s="103">
        <f t="shared" si="1"/>
        <v>0</v>
      </c>
      <c r="Q133" s="103">
        <v>0</v>
      </c>
      <c r="R133" s="103">
        <f t="shared" si="2"/>
        <v>0</v>
      </c>
      <c r="S133" s="103">
        <v>0</v>
      </c>
      <c r="T133" s="104">
        <f t="shared" si="3"/>
        <v>0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R133" s="105" t="s">
        <v>224</v>
      </c>
      <c r="AT133" s="105" t="s">
        <v>219</v>
      </c>
      <c r="AU133" s="105" t="s">
        <v>79</v>
      </c>
      <c r="AY133" s="6" t="s">
        <v>217</v>
      </c>
      <c r="BE133" s="106">
        <f t="shared" si="4"/>
        <v>0</v>
      </c>
      <c r="BF133" s="106">
        <f t="shared" si="5"/>
        <v>0</v>
      </c>
      <c r="BG133" s="106">
        <f t="shared" si="6"/>
        <v>0</v>
      </c>
      <c r="BH133" s="106">
        <f t="shared" si="7"/>
        <v>0</v>
      </c>
      <c r="BI133" s="106">
        <f t="shared" si="8"/>
        <v>0</v>
      </c>
      <c r="BJ133" s="6" t="s">
        <v>79</v>
      </c>
      <c r="BK133" s="106">
        <f t="shared" si="9"/>
        <v>0</v>
      </c>
      <c r="BL133" s="6" t="s">
        <v>224</v>
      </c>
      <c r="BM133" s="105" t="s">
        <v>317</v>
      </c>
    </row>
    <row r="134" spans="1:65" s="17" customFormat="1" ht="24">
      <c r="A134" s="14"/>
      <c r="B134" s="15"/>
      <c r="C134" s="94">
        <f t="shared" si="10"/>
        <v>12</v>
      </c>
      <c r="D134" s="94" t="s">
        <v>219</v>
      </c>
      <c r="E134" s="95" t="s">
        <v>2654</v>
      </c>
      <c r="F134" s="96" t="s">
        <v>4931</v>
      </c>
      <c r="G134" s="97" t="s">
        <v>2612</v>
      </c>
      <c r="H134" s="98">
        <v>1.9</v>
      </c>
      <c r="I134" s="1"/>
      <c r="J134" s="99">
        <f t="shared" si="0"/>
        <v>0</v>
      </c>
      <c r="K134" s="96" t="s">
        <v>0</v>
      </c>
      <c r="L134" s="15"/>
      <c r="M134" s="100" t="s">
        <v>0</v>
      </c>
      <c r="N134" s="101" t="s">
        <v>37</v>
      </c>
      <c r="O134" s="102"/>
      <c r="P134" s="103">
        <f t="shared" si="1"/>
        <v>0</v>
      </c>
      <c r="Q134" s="103">
        <v>0</v>
      </c>
      <c r="R134" s="103">
        <f t="shared" si="2"/>
        <v>0</v>
      </c>
      <c r="S134" s="103">
        <v>0</v>
      </c>
      <c r="T134" s="104">
        <f t="shared" si="3"/>
        <v>0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R134" s="105" t="s">
        <v>224</v>
      </c>
      <c r="AT134" s="105" t="s">
        <v>219</v>
      </c>
      <c r="AU134" s="105" t="s">
        <v>79</v>
      </c>
      <c r="AY134" s="6" t="s">
        <v>217</v>
      </c>
      <c r="BE134" s="106">
        <f t="shared" si="4"/>
        <v>0</v>
      </c>
      <c r="BF134" s="106">
        <f t="shared" si="5"/>
        <v>0</v>
      </c>
      <c r="BG134" s="106">
        <f t="shared" si="6"/>
        <v>0</v>
      </c>
      <c r="BH134" s="106">
        <f t="shared" si="7"/>
        <v>0</v>
      </c>
      <c r="BI134" s="106">
        <f t="shared" si="8"/>
        <v>0</v>
      </c>
      <c r="BJ134" s="6" t="s">
        <v>79</v>
      </c>
      <c r="BK134" s="106">
        <f t="shared" si="9"/>
        <v>0</v>
      </c>
      <c r="BL134" s="6" t="s">
        <v>224</v>
      </c>
      <c r="BM134" s="105" t="s">
        <v>326</v>
      </c>
    </row>
    <row r="135" spans="1:65" s="17" customFormat="1" ht="24">
      <c r="A135" s="14"/>
      <c r="B135" s="15"/>
      <c r="C135" s="94">
        <f t="shared" si="10"/>
        <v>13</v>
      </c>
      <c r="D135" s="94" t="s">
        <v>219</v>
      </c>
      <c r="E135" s="95" t="s">
        <v>2655</v>
      </c>
      <c r="F135" s="96" t="s">
        <v>4932</v>
      </c>
      <c r="G135" s="97" t="s">
        <v>2612</v>
      </c>
      <c r="H135" s="98">
        <v>1.9</v>
      </c>
      <c r="I135" s="1"/>
      <c r="J135" s="99">
        <f t="shared" si="0"/>
        <v>0</v>
      </c>
      <c r="K135" s="96" t="s">
        <v>0</v>
      </c>
      <c r="L135" s="15"/>
      <c r="M135" s="100" t="s">
        <v>0</v>
      </c>
      <c r="N135" s="101" t="s">
        <v>37</v>
      </c>
      <c r="O135" s="102"/>
      <c r="P135" s="103">
        <f t="shared" si="1"/>
        <v>0</v>
      </c>
      <c r="Q135" s="103">
        <v>0</v>
      </c>
      <c r="R135" s="103">
        <f t="shared" si="2"/>
        <v>0</v>
      </c>
      <c r="S135" s="103">
        <v>0</v>
      </c>
      <c r="T135" s="104">
        <f t="shared" si="3"/>
        <v>0</v>
      </c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R135" s="105" t="s">
        <v>224</v>
      </c>
      <c r="AT135" s="105" t="s">
        <v>219</v>
      </c>
      <c r="AU135" s="105" t="s">
        <v>79</v>
      </c>
      <c r="AY135" s="6" t="s">
        <v>217</v>
      </c>
      <c r="BE135" s="106">
        <f t="shared" si="4"/>
        <v>0</v>
      </c>
      <c r="BF135" s="106">
        <f t="shared" si="5"/>
        <v>0</v>
      </c>
      <c r="BG135" s="106">
        <f t="shared" si="6"/>
        <v>0</v>
      </c>
      <c r="BH135" s="106">
        <f t="shared" si="7"/>
        <v>0</v>
      </c>
      <c r="BI135" s="106">
        <f t="shared" si="8"/>
        <v>0</v>
      </c>
      <c r="BJ135" s="6" t="s">
        <v>79</v>
      </c>
      <c r="BK135" s="106">
        <f t="shared" si="9"/>
        <v>0</v>
      </c>
      <c r="BL135" s="6" t="s">
        <v>224</v>
      </c>
      <c r="BM135" s="105" t="s">
        <v>335</v>
      </c>
    </row>
    <row r="136" spans="1:65" s="17" customFormat="1" ht="24">
      <c r="A136" s="14"/>
      <c r="B136" s="15"/>
      <c r="C136" s="94">
        <f t="shared" si="10"/>
        <v>14</v>
      </c>
      <c r="D136" s="94" t="s">
        <v>219</v>
      </c>
      <c r="E136" s="95" t="s">
        <v>2656</v>
      </c>
      <c r="F136" s="96" t="s">
        <v>4933</v>
      </c>
      <c r="G136" s="97" t="s">
        <v>2612</v>
      </c>
      <c r="H136" s="98">
        <v>1.9</v>
      </c>
      <c r="I136" s="1"/>
      <c r="J136" s="99">
        <f t="shared" si="0"/>
        <v>0</v>
      </c>
      <c r="K136" s="96" t="s">
        <v>0</v>
      </c>
      <c r="L136" s="15"/>
      <c r="M136" s="100" t="s">
        <v>0</v>
      </c>
      <c r="N136" s="101" t="s">
        <v>37</v>
      </c>
      <c r="O136" s="102"/>
      <c r="P136" s="103">
        <f t="shared" si="1"/>
        <v>0</v>
      </c>
      <c r="Q136" s="103">
        <v>0</v>
      </c>
      <c r="R136" s="103">
        <f t="shared" si="2"/>
        <v>0</v>
      </c>
      <c r="S136" s="103">
        <v>0</v>
      </c>
      <c r="T136" s="104">
        <f t="shared" si="3"/>
        <v>0</v>
      </c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R136" s="105" t="s">
        <v>224</v>
      </c>
      <c r="AT136" s="105" t="s">
        <v>219</v>
      </c>
      <c r="AU136" s="105" t="s">
        <v>79</v>
      </c>
      <c r="AY136" s="6" t="s">
        <v>217</v>
      </c>
      <c r="BE136" s="106">
        <f t="shared" si="4"/>
        <v>0</v>
      </c>
      <c r="BF136" s="106">
        <f t="shared" si="5"/>
        <v>0</v>
      </c>
      <c r="BG136" s="106">
        <f t="shared" si="6"/>
        <v>0</v>
      </c>
      <c r="BH136" s="106">
        <f t="shared" si="7"/>
        <v>0</v>
      </c>
      <c r="BI136" s="106">
        <f t="shared" si="8"/>
        <v>0</v>
      </c>
      <c r="BJ136" s="6" t="s">
        <v>79</v>
      </c>
      <c r="BK136" s="106">
        <f t="shared" si="9"/>
        <v>0</v>
      </c>
      <c r="BL136" s="6" t="s">
        <v>224</v>
      </c>
      <c r="BM136" s="105" t="s">
        <v>343</v>
      </c>
    </row>
    <row r="137" spans="1:65" s="17" customFormat="1" ht="24">
      <c r="A137" s="14"/>
      <c r="B137" s="15"/>
      <c r="C137" s="94">
        <f t="shared" si="10"/>
        <v>15</v>
      </c>
      <c r="D137" s="94" t="s">
        <v>219</v>
      </c>
      <c r="E137" s="95" t="s">
        <v>2657</v>
      </c>
      <c r="F137" s="96" t="s">
        <v>4934</v>
      </c>
      <c r="G137" s="97" t="s">
        <v>2612</v>
      </c>
      <c r="H137" s="98">
        <v>1.9</v>
      </c>
      <c r="I137" s="1"/>
      <c r="J137" s="99">
        <f t="shared" si="0"/>
        <v>0</v>
      </c>
      <c r="K137" s="96" t="s">
        <v>0</v>
      </c>
      <c r="L137" s="15"/>
      <c r="M137" s="100" t="s">
        <v>0</v>
      </c>
      <c r="N137" s="101" t="s">
        <v>37</v>
      </c>
      <c r="O137" s="102"/>
      <c r="P137" s="103">
        <f t="shared" si="1"/>
        <v>0</v>
      </c>
      <c r="Q137" s="103">
        <v>0</v>
      </c>
      <c r="R137" s="103">
        <f t="shared" si="2"/>
        <v>0</v>
      </c>
      <c r="S137" s="103">
        <v>0</v>
      </c>
      <c r="T137" s="104">
        <f t="shared" si="3"/>
        <v>0</v>
      </c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R137" s="105" t="s">
        <v>224</v>
      </c>
      <c r="AT137" s="105" t="s">
        <v>219</v>
      </c>
      <c r="AU137" s="105" t="s">
        <v>79</v>
      </c>
      <c r="AY137" s="6" t="s">
        <v>217</v>
      </c>
      <c r="BE137" s="106">
        <f t="shared" si="4"/>
        <v>0</v>
      </c>
      <c r="BF137" s="106">
        <f t="shared" si="5"/>
        <v>0</v>
      </c>
      <c r="BG137" s="106">
        <f t="shared" si="6"/>
        <v>0</v>
      </c>
      <c r="BH137" s="106">
        <f t="shared" si="7"/>
        <v>0</v>
      </c>
      <c r="BI137" s="106">
        <f t="shared" si="8"/>
        <v>0</v>
      </c>
      <c r="BJ137" s="6" t="s">
        <v>79</v>
      </c>
      <c r="BK137" s="106">
        <f t="shared" si="9"/>
        <v>0</v>
      </c>
      <c r="BL137" s="6" t="s">
        <v>224</v>
      </c>
      <c r="BM137" s="105" t="s">
        <v>354</v>
      </c>
    </row>
    <row r="138" spans="1:65" s="17" customFormat="1" ht="24">
      <c r="A138" s="14"/>
      <c r="B138" s="15"/>
      <c r="C138" s="94">
        <f t="shared" si="10"/>
        <v>16</v>
      </c>
      <c r="D138" s="94" t="s">
        <v>219</v>
      </c>
      <c r="E138" s="95" t="s">
        <v>2658</v>
      </c>
      <c r="F138" s="96" t="s">
        <v>4935</v>
      </c>
      <c r="G138" s="97" t="s">
        <v>2612</v>
      </c>
      <c r="H138" s="98">
        <v>1.9</v>
      </c>
      <c r="I138" s="1"/>
      <c r="J138" s="99">
        <f t="shared" si="0"/>
        <v>0</v>
      </c>
      <c r="K138" s="96" t="s">
        <v>0</v>
      </c>
      <c r="L138" s="15"/>
      <c r="M138" s="100" t="s">
        <v>0</v>
      </c>
      <c r="N138" s="101" t="s">
        <v>37</v>
      </c>
      <c r="O138" s="102"/>
      <c r="P138" s="103">
        <f t="shared" si="1"/>
        <v>0</v>
      </c>
      <c r="Q138" s="103">
        <v>0</v>
      </c>
      <c r="R138" s="103">
        <f t="shared" si="2"/>
        <v>0</v>
      </c>
      <c r="S138" s="103">
        <v>0</v>
      </c>
      <c r="T138" s="104">
        <f t="shared" si="3"/>
        <v>0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R138" s="105" t="s">
        <v>224</v>
      </c>
      <c r="AT138" s="105" t="s">
        <v>219</v>
      </c>
      <c r="AU138" s="105" t="s">
        <v>79</v>
      </c>
      <c r="AY138" s="6" t="s">
        <v>217</v>
      </c>
      <c r="BE138" s="106">
        <f t="shared" si="4"/>
        <v>0</v>
      </c>
      <c r="BF138" s="106">
        <f t="shared" si="5"/>
        <v>0</v>
      </c>
      <c r="BG138" s="106">
        <f t="shared" si="6"/>
        <v>0</v>
      </c>
      <c r="BH138" s="106">
        <f t="shared" si="7"/>
        <v>0</v>
      </c>
      <c r="BI138" s="106">
        <f t="shared" si="8"/>
        <v>0</v>
      </c>
      <c r="BJ138" s="6" t="s">
        <v>79</v>
      </c>
      <c r="BK138" s="106">
        <f t="shared" si="9"/>
        <v>0</v>
      </c>
      <c r="BL138" s="6" t="s">
        <v>224</v>
      </c>
      <c r="BM138" s="105" t="s">
        <v>364</v>
      </c>
    </row>
    <row r="139" spans="1:65" s="17" customFormat="1" ht="24">
      <c r="A139" s="14"/>
      <c r="B139" s="15"/>
      <c r="C139" s="94">
        <f t="shared" si="10"/>
        <v>17</v>
      </c>
      <c r="D139" s="94" t="s">
        <v>219</v>
      </c>
      <c r="E139" s="95" t="s">
        <v>2659</v>
      </c>
      <c r="F139" s="96" t="s">
        <v>4936</v>
      </c>
      <c r="G139" s="97" t="s">
        <v>2612</v>
      </c>
      <c r="H139" s="98">
        <v>1.9</v>
      </c>
      <c r="I139" s="1"/>
      <c r="J139" s="99">
        <f t="shared" si="0"/>
        <v>0</v>
      </c>
      <c r="K139" s="96" t="s">
        <v>0</v>
      </c>
      <c r="L139" s="15"/>
      <c r="M139" s="100" t="s">
        <v>0</v>
      </c>
      <c r="N139" s="101" t="s">
        <v>37</v>
      </c>
      <c r="O139" s="102"/>
      <c r="P139" s="103">
        <f t="shared" si="1"/>
        <v>0</v>
      </c>
      <c r="Q139" s="103">
        <v>0</v>
      </c>
      <c r="R139" s="103">
        <f t="shared" si="2"/>
        <v>0</v>
      </c>
      <c r="S139" s="103">
        <v>0</v>
      </c>
      <c r="T139" s="104">
        <f t="shared" si="3"/>
        <v>0</v>
      </c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R139" s="105" t="s">
        <v>224</v>
      </c>
      <c r="AT139" s="105" t="s">
        <v>219</v>
      </c>
      <c r="AU139" s="105" t="s">
        <v>79</v>
      </c>
      <c r="AY139" s="6" t="s">
        <v>217</v>
      </c>
      <c r="BE139" s="106">
        <f t="shared" si="4"/>
        <v>0</v>
      </c>
      <c r="BF139" s="106">
        <f t="shared" si="5"/>
        <v>0</v>
      </c>
      <c r="BG139" s="106">
        <f t="shared" si="6"/>
        <v>0</v>
      </c>
      <c r="BH139" s="106">
        <f t="shared" si="7"/>
        <v>0</v>
      </c>
      <c r="BI139" s="106">
        <f t="shared" si="8"/>
        <v>0</v>
      </c>
      <c r="BJ139" s="6" t="s">
        <v>79</v>
      </c>
      <c r="BK139" s="106">
        <f t="shared" si="9"/>
        <v>0</v>
      </c>
      <c r="BL139" s="6" t="s">
        <v>224</v>
      </c>
      <c r="BM139" s="105" t="s">
        <v>2409</v>
      </c>
    </row>
    <row r="140" spans="1:65" s="17" customFormat="1" ht="24">
      <c r="A140" s="14"/>
      <c r="B140" s="15"/>
      <c r="C140" s="94">
        <f t="shared" si="10"/>
        <v>18</v>
      </c>
      <c r="D140" s="94" t="s">
        <v>219</v>
      </c>
      <c r="E140" s="95" t="s">
        <v>2660</v>
      </c>
      <c r="F140" s="96" t="s">
        <v>4937</v>
      </c>
      <c r="G140" s="97" t="s">
        <v>2612</v>
      </c>
      <c r="H140" s="98">
        <v>1.9</v>
      </c>
      <c r="I140" s="1"/>
      <c r="J140" s="99">
        <f t="shared" si="0"/>
        <v>0</v>
      </c>
      <c r="K140" s="96" t="s">
        <v>0</v>
      </c>
      <c r="L140" s="15"/>
      <c r="M140" s="100" t="s">
        <v>0</v>
      </c>
      <c r="N140" s="101" t="s">
        <v>37</v>
      </c>
      <c r="O140" s="102"/>
      <c r="P140" s="103">
        <f t="shared" si="1"/>
        <v>0</v>
      </c>
      <c r="Q140" s="103">
        <v>0</v>
      </c>
      <c r="R140" s="103">
        <f t="shared" si="2"/>
        <v>0</v>
      </c>
      <c r="S140" s="103">
        <v>0</v>
      </c>
      <c r="T140" s="104">
        <f t="shared" si="3"/>
        <v>0</v>
      </c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R140" s="105" t="s">
        <v>224</v>
      </c>
      <c r="AT140" s="105" t="s">
        <v>219</v>
      </c>
      <c r="AU140" s="105" t="s">
        <v>79</v>
      </c>
      <c r="AY140" s="6" t="s">
        <v>217</v>
      </c>
      <c r="BE140" s="106">
        <f t="shared" si="4"/>
        <v>0</v>
      </c>
      <c r="BF140" s="106">
        <f t="shared" si="5"/>
        <v>0</v>
      </c>
      <c r="BG140" s="106">
        <f t="shared" si="6"/>
        <v>0</v>
      </c>
      <c r="BH140" s="106">
        <f t="shared" si="7"/>
        <v>0</v>
      </c>
      <c r="BI140" s="106">
        <f t="shared" si="8"/>
        <v>0</v>
      </c>
      <c r="BJ140" s="6" t="s">
        <v>79</v>
      </c>
      <c r="BK140" s="106">
        <f t="shared" si="9"/>
        <v>0</v>
      </c>
      <c r="BL140" s="6" t="s">
        <v>224</v>
      </c>
      <c r="BM140" s="105" t="s">
        <v>380</v>
      </c>
    </row>
    <row r="141" spans="1:65" s="17" customFormat="1" ht="24">
      <c r="A141" s="14"/>
      <c r="B141" s="15"/>
      <c r="C141" s="94">
        <f t="shared" si="10"/>
        <v>19</v>
      </c>
      <c r="D141" s="94" t="s">
        <v>219</v>
      </c>
      <c r="E141" s="95" t="s">
        <v>2661</v>
      </c>
      <c r="F141" s="96" t="s">
        <v>4938</v>
      </c>
      <c r="G141" s="97" t="s">
        <v>2612</v>
      </c>
      <c r="H141" s="98">
        <v>1.9</v>
      </c>
      <c r="I141" s="1"/>
      <c r="J141" s="99">
        <f t="shared" si="0"/>
        <v>0</v>
      </c>
      <c r="K141" s="96" t="s">
        <v>0</v>
      </c>
      <c r="L141" s="15"/>
      <c r="M141" s="100" t="s">
        <v>0</v>
      </c>
      <c r="N141" s="101" t="s">
        <v>37</v>
      </c>
      <c r="O141" s="102"/>
      <c r="P141" s="103">
        <f t="shared" si="1"/>
        <v>0</v>
      </c>
      <c r="Q141" s="103">
        <v>0</v>
      </c>
      <c r="R141" s="103">
        <f t="shared" si="2"/>
        <v>0</v>
      </c>
      <c r="S141" s="103">
        <v>0</v>
      </c>
      <c r="T141" s="104">
        <f t="shared" si="3"/>
        <v>0</v>
      </c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R141" s="105" t="s">
        <v>224</v>
      </c>
      <c r="AT141" s="105" t="s">
        <v>219</v>
      </c>
      <c r="AU141" s="105" t="s">
        <v>79</v>
      </c>
      <c r="AY141" s="6" t="s">
        <v>217</v>
      </c>
      <c r="BE141" s="106">
        <f t="shared" si="4"/>
        <v>0</v>
      </c>
      <c r="BF141" s="106">
        <f t="shared" si="5"/>
        <v>0</v>
      </c>
      <c r="BG141" s="106">
        <f t="shared" si="6"/>
        <v>0</v>
      </c>
      <c r="BH141" s="106">
        <f t="shared" si="7"/>
        <v>0</v>
      </c>
      <c r="BI141" s="106">
        <f t="shared" si="8"/>
        <v>0</v>
      </c>
      <c r="BJ141" s="6" t="s">
        <v>79</v>
      </c>
      <c r="BK141" s="106">
        <f t="shared" si="9"/>
        <v>0</v>
      </c>
      <c r="BL141" s="6" t="s">
        <v>224</v>
      </c>
      <c r="BM141" s="105" t="s">
        <v>395</v>
      </c>
    </row>
    <row r="142" spans="1:65" s="17" customFormat="1" ht="24">
      <c r="A142" s="14"/>
      <c r="B142" s="15"/>
      <c r="C142" s="94">
        <f t="shared" si="10"/>
        <v>20</v>
      </c>
      <c r="D142" s="94" t="s">
        <v>219</v>
      </c>
      <c r="E142" s="95" t="s">
        <v>2662</v>
      </c>
      <c r="F142" s="96" t="s">
        <v>4939</v>
      </c>
      <c r="G142" s="97" t="s">
        <v>2612</v>
      </c>
      <c r="H142" s="98">
        <v>1.9</v>
      </c>
      <c r="I142" s="1"/>
      <c r="J142" s="99">
        <f t="shared" si="0"/>
        <v>0</v>
      </c>
      <c r="K142" s="96" t="s">
        <v>0</v>
      </c>
      <c r="L142" s="15"/>
      <c r="M142" s="100" t="s">
        <v>0</v>
      </c>
      <c r="N142" s="101" t="s">
        <v>37</v>
      </c>
      <c r="O142" s="102"/>
      <c r="P142" s="103">
        <f t="shared" si="1"/>
        <v>0</v>
      </c>
      <c r="Q142" s="103">
        <v>0</v>
      </c>
      <c r="R142" s="103">
        <f t="shared" si="2"/>
        <v>0</v>
      </c>
      <c r="S142" s="103">
        <v>0</v>
      </c>
      <c r="T142" s="104">
        <f t="shared" si="3"/>
        <v>0</v>
      </c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R142" s="105" t="s">
        <v>224</v>
      </c>
      <c r="AT142" s="105" t="s">
        <v>219</v>
      </c>
      <c r="AU142" s="105" t="s">
        <v>79</v>
      </c>
      <c r="AY142" s="6" t="s">
        <v>217</v>
      </c>
      <c r="BE142" s="106">
        <f t="shared" si="4"/>
        <v>0</v>
      </c>
      <c r="BF142" s="106">
        <f t="shared" si="5"/>
        <v>0</v>
      </c>
      <c r="BG142" s="106">
        <f t="shared" si="6"/>
        <v>0</v>
      </c>
      <c r="BH142" s="106">
        <f t="shared" si="7"/>
        <v>0</v>
      </c>
      <c r="BI142" s="106">
        <f t="shared" si="8"/>
        <v>0</v>
      </c>
      <c r="BJ142" s="6" t="s">
        <v>79</v>
      </c>
      <c r="BK142" s="106">
        <f t="shared" si="9"/>
        <v>0</v>
      </c>
      <c r="BL142" s="6" t="s">
        <v>224</v>
      </c>
      <c r="BM142" s="105" t="s">
        <v>2413</v>
      </c>
    </row>
    <row r="143" spans="1:65" s="17" customFormat="1" ht="24">
      <c r="A143" s="14"/>
      <c r="B143" s="15"/>
      <c r="C143" s="94">
        <f t="shared" si="10"/>
        <v>21</v>
      </c>
      <c r="D143" s="94" t="s">
        <v>219</v>
      </c>
      <c r="E143" s="95" t="s">
        <v>2663</v>
      </c>
      <c r="F143" s="96" t="s">
        <v>4940</v>
      </c>
      <c r="G143" s="97" t="s">
        <v>2612</v>
      </c>
      <c r="H143" s="98">
        <v>1.9</v>
      </c>
      <c r="I143" s="1"/>
      <c r="J143" s="99">
        <f t="shared" si="0"/>
        <v>0</v>
      </c>
      <c r="K143" s="96" t="s">
        <v>0</v>
      </c>
      <c r="L143" s="15"/>
      <c r="M143" s="100" t="s">
        <v>0</v>
      </c>
      <c r="N143" s="101" t="s">
        <v>37</v>
      </c>
      <c r="O143" s="102"/>
      <c r="P143" s="103">
        <f t="shared" si="1"/>
        <v>0</v>
      </c>
      <c r="Q143" s="103">
        <v>0</v>
      </c>
      <c r="R143" s="103">
        <f t="shared" si="2"/>
        <v>0</v>
      </c>
      <c r="S143" s="103">
        <v>0</v>
      </c>
      <c r="T143" s="104">
        <f t="shared" si="3"/>
        <v>0</v>
      </c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R143" s="105" t="s">
        <v>224</v>
      </c>
      <c r="AT143" s="105" t="s">
        <v>219</v>
      </c>
      <c r="AU143" s="105" t="s">
        <v>79</v>
      </c>
      <c r="AY143" s="6" t="s">
        <v>217</v>
      </c>
      <c r="BE143" s="106">
        <f t="shared" si="4"/>
        <v>0</v>
      </c>
      <c r="BF143" s="106">
        <f t="shared" si="5"/>
        <v>0</v>
      </c>
      <c r="BG143" s="106">
        <f t="shared" si="6"/>
        <v>0</v>
      </c>
      <c r="BH143" s="106">
        <f t="shared" si="7"/>
        <v>0</v>
      </c>
      <c r="BI143" s="106">
        <f t="shared" si="8"/>
        <v>0</v>
      </c>
      <c r="BJ143" s="6" t="s">
        <v>79</v>
      </c>
      <c r="BK143" s="106">
        <f t="shared" si="9"/>
        <v>0</v>
      </c>
      <c r="BL143" s="6" t="s">
        <v>224</v>
      </c>
      <c r="BM143" s="105" t="s">
        <v>410</v>
      </c>
    </row>
    <row r="144" spans="1:65" s="17" customFormat="1" ht="24">
      <c r="A144" s="14"/>
      <c r="B144" s="15"/>
      <c r="C144" s="94">
        <f t="shared" si="10"/>
        <v>22</v>
      </c>
      <c r="D144" s="94" t="s">
        <v>219</v>
      </c>
      <c r="E144" s="95" t="s">
        <v>2664</v>
      </c>
      <c r="F144" s="96" t="s">
        <v>4941</v>
      </c>
      <c r="G144" s="97" t="s">
        <v>2612</v>
      </c>
      <c r="H144" s="98">
        <v>1.29</v>
      </c>
      <c r="I144" s="1"/>
      <c r="J144" s="99">
        <f t="shared" si="0"/>
        <v>0</v>
      </c>
      <c r="K144" s="96" t="s">
        <v>0</v>
      </c>
      <c r="L144" s="15"/>
      <c r="M144" s="118" t="s">
        <v>0</v>
      </c>
      <c r="N144" s="119" t="s">
        <v>37</v>
      </c>
      <c r="O144" s="120"/>
      <c r="P144" s="121">
        <f t="shared" si="1"/>
        <v>0</v>
      </c>
      <c r="Q144" s="121">
        <v>0</v>
      </c>
      <c r="R144" s="121">
        <f t="shared" si="2"/>
        <v>0</v>
      </c>
      <c r="S144" s="121">
        <v>0</v>
      </c>
      <c r="T144" s="122">
        <f t="shared" si="3"/>
        <v>0</v>
      </c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R144" s="105" t="s">
        <v>224</v>
      </c>
      <c r="AT144" s="105" t="s">
        <v>219</v>
      </c>
      <c r="AU144" s="105" t="s">
        <v>79</v>
      </c>
      <c r="AY144" s="6" t="s">
        <v>217</v>
      </c>
      <c r="BE144" s="106">
        <f t="shared" si="4"/>
        <v>0</v>
      </c>
      <c r="BF144" s="106">
        <f t="shared" si="5"/>
        <v>0</v>
      </c>
      <c r="BG144" s="106">
        <f t="shared" si="6"/>
        <v>0</v>
      </c>
      <c r="BH144" s="106">
        <f t="shared" si="7"/>
        <v>0</v>
      </c>
      <c r="BI144" s="106">
        <f t="shared" si="8"/>
        <v>0</v>
      </c>
      <c r="BJ144" s="6" t="s">
        <v>79</v>
      </c>
      <c r="BK144" s="106">
        <f t="shared" si="9"/>
        <v>0</v>
      </c>
      <c r="BL144" s="6" t="s">
        <v>224</v>
      </c>
      <c r="BM144" s="105" t="s">
        <v>425</v>
      </c>
    </row>
    <row r="145" spans="1:31" s="17" customFormat="1" ht="6.95" customHeight="1">
      <c r="A145" s="14"/>
      <c r="B145" s="46"/>
      <c r="C145" s="47"/>
      <c r="D145" s="47"/>
      <c r="E145" s="47"/>
      <c r="F145" s="47"/>
      <c r="G145" s="47"/>
      <c r="H145" s="47"/>
      <c r="I145" s="47"/>
      <c r="J145" s="47"/>
      <c r="K145" s="47"/>
      <c r="L145" s="15"/>
      <c r="M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</row>
  </sheetData>
  <sheetProtection algorithmName="SHA-512" hashValue="bSOjzBZuZWPhclhXoX59p8Wj62npeg7byh/1rCgifs/DWcduNXiAFylUBIdqhjdmb0E6OdP4nOUlFIpqZ8thJA==" saltValue="KieaQa5y/OvxWHwsVscmDA==" spinCount="100000" sheet="1" objects="1" scenarios="1"/>
  <autoFilter ref="C120:K144"/>
  <mergeCells count="12">
    <mergeCell ref="E113:H113"/>
    <mergeCell ref="L2:V2"/>
    <mergeCell ref="E85:H85"/>
    <mergeCell ref="E87:H87"/>
    <mergeCell ref="E89:H89"/>
    <mergeCell ref="E109:H109"/>
    <mergeCell ref="E111:H11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scale="84" fitToHeight="100" orientation="landscape" blackAndWhite="1" r:id="rId1"/>
  <headerFooter>
    <oddFooter>&amp;CStrana &amp;P z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26</vt:i4>
      </vt:variant>
      <vt:variant>
        <vt:lpstr>Pojmenované oblasti</vt:lpstr>
      </vt:variant>
      <vt:variant>
        <vt:i4>52</vt:i4>
      </vt:variant>
    </vt:vector>
  </HeadingPairs>
  <TitlesOfParts>
    <vt:vector size="78" baseType="lpstr">
      <vt:lpstr>Rekapitulace stavby</vt:lpstr>
      <vt:lpstr>SO 01-A - MŠ Tychonova - ...</vt:lpstr>
      <vt:lpstr>SO 01-A_01 - Dveře</vt:lpstr>
      <vt:lpstr>SO 01-A_02 - Okna</vt:lpstr>
      <vt:lpstr>SO 01-A_03 - Zámečnické v...</vt:lpstr>
      <vt:lpstr>SO 01-A_04 - Truhlářské v...</vt:lpstr>
      <vt:lpstr>SO 01-A_05 - Klempířské v...</vt:lpstr>
      <vt:lpstr>SO 01-A_06 - Kamenické vý...</vt:lpstr>
      <vt:lpstr>SO 01-A_07 - Ostatní výrobky</vt:lpstr>
      <vt:lpstr>SO 01-A_08 - Herní prvky</vt:lpstr>
      <vt:lpstr>SO 01-B - MŠ Tychonova - ...</vt:lpstr>
      <vt:lpstr>SO 02 - Oprava oplocení</vt:lpstr>
      <vt:lpstr>SO 101 - Zpevněné plochy,...</vt:lpstr>
      <vt:lpstr>01 - Zařizovací předměty</vt:lpstr>
      <vt:lpstr>02 - Kanalizace</vt:lpstr>
      <vt:lpstr>03 - Vodovod</vt:lpstr>
      <vt:lpstr>SO 202 - Vytápění</vt:lpstr>
      <vt:lpstr>SO 203 - OPZ</vt:lpstr>
      <vt:lpstr>SO 204 - VZT</vt:lpstr>
      <vt:lpstr>SO 205 - Silnoproud</vt:lpstr>
      <vt:lpstr>SO 206 - Slaboproud</vt:lpstr>
      <vt:lpstr>SO 207 - MaR</vt:lpstr>
      <vt:lpstr>SO 208 - Hospodaření s de...</vt:lpstr>
      <vt:lpstr>SO 209 - Přípojky</vt:lpstr>
      <vt:lpstr>SO 210 - Gastro</vt:lpstr>
      <vt:lpstr>SO 900 - VRN</vt:lpstr>
      <vt:lpstr>'01 - Zařizovací předměty'!Názvy_tisku</vt:lpstr>
      <vt:lpstr>'02 - Kanalizace'!Názvy_tisku</vt:lpstr>
      <vt:lpstr>'03 - Vodovod'!Názvy_tisku</vt:lpstr>
      <vt:lpstr>'Rekapitulace stavby'!Názvy_tisku</vt:lpstr>
      <vt:lpstr>'SO 01-A - MŠ Tychonova - ...'!Názvy_tisku</vt:lpstr>
      <vt:lpstr>'SO 01-A_01 - Dveře'!Názvy_tisku</vt:lpstr>
      <vt:lpstr>'SO 01-A_02 - Okna'!Názvy_tisku</vt:lpstr>
      <vt:lpstr>'SO 01-A_03 - Zámečnické v...'!Názvy_tisku</vt:lpstr>
      <vt:lpstr>'SO 01-A_04 - Truhlářské v...'!Názvy_tisku</vt:lpstr>
      <vt:lpstr>'SO 01-A_05 - Klempířské v...'!Názvy_tisku</vt:lpstr>
      <vt:lpstr>'SO 01-A_06 - Kamenické vý...'!Názvy_tisku</vt:lpstr>
      <vt:lpstr>'SO 01-A_07 - Ostatní výrobky'!Názvy_tisku</vt:lpstr>
      <vt:lpstr>'SO 01-A_08 - Herní prvky'!Názvy_tisku</vt:lpstr>
      <vt:lpstr>'SO 01-B - MŠ Tychonova - ...'!Názvy_tisku</vt:lpstr>
      <vt:lpstr>'SO 02 - Oprava oplocení'!Názvy_tisku</vt:lpstr>
      <vt:lpstr>'SO 101 - Zpevněné plochy,...'!Názvy_tisku</vt:lpstr>
      <vt:lpstr>'SO 202 - Vytápění'!Názvy_tisku</vt:lpstr>
      <vt:lpstr>'SO 203 - OPZ'!Názvy_tisku</vt:lpstr>
      <vt:lpstr>'SO 204 - VZT'!Názvy_tisku</vt:lpstr>
      <vt:lpstr>'SO 205 - Silnoproud'!Názvy_tisku</vt:lpstr>
      <vt:lpstr>'SO 206 - Slaboproud'!Názvy_tisku</vt:lpstr>
      <vt:lpstr>'SO 207 - MaR'!Názvy_tisku</vt:lpstr>
      <vt:lpstr>'SO 208 - Hospodaření s de...'!Názvy_tisku</vt:lpstr>
      <vt:lpstr>'SO 209 - Přípojky'!Názvy_tisku</vt:lpstr>
      <vt:lpstr>'SO 210 - Gastro'!Názvy_tisku</vt:lpstr>
      <vt:lpstr>'SO 900 - VRN'!Názvy_tisku</vt:lpstr>
      <vt:lpstr>'01 - Zařizovací předměty'!Oblast_tisku</vt:lpstr>
      <vt:lpstr>'02 - Kanalizace'!Oblast_tisku</vt:lpstr>
      <vt:lpstr>'03 - Vodovod'!Oblast_tisku</vt:lpstr>
      <vt:lpstr>'Rekapitulace stavby'!Oblast_tisku</vt:lpstr>
      <vt:lpstr>'SO 01-A - MŠ Tychonova - ...'!Oblast_tisku</vt:lpstr>
      <vt:lpstr>'SO 01-A_01 - Dveře'!Oblast_tisku</vt:lpstr>
      <vt:lpstr>'SO 01-A_02 - Okna'!Oblast_tisku</vt:lpstr>
      <vt:lpstr>'SO 01-A_03 - Zámečnické v...'!Oblast_tisku</vt:lpstr>
      <vt:lpstr>'SO 01-A_04 - Truhlářské v...'!Oblast_tisku</vt:lpstr>
      <vt:lpstr>'SO 01-A_05 - Klempířské v...'!Oblast_tisku</vt:lpstr>
      <vt:lpstr>'SO 01-A_06 - Kamenické vý...'!Oblast_tisku</vt:lpstr>
      <vt:lpstr>'SO 01-A_07 - Ostatní výrobky'!Oblast_tisku</vt:lpstr>
      <vt:lpstr>'SO 01-A_08 - Herní prvky'!Oblast_tisku</vt:lpstr>
      <vt:lpstr>'SO 01-B - MŠ Tychonova - ...'!Oblast_tisku</vt:lpstr>
      <vt:lpstr>'SO 02 - Oprava oplocení'!Oblast_tisku</vt:lpstr>
      <vt:lpstr>'SO 101 - Zpevněné plochy,...'!Oblast_tisku</vt:lpstr>
      <vt:lpstr>'SO 202 - Vytápění'!Oblast_tisku</vt:lpstr>
      <vt:lpstr>'SO 203 - OPZ'!Oblast_tisku</vt:lpstr>
      <vt:lpstr>'SO 204 - VZT'!Oblast_tisku</vt:lpstr>
      <vt:lpstr>'SO 205 - Silnoproud'!Oblast_tisku</vt:lpstr>
      <vt:lpstr>'SO 206 - Slaboproud'!Oblast_tisku</vt:lpstr>
      <vt:lpstr>'SO 207 - MaR'!Oblast_tisku</vt:lpstr>
      <vt:lpstr>'SO 208 - Hospodaření s de...'!Oblast_tisku</vt:lpstr>
      <vt:lpstr>'SO 209 - Přípojky'!Oblast_tisku</vt:lpstr>
      <vt:lpstr>'SO 210 - Gastro'!Oblast_tisku</vt:lpstr>
      <vt:lpstr>'SO 900 - VRN'!Oblast_tisku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TOMASNTB\HP</dc:creator>
  <cp:lastModifiedBy>Miroslav Voráček</cp:lastModifiedBy>
  <cp:lastPrinted>2021-04-13T10:46:54Z</cp:lastPrinted>
  <dcterms:created xsi:type="dcterms:W3CDTF">2021-03-12T21:32:43Z</dcterms:created>
  <dcterms:modified xsi:type="dcterms:W3CDTF">2021-04-14T05:55:26Z</dcterms:modified>
</cp:coreProperties>
</file>