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396.1 - Obora č.p. 1 - I...." sheetId="2" r:id="rId2"/>
    <sheet name="396.2 - Obora č.p. 1 - II..." sheetId="3" r:id="rId3"/>
    <sheet name="396.3 - Obora č.p. 1 - II..." sheetId="4" r:id="rId4"/>
    <sheet name="396.4 - Sanace ohradní st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'396.1 - Obora č.p. 1 - I....'!$C$141:$K$636</definedName>
    <definedName name="_xlnm.Print_Area" localSheetId="1">'396.1 - Obora č.p. 1 - I....'!$C$4:$J$39,'396.1 - Obora č.p. 1 - I....'!$C$45:$J$123,'396.1 - Obora č.p. 1 - I....'!$C$129:$J$636</definedName>
    <definedName name="_xlnm._FilterDatabase" localSheetId="2" hidden="1">'396.2 - Obora č.p. 1 - II...'!$C$124:$K$338</definedName>
    <definedName name="_xlnm.Print_Area" localSheetId="2">'396.2 - Obora č.p. 1 - II...'!$C$4:$J$39,'396.2 - Obora č.p. 1 - II...'!$C$45:$J$106,'396.2 - Obora č.p. 1 - II...'!$C$112:$J$338</definedName>
    <definedName name="_xlnm._FilterDatabase" localSheetId="3" hidden="1">'396.3 - Obora č.p. 1 - II...'!$C$106:$K$195</definedName>
    <definedName name="_xlnm.Print_Area" localSheetId="3">'396.3 - Obora č.p. 1 - II...'!$C$4:$J$39,'396.3 - Obora č.p. 1 - II...'!$C$45:$J$88,'396.3 - Obora č.p. 1 - II...'!$C$94:$J$195</definedName>
    <definedName name="_xlnm._FilterDatabase" localSheetId="4" hidden="1">'396.4 - Sanace ohradní st...'!$C$91:$K$131</definedName>
    <definedName name="_xlnm.Print_Area" localSheetId="4">'396.4 - Sanace ohradní st...'!$C$4:$J$39,'396.4 - Sanace ohradní st...'!$C$45:$J$73,'396.4 - Sanace ohradní st...'!$C$79:$J$131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'396.1 - Obora č.p. 1 - I....'!$141:$141</definedName>
    <definedName name="_xlnm.Print_Titles" localSheetId="2">'396.2 - Obora č.p. 1 - II...'!$124:$124</definedName>
    <definedName name="_xlnm.Print_Titles" localSheetId="3">'396.3 - Obora č.p. 1 - II...'!$106:$106</definedName>
    <definedName name="_xlnm.Print_Titles" localSheetId="4">'396.4 - Sanace ohradní st...'!$91:$91</definedName>
  </definedNames>
  <calcPr fullCalcOnLoad="1"/>
</workbook>
</file>

<file path=xl/sharedStrings.xml><?xml version="1.0" encoding="utf-8"?>
<sst xmlns="http://schemas.openxmlformats.org/spreadsheetml/2006/main" count="11703" uniqueCount="2597">
  <si>
    <t>Export Komplet</t>
  </si>
  <si>
    <t>VZ</t>
  </si>
  <si>
    <t>2.0</t>
  </si>
  <si>
    <t>ZAMOK</t>
  </si>
  <si>
    <t>False</t>
  </si>
  <si>
    <t>{dbdd36c5-f6f5-4e4f-a09d-3403d40c78c6}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</si>
  <si>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</si>
  <si>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</si>
  <si>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</si>
  <si>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</si>
  <si>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</si>
  <si>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</si>
  <si>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</si>
  <si>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</si>
  <si>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396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</si>
  <si>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</si>
  <si>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</si>
  <si>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Řešení vlhkosti a fasády objektu Obora 1 - Hvězda</t>
  </si>
  <si>
    <t>KSO:</t>
  </si>
  <si>
    <t>803 59</t>
  </si>
  <si>
    <t>CC-CZ:</t>
  </si>
  <si>
    <t>1130</t>
  </si>
  <si>
    <t>Místo:</t>
  </si>
  <si>
    <t>k.ú. Liboc</t>
  </si>
  <si>
    <t>Datum:</t>
  </si>
  <si>
    <t>6. 6. 2020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</si>
  <si>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</si>
  <si>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</si>
  <si>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</si>
  <si>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</si>
  <si>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</si>
  <si>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</si>
  <si>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</si>
  <si>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</si>
  <si>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Ing. Filip Nehonský</t>
  </si>
  <si>
    <t>True</t>
  </si>
  <si>
    <t>Zpracovatel:</t>
  </si>
  <si>
    <t>Pavel Novotný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</si>
  <si>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</si>
  <si>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</si>
  <si>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</si>
  <si>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</si>
  <si>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</si>
  <si>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</si>
  <si>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</si>
  <si>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</si>
  <si>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</si>
  <si>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</si>
  <si>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</si>
  <si>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</si>
  <si>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</si>
  <si>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</si>
  <si>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</si>
  <si>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</si>
  <si>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</si>
  <si>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</si>
  <si>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</si>
  <si>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</si>
  <si>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</si>
  <si>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</si>
  <si>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</si>
  <si>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</si>
  <si>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</si>
  <si>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</si>
  <si>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</si>
  <si>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</si>
  <si>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</si>
  <si>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</si>
  <si>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</si>
  <si>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</si>
  <si>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</si>
  <si>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</si>
  <si>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</si>
  <si>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</si>
  <si>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</si>
  <si>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</si>
  <si>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</si>
  <si>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</si>
  <si>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</si>
  <si>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396.1</t>
  </si>
  <si>
    <t>Obora č.p. 1 - I. etapa</t>
  </si>
  <si>
    <t>STA</t>
  </si>
  <si>
    <t>1</t>
  </si>
  <si>
    <t>{fb8e664f-8268-4281-a48b-e53dfb71a6a8}</t>
  </si>
  <si>
    <t>396.2</t>
  </si>
  <si>
    <t>Obora č.p. 1 - II. etapa A</t>
  </si>
  <si>
    <t>{6fc963af-71ba-4877-9f9a-3c2434cefab2}</t>
  </si>
  <si>
    <t>396.3</t>
  </si>
  <si>
    <t>Obora č.p. 1 - II. etapa B</t>
  </si>
  <si>
    <t>{4d7f72fb-9f31-430b-a030-0c4a6bea2f3a}</t>
  </si>
  <si>
    <t>396.4</t>
  </si>
  <si>
    <t>Sanace ohradní stěny opěrná konstrukce</t>
  </si>
  <si>
    <t>{761196a5-58f9-4a6b-8555-b2e03bb0151b}</t>
  </si>
  <si>
    <t>KRYCÍ LIST SOUPISU PRACÍ</t>
  </si>
  <si>
    <t>Objekt:</t>
  </si>
  <si>
    <t>396.1 - Obora č.p. 1 - I. etapa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</si>
  <si>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</si>
  <si>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</si>
  <si>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</si>
  <si>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</si>
  <si>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</si>
  <si>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</si>
  <si>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</si>
  <si>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13 - Zemní práce - hloubené vykopávky</t>
  </si>
  <si>
    <t xml:space="preserve">      15 - Zemní práce - zajištění výkopu, násypu a svahu</t>
  </si>
  <si>
    <t xml:space="preserve">      16 - Zemní práce - přemístění výkopku</t>
  </si>
  <si>
    <t xml:space="preserve">      17 - Zemní práce - konstrukce ze zemin</t>
  </si>
  <si>
    <t xml:space="preserve">      18 - Zemní práce - povrchové úpravy terénu</t>
  </si>
  <si>
    <t xml:space="preserve">    2 - Zakládání</t>
  </si>
  <si>
    <t xml:space="preserve">      21 - Zakládání - úprava podloží a základové spáry, zlepšování vlastností hornin</t>
  </si>
  <si>
    <t xml:space="preserve">      27 - Zakládání - základy</t>
  </si>
  <si>
    <t xml:space="preserve">    3 - Svislé a kompletní konstrukce</t>
  </si>
  <si>
    <t xml:space="preserve">      31 - Zdi pozemních staveb</t>
  </si>
  <si>
    <t xml:space="preserve">      33 - Sloupy a pilíře, rámové konstrukce</t>
  </si>
  <si>
    <t xml:space="preserve">      34 - Stěny a příčky</t>
  </si>
  <si>
    <t xml:space="preserve">    4 - Vodorovné konstrukce</t>
  </si>
  <si>
    <t xml:space="preserve">      45 - Podkladní a vedlejší konstrukce kromě vozovek a železničního svršku</t>
  </si>
  <si>
    <t xml:space="preserve">    5 - Komunikace pozemní</t>
  </si>
  <si>
    <t xml:space="preserve">      56 - Podkladní vrstvy komunikací, letišť a ploch</t>
  </si>
  <si>
    <t xml:space="preserve">      59 - Kryty pozemních komunikací, letišť a ploch dlážděné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</si>
  <si>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</si>
  <si>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</si>
  <si>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</si>
  <si>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</si>
  <si>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8 - Trubní vedení</t>
  </si>
  <si>
    <t xml:space="preserve">      83 - Potrubí z trub kameninových a keramických</t>
  </si>
  <si>
    <t xml:space="preserve">      87 - Potrubí z trub plastických a skleněných</t>
  </si>
  <si>
    <t xml:space="preserve">      89 - Ostatní konstrukce</t>
  </si>
  <si>
    <t xml:space="preserve">    9 - Ostatní konstrukce a práce, bourání</t>
  </si>
  <si>
    <t xml:space="preserve">      93 - Různé dokončovací konstrukce a práce inženýrských staveb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</si>
  <si>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</si>
  <si>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</si>
  <si>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</si>
  <si>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97 - Prorážení otvorů a ostatní bourací práce</t>
  </si>
  <si>
    <t xml:space="preserve">      98 - Demolice a sanace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</si>
  <si>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</si>
  <si>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</si>
  <si>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</si>
  <si>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</si>
  <si>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</si>
  <si>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</si>
  <si>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</si>
  <si>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</si>
  <si>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</si>
  <si>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</si>
  <si>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  7414 - Hromosvod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</si>
  <si>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</si>
  <si>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</si>
  <si>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</si>
  <si>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</si>
  <si>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</si>
  <si>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</si>
  <si>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</si>
  <si>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</si>
  <si>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</si>
  <si>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</si>
  <si>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</si>
  <si>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</si>
  <si>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</si>
  <si>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</si>
  <si>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</si>
  <si>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</si>
  <si>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</si>
  <si>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</si>
  <si>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</si>
  <si>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</si>
  <si>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</si>
  <si>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</si>
  <si>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</si>
  <si>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</si>
  <si>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</si>
  <si>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</si>
  <si>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</si>
  <si>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</si>
  <si>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</si>
  <si>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</si>
  <si>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</si>
  <si>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</si>
  <si>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</si>
  <si>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</si>
  <si>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</si>
  <si>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</si>
  <si>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2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</si>
  <si>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</si>
  <si>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</si>
  <si>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</si>
  <si>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</si>
  <si>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4</t>
  </si>
  <si>
    <t>3</t>
  </si>
  <si>
    <t>1087198818</t>
  </si>
  <si>
    <t>113106161</t>
  </si>
  <si>
    <t>Rozebrání dlažeb a dílců vozovek a ploch s přemístěním hmot na skládku na vzdálenost do 3 m nebo s naložením na dopravní prostředek, s jakoukoliv výplní spár ručně z drobných kostek nebo odseků s ložem z kameniva</t>
  </si>
  <si>
    <t>1895926929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</si>
  <si>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</si>
  <si>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</si>
  <si>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-1964729881</t>
  </si>
  <si>
    <t>113107330</t>
  </si>
  <si>
    <t>Odstranění podkladů nebo krytů strojně plochy jednotlivě do 50 m2 s přemístěním hmot na skládku na vzdálenost do 3 m nebo s naložením na dopravní prostředek z betonu prostého, o tl. vrstvy do 100 mm</t>
  </si>
  <si>
    <t>439208660</t>
  </si>
  <si>
    <t>13</t>
  </si>
  <si>
    <t>Zemní práce - hloubené vykopávky</t>
  </si>
  <si>
    <t>5</t>
  </si>
  <si>
    <t>131111333</t>
  </si>
  <si>
    <t>Vrtání jamek ručním motorovým vrtákem průměru přes 200 do 300 mm</t>
  </si>
  <si>
    <t>m</t>
  </si>
  <si>
    <t>650643219</t>
  </si>
  <si>
    <t>6</t>
  </si>
  <si>
    <t>131111359</t>
  </si>
  <si>
    <t>Vrtání jamek Příplatek k cenám -1331 až -1343 za vrtání v kamenité nebo kořeny prorostlé půdě</t>
  </si>
  <si>
    <t>-715156902</t>
  </si>
  <si>
    <t>7</t>
  </si>
  <si>
    <t>132201401</t>
  </si>
  <si>
    <t>Hloubená vykopávka pod základy ručně s přehozením výkopku na vzdálenost 3 m nebo s naložením na dopravní prostředek v hornině třídy těžitelnosti I skupiny 3</t>
  </si>
  <si>
    <t>m3</t>
  </si>
  <si>
    <t>-1020782802</t>
  </si>
  <si>
    <t>8</t>
  </si>
  <si>
    <t>132212212</t>
  </si>
  <si>
    <t>Hloubení rýh šířky přes 800 do 2 000 mm ručně zapažených i nezapažených, s urovnáním dna do předepsaného profilu a spádu v hornině třídy těžitelnosti I skupiny 3 nesoudržných</t>
  </si>
  <si>
    <t>20177789</t>
  </si>
  <si>
    <t>9</t>
  </si>
  <si>
    <t>132254203</t>
  </si>
  <si>
    <t>Hloubení zapažených rýh šířky přes 800 do 2 000 mm strojně s urovnáním dna do předepsaného profilu a spádu v hornině třídy těžitelnosti I skupiny 3 přes 50 do 100 m3</t>
  </si>
  <si>
    <t>570114589</t>
  </si>
  <si>
    <t>10</t>
  </si>
  <si>
    <t>133211012</t>
  </si>
  <si>
    <t>Hloubení šachet při překopech inženýrských sítí ručně zapažených i nezapažených objemu do 10 m3 v hornině třídy těžitelnosti I skupiny 3 nesoudržných</t>
  </si>
  <si>
    <t>1464935453</t>
  </si>
  <si>
    <t>Zemní práce - zajištění výkopu, násypu a svahu</t>
  </si>
  <si>
    <t>151101201</t>
  </si>
  <si>
    <t>Zřízení pažení stěn výkopu bez rozepření nebo vzepření příložné, hloubky do 4 m</t>
  </si>
  <si>
    <t>1825839038</t>
  </si>
  <si>
    <t>12</t>
  </si>
  <si>
    <t>151101211</t>
  </si>
  <si>
    <t>Odstranění pažení stěn výkopu bez rozepření nebo vzepření s uložením pažin na vzdálenost do 3 m od okraje výkopu příložné, hloubky do 4 m</t>
  </si>
  <si>
    <t>-1012707460</t>
  </si>
  <si>
    <t>151101301</t>
  </si>
  <si>
    <t>Zřízení rozepření zapažených stěn výkopů s potřebným přepažováním při pažení příložném, hloubky do 4 m</t>
  </si>
  <si>
    <t>323112584</t>
  </si>
  <si>
    <t>14</t>
  </si>
  <si>
    <t>151101311</t>
  </si>
  <si>
    <t>Odstranění rozepření stěn výkopů s uložením materiálu na vzdálenost do 3 m od okraje výkopu pažení příložného, hloubky do 4 m</t>
  </si>
  <si>
    <t>-1942147766</t>
  </si>
  <si>
    <t>151811131</t>
  </si>
  <si>
    <t>Zřízení pažicích boxů pro pažení a rozepření stěn rýh podzemního vedení hloubka výkopu do 4 m, šířka do 1,2 m</t>
  </si>
  <si>
    <t>-1325933950</t>
  </si>
  <si>
    <t>16</t>
  </si>
  <si>
    <t>151811231</t>
  </si>
  <si>
    <t>Odstranění pažicích boxů pro pažení a rozepření stěn rýh podzemního vedení hloubka výkopu do 4 m, šířka do 1,2 m</t>
  </si>
  <si>
    <t>-1930765849</t>
  </si>
  <si>
    <t>Zemní práce - přemístění výkopku</t>
  </si>
  <si>
    <t>17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</si>
  <si>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</si>
  <si>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</si>
  <si>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-2099494222</t>
  </si>
  <si>
    <t>18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</si>
  <si>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</si>
  <si>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</si>
  <si>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-495968486</t>
  </si>
  <si>
    <t>Zemní práce - konstrukce ze zemin</t>
  </si>
  <si>
    <t>19</t>
  </si>
  <si>
    <t>171201201</t>
  </si>
  <si>
    <t>Uložení sypaniny na skládky nebo meziskládky bez hutnění s upravením uložené sypaniny do předepsaného tvaru</t>
  </si>
  <si>
    <t>-1697686486</t>
  </si>
  <si>
    <t>20</t>
  </si>
  <si>
    <t>171201211</t>
  </si>
  <si>
    <t>Poplatek za uložení stavebního odpadu na skládce (skládkovné) zeminy a kameniva zatříděného do Katalogu odpadů pod kódem 170 504</t>
  </si>
  <si>
    <t>t</t>
  </si>
  <si>
    <t>1185514952</t>
  </si>
  <si>
    <t>174101101</t>
  </si>
  <si>
    <t>Zásyp sypaninou z jakékoliv horniny strojně s uložením výkopku ve vrstvách se zhutněním jam, šachet, rýh nebo kolem objektů v těchto vykopávkách</t>
  </si>
  <si>
    <t>-1046026425</t>
  </si>
  <si>
    <t>22</t>
  </si>
  <si>
    <t>M</t>
  </si>
  <si>
    <t>10364109</t>
  </si>
  <si>
    <t>zemina pro terénní úpravy - tříděná jílovitá</t>
  </si>
  <si>
    <t>-299696251</t>
  </si>
  <si>
    <t>23</t>
  </si>
  <si>
    <t>-1487796060</t>
  </si>
  <si>
    <t>24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</si>
  <si>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</si>
  <si>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</si>
  <si>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-439179715</t>
  </si>
  <si>
    <t>25</t>
  </si>
  <si>
    <t>58331200</t>
  </si>
  <si>
    <t>štěrkopísek netříděný zásypový</t>
  </si>
  <si>
    <t>-1911993434</t>
  </si>
  <si>
    <t>26</t>
  </si>
  <si>
    <t>1851131543</t>
  </si>
  <si>
    <t>27</t>
  </si>
  <si>
    <t>58333674</t>
  </si>
  <si>
    <t>kamenivo těžené hrubé frakce 16/32</t>
  </si>
  <si>
    <t>1583737688</t>
  </si>
  <si>
    <t>Zemní práce - povrchové úpravy terénu</t>
  </si>
  <si>
    <t>28</t>
  </si>
  <si>
    <t>181006112</t>
  </si>
  <si>
    <t>Rozprostření zemin schopných zúrodnění v rovině a ve sklonu do 1:5, tloušťka vrstvy přes 0,10 do 0,15 m</t>
  </si>
  <si>
    <t>703051779</t>
  </si>
  <si>
    <t>29</t>
  </si>
  <si>
    <t>10364101</t>
  </si>
  <si>
    <t>zemina pro terénní úpravy -  ornice</t>
  </si>
  <si>
    <t>-1628952341</t>
  </si>
  <si>
    <t>Zakládání</t>
  </si>
  <si>
    <t>Zakládání - úprava podloží a základové spáry, zlepšování vlastností hornin</t>
  </si>
  <si>
    <t>30</t>
  </si>
  <si>
    <t>211531111</t>
  </si>
  <si>
    <t>Výplň kamenivem do rýh odvodňovacích žeber nebo trativodů bez zhutnění, s úpravou povrchu výplně kamenivem hrubým drceným frakce 16 až 63 mm</t>
  </si>
  <si>
    <t>2086159931</t>
  </si>
  <si>
    <t>31</t>
  </si>
  <si>
    <t>211971110</t>
  </si>
  <si>
    <t>Zřízení opláštění výplně z geotextilie odvodňovacích žeber nebo trativodů v rýze nebo zářezu se stěnami šikmými o sklonu do 1:2</t>
  </si>
  <si>
    <t>805423044</t>
  </si>
  <si>
    <t>32</t>
  </si>
  <si>
    <t>69311288</t>
  </si>
  <si>
    <t>geotextilie drenážní 1200g/m2</t>
  </si>
  <si>
    <t>822755667</t>
  </si>
  <si>
    <t>33</t>
  </si>
  <si>
    <t>212752501</t>
  </si>
  <si>
    <t>Trativody z drenážních trubek pro liniové stavby a komunikace se zřízením štěrkového lože pod trubky a s jejich obsypem v otevřeném výkopu trubka korugovaná PP SN 8 celoperforovaná 360° DN 150</t>
  </si>
  <si>
    <t>652480197</t>
  </si>
  <si>
    <t>Zakládání - základy</t>
  </si>
  <si>
    <t>34</t>
  </si>
  <si>
    <t>271532212</t>
  </si>
  <si>
    <t>Podsyp pod základové konstrukce se zhutněním a urovnáním povrchu z kameniva hrubého, frakce 16 - 32 mm</t>
  </si>
  <si>
    <t>-214069415</t>
  </si>
  <si>
    <t>35</t>
  </si>
  <si>
    <t>279232513</t>
  </si>
  <si>
    <t>Postupná podezdívka základového zdiva jakékoliv tloušťky, bez výkopu a zapažení na maltu cementovou, cihlami betonovými</t>
  </si>
  <si>
    <t>-1736276875</t>
  </si>
  <si>
    <t>Svislé a kompletní konstrukce</t>
  </si>
  <si>
    <t>Zdi pozemních staveb</t>
  </si>
  <si>
    <t>36</t>
  </si>
  <si>
    <t>317235811</t>
  </si>
  <si>
    <t>Doplnění zdiva hlavních a kordonových říms s dodáním hmot, cihlami pálenými na maltu</t>
  </si>
  <si>
    <t>9253885</t>
  </si>
  <si>
    <t>37</t>
  </si>
  <si>
    <t>317941121</t>
  </si>
  <si>
    <t>Osazování ocelových válcovaných nosníků na zdivu I nebo IE nebo U nebo UE nebo L do č. 12 nebo výšky do 120 mm</t>
  </si>
  <si>
    <t>-1284818267</t>
  </si>
  <si>
    <t>38</t>
  </si>
  <si>
    <t>13010420</t>
  </si>
  <si>
    <t>úhelník ocelový rovnostranný jakost 11 375 50x50x5mm</t>
  </si>
  <si>
    <t>-830677095</t>
  </si>
  <si>
    <t>39</t>
  </si>
  <si>
    <t>13010432</t>
  </si>
  <si>
    <t>úhelník ocelový rovnostranný jakost 11 375 80x80x6mm</t>
  </si>
  <si>
    <t>-1601858984</t>
  </si>
  <si>
    <t>40</t>
  </si>
  <si>
    <t>13010358</t>
  </si>
  <si>
    <t>ocel pásová válcovaná za studena 40x4mm</t>
  </si>
  <si>
    <t>-1151153952</t>
  </si>
  <si>
    <t>41</t>
  </si>
  <si>
    <t>13010814</t>
  </si>
  <si>
    <t>ocel profilová UPN 80 jakost 11 375</t>
  </si>
  <si>
    <t>-2084371991</t>
  </si>
  <si>
    <t>42</t>
  </si>
  <si>
    <t>13010710</t>
  </si>
  <si>
    <t>ocel profilová IPN 80 jakost 11 375</t>
  </si>
  <si>
    <t>-1493228026</t>
  </si>
  <si>
    <t>43</t>
  </si>
  <si>
    <t>319202115</t>
  </si>
  <si>
    <t>Dodatečná izolace zdiva injektáží nízkotlakou metodou silikonovou mikroemulzí, tloušťka zdiva přes 600 do 900 mm</t>
  </si>
  <si>
    <t>245451862</t>
  </si>
  <si>
    <t>44</t>
  </si>
  <si>
    <t>319202116</t>
  </si>
  <si>
    <t>Dodatečná izolace zdiva injektáží nízkotlakou metodou silikonovou mikroemulzí, tloušťka zdiva přes 900 do 1 200 mm</t>
  </si>
  <si>
    <t>1678093561</t>
  </si>
  <si>
    <t>Sloupy a pilíře, rámové konstrukce</t>
  </si>
  <si>
    <t>45</t>
  </si>
  <si>
    <t>331231127</t>
  </si>
  <si>
    <t>Pilíře volně stojící z cihel pálených čtyřhranné až osmihranné (průřezu čtverce, T nebo kříže) pravoúhlé pod omítku nebo režné, bez spárování z cihel plných dl. 290 mm P 20 až P 25 M I, na maltu ze suché směsi 10 MPa</t>
  </si>
  <si>
    <t>258504705</t>
  </si>
  <si>
    <t>46</t>
  </si>
  <si>
    <t>338171113</t>
  </si>
  <si>
    <t>Montáž sloupků a vzpěr plotových ocelových trubkových nebo profilovaných výšky do 2,00 m se zabetonováním do 0,08 m3 do připravených jamek</t>
  </si>
  <si>
    <t>kus</t>
  </si>
  <si>
    <t>-2058467750</t>
  </si>
  <si>
    <t>47</t>
  </si>
  <si>
    <t>55342260</t>
  </si>
  <si>
    <t>sloupek plotový koncový Pz a komaxitový 2000/48x1,5mm</t>
  </si>
  <si>
    <t>-1476104776</t>
  </si>
  <si>
    <t>Stěny a příčky</t>
  </si>
  <si>
    <t>48</t>
  </si>
  <si>
    <t>346244381</t>
  </si>
  <si>
    <t>Plentování ocelových válcovaných nosníků jednostranné cihlami na maltu, výška stojiny do 200 mm</t>
  </si>
  <si>
    <t>-418627402</t>
  </si>
  <si>
    <t>49</t>
  </si>
  <si>
    <t>346481122</t>
  </si>
  <si>
    <t>Zaplentování rýh, potrubí, válcovaných nosníků, výklenků nebo nik jakéhokoliv tvaru, na maltu pod stropy keramickým a funkčně podobným pletivem</t>
  </si>
  <si>
    <t>-1791716860</t>
  </si>
  <si>
    <t>50</t>
  </si>
  <si>
    <t>349234831</t>
  </si>
  <si>
    <t>Doplnění zdiva (s dodáním hmot) okenních obrub</t>
  </si>
  <si>
    <t>1568883731</t>
  </si>
  <si>
    <t>Vodorovné konstrukce</t>
  </si>
  <si>
    <t>Podkladní a vedlejší konstrukce kromě vozovek a železničního svršku</t>
  </si>
  <si>
    <t>51</t>
  </si>
  <si>
    <t>451541111</t>
  </si>
  <si>
    <t>Lože pod potrubí, stoky a drobné objekty v otevřeném výkopu ze štěrkodrtě 0-63 mm</t>
  </si>
  <si>
    <t>-2030172168</t>
  </si>
  <si>
    <t>52</t>
  </si>
  <si>
    <t>451572111</t>
  </si>
  <si>
    <t>Lože pod potrubí, stoky a drobné objekty v otevřeném výkopu z kameniva drobného těženého 0 až 4 mm</t>
  </si>
  <si>
    <t>496083100</t>
  </si>
  <si>
    <t>53</t>
  </si>
  <si>
    <t>452321141</t>
  </si>
  <si>
    <t>Podkladní a zajišťovací konstrukce z betonu železového v otevřeném výkopu desky pod potrubí, stoky a drobné objekty z betonu tř. C 16/20</t>
  </si>
  <si>
    <t>1773332153</t>
  </si>
  <si>
    <t>54</t>
  </si>
  <si>
    <t>452368211</t>
  </si>
  <si>
    <t>Výztuž podkladních desek, bloků nebo pražců v otevřeném výkopu ze svařovaných sítí typu Kari</t>
  </si>
  <si>
    <t>2100044807</t>
  </si>
  <si>
    <t>Komunikace pozemní</t>
  </si>
  <si>
    <t>56</t>
  </si>
  <si>
    <t>Podkladní vrstvy komunikací, letišť a ploch</t>
  </si>
  <si>
    <t>55</t>
  </si>
  <si>
    <t>564201111</t>
  </si>
  <si>
    <t>Podklad nebo podsyp ze štěrkopísku ŠP s rozprostřením, vlhčením a zhutněním, po zhutnění tl. 40 mm</t>
  </si>
  <si>
    <t>1724452033</t>
  </si>
  <si>
    <t>564211113</t>
  </si>
  <si>
    <t>Podklad nebo podsyp ze štěrkopísku ŠP s rozprostřením, vlhčením a zhutněním, po zhutnění tl. 70 mm</t>
  </si>
  <si>
    <t>1101508307</t>
  </si>
  <si>
    <t>57</t>
  </si>
  <si>
    <t>564710011</t>
  </si>
  <si>
    <t>Podklad nebo kryt z kameniva hrubého drceného vel. 8-16 mm s rozprostřením a zhutněním, po zhutnění tl. 50 mm</t>
  </si>
  <si>
    <t>1390635895</t>
  </si>
  <si>
    <t>58</t>
  </si>
  <si>
    <t>564811112</t>
  </si>
  <si>
    <t>Podklad ze štěrkodrti ŠD s rozprostřením a zhutněním, po zhutnění tl. 60 mm</t>
  </si>
  <si>
    <t>681996628</t>
  </si>
  <si>
    <t>59</t>
  </si>
  <si>
    <t>564841112</t>
  </si>
  <si>
    <t>Podklad ze štěrkodrti ŠD s rozprostřením a zhutněním, po zhutnění tl. 130 mm</t>
  </si>
  <si>
    <t>-462928397</t>
  </si>
  <si>
    <t>60</t>
  </si>
  <si>
    <t>567521111</t>
  </si>
  <si>
    <t>Recyklace podkladní vrstvy za studena na místě rozpojení a reprofilace podkladu s hutněním plochy do 1 000 m2, tloušťky přes 150 do 200 mm</t>
  </si>
  <si>
    <t>1882786812</t>
  </si>
  <si>
    <t>Kryty pozemních komunikací, letišť a ploch dlážděné</t>
  </si>
  <si>
    <t>61</t>
  </si>
  <si>
    <t>591441111</t>
  </si>
  <si>
    <t>Kladení dlažby z mozaiky komunikací pro pěší s vyplněním spár, s dvojím beraněním a se smetením přebytečného materiálu na vzdálenost do 3 m jednobarevné, s ložem tl. do 40 mm z cementové malty</t>
  </si>
  <si>
    <t>2092500285</t>
  </si>
  <si>
    <t>62</t>
  </si>
  <si>
    <t>583810041</t>
  </si>
  <si>
    <t>kostka dlažební mozaika žula 4/6 tř 1</t>
  </si>
  <si>
    <t>767385738</t>
  </si>
  <si>
    <t>P</t>
  </si>
  <si>
    <t>Poznámka k položce:
Pouze rozpočtová hmotnost</t>
  </si>
  <si>
    <t>63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</si>
  <si>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</si>
  <si>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</si>
  <si>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872325116</t>
  </si>
  <si>
    <t>64</t>
  </si>
  <si>
    <t>59245017</t>
  </si>
  <si>
    <t>dlažba tvar čtverec betonová 100x100x80mm přírodní</t>
  </si>
  <si>
    <t>1606912767</t>
  </si>
  <si>
    <t>Úpravy povrchů, podlahy a osazování výplní</t>
  </si>
  <si>
    <t>Úprava povrchů vnitřních</t>
  </si>
  <si>
    <t>65</t>
  </si>
  <si>
    <t>611142001</t>
  </si>
  <si>
    <t>Potažení vnitřních ploch pletivem v ploše nebo pruzích, na plném podkladu sklovláknitým vtlačením do tmelu stropů</t>
  </si>
  <si>
    <t>-962755204</t>
  </si>
  <si>
    <t>66</t>
  </si>
  <si>
    <t>611311132</t>
  </si>
  <si>
    <t>Potažení vnitřních ploch štukem tloušťky do 3 mm vodorovných konstrukcí stropů žebrových nebo osamělých trámů</t>
  </si>
  <si>
    <t>1898304622</t>
  </si>
  <si>
    <t>67</t>
  </si>
  <si>
    <t>612135101</t>
  </si>
  <si>
    <t>Hrubá výplň rýh maltou jakékoli šířky rýhy ve stěnách</t>
  </si>
  <si>
    <t>468222673</t>
  </si>
  <si>
    <t>68</t>
  </si>
  <si>
    <t>612315301</t>
  </si>
  <si>
    <t>Vápenná omítka ostění nebo nadpraží hladká</t>
  </si>
  <si>
    <t>362845296</t>
  </si>
  <si>
    <t>69</t>
  </si>
  <si>
    <t>612315421</t>
  </si>
  <si>
    <t>Oprava vápenné omítky vnitřních ploch štukové dvouvrstvé, tloušťky do 20 mm a tloušťky štuku do 3 mm stěn, v rozsahu opravované plochy do 10%</t>
  </si>
  <si>
    <t>-1457551722</t>
  </si>
  <si>
    <t>70</t>
  </si>
  <si>
    <t>612821002</t>
  </si>
  <si>
    <t>Sanační omítka vnitřních ploch stěn pro vlhké zdivo, prováděná ručně štuková</t>
  </si>
  <si>
    <t>-1836053229</t>
  </si>
  <si>
    <t>71</t>
  </si>
  <si>
    <t>617321141</t>
  </si>
  <si>
    <t>Omítka vápenocementová vnitřních ploch nanášená ručně dvouvrstvá, tloušťky jádrové omítky do 10 mm a tloušťky štuku do 3 mm štuková uzavřených nebo omezených prostor světlíků nebo výtahových šachet</t>
  </si>
  <si>
    <t>-2109784021</t>
  </si>
  <si>
    <t>72</t>
  </si>
  <si>
    <t>619325131</t>
  </si>
  <si>
    <t>Vytažení fabionů, hran a koutů při opravách vápenocementových omítek (s dodáním hmot) jakékoliv délky</t>
  </si>
  <si>
    <t>116973014</t>
  </si>
  <si>
    <t>73</t>
  </si>
  <si>
    <t>619991001</t>
  </si>
  <si>
    <t>Zakrytí vnitřních ploch před znečištěním včetně pozdějšího odkrytí podlah fólií přilepenou lepící páskou</t>
  </si>
  <si>
    <t>1387192799</t>
  </si>
  <si>
    <t>Úprava povrchů vnějších</t>
  </si>
  <si>
    <t>74</t>
  </si>
  <si>
    <t>62201R01</t>
  </si>
  <si>
    <t>Oprava kamenných portálů vstupních dveří výměnou pískovcových bloků</t>
  </si>
  <si>
    <t>kpl</t>
  </si>
  <si>
    <t>-1170780797</t>
  </si>
  <si>
    <t>75</t>
  </si>
  <si>
    <t>622143002</t>
  </si>
  <si>
    <t>Montáž omítkových profilů plastových, pozinkovaných nebo dřevěných upevněných vtlačením do podkladní vrstvy nebo přibitím dilatačních s tkaninou</t>
  </si>
  <si>
    <t>-1285974774</t>
  </si>
  <si>
    <t>76</t>
  </si>
  <si>
    <t>55343014</t>
  </si>
  <si>
    <t>profil dilatační Pz+PVC pro vnitřní a vnější omítky tl 12mm</t>
  </si>
  <si>
    <t>-1250014280</t>
  </si>
  <si>
    <t>77</t>
  </si>
  <si>
    <t>622311141R.1</t>
  </si>
  <si>
    <t>Omítka vápennotrassová vnějších ploch nanášená ručně dvouvrstvá, tloušťky jádrové omítky do 15 mm a tloušťky štuku do 3 mm štuková stěn</t>
  </si>
  <si>
    <t>-1141175581</t>
  </si>
  <si>
    <t>78</t>
  </si>
  <si>
    <t>622311191R.1</t>
  </si>
  <si>
    <t>Omítka vápennotrassová vnějších ploch nanášená ručně Příplatek k cenám za každých dalších i započatých 5 mm tloušťky omítky přes 15 mm stěn</t>
  </si>
  <si>
    <t>557161468</t>
  </si>
  <si>
    <t>79</t>
  </si>
  <si>
    <t>622325403R.1</t>
  </si>
  <si>
    <t>Oprava vápennotrassové omítky vnějších ploch stupně členitosti 3 štukové, v rozsahu opravované plochy přes 20 do 30%</t>
  </si>
  <si>
    <t>-909724864</t>
  </si>
  <si>
    <t>80</t>
  </si>
  <si>
    <t>622325406R.1</t>
  </si>
  <si>
    <t>Oprava vápenotrassové omítky vnějších ploch stupně členitosti 3 štukové, v rozsahu opravované plochy přes 40 do 50%</t>
  </si>
  <si>
    <t>1158923914</t>
  </si>
  <si>
    <t>81</t>
  </si>
  <si>
    <t>622821012R.1</t>
  </si>
  <si>
    <t>Sanační omítka vnějších ploch stěn pro vlhké a zasolené zdivo, prováděná ve dvou vrstvách, tl. jádrové omítky do 30 mm ručně štuková</t>
  </si>
  <si>
    <t>-2058037235</t>
  </si>
  <si>
    <t>82</t>
  </si>
  <si>
    <t>622821031R</t>
  </si>
  <si>
    <t>Sanační omítka vnějších ploch stěn vyrovnávací vrstva, prováděná v tl. do 20 mm ručně</t>
  </si>
  <si>
    <t>-2112315764</t>
  </si>
  <si>
    <t>83</t>
  </si>
  <si>
    <t>622821061R</t>
  </si>
  <si>
    <t>Sanační omítka vnějších ploch Příplatek k cenám: za každých dalších 10 mm omítky prováděné ve více vrstvách -1011 a -1012</t>
  </si>
  <si>
    <t>331406666</t>
  </si>
  <si>
    <t>84</t>
  </si>
  <si>
    <t>629991011</t>
  </si>
  <si>
    <t>Zakrytí vnějších ploch před znečištěním včetně pozdějšího odkrytí výplní otvorů a svislých ploch fólií přilepenou lepící páskou</t>
  </si>
  <si>
    <t>-750335905</t>
  </si>
  <si>
    <t>85</t>
  </si>
  <si>
    <t>629995101</t>
  </si>
  <si>
    <t>Očištění vnějších ploch tlakovou vodou omytím</t>
  </si>
  <si>
    <t>-951606194</t>
  </si>
  <si>
    <t>Podlahy a podlahové konstrukce</t>
  </si>
  <si>
    <t>86</t>
  </si>
  <si>
    <t>631311114</t>
  </si>
  <si>
    <t>Mazanina z betonu prostého bez zvýšených nároků na prostředí tl. přes 50 do 80 mm tř. C 16/20</t>
  </si>
  <si>
    <t>1835599918</t>
  </si>
  <si>
    <t>87</t>
  </si>
  <si>
    <t>631312121</t>
  </si>
  <si>
    <t>Doplnění dosavadních mazanin prostým betonem s dodáním hmot, bez potěru, plochy jednotlivě přes 1 m2 do 4 m2 a tl. do 80 mm</t>
  </si>
  <si>
    <t>192856782</t>
  </si>
  <si>
    <t>88</t>
  </si>
  <si>
    <t>631351111R00</t>
  </si>
  <si>
    <t>Zřízení bednění otvorů a prostupů ve zdech</t>
  </si>
  <si>
    <t>-569717480</t>
  </si>
  <si>
    <t>89</t>
  </si>
  <si>
    <t>631351112R00</t>
  </si>
  <si>
    <t>Odstranění bednění otvorů a prostupů ve zdech</t>
  </si>
  <si>
    <t>873214127</t>
  </si>
  <si>
    <t>90</t>
  </si>
  <si>
    <t>635211121</t>
  </si>
  <si>
    <t>Násyp lehký pod podlahy s udusáním a urovnáním povrchu z keramzitu</t>
  </si>
  <si>
    <t>-1277124762</t>
  </si>
  <si>
    <t>91</t>
  </si>
  <si>
    <t>637211112R</t>
  </si>
  <si>
    <t>Okapový chodník z dlaždic betonových se zalitím spár cementovou maltou do cementové malty MC-10, tl. dlaždic 50 mm</t>
  </si>
  <si>
    <t>1672769199</t>
  </si>
  <si>
    <t>Trubní vedení</t>
  </si>
  <si>
    <t>Potrubí z trub kameninových a keramických</t>
  </si>
  <si>
    <t>92</t>
  </si>
  <si>
    <t>837355121</t>
  </si>
  <si>
    <t>Výsek a montáž kameninové odbočné tvarovky na kameninovém potrubí DN 200</t>
  </si>
  <si>
    <t>1499344217</t>
  </si>
  <si>
    <t>93</t>
  </si>
  <si>
    <t>59711543</t>
  </si>
  <si>
    <t>odbočka kameninová glazovaná jednoduchá šikmá DN 200/150 pryžové těsnění (spojovací systém F/F) dl 500mm</t>
  </si>
  <si>
    <t>-757185139</t>
  </si>
  <si>
    <t>Potrubí z trub plastických a skleněných</t>
  </si>
  <si>
    <t>94</t>
  </si>
  <si>
    <t>871275211</t>
  </si>
  <si>
    <t>Kanalizační potrubí z tvrdého PVC v otevřeném výkopu ve sklonu do 20 %, hladkého plnostěnného jednovrstvého, tuhost třídy SN 4 DN 125</t>
  </si>
  <si>
    <t>-1205489835</t>
  </si>
  <si>
    <t>95</t>
  </si>
  <si>
    <t>871315211</t>
  </si>
  <si>
    <t>Kanalizační potrubí z tvrdého PVC v otevřeném výkopu ve sklonu do 20 %, hladkého plnostěnného jednovrstvého, tuhost třídy SN 4 DN 160</t>
  </si>
  <si>
    <t>-373808185</t>
  </si>
  <si>
    <t>96</t>
  </si>
  <si>
    <t>871355211</t>
  </si>
  <si>
    <t>Kanalizační potrubí z tvrdého PVC v otevřeném výkopu ve sklonu do 20 %, hladkého plnostěnného jednovrstvého, tuhost třídy SN 4 DN 200</t>
  </si>
  <si>
    <t>1603118450</t>
  </si>
  <si>
    <t>97</t>
  </si>
  <si>
    <t>877265271</t>
  </si>
  <si>
    <t>Montáž tvarovek na kanalizačním potrubí z trub z plastu z tvrdého PVC nebo z polypropylenu v otevřeném výkopu lapačů střešních splavenin DN 100</t>
  </si>
  <si>
    <t>-1347385959</t>
  </si>
  <si>
    <t>98</t>
  </si>
  <si>
    <t>55244101</t>
  </si>
  <si>
    <t>lapač litinový střešních splavenin DN 125</t>
  </si>
  <si>
    <t>1171211264</t>
  </si>
  <si>
    <t>99</t>
  </si>
  <si>
    <t>877270310</t>
  </si>
  <si>
    <t>Montáž tvarovek na kanalizačním plastovém potrubí z polypropylenu PP hladkého plnostěnného kolen DN 125</t>
  </si>
  <si>
    <t>-1978381781</t>
  </si>
  <si>
    <t>100</t>
  </si>
  <si>
    <t>28611356</t>
  </si>
  <si>
    <t>koleno kanalizační PVC KG 125x45°</t>
  </si>
  <si>
    <t>-334224978</t>
  </si>
  <si>
    <t>101</t>
  </si>
  <si>
    <t>28611354</t>
  </si>
  <si>
    <t>koleno kanalizace PVC KG 125x15°</t>
  </si>
  <si>
    <t>2112837628</t>
  </si>
  <si>
    <t>102</t>
  </si>
  <si>
    <t>877310410</t>
  </si>
  <si>
    <t>Montáž tvarovek na kanalizačním plastovém potrubí z polypropylenu PP korugovaného nebo žebrovaného kolen DN 150</t>
  </si>
  <si>
    <t>368116834</t>
  </si>
  <si>
    <t>103</t>
  </si>
  <si>
    <t>28611359</t>
  </si>
  <si>
    <t>koleno kanalizace PVC KG 160x15°</t>
  </si>
  <si>
    <t>-581704469</t>
  </si>
  <si>
    <t>104</t>
  </si>
  <si>
    <t>28611361</t>
  </si>
  <si>
    <t>koleno kanalizační PVC KG 160x45°</t>
  </si>
  <si>
    <t>1604563246</t>
  </si>
  <si>
    <t>105</t>
  </si>
  <si>
    <t>877310420</t>
  </si>
  <si>
    <t>Montáž tvarovek na kanalizačním plastovém potrubí z polypropylenu PP korugovaného nebo žebrovaného odboček DN 150</t>
  </si>
  <si>
    <t>272275218</t>
  </si>
  <si>
    <t>106</t>
  </si>
  <si>
    <t>28617380</t>
  </si>
  <si>
    <t>odbočka kanalizace PP korugované 45° DN 160/160</t>
  </si>
  <si>
    <t>1878862970</t>
  </si>
  <si>
    <t>107</t>
  </si>
  <si>
    <t>877310430</t>
  </si>
  <si>
    <t>Montáž tvarovek na kanalizačním plastovém potrubí z polypropylenu PP korugovaného nebo žebrovaného spojek, redukcí nebo navrtávacích sedel DN 150</t>
  </si>
  <si>
    <t>-718287544</t>
  </si>
  <si>
    <t>108</t>
  </si>
  <si>
    <t>28611506</t>
  </si>
  <si>
    <t>redukce kanalizační PVC 160/125</t>
  </si>
  <si>
    <t>1237798775</t>
  </si>
  <si>
    <t>109</t>
  </si>
  <si>
    <t>877350420</t>
  </si>
  <si>
    <t>Montáž tvarovek na kanalizačním plastovém potrubí z polypropylenu PP korugovaného nebo žebrovaného odboček DN 200</t>
  </si>
  <si>
    <t>-312948856</t>
  </si>
  <si>
    <t>110</t>
  </si>
  <si>
    <t>28617360</t>
  </si>
  <si>
    <t>odbočka kanalizace PP korugované pro KG 45° DN 200/160</t>
  </si>
  <si>
    <t>-52401957</t>
  </si>
  <si>
    <t>Ostatní konstrukce</t>
  </si>
  <si>
    <t>111</t>
  </si>
  <si>
    <t>890111812</t>
  </si>
  <si>
    <t>Bourání šachet a jímek ručně velikosti obestavěného prostoru do 1,5 m3 ze zdiva cihelného</t>
  </si>
  <si>
    <t>189015169</t>
  </si>
  <si>
    <t>112</t>
  </si>
  <si>
    <t>892351111</t>
  </si>
  <si>
    <t>Tlakové zkoušky vodou na potrubí DN 150 nebo 200</t>
  </si>
  <si>
    <t>437567584</t>
  </si>
  <si>
    <t>113</t>
  </si>
  <si>
    <t>894115111</t>
  </si>
  <si>
    <t>Šachtice domovní kanalizační (revizní) se zdmi z pálených cihel na maltu cementovou se základovou deskou (dnem) z betonu, se zatřením spár, s betonovým obrubním věncem, s obezděním potrubí ve zdivu, s obetonováním potrubí v šachtě, s cementovým potěrem ve spádu k čisticí vložce, s dodáním a osazením poklopu vel. 500x500 mm obestavěného prostoru do 1,30 m3</t>
  </si>
  <si>
    <t>1887763989</t>
  </si>
  <si>
    <t>114</t>
  </si>
  <si>
    <t>894411311</t>
  </si>
  <si>
    <t>Osazení betonových nebo železobetonových dílců pro šachty skruží rovných</t>
  </si>
  <si>
    <t>-1089885615</t>
  </si>
  <si>
    <t>115</t>
  </si>
  <si>
    <t>59224160</t>
  </si>
  <si>
    <t>skruž kanalizační s ocelovými stupadly 100x25x12cm</t>
  </si>
  <si>
    <t>-1424132102</t>
  </si>
  <si>
    <t>116</t>
  </si>
  <si>
    <t>894412411</t>
  </si>
  <si>
    <t>Osazení betonových nebo železobetonových dílců pro šachty skruží přechodových</t>
  </si>
  <si>
    <t>1564672990</t>
  </si>
  <si>
    <t>117</t>
  </si>
  <si>
    <t>59224168</t>
  </si>
  <si>
    <t>skruž betonová přechodová 62,5/100x60x12cm, stupadla poplastovaná kapsová</t>
  </si>
  <si>
    <t>-195110092</t>
  </si>
  <si>
    <t>118</t>
  </si>
  <si>
    <t>894414111</t>
  </si>
  <si>
    <t>Osazení betonových nebo železobetonových dílců pro šachty skruží základových (dno)</t>
  </si>
  <si>
    <t>-1107927278</t>
  </si>
  <si>
    <t>119</t>
  </si>
  <si>
    <t>59224023</t>
  </si>
  <si>
    <t>dno betonové šachtové DN 200 betonový žlab i nástupnice 100x63,5x15cm</t>
  </si>
  <si>
    <t>813281735</t>
  </si>
  <si>
    <t>120</t>
  </si>
  <si>
    <t>59224348</t>
  </si>
  <si>
    <t>těsnění elastomerové pro spojení šachetních dílů DN 1000</t>
  </si>
  <si>
    <t>-767383216</t>
  </si>
  <si>
    <t>121</t>
  </si>
  <si>
    <t>894811113</t>
  </si>
  <si>
    <t>Revizní šachta z tvrdého PVC v otevřeném výkopu typ přímý (DN šachty/DN trubního vedení) DN 315/160, hloubka od 1360 do 1730 mm</t>
  </si>
  <si>
    <t>-2126497623</t>
  </si>
  <si>
    <t>122</t>
  </si>
  <si>
    <t>894811213</t>
  </si>
  <si>
    <t>Revizní šachta z tvrdého PVC v otevřeném výkopu typ pravý/přímý/levý (DN šachty/DN trubního vedení) DN 315/160, hloubka od 1360 do 1730 mm</t>
  </si>
  <si>
    <t>-277317432</t>
  </si>
  <si>
    <t>123</t>
  </si>
  <si>
    <t>895941111</t>
  </si>
  <si>
    <t>Zřízení vpusti kanalizační uliční z betonových dílců typ UV-50 normální</t>
  </si>
  <si>
    <t>335857871</t>
  </si>
  <si>
    <t>124</t>
  </si>
  <si>
    <t>59223824</t>
  </si>
  <si>
    <t>vpusť uliční skruž betonová 590x500x50mm s výtokem (bez vložky)</t>
  </si>
  <si>
    <t>-202591606</t>
  </si>
  <si>
    <t>125</t>
  </si>
  <si>
    <t>28661789</t>
  </si>
  <si>
    <t>koš kalový ocelový pro silniční vpusť 425mm vč. madla</t>
  </si>
  <si>
    <t>1716885518</t>
  </si>
  <si>
    <t>126</t>
  </si>
  <si>
    <t>56241016</t>
  </si>
  <si>
    <t>rošt můstkový C250 litina dl 0,5m oka 12/96 pro žlab PE š 100mm</t>
  </si>
  <si>
    <t>-1244028229</t>
  </si>
  <si>
    <t>127</t>
  </si>
  <si>
    <t>899103112</t>
  </si>
  <si>
    <t>Osazení poklopů litinových a ocelových včetně rámů pro třídu zatížení B125, C250</t>
  </si>
  <si>
    <t>-115040378</t>
  </si>
  <si>
    <t>128</t>
  </si>
  <si>
    <t>28661933</t>
  </si>
  <si>
    <t>poklop šachtový litinový dno DN 600 pro třídu zatížení B125</t>
  </si>
  <si>
    <t>934854437</t>
  </si>
  <si>
    <t>129</t>
  </si>
  <si>
    <t>899131111</t>
  </si>
  <si>
    <t>Výměna šachtového rámu tř. D 400 včetně poklopu s osazením a dodáním nového rámu litinového s patkou</t>
  </si>
  <si>
    <t>-1639981102</t>
  </si>
  <si>
    <t>Ostatní konstrukce a práce, bourání</t>
  </si>
  <si>
    <t>130</t>
  </si>
  <si>
    <t>00902R01</t>
  </si>
  <si>
    <t>Vyčištění komínů</t>
  </si>
  <si>
    <t>-1088950374</t>
  </si>
  <si>
    <t>131</t>
  </si>
  <si>
    <t>09000R00</t>
  </si>
  <si>
    <t>Přemístění lampy veřejného osvětlení se zabetonování do připravené jámy s obetonováním a přepojením přívodů elektro</t>
  </si>
  <si>
    <t>-1269833675</t>
  </si>
  <si>
    <t>132</t>
  </si>
  <si>
    <t>09000R01</t>
  </si>
  <si>
    <t>Dodávka a montáž požárních ucpávek dle projektové dokumentace PBŘ</t>
  </si>
  <si>
    <t>-614597734</t>
  </si>
  <si>
    <t>133</t>
  </si>
  <si>
    <t>953943211</t>
  </si>
  <si>
    <t>Osazování drobných kovových předmětů kotvených do stěny hasicího přístroje</t>
  </si>
  <si>
    <t>-2007809042</t>
  </si>
  <si>
    <t>134</t>
  </si>
  <si>
    <t>44932114</t>
  </si>
  <si>
    <t>přístroj hasicí ruční práškový PG 6 LE</t>
  </si>
  <si>
    <t>-1664863576</t>
  </si>
  <si>
    <t>Různé dokončovací konstrukce a práce inženýrských staveb</t>
  </si>
  <si>
    <t>135</t>
  </si>
  <si>
    <t>938908411</t>
  </si>
  <si>
    <t>Čištění vozovek splachováním vodou povrchu podkladu nebo krytu živičného, betonového nebo dlážděného</t>
  </si>
  <si>
    <t>1179588462</t>
  </si>
  <si>
    <t>Lešení a stavební výtahy</t>
  </si>
  <si>
    <t>136</t>
  </si>
  <si>
    <t>941211111</t>
  </si>
  <si>
    <t>Montáž lešení řadového rámového lehkého pracovního s podlahami s provozním zatížením tř. 3 do 200 kg/m2 šířky tř. SW06 přes 0,6 do 0,9 m, výšky do 10 m</t>
  </si>
  <si>
    <t>-1640849864</t>
  </si>
  <si>
    <t>137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</si>
  <si>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</si>
  <si>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</si>
  <si>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-1707858319</t>
  </si>
  <si>
    <t>138</t>
  </si>
  <si>
    <t>941211811</t>
  </si>
  <si>
    <t>Demontáž lešení řadového rámového lehkého pracovního s provozním zatížením tř. 3 do 200 kg/m2 šířky tř. SW06 přes 0,6 do 0,9 m, výšky do 10 m</t>
  </si>
  <si>
    <t>-1812317834</t>
  </si>
  <si>
    <t>139</t>
  </si>
  <si>
    <t>944611111</t>
  </si>
  <si>
    <t>Montáž ochranné plachty zavěšené na konstrukci lešení z textilie z umělých vláken</t>
  </si>
  <si>
    <t>-2056902477</t>
  </si>
  <si>
    <t>140</t>
  </si>
  <si>
    <t>944611211</t>
  </si>
  <si>
    <t>Montáž ochranné plachty Příplatek za první a každý další den použití plachty k ceně -1111</t>
  </si>
  <si>
    <t>-987462126</t>
  </si>
  <si>
    <t>141</t>
  </si>
  <si>
    <t>944611811</t>
  </si>
  <si>
    <t>Demontáž ochranné plachty zavěšené na konstrukci lešení z textilie z umělých vláken</t>
  </si>
  <si>
    <t>1643694953</t>
  </si>
  <si>
    <t>142</t>
  </si>
  <si>
    <t>949101111</t>
  </si>
  <si>
    <t>Lešení pomocné pracovní pro objekty pozemních staveb pro zatížení do 150 kg/m2, o výšce lešeňové podlahy do 1,9 m</t>
  </si>
  <si>
    <t>-1703055448</t>
  </si>
  <si>
    <t>Různé dokončovací konstrukce a práce pozemních staveb</t>
  </si>
  <si>
    <t>143</t>
  </si>
  <si>
    <t>952901111</t>
  </si>
  <si>
    <t>Vyčištění budov nebo objektů před předáním do užívání budov bytové nebo občanské výstavby, světlé výšky podlaží do 4 m</t>
  </si>
  <si>
    <t>551095203</t>
  </si>
  <si>
    <t>144</t>
  </si>
  <si>
    <t>953961111</t>
  </si>
  <si>
    <t>Kotvy chemické s vyvrtáním otvoru do betonu, železobetonu nebo tvrdého kamene tmel, velikost M 8, hloubka 80 mm</t>
  </si>
  <si>
    <t>-444247092</t>
  </si>
  <si>
    <t>145</t>
  </si>
  <si>
    <t>953965111</t>
  </si>
  <si>
    <t>Kotvy chemické s vyvrtáním otvoru kotevní šrouby pro chemické kotvy, velikost M 8, délka 110 mm</t>
  </si>
  <si>
    <t>-112993282</t>
  </si>
  <si>
    <t>Bourání konstrukcí</t>
  </si>
  <si>
    <t>146</t>
  </si>
  <si>
    <t>961055111</t>
  </si>
  <si>
    <t>Bourání základů z betonu železového</t>
  </si>
  <si>
    <t>-1720405587</t>
  </si>
  <si>
    <t>147</t>
  </si>
  <si>
    <t>962023390</t>
  </si>
  <si>
    <t>Bourání zdiva nadzákladového kamenného nebo smíšeného smíšeného, na maltu vápennou nebo vápenocementovou, objemu do 1 m3</t>
  </si>
  <si>
    <t>-86422761</t>
  </si>
  <si>
    <t>148</t>
  </si>
  <si>
    <t>963015121</t>
  </si>
  <si>
    <t>Demontáž prefabrikovaných krycích desek kanálů, šachet nebo žump hmotnosti do 0,09 t</t>
  </si>
  <si>
    <t>886483372</t>
  </si>
  <si>
    <t>149</t>
  </si>
  <si>
    <t>965082932</t>
  </si>
  <si>
    <t>Odstranění násypu pod podlahami nebo ochranného násypu na střechách tl. do 200 mm, plochy do 2 m2</t>
  </si>
  <si>
    <t>266740252</t>
  </si>
  <si>
    <t>150</t>
  </si>
  <si>
    <t>967031732</t>
  </si>
  <si>
    <t>Přisekání (špicování) plošné nebo rovných ostění zdiva z cihel pálených plošné, na maltu vápennou nebo vápenocementovou, tl. na maltu vápennou nebo vápenocementovou, tl. do 100 mm</t>
  </si>
  <si>
    <t>1387548116</t>
  </si>
  <si>
    <t>151</t>
  </si>
  <si>
    <t>967033962</t>
  </si>
  <si>
    <t>Odsekání okenních obrub předsazených před líc zdiva do 50 mm</t>
  </si>
  <si>
    <t>-1684249579</t>
  </si>
  <si>
    <t>152</t>
  </si>
  <si>
    <t>968062245</t>
  </si>
  <si>
    <t>Vybourání dřevěných rámů oken s křídly, dveřních zárubní, vrat, stěn, ostění nebo obkladů rámů oken s křídly jednoduchých, plochy do 2 m2</t>
  </si>
  <si>
    <t>807769322</t>
  </si>
  <si>
    <t>Prorážení otvorů a ostatní bourací práce</t>
  </si>
  <si>
    <t>153</t>
  </si>
  <si>
    <t>971024451</t>
  </si>
  <si>
    <t>Vybourání otvorů ve zdivu základovém nebo nadzákladovém kamenném, smíšeném kamenném, na maltu vápennou nebo vápenocementovou, plochy do 0,25 m2, tl. do 450 mm</t>
  </si>
  <si>
    <t>-2000119197</t>
  </si>
  <si>
    <t>154</t>
  </si>
  <si>
    <t>971024461</t>
  </si>
  <si>
    <t>Vybourání otvorů ve zdivu základovém nebo nadzákladovém kamenném, smíšeném kamenném, na maltu vápennou nebo vápenocementovou, plochy do 0,25 m2, tl. do 600 mm</t>
  </si>
  <si>
    <t>438564859</t>
  </si>
  <si>
    <t>155</t>
  </si>
  <si>
    <t>971024481</t>
  </si>
  <si>
    <t>Vybourání otvorů ve zdivu základovém nebo nadzákladovém kamenném, smíšeném kamenném, na maltu vápennou nebo vápenocementovou, plochy do 0,25 m2, tl. do 900 mm</t>
  </si>
  <si>
    <t>-662152064</t>
  </si>
  <si>
    <t>156</t>
  </si>
  <si>
    <t>971024561</t>
  </si>
  <si>
    <t>Vybourání otvorů ve zdivu základovém nebo nadzákladovém kamenném, smíšeném kamenném, na maltu vápennou nebo vápenocementovou, plochy do 1 m2, tl. do 600 mm</t>
  </si>
  <si>
    <t>-1607225861</t>
  </si>
  <si>
    <t>157</t>
  </si>
  <si>
    <t>971024591</t>
  </si>
  <si>
    <t>Vybourání otvorů ve zdivu základovém nebo nadzákladovém kamenném, smíšeném kamenném, na maltu vápennou nebo vápenocementovou, plochy do 1 m2, tl. přes 900 mm</t>
  </si>
  <si>
    <t>1243004983</t>
  </si>
  <si>
    <t>158</t>
  </si>
  <si>
    <t>973031151</t>
  </si>
  <si>
    <t>Vysekání výklenků nebo kapes ve zdivu z cihel na maltu vápennou nebo vápenocementovou výklenků, pohledové plochy přes 0,25 m2</t>
  </si>
  <si>
    <t>-980414678</t>
  </si>
  <si>
    <t>159</t>
  </si>
  <si>
    <t>973031616</t>
  </si>
  <si>
    <t>Vysekání výklenků nebo kapes ve zdivu z cihel na maltu vápennou nebo vápenocementovou kapes pro špalíky a krabice, velikosti do 100x100x50 mm</t>
  </si>
  <si>
    <t>-977788215</t>
  </si>
  <si>
    <t>160</t>
  </si>
  <si>
    <t>974029164</t>
  </si>
  <si>
    <t>Vysekání rýh ve zdivu kamenném do hl. 150 mm a šířky do 150 mm</t>
  </si>
  <si>
    <t>-162688871</t>
  </si>
  <si>
    <t>161</t>
  </si>
  <si>
    <t>974082112</t>
  </si>
  <si>
    <t>Vysekání rýh pro vodiče v omítce vápenné nebo vápenocementové stěn, šířky do 30 mm</t>
  </si>
  <si>
    <t>-753419919</t>
  </si>
  <si>
    <t>162</t>
  </si>
  <si>
    <t>974082114</t>
  </si>
  <si>
    <t>Vysekání rýh pro vodiče v omítce vápenné nebo vápenocementové stěn, šířky do 70 mm</t>
  </si>
  <si>
    <t>-298929057</t>
  </si>
  <si>
    <t>163</t>
  </si>
  <si>
    <t>974082116</t>
  </si>
  <si>
    <t>Vysekání rýh pro vodiče v omítce vápenné nebo vápenocementové stěn, šířky do 150 mm</t>
  </si>
  <si>
    <t>949699006</t>
  </si>
  <si>
    <t>164</t>
  </si>
  <si>
    <t>974082172</t>
  </si>
  <si>
    <t>Vysekání rýh pro vodiče v omítce vápenné nebo vápenocementové stropů nebo kleneb, šířky do 30 mm</t>
  </si>
  <si>
    <t>-1901400321</t>
  </si>
  <si>
    <t>165</t>
  </si>
  <si>
    <t>975043111</t>
  </si>
  <si>
    <t>Jednořadové podchycení stropů pro osazení nosníků dřevěnou výztuhou v. podchycení do 3,5 m, a při zatížení hmotností do 750 kg/m</t>
  </si>
  <si>
    <t>-1121446533</t>
  </si>
  <si>
    <t>166</t>
  </si>
  <si>
    <t>978013191</t>
  </si>
  <si>
    <t>Otlučení vápenných nebo vápenocementových omítek vnitřních ploch stěn s vyškrabáním spar, s očištěním zdiva, v rozsahu přes 50 do 100 %</t>
  </si>
  <si>
    <t>-1735442370</t>
  </si>
  <si>
    <t>167</t>
  </si>
  <si>
    <t>978015391</t>
  </si>
  <si>
    <t>Otlučení vápenných nebo vápenocementových omítek vnějších ploch s vyškrabáním spar a s očištěním zdiva stupně členitosti 1 a 2, v rozsahu přes 80 do 100 %</t>
  </si>
  <si>
    <t>-1454872637</t>
  </si>
  <si>
    <t>168</t>
  </si>
  <si>
    <t>978019341</t>
  </si>
  <si>
    <t>Otlučení vápenných nebo vápenocementových omítek vnějších ploch s vyškrabáním spar a s očištěním zdiva stupně členitosti 3 až 5, v rozsahu přes 20 do 30 %</t>
  </si>
  <si>
    <t>402555170</t>
  </si>
  <si>
    <t>169</t>
  </si>
  <si>
    <t>978019361</t>
  </si>
  <si>
    <t>Otlučení vápenných nebo vápenocementových omítek vnějších ploch s vyškrabáním spar a s očištěním zdiva stupně členitosti 3 až 5, v rozsahu přes 40 do 50 %</t>
  </si>
  <si>
    <t>1626230602</t>
  </si>
  <si>
    <t>170</t>
  </si>
  <si>
    <t>979071031</t>
  </si>
  <si>
    <t>Očištění vybouraných dlažebních kostek při překopech inženýrských sítí od spojovacího materiálu, s přemístěním hmot na skládku na vzdálenost do 3 m nebo s naložením na dopravní prostředek mozaikových, s původním vyplněním spár kamenivem těženým nebo cementovou maltou</t>
  </si>
  <si>
    <t>-1794177279</t>
  </si>
  <si>
    <t>Demolice a sanace</t>
  </si>
  <si>
    <t>171</t>
  </si>
  <si>
    <t>985131311</t>
  </si>
  <si>
    <t>Očištění ploch stěn, rubu kleneb a podlah ruční dočištění ocelovými kartáči</t>
  </si>
  <si>
    <t>-1840660519</t>
  </si>
  <si>
    <t>172</t>
  </si>
  <si>
    <t>985221101</t>
  </si>
  <si>
    <t>Doplnění zdiva ručně do aktivované malty cihlami</t>
  </si>
  <si>
    <t>-558280532</t>
  </si>
  <si>
    <t>173</t>
  </si>
  <si>
    <t>59610002</t>
  </si>
  <si>
    <t>cihla pálená plná přes P15 do P20 290x140x65mm</t>
  </si>
  <si>
    <t>766592293</t>
  </si>
  <si>
    <t>174</t>
  </si>
  <si>
    <t>985441113</t>
  </si>
  <si>
    <t>Přídavná šroubovitá nerezová výztuž pro sanaci trhlin v drážce včetně vyfrézování a zalití kotevní maltou v cihelném nebo kamenném zdivu hloubky do 70 mm 1 táhlo průměru 8 mm</t>
  </si>
  <si>
    <t>-141368456</t>
  </si>
  <si>
    <t>997</t>
  </si>
  <si>
    <t>Přesun sutě</t>
  </si>
  <si>
    <t>175</t>
  </si>
  <si>
    <t>997013152</t>
  </si>
  <si>
    <t>Vnitrostaveništní doprava suti a vybouraných hmot vodorovně do 50 m svisle s omezením mechanizace pro budovy a haly výšky přes 6 do 9 m</t>
  </si>
  <si>
    <t>392677181</t>
  </si>
  <si>
    <t>176</t>
  </si>
  <si>
    <t>997013501</t>
  </si>
  <si>
    <t>Odvoz suti a vybouraných hmot na skládku nebo meziskládku se složením, na vzdálenost do 1 km</t>
  </si>
  <si>
    <t>-1733328116</t>
  </si>
  <si>
    <t>177</t>
  </si>
  <si>
    <t>997013509</t>
  </si>
  <si>
    <t>Odvoz suti a vybouraných hmot na skládku nebo meziskládku se složením, na vzdálenost Příplatek k ceně za každý další i započatý 1 km přes 1 km</t>
  </si>
  <si>
    <t>2002391055</t>
  </si>
  <si>
    <t>178</t>
  </si>
  <si>
    <t>997013603</t>
  </si>
  <si>
    <t>Poplatek za uložení stavebního odpadu na skládce (skládkovné) cihelného zatříděného do Katalogu odpadů pod kódem 17 01 02</t>
  </si>
  <si>
    <t>-112155808</t>
  </si>
  <si>
    <t>179</t>
  </si>
  <si>
    <t>997013631</t>
  </si>
  <si>
    <t>Poplatek za uložení stavebního odpadu na skládce (skládkovné) směsného stavebního a demoličního zatříděného do Katalogu odpadů pod kódem 17 09 04</t>
  </si>
  <si>
    <t>315646734</t>
  </si>
  <si>
    <t>998</t>
  </si>
  <si>
    <t>Přesun hmot</t>
  </si>
  <si>
    <t>180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</si>
  <si>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</si>
  <si>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</si>
  <si>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-857441851</t>
  </si>
  <si>
    <t>PSV</t>
  </si>
  <si>
    <t>Práce a dodávky PSV</t>
  </si>
  <si>
    <t>711</t>
  </si>
  <si>
    <t>Izolace proti vodě, vlhkosti a plynům</t>
  </si>
  <si>
    <t>181</t>
  </si>
  <si>
    <t>711161383R</t>
  </si>
  <si>
    <t>Izolace proti zemní vlhkosti ukončení ochranné geotextilie horní nerezovou lištou r.š. 100</t>
  </si>
  <si>
    <t>-1772976017</t>
  </si>
  <si>
    <t>182</t>
  </si>
  <si>
    <t>711413122.RMMR</t>
  </si>
  <si>
    <t xml:space="preserve">Izolace proti vodě za studena svislá těsnicí hmotou Multii-Baudicht 2K </t>
  </si>
  <si>
    <t>-1408621224</t>
  </si>
  <si>
    <t>183</t>
  </si>
  <si>
    <t>711491272</t>
  </si>
  <si>
    <t>Provedení izolace proti povrchové a podpovrchové tlakové vodě ostatní na ploše svislé S z textilií, vrstva ochranná</t>
  </si>
  <si>
    <t>10336933</t>
  </si>
  <si>
    <t>184</t>
  </si>
  <si>
    <t>69311068</t>
  </si>
  <si>
    <t>geotextilie netkaná separační, ochranná, filtrační, drenážní PP 300g/m2</t>
  </si>
  <si>
    <t>-1041331724</t>
  </si>
  <si>
    <t>185</t>
  </si>
  <si>
    <t>711493111</t>
  </si>
  <si>
    <t>Izolace proti podpovrchové a tlakové vodě - ostatní na ploše vodorovné V dvousložkovou na bázi cementu</t>
  </si>
  <si>
    <t>2015966537</t>
  </si>
  <si>
    <t>186</t>
  </si>
  <si>
    <t>711493121</t>
  </si>
  <si>
    <t>Izolace proti podpovrchové a tlakové vodě - ostatní na ploše svislé S dvousložkovou na bázi cementu</t>
  </si>
  <si>
    <t>-798793091</t>
  </si>
  <si>
    <t>187</t>
  </si>
  <si>
    <t>711493122.R2</t>
  </si>
  <si>
    <t>Izolace proti podpovrchové a tlakové vodě svislá těsnicí stěrkou 1K WP SULFATEX včetně základního nátěru Kiesol</t>
  </si>
  <si>
    <t>1781960034</t>
  </si>
  <si>
    <t>188</t>
  </si>
  <si>
    <t>711493122R</t>
  </si>
  <si>
    <t>Izolace proti podpovrchové a tlakové vodě - ostatní na ploše svislé S jednosložkovou WP DS Levell</t>
  </si>
  <si>
    <t>-2099005620</t>
  </si>
  <si>
    <t>189</t>
  </si>
  <si>
    <t>RMM.507201</t>
  </si>
  <si>
    <t>TAPE VF 120 (50 m) / FUGENBAND VF 120 50m</t>
  </si>
  <si>
    <t>-1910098578</t>
  </si>
  <si>
    <t>190</t>
  </si>
  <si>
    <t>711772111</t>
  </si>
  <si>
    <t>Provedení detailů termoplasty opracování trubních prostupů s dotěsněním tmelem na pevnou a volnou přírubu, průměru do 200 mm</t>
  </si>
  <si>
    <t>243018800</t>
  </si>
  <si>
    <t>191</t>
  </si>
  <si>
    <t>27211045</t>
  </si>
  <si>
    <t>těsnící průchodka</t>
  </si>
  <si>
    <t>584506396</t>
  </si>
  <si>
    <t>192</t>
  </si>
  <si>
    <t>998711102</t>
  </si>
  <si>
    <t>Přesun hmot pro izolace proti vodě, vlhkosti a plynům stanovený z hmotnosti přesunovaného materiálu vodorovná dopravní vzdálenost do 50 m v objektech výšky přes 6 do 12 m</t>
  </si>
  <si>
    <t>291998897</t>
  </si>
  <si>
    <t>193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</si>
  <si>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</si>
  <si>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</si>
  <si>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1524581894</t>
  </si>
  <si>
    <t>713</t>
  </si>
  <si>
    <t>Izolace tepelné</t>
  </si>
  <si>
    <t>194</t>
  </si>
  <si>
    <t>713111127</t>
  </si>
  <si>
    <t>Montáž tepelné izolace stropů rohožemi, pásy, dílci, deskami, bloky (izolační materiál ve specifikaci) rovných spodem lepením celoplošně</t>
  </si>
  <si>
    <t>-375295826</t>
  </si>
  <si>
    <t>195</t>
  </si>
  <si>
    <t>28376470</t>
  </si>
  <si>
    <t>deska z polystyrénu XPS, hrana rovná a strukturovaný povrch 200kPa tl 20mm</t>
  </si>
  <si>
    <t>686128476</t>
  </si>
  <si>
    <t>196</t>
  </si>
  <si>
    <t>713131141</t>
  </si>
  <si>
    <t>Montáž tepelné izolace stěn rohožemi, pásy, deskami, dílci, bloky (izolační materiál ve specifikaci) lepením celoplošně</t>
  </si>
  <si>
    <t>1530474154</t>
  </si>
  <si>
    <t>197</t>
  </si>
  <si>
    <t>888790878</t>
  </si>
  <si>
    <t>198</t>
  </si>
  <si>
    <t>713411141</t>
  </si>
  <si>
    <t>Montáž izolace tepelné potrubí a ohybů pásy nebo rohožemi s povrchovou úpravou hliníkovou fólií připevněnými samolepící hliníkovou páskou potrubí jednovrstvá</t>
  </si>
  <si>
    <t>-792554321</t>
  </si>
  <si>
    <t>199</t>
  </si>
  <si>
    <t>63151672</t>
  </si>
  <si>
    <t>rohož izolační z minerální vlny lamelová s Al fólií 55kg/m3 tl 60mm</t>
  </si>
  <si>
    <t>-1117413273</t>
  </si>
  <si>
    <t>200</t>
  </si>
  <si>
    <t>713411145</t>
  </si>
  <si>
    <t>Montáž izolace tepelné potrubí a ohybů pásy nebo rohožemi s povrchovou úpravou hliníkovou fólií připevněnými samolepící hliníkovou páskou ohybů jednovrstvá</t>
  </si>
  <si>
    <t>1961000425</t>
  </si>
  <si>
    <t>201</t>
  </si>
  <si>
    <t>998713102</t>
  </si>
  <si>
    <t>Přesun hmot pro izolace tepelné stanovený z hmotnosti přesunovaného materiálu vodorovná dopravní vzdálenost do 50 m v objektech výšky přes 6 m do 12 m</t>
  </si>
  <si>
    <t>680956950</t>
  </si>
  <si>
    <t>202</t>
  </si>
  <si>
    <t>998713181</t>
  </si>
  <si>
    <t>Přesun hmot pro izolace tepelné stanovený z hmotnosti přesunovaného materiálu Příplatek k cenám za přesun prováděný bez použití mechanizace pro jakoukoliv výšku objektu</t>
  </si>
  <si>
    <t>-1286939051</t>
  </si>
  <si>
    <t>721</t>
  </si>
  <si>
    <t>Zdravotechnika - vnitřní kanalizace</t>
  </si>
  <si>
    <t>203</t>
  </si>
  <si>
    <t>721141104</t>
  </si>
  <si>
    <t>Potrubí z litinových trub bezhrdlových odpadní DN 125</t>
  </si>
  <si>
    <t>-1403346769</t>
  </si>
  <si>
    <t>204</t>
  </si>
  <si>
    <t>721173403</t>
  </si>
  <si>
    <t>Potrubí z trub PVC SN4 svodné (ležaté) DN 160</t>
  </si>
  <si>
    <t>-1498427273</t>
  </si>
  <si>
    <t>205</t>
  </si>
  <si>
    <t>998721102</t>
  </si>
  <si>
    <t>Přesun hmot pro vnitřní kanalizace stanovený z hmotnosti přesunovaného materiálu vodorovná dopravní vzdálenost do 50 m v objektech výšky přes 6 do 12 m</t>
  </si>
  <si>
    <t>-1057390939</t>
  </si>
  <si>
    <t>206</t>
  </si>
  <si>
    <t>998721181</t>
  </si>
  <si>
    <t>Přesun hmot pro vnitřní kanalizace stanovený z hmotnosti přesunovaného materiálu Příplatek k ceně za přesun prováděný bez použití mechanizace pro jakoukoliv výšku objektu</t>
  </si>
  <si>
    <t>-1720629323</t>
  </si>
  <si>
    <t>733</t>
  </si>
  <si>
    <t>Ústřední vytápění - rozvodné potrubí</t>
  </si>
  <si>
    <t>207</t>
  </si>
  <si>
    <t>733190107</t>
  </si>
  <si>
    <t>Zkoušky těsnosti potrubí, manžety prostupové z trubek ocelových zkoušky těsnosti potrubí (za provozu) z trubek ocelových závitových DN do 40</t>
  </si>
  <si>
    <t>-583565728</t>
  </si>
  <si>
    <t>734</t>
  </si>
  <si>
    <t>Ústřední vytápění - armatury</t>
  </si>
  <si>
    <t>208</t>
  </si>
  <si>
    <t>734221686</t>
  </si>
  <si>
    <t>Ventily regulační závitové hlavice termostatické, pro ovládání ventilů PN 10 do 110°C voskové otopných těles VK</t>
  </si>
  <si>
    <t>182551780</t>
  </si>
  <si>
    <t>209</t>
  </si>
  <si>
    <t>734261406</t>
  </si>
  <si>
    <t>Šroubení připojovací armatury radiátorů VK PN 10 do 110°C, regulační uzavíratelné přímé G 1/2 x 18</t>
  </si>
  <si>
    <t>-1622002110</t>
  </si>
  <si>
    <t>210</t>
  </si>
  <si>
    <t>998734102</t>
  </si>
  <si>
    <t>Přesun hmot pro armatury stanovený z hmotnosti přesunovaného materiálu vodorovná dopravní vzdálenost do 50 m v objektech výšky přes 6 do 12 m</t>
  </si>
  <si>
    <t>2001402887</t>
  </si>
  <si>
    <t>211</t>
  </si>
  <si>
    <t>998734181</t>
  </si>
  <si>
    <t>Přesun hmot pro armatury stanovený z hmotnosti přesunovaného materiálu Příplatek k cenám za přesun prováděný bez použití mechanizace pro jakoukoliv výšku objektu</t>
  </si>
  <si>
    <t>-235887660</t>
  </si>
  <si>
    <t>735</t>
  </si>
  <si>
    <t>Ústřední vytápění - otopná tělesa</t>
  </si>
  <si>
    <t>212</t>
  </si>
  <si>
    <t>735151821</t>
  </si>
  <si>
    <t>Demontáž otopných těles panelových dvouřadých stavební délky do 1500 mm</t>
  </si>
  <si>
    <t>-470133738</t>
  </si>
  <si>
    <t>213</t>
  </si>
  <si>
    <t>735159220</t>
  </si>
  <si>
    <t>Montáž otopných těles panelových dvouřadých, stavební délky přes 1140 do 1500 mm</t>
  </si>
  <si>
    <t>469765324</t>
  </si>
  <si>
    <t>214</t>
  </si>
  <si>
    <t>735191901</t>
  </si>
  <si>
    <t>Ostatní opravy otopných těles vyzkoušení tlakem po opravě otopných těles ocelových</t>
  </si>
  <si>
    <t>-2121801259</t>
  </si>
  <si>
    <t>215</t>
  </si>
  <si>
    <t>735191903</t>
  </si>
  <si>
    <t>Ostatní opravy otopných těles vyčištění propláchnutím vodou otopných těles ocelových nebo hliníkových</t>
  </si>
  <si>
    <t>-1185025904</t>
  </si>
  <si>
    <t>216</t>
  </si>
  <si>
    <t>735191905</t>
  </si>
  <si>
    <t>Ostatní opravy otopných těles odvzdušnění tělesa</t>
  </si>
  <si>
    <t>-1493675193</t>
  </si>
  <si>
    <t>217</t>
  </si>
  <si>
    <t>735191910</t>
  </si>
  <si>
    <t>Ostatní opravy otopných těles napuštění vody do otopného systému včetně potrubí (bez kotle a ohříváků) otopných těles</t>
  </si>
  <si>
    <t>1707027144</t>
  </si>
  <si>
    <t>218</t>
  </si>
  <si>
    <t>735494811</t>
  </si>
  <si>
    <t>Vypuštění vody z otopných soustav bez kotlů, ohříváků, zásobníků a nádrží</t>
  </si>
  <si>
    <t>-863955777</t>
  </si>
  <si>
    <t>219</t>
  </si>
  <si>
    <t>735890802</t>
  </si>
  <si>
    <t>Vnitrostaveništní přemístění vybouraných (demontovaných) hmot otopných těles vodorovně do 100 m v objektech výšky přes 6 do 12 m</t>
  </si>
  <si>
    <t>-1663860160</t>
  </si>
  <si>
    <t>220</t>
  </si>
  <si>
    <t>HZS2211</t>
  </si>
  <si>
    <t>Hodinové zúčtovací sazby profesí PSV provádění stavebních instalací instalatér</t>
  </si>
  <si>
    <t>hod</t>
  </si>
  <si>
    <t>512</t>
  </si>
  <si>
    <t>-2023945436</t>
  </si>
  <si>
    <t>741</t>
  </si>
  <si>
    <t>Elektroinstalace - silnoproud</t>
  </si>
  <si>
    <t>221</t>
  </si>
  <si>
    <t>210220321.1</t>
  </si>
  <si>
    <t>Montáž svorek hromosvodných na potrubí typ Bernard se zhotovením pásku</t>
  </si>
  <si>
    <t>94921119</t>
  </si>
  <si>
    <t>222</t>
  </si>
  <si>
    <t>10076458</t>
  </si>
  <si>
    <t>Svorka ZSA 16 zemnící</t>
  </si>
  <si>
    <t>KS</t>
  </si>
  <si>
    <t>280909943</t>
  </si>
  <si>
    <t>223</t>
  </si>
  <si>
    <t>10079255</t>
  </si>
  <si>
    <t>Pásek Cu 15x0,4 pospojovací pro ZSA16</t>
  </si>
  <si>
    <t>-685082437</t>
  </si>
  <si>
    <t>224</t>
  </si>
  <si>
    <t>210220451</t>
  </si>
  <si>
    <t>Montáž hromosvodného vedení ochranných prvků a doplňků ochranného pospojování volně nebo pod omítku</t>
  </si>
  <si>
    <t>1300542310</t>
  </si>
  <si>
    <t>225</t>
  </si>
  <si>
    <t>34140844</t>
  </si>
  <si>
    <t>vodič izolovaný s Cu jádrem 6mm2</t>
  </si>
  <si>
    <t>-1255402870</t>
  </si>
  <si>
    <t>226</t>
  </si>
  <si>
    <t>741110511</t>
  </si>
  <si>
    <t>Montáž lišt a kanálků elektroinstalačních se spojkami, ohyby a rohy a s nasunutím do krabic vkládacích s víčkem, šířky do 60 mm</t>
  </si>
  <si>
    <t>1735273090</t>
  </si>
  <si>
    <t>227</t>
  </si>
  <si>
    <t>34571010</t>
  </si>
  <si>
    <t>lišta elektroinstalační vkládací 18x13</t>
  </si>
  <si>
    <t>-569114220</t>
  </si>
  <si>
    <t>228</t>
  </si>
  <si>
    <t>34571011</t>
  </si>
  <si>
    <t>lišta elektroinstalační vkládací 24x22</t>
  </si>
  <si>
    <t>178533888</t>
  </si>
  <si>
    <t>229</t>
  </si>
  <si>
    <t>741112061</t>
  </si>
  <si>
    <t>Montáž krabic elektroinstalačních bez napojení na trubky a lišty, demontáže a montáže víčka a přístroje přístrojových zapuštěných plastových kruhových</t>
  </si>
  <si>
    <t>1021642152</t>
  </si>
  <si>
    <t>230</t>
  </si>
  <si>
    <t>34571511</t>
  </si>
  <si>
    <t>krabice přístrojová instalační 500V, D 69mmx30mm</t>
  </si>
  <si>
    <t>-823151801</t>
  </si>
  <si>
    <t>231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</si>
  <si>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</si>
  <si>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</si>
  <si>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506606920</t>
  </si>
  <si>
    <t>232</t>
  </si>
  <si>
    <t>34571521</t>
  </si>
  <si>
    <t>krabice univerzální rozvodná z PH s víčkem a svorkovnicí krabicovou šroubovací s vodiči 12x4mm2 D 73,5mmx43mm</t>
  </si>
  <si>
    <t>-2085752606</t>
  </si>
  <si>
    <t>233</t>
  </si>
  <si>
    <t>741122015</t>
  </si>
  <si>
    <t>Montáž kabelů měděných bez ukončení uložených pod omítku plných kulatých (CYKY), počtu a průřezu žil 3x1,5 mm2</t>
  </si>
  <si>
    <t>-1873203124</t>
  </si>
  <si>
    <t>234</t>
  </si>
  <si>
    <t>34111030</t>
  </si>
  <si>
    <t>kabel silový s Cu jádrem 1kV 3x1,5mm2</t>
  </si>
  <si>
    <t>1027054515</t>
  </si>
  <si>
    <t>235</t>
  </si>
  <si>
    <t>741122016</t>
  </si>
  <si>
    <t>Montáž kabelů měděných bez ukončení uložených pod omítku plných kulatých (CYKY), počtu a průřezu žil 3x2,5 až 6 mm2</t>
  </si>
  <si>
    <t>-1269722617</t>
  </si>
  <si>
    <t>236</t>
  </si>
  <si>
    <t>34111036</t>
  </si>
  <si>
    <t>kabel silový s Cu jádrem 1kV 3x2,5mm2</t>
  </si>
  <si>
    <t>1578504447</t>
  </si>
  <si>
    <t>237</t>
  </si>
  <si>
    <t>-1773081304</t>
  </si>
  <si>
    <t>238</t>
  </si>
  <si>
    <t>34111042</t>
  </si>
  <si>
    <t>kabel silový s Cu jádrem 1kV 3x4mm2</t>
  </si>
  <si>
    <t>-1333567974</t>
  </si>
  <si>
    <t>239</t>
  </si>
  <si>
    <t>741122031</t>
  </si>
  <si>
    <t>Montáž kabelů měděných bez ukončení uložených pod omítku plných kulatých (CYKY), počtu a průřezu žil 5x1,5 až 2,5 mm2</t>
  </si>
  <si>
    <t>-334922107</t>
  </si>
  <si>
    <t>240</t>
  </si>
  <si>
    <t>34111090</t>
  </si>
  <si>
    <t>kabel silový s Cu jádrem 1kV 5x1,5mm2</t>
  </si>
  <si>
    <t>-1881601853</t>
  </si>
  <si>
    <t>241</t>
  </si>
  <si>
    <t>741122032</t>
  </si>
  <si>
    <t>Montáž kabelů měděných bez ukončení uložených pod omítku plných kulatých (CYKY), počtu a průřezu žil 5x4 až 6 mm2</t>
  </si>
  <si>
    <t>-1864621965</t>
  </si>
  <si>
    <t>242</t>
  </si>
  <si>
    <t>34111100</t>
  </si>
  <si>
    <t>kabel silový s Cu jádrem 1kV 5x6mm2</t>
  </si>
  <si>
    <t>-1387398930</t>
  </si>
  <si>
    <t>243</t>
  </si>
  <si>
    <t>741130001</t>
  </si>
  <si>
    <t>Ukončení vodičů izolovaných s označením a zapojením v rozváděči nebo na přístroji, průřezu žíly do 2,5 mm2</t>
  </si>
  <si>
    <t>-1243754053</t>
  </si>
  <si>
    <t>244</t>
  </si>
  <si>
    <t>741130004</t>
  </si>
  <si>
    <t>Ukončení vodičů izolovaných s označením a zapojením v rozváděči nebo na přístroji, průřezu žíly do 6 mm2</t>
  </si>
  <si>
    <t>-1959240073</t>
  </si>
  <si>
    <t>245</t>
  </si>
  <si>
    <t>741130005</t>
  </si>
  <si>
    <t>Ukončení vodičů izolovaných s označením a zapojením v rozváděči nebo na přístroji, průřezu žíly do 10 mm2</t>
  </si>
  <si>
    <t>1574161028</t>
  </si>
  <si>
    <t>246</t>
  </si>
  <si>
    <t>283199512</t>
  </si>
  <si>
    <t>štítek kabelový 40x15mm střední</t>
  </si>
  <si>
    <t>ks</t>
  </si>
  <si>
    <t>-1825600757</t>
  </si>
  <si>
    <t>247</t>
  </si>
  <si>
    <t>741130021</t>
  </si>
  <si>
    <t>Ukončení vodičů izolovaných s označením a zapojením na svorkovnici s otevřením a uzavřením krytu, průřezu žíly do 2,5 mm2</t>
  </si>
  <si>
    <t>-463591506</t>
  </si>
  <si>
    <t>248</t>
  </si>
  <si>
    <t>741130041</t>
  </si>
  <si>
    <t>Ukončení vodičů izolovaných s označením a zapojením smršťovací záklopkou nebo páskou bez letování, průřezu žíly do 25 mm2</t>
  </si>
  <si>
    <t>1635326450</t>
  </si>
  <si>
    <t>249</t>
  </si>
  <si>
    <t>283191408</t>
  </si>
  <si>
    <t>smršťovací trubice KZ3/6-25(3x6)</t>
  </si>
  <si>
    <t>1219964898</t>
  </si>
  <si>
    <t>250</t>
  </si>
  <si>
    <t>741210001</t>
  </si>
  <si>
    <t>Montáž rozvodnic oceloplechových nebo plastových bez zapojení vodičů běžných, hmotnosti do 20 kg</t>
  </si>
  <si>
    <t>-267695292</t>
  </si>
  <si>
    <t>251</t>
  </si>
  <si>
    <t>357000000</t>
  </si>
  <si>
    <t>Rozvodnice Rvzt                     ozn.Rvzt</t>
  </si>
  <si>
    <t>-799423222</t>
  </si>
  <si>
    <t>252</t>
  </si>
  <si>
    <t>741210002</t>
  </si>
  <si>
    <t>Montáž rozvodnic oceloplechových nebo plastových bez zapojení vodičů běžných, hmotnosti do 50 kg</t>
  </si>
  <si>
    <t>1578713091</t>
  </si>
  <si>
    <t>253</t>
  </si>
  <si>
    <t>347000000.1</t>
  </si>
  <si>
    <t>Doplněk rozvodnice Rb            ozn.Dop Rb</t>
  </si>
  <si>
    <t>139527235</t>
  </si>
  <si>
    <t>254</t>
  </si>
  <si>
    <t>347000000.2</t>
  </si>
  <si>
    <t>Rozvodnice zásuvková Rz        ozn.Rz</t>
  </si>
  <si>
    <t>-254353367</t>
  </si>
  <si>
    <t>255</t>
  </si>
  <si>
    <t>741210021R</t>
  </si>
  <si>
    <t>Demontáže a úpravy na stáv. zařízení nn</t>
  </si>
  <si>
    <t>777123117</t>
  </si>
  <si>
    <t>256</t>
  </si>
  <si>
    <t>741310001</t>
  </si>
  <si>
    <t>Montáž spínačů jedno nebo dvoupólových nástěnných se zapojením vodičů, pro prostředí normální vypínačů, řazení 1-jednopólových</t>
  </si>
  <si>
    <t>-1069062646</t>
  </si>
  <si>
    <t>257</t>
  </si>
  <si>
    <t>10.070.300</t>
  </si>
  <si>
    <t>Spínač CLASSIC 3553-01289 B1</t>
  </si>
  <si>
    <t>-90614519</t>
  </si>
  <si>
    <t>258</t>
  </si>
  <si>
    <t>741310021</t>
  </si>
  <si>
    <t>Montáž spínačů jedno nebo dvoupólových nástěnných se zapojením vodičů, pro prostředí normální přepínačů, řazení 5-sériových</t>
  </si>
  <si>
    <t>1246385589</t>
  </si>
  <si>
    <t>259</t>
  </si>
  <si>
    <t>10.070.155</t>
  </si>
  <si>
    <t>Spínač CLASSIC 3553-52289 B1</t>
  </si>
  <si>
    <t>-1284652198</t>
  </si>
  <si>
    <t>260</t>
  </si>
  <si>
    <t>741311004</t>
  </si>
  <si>
    <t>Montáž spínačů speciálních se zapojením vodičů čidla pohybu nástěnného</t>
  </si>
  <si>
    <t>921862563</t>
  </si>
  <si>
    <t>261</t>
  </si>
  <si>
    <t>3299CC121</t>
  </si>
  <si>
    <t>Spínač automatický se snímačem pohybu, triak (kužel, úhel 90°)</t>
  </si>
  <si>
    <t>531506548</t>
  </si>
  <si>
    <t>262</t>
  </si>
  <si>
    <t>741370002</t>
  </si>
  <si>
    <t>Montáž svítidel žárovkových se zapojením vodičů bytových nebo společenských místností stropních přisazených 1 zdroj se sklem</t>
  </si>
  <si>
    <t>1733415464</t>
  </si>
  <si>
    <t>263</t>
  </si>
  <si>
    <t>741371004</t>
  </si>
  <si>
    <t>Montáž svítidel zářivkových se zapojením vodičů bytových nebo společenských místností stropních přisazených 2 zdroje s krytem</t>
  </si>
  <si>
    <t>-1374533252</t>
  </si>
  <si>
    <t>264</t>
  </si>
  <si>
    <t>348552051</t>
  </si>
  <si>
    <t>N1_nouz svit strop. 3W SE AT 1H pr.202 x v.58 IP42</t>
  </si>
  <si>
    <t>366223693</t>
  </si>
  <si>
    <t>265</t>
  </si>
  <si>
    <t>348552051.1</t>
  </si>
  <si>
    <t>N2_nouz svit strop. 6W SE AT 1H pr.202 x v.58 IP42</t>
  </si>
  <si>
    <t>1488305916</t>
  </si>
  <si>
    <t>266</t>
  </si>
  <si>
    <t>348552062</t>
  </si>
  <si>
    <t>N3_nouz svit nást LED 3,2W SE AT s pikt 1H IP42</t>
  </si>
  <si>
    <t>1598095665</t>
  </si>
  <si>
    <t>267</t>
  </si>
  <si>
    <t>741371843</t>
  </si>
  <si>
    <t>Demontáž svítidel bez zachování funkčnosti (do suti) v bytových nebo společenských místnostech se standardní paticí (E27, T5, GU10) přisazených, ploše přes 0,09 do 0,36 m2</t>
  </si>
  <si>
    <t>-1005217139</t>
  </si>
  <si>
    <t>268</t>
  </si>
  <si>
    <t>741372062</t>
  </si>
  <si>
    <t>Montáž svítidel LED se zapojením vodičů bytových nebo společenských místností přisazených stropních panelových, obsahu přes 0,09 do 0,36 m2</t>
  </si>
  <si>
    <t>1769172807</t>
  </si>
  <si>
    <t>269</t>
  </si>
  <si>
    <t>348509017</t>
  </si>
  <si>
    <t>A_svít LED 34W 3600lm 40 K kr.PMMA IP40 pr.480</t>
  </si>
  <si>
    <t>-1863885846</t>
  </si>
  <si>
    <t>270</t>
  </si>
  <si>
    <t>741372101</t>
  </si>
  <si>
    <t>Montáž svítidel LED se zapojením vodičů bytových nebo společenských místností vestavných podhledových bodových</t>
  </si>
  <si>
    <t>-349602044</t>
  </si>
  <si>
    <t>271</t>
  </si>
  <si>
    <t>348509206</t>
  </si>
  <si>
    <t>B_svit LED 28W 2600lm V2 4K 700mA nestm. pr.370</t>
  </si>
  <si>
    <t>-1831288054</t>
  </si>
  <si>
    <t>272</t>
  </si>
  <si>
    <t>348509208</t>
  </si>
  <si>
    <t>C_svít LED 36W 3200lm V3 4K 1050mA nestm. pr.370</t>
  </si>
  <si>
    <t>-1421419525</t>
  </si>
  <si>
    <t>273</t>
  </si>
  <si>
    <t>741810002</t>
  </si>
  <si>
    <t>Zkoušky a prohlídky elektrických rozvodů a zařízení celková prohlídka a vyhotovení revizní zprávy pro objem montážních prací přes 100 do 500 tis. Kč</t>
  </si>
  <si>
    <t>1620186591</t>
  </si>
  <si>
    <t>274</t>
  </si>
  <si>
    <t>998741102</t>
  </si>
  <si>
    <t>Přesun hmot pro silnoproud stanovený z hmotnosti přesunovaného materiálu vodorovná dopravní vzdálenost do 50 m v objektech výšky přes 6 do 12 m</t>
  </si>
  <si>
    <t>1546756876</t>
  </si>
  <si>
    <t>275</t>
  </si>
  <si>
    <t>998741181</t>
  </si>
  <si>
    <t>Přesun hmot pro silnoproud stanovený z hmotnosti přesunovaného materiálu Příplatek k ceně za přesun prováděný bez použití mechanizace pro jakoukoliv výšku objektu</t>
  </si>
  <si>
    <t>-1043307055</t>
  </si>
  <si>
    <t>7414</t>
  </si>
  <si>
    <t>Hromosvod</t>
  </si>
  <si>
    <t>276</t>
  </si>
  <si>
    <t>741410021</t>
  </si>
  <si>
    <t>Montáž uzemňovacího vedení s upevněním, propojením a připojením pomocí svorek v zemi s izolací spojů pásku průřezu do 120 mm2 v městské zástavbě</t>
  </si>
  <si>
    <t>972794784</t>
  </si>
  <si>
    <t>277</t>
  </si>
  <si>
    <t>35442062</t>
  </si>
  <si>
    <t>pás zemnící 30x4mm FeZn</t>
  </si>
  <si>
    <t>kg</t>
  </si>
  <si>
    <t>-2092513934</t>
  </si>
  <si>
    <t>278</t>
  </si>
  <si>
    <t>741420001</t>
  </si>
  <si>
    <t>Montáž hromosvodného vedení svodových drátů nebo lan s podpěrami, Ø do 10 mm</t>
  </si>
  <si>
    <t>628521401</t>
  </si>
  <si>
    <t>279</t>
  </si>
  <si>
    <t>35441076</t>
  </si>
  <si>
    <t>drát D 8mm Cu</t>
  </si>
  <si>
    <t>-1798238770</t>
  </si>
  <si>
    <t>280</t>
  </si>
  <si>
    <t>741420021</t>
  </si>
  <si>
    <t>Montáž hromosvodného vedení svorek se 2 šrouby</t>
  </si>
  <si>
    <t>-1131993117</t>
  </si>
  <si>
    <t>281</t>
  </si>
  <si>
    <t>35442028</t>
  </si>
  <si>
    <t>svorka uzemnění Cu pro zemnící pásku a drát, 60x40mm</t>
  </si>
  <si>
    <t>17750344</t>
  </si>
  <si>
    <t>282</t>
  </si>
  <si>
    <t>741420051</t>
  </si>
  <si>
    <t>Montáž hromosvodného vedení ochranných prvků úhelníků nebo trubek s držáky do zdiva</t>
  </si>
  <si>
    <t>-35908123</t>
  </si>
  <si>
    <t>283</t>
  </si>
  <si>
    <t>35441801</t>
  </si>
  <si>
    <t>úhelník ochranný na ochranu svodu - 2000mm, Cu</t>
  </si>
  <si>
    <t>1019697234</t>
  </si>
  <si>
    <t>284</t>
  </si>
  <si>
    <t>741810001</t>
  </si>
  <si>
    <t>Zkoušky a prohlídky elektrických rozvodů a zařízení celková prohlídka a vyhotovení revizní zprávy pro objem montážních prací do 100 tis. Kč</t>
  </si>
  <si>
    <t>1737275504</t>
  </si>
  <si>
    <t>285</t>
  </si>
  <si>
    <t>741820011</t>
  </si>
  <si>
    <t>Měření zemních odporů zemnicí sítě délky pásku do 100 m</t>
  </si>
  <si>
    <t>-366904801</t>
  </si>
  <si>
    <t>286</t>
  </si>
  <si>
    <t>2002673299</t>
  </si>
  <si>
    <t>287</t>
  </si>
  <si>
    <t>692664625</t>
  </si>
  <si>
    <t>751</t>
  </si>
  <si>
    <t>Vzduchotechnika</t>
  </si>
  <si>
    <t>288</t>
  </si>
  <si>
    <t>751322011</t>
  </si>
  <si>
    <t>Montáž talířových ventilů, anemostatů, dýz talířového ventilu, průměru do 100 mm</t>
  </si>
  <si>
    <t>1255947977</t>
  </si>
  <si>
    <t>289</t>
  </si>
  <si>
    <t>42927001</t>
  </si>
  <si>
    <t>Talířový ventil pro odtah DN 100</t>
  </si>
  <si>
    <t>-1370311357</t>
  </si>
  <si>
    <t>290</t>
  </si>
  <si>
    <t>751322211</t>
  </si>
  <si>
    <t>Montáž talířových ventilů, anemostatů, dýz dýzy kruhové, průměru do 100 mm</t>
  </si>
  <si>
    <t>498971296</t>
  </si>
  <si>
    <t>291</t>
  </si>
  <si>
    <t>K016</t>
  </si>
  <si>
    <t>Dýza s dalekým dosahem ATREA DA100 DN100</t>
  </si>
  <si>
    <t>1266059662</t>
  </si>
  <si>
    <t>292</t>
  </si>
  <si>
    <t>751344122</t>
  </si>
  <si>
    <t>Montáž tlumičů hluku pro čtyřhranné potrubí, průřezu přes 0,150 do 0,300 m2</t>
  </si>
  <si>
    <t>-2110641918</t>
  </si>
  <si>
    <t>293</t>
  </si>
  <si>
    <t>42929005</t>
  </si>
  <si>
    <t>Tlumič hluku</t>
  </si>
  <si>
    <t>339073384</t>
  </si>
  <si>
    <t>294</t>
  </si>
  <si>
    <t>751398053</t>
  </si>
  <si>
    <t>Montáž ostatních zařízení protidešťové žaluzie nebo žaluziové klapky na čtyřhranné potrubí, průřezu přes 0,300 do 0,450 m2</t>
  </si>
  <si>
    <t>-1560664659</t>
  </si>
  <si>
    <t>295</t>
  </si>
  <si>
    <t>42974001</t>
  </si>
  <si>
    <t>Protidešťová žaluzie RAL dle barvy omítky 1080x380</t>
  </si>
  <si>
    <t>-1100232506</t>
  </si>
  <si>
    <t>296</t>
  </si>
  <si>
    <t>42975001</t>
  </si>
  <si>
    <t>Protidešťová žaluzie RAL dle barvy omítky 1080x700</t>
  </si>
  <si>
    <t>1730775616</t>
  </si>
  <si>
    <t>297</t>
  </si>
  <si>
    <t>751510042</t>
  </si>
  <si>
    <t>Vzduchotechnické potrubí z pozinkovaného plechu kruhové, trouba spirálně vinutá bez příruby, průměru přes 100 do 200 mm</t>
  </si>
  <si>
    <t>-1868965607</t>
  </si>
  <si>
    <t xml:space="preserve">Poznámka k položce:
Kruhové potrubí SPIRO z pozink. plechu sk.I vč spojek a tvarovek, 30% tvarovek
</t>
  </si>
  <si>
    <t>298</t>
  </si>
  <si>
    <t>751511002</t>
  </si>
  <si>
    <t>Montáž potrubí plechového skupiny I čtyřhranného s přírubou tloušťky plechu 0,6 mm, průřezu přes 0,01 do 0,03 m2</t>
  </si>
  <si>
    <t>1016435871</t>
  </si>
  <si>
    <t>299</t>
  </si>
  <si>
    <t>42982102</t>
  </si>
  <si>
    <t>potrubí VZT čtyřhranné Pz průřez do 0,03m2</t>
  </si>
  <si>
    <t>528909808</t>
  </si>
  <si>
    <t>300</t>
  </si>
  <si>
    <t>751511003</t>
  </si>
  <si>
    <t>Montáž potrubí plechového skupiny I čtyřhranného s přírubou tloušťky plechu 0,6 mm, průřezu přes 0,03 do 0,07 m2</t>
  </si>
  <si>
    <t>379812559</t>
  </si>
  <si>
    <t>301</t>
  </si>
  <si>
    <t>42982104</t>
  </si>
  <si>
    <t>potrubí VZT čtyřhranné Pz průřez do 0,07m2</t>
  </si>
  <si>
    <t>1691474585</t>
  </si>
  <si>
    <t>302</t>
  </si>
  <si>
    <t>751511004</t>
  </si>
  <si>
    <t>Montáž potrubí plechového skupiny I čtyřhranného s přírubou tloušťky plechu 0,6 mm, průřezu přes 0,07 do 0,13 m2</t>
  </si>
  <si>
    <t>1647745684</t>
  </si>
  <si>
    <t>303</t>
  </si>
  <si>
    <t>42982106</t>
  </si>
  <si>
    <t>potrubí VZT čtyřhranné Pz průřez do 0,13m2</t>
  </si>
  <si>
    <t>93301301</t>
  </si>
  <si>
    <t>304</t>
  </si>
  <si>
    <t>751514298R</t>
  </si>
  <si>
    <t>Montáž rozdělovacího kusu do plechového potrubí kruhového bez příruby, průměru přes 100 mm</t>
  </si>
  <si>
    <t>36102145</t>
  </si>
  <si>
    <t>305</t>
  </si>
  <si>
    <t>42952001</t>
  </si>
  <si>
    <t>Rozdělovací box 1x125, 4x90</t>
  </si>
  <si>
    <t>-1518660558</t>
  </si>
  <si>
    <t>306</t>
  </si>
  <si>
    <t>751514613</t>
  </si>
  <si>
    <t>Montáž škrtící klapky nebo zpětné klapky do plechového potrubí čtyřhranné s přírubou, průřezu přes 0,070 do 0,140 m2</t>
  </si>
  <si>
    <t>-1864161460</t>
  </si>
  <si>
    <t>307</t>
  </si>
  <si>
    <t>42972001</t>
  </si>
  <si>
    <t>Pořární klapka 355x250</t>
  </si>
  <si>
    <t>1580998911</t>
  </si>
  <si>
    <t>308</t>
  </si>
  <si>
    <t>751514662</t>
  </si>
  <si>
    <t>Montáž škrtící klapky nebo zpětné klapky do plechového potrubí kruhové s přírubou, průměru přes 100 do 200 mm</t>
  </si>
  <si>
    <t>-629704673</t>
  </si>
  <si>
    <t>309</t>
  </si>
  <si>
    <t>42961001</t>
  </si>
  <si>
    <t>Škrtící klapka DN 125</t>
  </si>
  <si>
    <t>-109403884</t>
  </si>
  <si>
    <t>310</t>
  </si>
  <si>
    <t>751537031</t>
  </si>
  <si>
    <t>Montáž kruhového potrubí ohebného neizolovaného ze dvou vrstev PVC s polyamidovou tkaninou, průměru do 100 mm</t>
  </si>
  <si>
    <t>-461727019</t>
  </si>
  <si>
    <t>311</t>
  </si>
  <si>
    <t>42912300</t>
  </si>
  <si>
    <t>Ohebné plastové potrubí s hladkou vnitřní úpravou, včetně spojek DN95/75</t>
  </si>
  <si>
    <t>1046556938</t>
  </si>
  <si>
    <t>Poznámka k položce:
Flexibilní PE potrubí GP průměr 95/75mm</t>
  </si>
  <si>
    <t>312</t>
  </si>
  <si>
    <t>751571033</t>
  </si>
  <si>
    <t>Závěs čtyřhranného potrubí na montovanou konstrukci z nosníku, kotvenou do betonu, průřezu potrubí přes 0,003 do 0,07 m2</t>
  </si>
  <si>
    <t>1414218479</t>
  </si>
  <si>
    <t>313</t>
  </si>
  <si>
    <t>751571034</t>
  </si>
  <si>
    <t>Závěs čtyřhranného potrubí na montovanou konstrukci z nosníku, kotvenou do betonu, průřezu potrubí přes 0,07 do 0,13 m2</t>
  </si>
  <si>
    <t>682884100</t>
  </si>
  <si>
    <t>314</t>
  </si>
  <si>
    <t>751572031</t>
  </si>
  <si>
    <t>Závěs kruhového potrubí na montovanou konstrukci z nosníku, kotvenou do betonu průměru potrubí do 100 mm</t>
  </si>
  <si>
    <t>2489431</t>
  </si>
  <si>
    <t>315</t>
  </si>
  <si>
    <t>751572032</t>
  </si>
  <si>
    <t>Závěs kruhového potrubí na montovanou konstrukci z nosníku, kotvenou do betonu průměru potrubí přes 100 do 200 mm</t>
  </si>
  <si>
    <t>1483768746</t>
  </si>
  <si>
    <t>316</t>
  </si>
  <si>
    <t>751611116</t>
  </si>
  <si>
    <t>Montáž vzduchotechnické jednotky s rekuperací tepla stojaté s výměnou vzduchu do 5 000 m3/h</t>
  </si>
  <si>
    <t>265823190</t>
  </si>
  <si>
    <t>317</t>
  </si>
  <si>
    <t>4291000R00</t>
  </si>
  <si>
    <t>Vzduchotechnická jednotka s rekuperací tepla, regulací, filtry F7 na vstupu a G4 na výstupu</t>
  </si>
  <si>
    <t>soubor</t>
  </si>
  <si>
    <t>961899941</t>
  </si>
  <si>
    <t>318</t>
  </si>
  <si>
    <t>998751101</t>
  </si>
  <si>
    <t>Přesun hmot pro vzduchotechniku stanovený z hmotnosti přesunovaného materiálu vodorovná dopravní vzdálenost do 100 m v objektech výšky do 12 m</t>
  </si>
  <si>
    <t>481381447</t>
  </si>
  <si>
    <t>319</t>
  </si>
  <si>
    <t>998751181</t>
  </si>
  <si>
    <t>Přesun hmot pro vzduchotechniku stanovený z hmotnosti přesunovaného materiálu Příplatek k cenám za přesun prováděný bez použití mechanizace pro jakoukoliv výšku objektu</t>
  </si>
  <si>
    <t>-1397577935</t>
  </si>
  <si>
    <t>320</t>
  </si>
  <si>
    <t>HZS3212</t>
  </si>
  <si>
    <t>Hodinové zúčtovací sazby montáží technologických zařízení na stavebních objektech montér vzduchotechniky odborný</t>
  </si>
  <si>
    <t>-787894683</t>
  </si>
  <si>
    <t>762</t>
  </si>
  <si>
    <t>Konstrukce tesařské</t>
  </si>
  <si>
    <t>321</t>
  </si>
  <si>
    <t>762083111</t>
  </si>
  <si>
    <t>Práce společné pro tesařské konstrukce impregnace řeziva máčením proti dřevokaznému hmyzu a houbám, třída ohrožení 1 a 2 (dřevo v interiéru)</t>
  </si>
  <si>
    <t>72821217</t>
  </si>
  <si>
    <t>322</t>
  </si>
  <si>
    <t>762811210</t>
  </si>
  <si>
    <t>Záklop stropů montáž (materiál ve specifikaci) z prken hrubých vrchního na sraz, spáry zakryté lepenkovými pásy nebo lištami</t>
  </si>
  <si>
    <t>443049832</t>
  </si>
  <si>
    <t>323</t>
  </si>
  <si>
    <t>60516100</t>
  </si>
  <si>
    <t>řezivo smrkové sušené tl 30mm</t>
  </si>
  <si>
    <t>-720219957</t>
  </si>
  <si>
    <t>324</t>
  </si>
  <si>
    <t>762811811</t>
  </si>
  <si>
    <t>Demontáž záklopů stropů vrchních a zapuštěných z hrubých prken, tl. do 32 mm</t>
  </si>
  <si>
    <t>1911602496</t>
  </si>
  <si>
    <t>325</t>
  </si>
  <si>
    <t>762821940</t>
  </si>
  <si>
    <t>Nosná konstrukce stropů vyřezání části stropního trámu průřezové plochy 288 do 450 cm2, délky vyřezané části trámu do 1 m</t>
  </si>
  <si>
    <t>-1175017388</t>
  </si>
  <si>
    <t>326</t>
  </si>
  <si>
    <t>762822130</t>
  </si>
  <si>
    <t>Montáž stropních trámů z hraněného a polohraněného řeziva s trámovými výměnami, průřezové plochy přes 288 do 450 cm2</t>
  </si>
  <si>
    <t>136880853</t>
  </si>
  <si>
    <t>327</t>
  </si>
  <si>
    <t>60512140</t>
  </si>
  <si>
    <t>hranol stavební řezivo průřezu do 450cm2 do dl 6m</t>
  </si>
  <si>
    <t>1837641990</t>
  </si>
  <si>
    <t>328</t>
  </si>
  <si>
    <t>54800R00</t>
  </si>
  <si>
    <t>Třmen pro uchycení výměny BOVA BV/T vč.vrutů pro uchycení</t>
  </si>
  <si>
    <t>35417876</t>
  </si>
  <si>
    <t>329</t>
  </si>
  <si>
    <t>762895000</t>
  </si>
  <si>
    <t>Spojovací prostředky záklopu stropů, stropnic, podbíjení hřebíky, svory</t>
  </si>
  <si>
    <t>451922873</t>
  </si>
  <si>
    <t>330</t>
  </si>
  <si>
    <t>998762102</t>
  </si>
  <si>
    <t>Přesun hmot pro konstrukce tesařské stanovený z hmotnosti přesunovaného materiálu vodorovná dopravní vzdálenost do 50 m v objektech výšky přes 6 do 12 m</t>
  </si>
  <si>
    <t>-957788221</t>
  </si>
  <si>
    <t>331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</si>
  <si>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</si>
  <si>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</si>
  <si>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-987445993</t>
  </si>
  <si>
    <t>763</t>
  </si>
  <si>
    <t>Konstrukce suché výstavby</t>
  </si>
  <si>
    <t>332</t>
  </si>
  <si>
    <t>763122411</t>
  </si>
  <si>
    <t>Stěna šachtová ze sádrokartonových desek s nosnou konstrukcí z ocelových profilů CW, UW dvojitě opláštěná deskami protipožárními DF tl. 2 x 12,5 mm bez izolace, EI 30, stěna tl. 75 mm, profil 50</t>
  </si>
  <si>
    <t>-22280247</t>
  </si>
  <si>
    <t>424</t>
  </si>
  <si>
    <t>763131421</t>
  </si>
  <si>
    <t>Podhled ze sádrokartonových desek dvouvrstvá zavěšená spodní konstrukce z ocelových profilů CD, UD dvojitě opláštěná deskami standardními A, tl. 2 x 12,5 mm, bez izolace</t>
  </si>
  <si>
    <t>-1207118537</t>
  </si>
  <si>
    <t>425</t>
  </si>
  <si>
    <t>763131461</t>
  </si>
  <si>
    <t>Podhled ze sádrokartonových desek dvouvrstvá zavěšená spodní konstrukce z ocelových profilů CD, UD dvojitě opláštěná deskami impregnovanou H2, tl. 2 x 12,5 mm, bez izolace</t>
  </si>
  <si>
    <t>-1612757188</t>
  </si>
  <si>
    <t>333</t>
  </si>
  <si>
    <t>763131711R</t>
  </si>
  <si>
    <t>Mtž.podhled ze sádrokartonových desek ostatní práce a konstrukce na podhledech ze sádrokartonových desek stropní fabionové profily</t>
  </si>
  <si>
    <t>2014319677</t>
  </si>
  <si>
    <t>334</t>
  </si>
  <si>
    <t>76300R02</t>
  </si>
  <si>
    <t>stropní lišta - fabion rozm 250x250 mm</t>
  </si>
  <si>
    <t>-1652924412</t>
  </si>
  <si>
    <t>335</t>
  </si>
  <si>
    <t>763131713</t>
  </si>
  <si>
    <t>Podhled ze sádrokartonových desek ostatní práce a konstrukce na podhledech ze sádrokartonových desek napojení na obvodové konstrukce profilem</t>
  </si>
  <si>
    <t>549712175</t>
  </si>
  <si>
    <t>336</t>
  </si>
  <si>
    <t>763131714</t>
  </si>
  <si>
    <t>Podhled ze sádrokartonových desek ostatní práce a konstrukce na podhledech ze sádrokartonových desek základní penetrační nátěr</t>
  </si>
  <si>
    <t>144873609</t>
  </si>
  <si>
    <t>337</t>
  </si>
  <si>
    <t>763131751</t>
  </si>
  <si>
    <t>Podhled ze sádrokartonových desek ostatní práce a konstrukce na podhledech ze sádrokartonových desek montáž parotěsné zábrany</t>
  </si>
  <si>
    <t>1751601657</t>
  </si>
  <si>
    <t>338</t>
  </si>
  <si>
    <t>28329276</t>
  </si>
  <si>
    <t>fólie PE vyztužená pro parotěsnou vrstvu (reakce na oheň - třída E) 140g/m2</t>
  </si>
  <si>
    <t>-1998028012</t>
  </si>
  <si>
    <t>339</t>
  </si>
  <si>
    <t>763131752</t>
  </si>
  <si>
    <t>Podhled ze sádrokartonových desek ostatní práce a konstrukce na podhledech ze sádrokartonových desek montáž jedné vrstvy tepelné izolace</t>
  </si>
  <si>
    <t>224744880</t>
  </si>
  <si>
    <t>340</t>
  </si>
  <si>
    <t>63148150</t>
  </si>
  <si>
    <t>deska tepelně izolační minerální univerzální λ=0,033-0,035 tl 40mm</t>
  </si>
  <si>
    <t>502090119</t>
  </si>
  <si>
    <t>341</t>
  </si>
  <si>
    <t>763131761</t>
  </si>
  <si>
    <t>Podhled ze sádrokartonových desek Příplatek k cenám za plochu do 3 m2 jednotlivě</t>
  </si>
  <si>
    <t>-1396479707</t>
  </si>
  <si>
    <t>342</t>
  </si>
  <si>
    <t>763132221</t>
  </si>
  <si>
    <t>Podhled ze sádrokartonových desek – samostatný požární předěl jednovrstvá spodní konstrukce z ocelových profilů CD, UD CD profily vyplněny TI z minerálních vláken objemové hmotnosti 40 kg/m3 dvojitě opláštěná deskami protipožárními 2 x DF tl. 2 x 12,5 mm, TI tl. 40 mm, EI Z/S 45/60</t>
  </si>
  <si>
    <t>374696169</t>
  </si>
  <si>
    <t>343</t>
  </si>
  <si>
    <t>763164567</t>
  </si>
  <si>
    <t>Obklad konstrukcí sádrokartonovými deskami včetně ochranných úhelníků ve tvaru L rozvinuté šíře přes 0,8 m, opláštěný deskou protipožární impregnovanou DFH2, tl. 2 x 12,5 mm</t>
  </si>
  <si>
    <t>-500172577</t>
  </si>
  <si>
    <t>344</t>
  </si>
  <si>
    <t>763171211</t>
  </si>
  <si>
    <t>Instalační technika pro konstrukce ze sádrokartonových desek montáž revizních klapek pro podhledy, velikost do 0,10 m2</t>
  </si>
  <si>
    <t>-908966179</t>
  </si>
  <si>
    <t>345</t>
  </si>
  <si>
    <t>59030711</t>
  </si>
  <si>
    <t>dvířka revizní s automatickým zámkem 300x300mm</t>
  </si>
  <si>
    <t>-667481669</t>
  </si>
  <si>
    <t>346</t>
  </si>
  <si>
    <t>763171213</t>
  </si>
  <si>
    <t>Instalační technika pro konstrukce ze sádrokartonových desek montáž revizních klapek pro podhledy, velikost přes 0,25 do 0,50 m2</t>
  </si>
  <si>
    <t>-1669534726</t>
  </si>
  <si>
    <t>347</t>
  </si>
  <si>
    <t>59030714</t>
  </si>
  <si>
    <t>dvířka revizní s automatickým zámkem 600x600mm</t>
  </si>
  <si>
    <t>-1722891026</t>
  </si>
  <si>
    <t>348</t>
  </si>
  <si>
    <t>998763101</t>
  </si>
  <si>
    <t>Přesun hmot pro dřevostavby stanovený z hmotnosti přesunovaného materiálu vodorovná dopravní vzdálenost do 50 m v objektech výšky přes 6 do 12 m</t>
  </si>
  <si>
    <t>2014989973</t>
  </si>
  <si>
    <t>349</t>
  </si>
  <si>
    <t>998763181</t>
  </si>
  <si>
    <t>Přesun hmot pro dřevostavby stanovený z hmotnosti přesunovaného materiálu Příplatek k ceně za přesun prováděný bez použití mechanizace pro jakoukoliv výšku objektu</t>
  </si>
  <si>
    <t>2108251388</t>
  </si>
  <si>
    <t>764</t>
  </si>
  <si>
    <t>Konstrukce klempířské</t>
  </si>
  <si>
    <t>350</t>
  </si>
  <si>
    <t>764002812</t>
  </si>
  <si>
    <t>Demontáž klempířských konstrukcí okapového plechu do suti, v krytině skládané</t>
  </si>
  <si>
    <t>-346417638</t>
  </si>
  <si>
    <t>351</t>
  </si>
  <si>
    <t>764004821</t>
  </si>
  <si>
    <t>Demontáž klempířských konstrukcí žlabu nástřešního do suti</t>
  </si>
  <si>
    <t>-1972936730</t>
  </si>
  <si>
    <t>352</t>
  </si>
  <si>
    <t>764004861</t>
  </si>
  <si>
    <t>Demontáž klempířských konstrukcí svodu do suti</t>
  </si>
  <si>
    <t>396294102</t>
  </si>
  <si>
    <t>353</t>
  </si>
  <si>
    <t>764232437</t>
  </si>
  <si>
    <t>Oplechování střešních prvků z měděného plechu okapu okapovým plechem střechy rovné rš 670 mm</t>
  </si>
  <si>
    <t>-508540187</t>
  </si>
  <si>
    <t>354</t>
  </si>
  <si>
    <t>764331404</t>
  </si>
  <si>
    <t>Lemování zdí z měděného plechu boční nebo horní rovných, střech s krytinou prejzovou nebo vlnitou rš 330 mm</t>
  </si>
  <si>
    <t>-1805372234</t>
  </si>
  <si>
    <t>355</t>
  </si>
  <si>
    <t>764533407</t>
  </si>
  <si>
    <t>Žlab nadokapní (nástřešní) z měděného plechu oblého tvaru, včetně háků, čel a hrdel rš 670 mm</t>
  </si>
  <si>
    <t>-2135300360</t>
  </si>
  <si>
    <t>356</t>
  </si>
  <si>
    <t>764538423</t>
  </si>
  <si>
    <t>Svod z měděného plechu včetně objímek, kolen a odskoků kruhový, průměru 120 mm</t>
  </si>
  <si>
    <t>-615617710</t>
  </si>
  <si>
    <t>357</t>
  </si>
  <si>
    <t>998764102</t>
  </si>
  <si>
    <t>Přesun hmot pro konstrukce klempířské stanovený z hmotnosti přesunovaného materiálu vodorovná dopravní vzdálenost do 50 m v objektech výšky přes 6 do 12 m</t>
  </si>
  <si>
    <t>154295219</t>
  </si>
  <si>
    <t>358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</si>
  <si>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</si>
  <si>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</si>
  <si>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-709164970</t>
  </si>
  <si>
    <t>765</t>
  </si>
  <si>
    <t>Krytina skládaná</t>
  </si>
  <si>
    <t>359</t>
  </si>
  <si>
    <t>765111504</t>
  </si>
  <si>
    <t>Montáž krytiny keramické Příplatek k cenám včetně připevňovacích prostředků za sklon přes 40 do 50°</t>
  </si>
  <si>
    <t>539556767</t>
  </si>
  <si>
    <t>360</t>
  </si>
  <si>
    <t>765111823</t>
  </si>
  <si>
    <t>Demontáž krytiny keramické hladké (bobrovky), sklonu do 30° na sucho k dalšímu použití</t>
  </si>
  <si>
    <t>-537041738</t>
  </si>
  <si>
    <t>361</t>
  </si>
  <si>
    <t>765111853</t>
  </si>
  <si>
    <t>Demontáž krytiny keramické Příplatek k cenám za sklon přes 30° k dalšímu použití</t>
  </si>
  <si>
    <t>-617347888</t>
  </si>
  <si>
    <t>362</t>
  </si>
  <si>
    <t>765114011</t>
  </si>
  <si>
    <t>Krytina keramická hladká bobrovka sklonu střechy do 30° na sucho korunové krytí režná</t>
  </si>
  <si>
    <t>563716393</t>
  </si>
  <si>
    <t>363</t>
  </si>
  <si>
    <t>765211829</t>
  </si>
  <si>
    <t>Demontáž krytiny keramické na požárních zdech, římsách, atikách šířky do 40 cm prejzové s tvrdou maltou do suti</t>
  </si>
  <si>
    <t>1942293837</t>
  </si>
  <si>
    <t>364</t>
  </si>
  <si>
    <t>765214482</t>
  </si>
  <si>
    <t>Krytina keramická prejzová na požárních zdech, římsách, atikách na římsách nebo atikách šířky přes 20 do 40 cm do malty malý prejz engobovaný</t>
  </si>
  <si>
    <t>-1311121498</t>
  </si>
  <si>
    <t>365</t>
  </si>
  <si>
    <t>998765102</t>
  </si>
  <si>
    <t>Přesun hmot pro krytiny skládané stanovený z hmotnosti přesunovaného materiálu vodorovná dopravní vzdálenost do 50 m na objektech výšky přes 6 do 12 m</t>
  </si>
  <si>
    <t>-2114573310</t>
  </si>
  <si>
    <t>366</t>
  </si>
  <si>
    <t>998765181</t>
  </si>
  <si>
    <t>Přesun hmot pro krytiny skládané stanovený z hmotnosti přesunovaného materiálu Příplatek k cenám za přesun prováděný bez použití mechanizace pro jakoukoliv výšku objektu</t>
  </si>
  <si>
    <t>-873914967</t>
  </si>
  <si>
    <t>766</t>
  </si>
  <si>
    <t>Konstrukce truhlářské</t>
  </si>
  <si>
    <t>367</t>
  </si>
  <si>
    <t>76600R00</t>
  </si>
  <si>
    <t>Úprava pozice stávajících vstupních vrátek s úpravou plotové konstrukce, nový nátěr</t>
  </si>
  <si>
    <t>884461636</t>
  </si>
  <si>
    <t>368</t>
  </si>
  <si>
    <t>76600R01</t>
  </si>
  <si>
    <t>Repase nepůvodních dřevěných vrat - výměna dřevěných částí, úprava stávajícího kování, reinstalace závory vč.stavěčů křídel a jejich úprava do dlažby, nový nátěr</t>
  </si>
  <si>
    <t>-275414990</t>
  </si>
  <si>
    <t>369</t>
  </si>
  <si>
    <t>76600R02</t>
  </si>
  <si>
    <t>Repase nepůvodních dřevěných vrátek - výměna dřevěných částí, úprava stávajícího kování, nový nátěr</t>
  </si>
  <si>
    <t>1843302973</t>
  </si>
  <si>
    <t>370</t>
  </si>
  <si>
    <t>76601R01</t>
  </si>
  <si>
    <t>Repase vchodových dveří včetně rámů, výměna kování, výměna poškozených dílů, seřízení, obdoušení, nátěr RAL 1013</t>
  </si>
  <si>
    <t>83263219</t>
  </si>
  <si>
    <t>371</t>
  </si>
  <si>
    <t>76601R02</t>
  </si>
  <si>
    <t>Repase koupelnových oken, rozměr 300x400mm, přesklení dvojsklo 4-16-4 Ug=1,1 W/m2K, obdoušení, nátěr RAL 1013</t>
  </si>
  <si>
    <t>-2108286183</t>
  </si>
  <si>
    <t>372</t>
  </si>
  <si>
    <t>76601R03</t>
  </si>
  <si>
    <t>Repase okenic, rozměr 500x1700mm, výměna kování, výměna poškozených dílů</t>
  </si>
  <si>
    <t>-2131875498</t>
  </si>
  <si>
    <t>373</t>
  </si>
  <si>
    <t>766441822</t>
  </si>
  <si>
    <t>Demontáž parapetních desek dřevěných nebo plastových šířky přes 300 mm délky přes 1 m</t>
  </si>
  <si>
    <t>1686889534</t>
  </si>
  <si>
    <t>374</t>
  </si>
  <si>
    <t>766621112</t>
  </si>
  <si>
    <t>Montáž oken dřevěných včetně montáže rámu plochy přes 1 m2 špaletových do zdiva, výšky přes 1,5 do 2,5 m</t>
  </si>
  <si>
    <t>-800659676</t>
  </si>
  <si>
    <t>375</t>
  </si>
  <si>
    <t>7660001R01</t>
  </si>
  <si>
    <t>Špaletové okno ozn.01, otvíravé 4-kř, rozměr 1000x1700mm, zasklení izol.dvojsklo 4-16-4 Ug=1,1W/m2K + jednoduché float 5mm, barva bílá RAL 1013 - dle specifikace</t>
  </si>
  <si>
    <t>-440228807</t>
  </si>
  <si>
    <t>376</t>
  </si>
  <si>
    <t>7660001R02</t>
  </si>
  <si>
    <t>Špaletové okno ozn.02, otevíravé 2-kř.,rozměr 1000x1700 (v dolní části výdech VZT), zasklení izol.dvojsklo 4-16-4 Ug=1,1W/m2K + jednoduché float 5mm, barva bílá RAL 1013 - dle specifikace</t>
  </si>
  <si>
    <t>-525051008</t>
  </si>
  <si>
    <t>377</t>
  </si>
  <si>
    <t>766621622</t>
  </si>
  <si>
    <t>Montáž oken dřevěných plochy do 1 m2 včetně montáže rámu otevíravých do zdiva</t>
  </si>
  <si>
    <t>-995350270</t>
  </si>
  <si>
    <t>378</t>
  </si>
  <si>
    <t>7660001R03</t>
  </si>
  <si>
    <t>Jednoduché okno ozn.03, otrvíravé 2-kř, zasklení izol.dojsklo 4-16-4 Ug=1,1W/m2K, rozměr 1000x1400mm (v dolní části výdech VZT), barva bílá RAL 1013 - dle specifikace</t>
  </si>
  <si>
    <t>1277034543</t>
  </si>
  <si>
    <t>379</t>
  </si>
  <si>
    <t>7660001R04</t>
  </si>
  <si>
    <t>Jednoduché okno ozn.04, otevíravé 1-kř, rozměr560x760mm, zaskleno izo.dvojsklo 4-16-4 Ug=1,1W/m2K, barva bílá RAL 1013 - dle specifikace</t>
  </si>
  <si>
    <t>-1541757211</t>
  </si>
  <si>
    <t>380</t>
  </si>
  <si>
    <t>7660001R05</t>
  </si>
  <si>
    <t>Jednoduché okno ozn.05, sklopné 1-kř, rozměr 1220x370mm, zaskleno izol.dvojsklem 4-16-4 Ug=1,1W/m2K, barva bílá, - dle specifikace</t>
  </si>
  <si>
    <t>-2080713086</t>
  </si>
  <si>
    <t>381</t>
  </si>
  <si>
    <t>7660001R06</t>
  </si>
  <si>
    <t>Jednoduché okno ozn.06, sklopné 1-kř, rozměr 1220x500mm, zaskleno izol.dvojsklem 4-16-4 Ug=1,1W/m2K, barva bílá, - dle specifikace</t>
  </si>
  <si>
    <t>1573109008</t>
  </si>
  <si>
    <t>382</t>
  </si>
  <si>
    <t>766621721</t>
  </si>
  <si>
    <t>Montáž okenních doplňků závěsu</t>
  </si>
  <si>
    <t>1958245869</t>
  </si>
  <si>
    <t>383</t>
  </si>
  <si>
    <t>54930518</t>
  </si>
  <si>
    <t>závěs okenní pro okenice</t>
  </si>
  <si>
    <t>1076870430</t>
  </si>
  <si>
    <t>384</t>
  </si>
  <si>
    <t>766629213</t>
  </si>
  <si>
    <t>Montáž oken dřevěných Příplatek k cenám za tepelnou izolaci mezi ostěním a rámem okna při rovném ostění, připojovací spára tl. do 15 mm, fólie</t>
  </si>
  <si>
    <t>-1406661330</t>
  </si>
  <si>
    <t>385</t>
  </si>
  <si>
    <t>766629214</t>
  </si>
  <si>
    <t>Montáž oken dřevěných Příplatek k cenám za tepelnou izolaci mezi ostěním a rámem okna při rovném ostění, připojovací spára tl. do 15 mm, páska</t>
  </si>
  <si>
    <t>1934519528</t>
  </si>
  <si>
    <t>386</t>
  </si>
  <si>
    <t>766694122</t>
  </si>
  <si>
    <t>Montáž ostatních truhlářských konstrukcí parapetních desek dřevěných nebo plastových šířky přes 300 mm, délky přes 1000 do 1600 mm</t>
  </si>
  <si>
    <t>1194982324</t>
  </si>
  <si>
    <t>387</t>
  </si>
  <si>
    <t>7660002R01</t>
  </si>
  <si>
    <t>Parapetní deska dřevěná včetně povrchové úpravy</t>
  </si>
  <si>
    <t>2070432669</t>
  </si>
  <si>
    <t>388</t>
  </si>
  <si>
    <t>998766102</t>
  </si>
  <si>
    <t>Přesun hmot pro konstrukce truhlářské stanovený z hmotnosti přesunovaného materiálu vodorovná dopravní vzdálenost do 50 m v objektech výšky přes 6 do 12 m</t>
  </si>
  <si>
    <t>-348742835</t>
  </si>
  <si>
    <t>389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</si>
  <si>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</si>
  <si>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</si>
  <si>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-600631758</t>
  </si>
  <si>
    <t>767</t>
  </si>
  <si>
    <t>Konstrukce zámečnické</t>
  </si>
  <si>
    <t>390</t>
  </si>
  <si>
    <t>76700R01</t>
  </si>
  <si>
    <t>Repase oselového stožáru - nové ocelové lanko, zprovoznění, nový nátěr</t>
  </si>
  <si>
    <t>580796095</t>
  </si>
  <si>
    <t>391</t>
  </si>
  <si>
    <t>76701R01</t>
  </si>
  <si>
    <t>Repase fasádní mřížky 600x600mm, oprava, nátěr</t>
  </si>
  <si>
    <t>1993749800</t>
  </si>
  <si>
    <t>392</t>
  </si>
  <si>
    <t>76701R02</t>
  </si>
  <si>
    <t>Repase fasádní mřížky 300x300mm, oprava, nátěr</t>
  </si>
  <si>
    <t>161109213</t>
  </si>
  <si>
    <t>393</t>
  </si>
  <si>
    <t>767661811</t>
  </si>
  <si>
    <t>Demontáž mříží pevných nebo otevíravých</t>
  </si>
  <si>
    <t>641660214</t>
  </si>
  <si>
    <t>394</t>
  </si>
  <si>
    <t>767662110</t>
  </si>
  <si>
    <t>Montáž mříží pevných, připevněných šroubováním</t>
  </si>
  <si>
    <t>1135298313</t>
  </si>
  <si>
    <t>395</t>
  </si>
  <si>
    <t>7670001R01</t>
  </si>
  <si>
    <t>Replika kované mříže rozměr 1000x1700mm, materiál 10x10mm, 10x25mm, 30x5mm, barva bílá RAL 1013 - viz PD</t>
  </si>
  <si>
    <t>168956771</t>
  </si>
  <si>
    <t>998767102</t>
  </si>
  <si>
    <t>Přesun hmot pro zámečnické konstrukce stanovený z hmotnosti přesunovaného materiálu vodorovná dopravní vzdálenost do 50 m v objektech výšky přes 6 do 12 m</t>
  </si>
  <si>
    <t>534912271</t>
  </si>
  <si>
    <t>397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</si>
  <si>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</si>
  <si>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</si>
  <si>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-1746839436</t>
  </si>
  <si>
    <t>771</t>
  </si>
  <si>
    <t>Podlahy z dlaždic</t>
  </si>
  <si>
    <t>398</t>
  </si>
  <si>
    <t>771571810</t>
  </si>
  <si>
    <t>Demontáž podlah z dlaždic keramických kladených do malty</t>
  </si>
  <si>
    <t>-294242555</t>
  </si>
  <si>
    <t>399</t>
  </si>
  <si>
    <t>771573916</t>
  </si>
  <si>
    <t>Opravy podlah z dlaždic keramických lepených při velikosti dlaždic přes 22 do 25 ks/m2</t>
  </si>
  <si>
    <t>-173867796</t>
  </si>
  <si>
    <t>400</t>
  </si>
  <si>
    <t>998771102</t>
  </si>
  <si>
    <t>Přesun hmot pro podlahy z dlaždic stanovený z hmotnosti přesunovaného materiálu vodorovná dopravní vzdálenost do 50 m v objektech výšky přes 6 do 12 m</t>
  </si>
  <si>
    <t>-25212847</t>
  </si>
  <si>
    <t>401</t>
  </si>
  <si>
    <t>998771181</t>
  </si>
  <si>
    <t>Přesun hmot pro podlahy z dlaždic stanovený z hmotnosti přesunovaného materiálu Příplatek k ceně za přesun prováděný bez použití mechanizace pro jakoukoliv výšku objektu</t>
  </si>
  <si>
    <t>2078782209</t>
  </si>
  <si>
    <t>783</t>
  </si>
  <si>
    <t>Dokončovací práce - nátěry</t>
  </si>
  <si>
    <t>402</t>
  </si>
  <si>
    <t>783101201</t>
  </si>
  <si>
    <t>Příprava podkladu truhlářských konstrukcí před provedením nátěru broušení smirkovým papírem nebo plátnem hrubé</t>
  </si>
  <si>
    <t>-222913566</t>
  </si>
  <si>
    <t>403</t>
  </si>
  <si>
    <t>783122131</t>
  </si>
  <si>
    <t>Tmelení truhlářských konstrukcí plošné (plné) včetně přebroušení tmelených míst, tmelem disperzním akrylátovým nebo latexovým</t>
  </si>
  <si>
    <t>-446161604</t>
  </si>
  <si>
    <t>404</t>
  </si>
  <si>
    <t>783124101</t>
  </si>
  <si>
    <t>Základní nátěr truhlářských konstrukcí jednonásobný akrylátový</t>
  </si>
  <si>
    <t>-781817463</t>
  </si>
  <si>
    <t>405</t>
  </si>
  <si>
    <t>783127101</t>
  </si>
  <si>
    <t>Krycí nátěr truhlářských konstrukcí jednonásobný akrylátový</t>
  </si>
  <si>
    <t>100592041</t>
  </si>
  <si>
    <t>406</t>
  </si>
  <si>
    <t>783301313</t>
  </si>
  <si>
    <t>Příprava podkladu zámečnických konstrukcí před provedením nátěru odmaštění odmašťovačem ředidlovým</t>
  </si>
  <si>
    <t>1127529640</t>
  </si>
  <si>
    <t>407</t>
  </si>
  <si>
    <t>783314203</t>
  </si>
  <si>
    <t>Základní antikorozní nátěr zámečnických konstrukcí jednonásobný syntetický samozákladující</t>
  </si>
  <si>
    <t>-1175374383</t>
  </si>
  <si>
    <t>408</t>
  </si>
  <si>
    <t>783614551</t>
  </si>
  <si>
    <t>Základní nátěr armatur a kovových potrubí jednonásobný potrubí do DN 50 mm syntetický</t>
  </si>
  <si>
    <t>-964156018</t>
  </si>
  <si>
    <t>409</t>
  </si>
  <si>
    <t>783806809</t>
  </si>
  <si>
    <t>Odstranění nátěrů z omítek okartáčováním</t>
  </si>
  <si>
    <t>489830336</t>
  </si>
  <si>
    <t>410</t>
  </si>
  <si>
    <t>783806815</t>
  </si>
  <si>
    <t>Odstranění nátěrů z omítek omytím tlakovou vodou</t>
  </si>
  <si>
    <t>169931696</t>
  </si>
  <si>
    <t>411</t>
  </si>
  <si>
    <t>783823167</t>
  </si>
  <si>
    <t>Penetrační nátěr omítek hladkých omítek hladkých, zrnitých tenkovrstvých nebo štukových stupně členitosti 3 vápenný</t>
  </si>
  <si>
    <t>-495384076</t>
  </si>
  <si>
    <t>412</t>
  </si>
  <si>
    <t>783826615R</t>
  </si>
  <si>
    <t>Hydrofobizační nátěr omítek na bázi organokřemičitanů, transparentní, povrchů hladkých omítek hladkých, zrnitých tenkovrstvých nebo štukových stupně členitosti 1 a 2</t>
  </si>
  <si>
    <t>813644243</t>
  </si>
  <si>
    <t>413</t>
  </si>
  <si>
    <t>783826625R</t>
  </si>
  <si>
    <t>Hydrofobizační nátěr omítek silikátový, transparentní, povrchů hladkých omítek hladkých, zrnitých tenkovrstvých nebo štukových stupně členitosti 3</t>
  </si>
  <si>
    <t>-2055441053</t>
  </si>
  <si>
    <t>414</t>
  </si>
  <si>
    <t>783827427</t>
  </si>
  <si>
    <t>Krycí (ochranný ) nátěr omítek dvojnásobný hladkých omítek hladkých, zrnitých tenkovrstvých nebo štukových stupně členitosti 1 a 2 vápenný</t>
  </si>
  <si>
    <t>574944999</t>
  </si>
  <si>
    <t>415</t>
  </si>
  <si>
    <t>783827447</t>
  </si>
  <si>
    <t>Krycí (ochranný ) nátěr omítek dvojnásobný hladkých omítek hladkých, zrnitých tenkovrstvých nebo štukových stupně členitosti 3 vápenný</t>
  </si>
  <si>
    <t>1345381790</t>
  </si>
  <si>
    <t>784</t>
  </si>
  <si>
    <t>Dokončovací práce - malby a tapety</t>
  </si>
  <si>
    <t>416</t>
  </si>
  <si>
    <t>784121001</t>
  </si>
  <si>
    <t>Oškrabání malby v místnostech výšky do 3,80 m</t>
  </si>
  <si>
    <t>-1816908804</t>
  </si>
  <si>
    <t>417</t>
  </si>
  <si>
    <t>784121011</t>
  </si>
  <si>
    <t>Rozmývání podkladu po oškrabání malby v místnostech výšky do 3,80 m</t>
  </si>
  <si>
    <t>400434607</t>
  </si>
  <si>
    <t>418</t>
  </si>
  <si>
    <t>784181121</t>
  </si>
  <si>
    <t>Penetrace podkladu jednonásobná hloubková v místnostech výšky do 3,80 m</t>
  </si>
  <si>
    <t>-234176858</t>
  </si>
  <si>
    <t>419</t>
  </si>
  <si>
    <t>784321031</t>
  </si>
  <si>
    <t>Malby silikátové dvojnásobné, bílé v místnostech výšky do 3,80 m</t>
  </si>
  <si>
    <t>956773522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</si>
  <si>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</si>
  <si>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</si>
  <si>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</si>
  <si>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</si>
  <si>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</si>
  <si>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</si>
  <si>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soub.</t>
  </si>
  <si>
    <t>1024</t>
  </si>
  <si>
    <t>819287048</t>
  </si>
  <si>
    <t>Poznámka k položce:
Součástí dodávky je předání kompletní dokumentace skutečného provedení stavby objednateli.</t>
  </si>
  <si>
    <t>VRN3</t>
  </si>
  <si>
    <t>Zařízení staveniště</t>
  </si>
  <si>
    <t>030001000</t>
  </si>
  <si>
    <t>-341230410</t>
  </si>
  <si>
    <t>VRN4</t>
  </si>
  <si>
    <t>Inženýrská činnost</t>
  </si>
  <si>
    <t>420</t>
  </si>
  <si>
    <t>045002000</t>
  </si>
  <si>
    <t>Kompletační a koordinační činnost</t>
  </si>
  <si>
    <t>139175761</t>
  </si>
  <si>
    <t>VRN6</t>
  </si>
  <si>
    <t>Územní vlivy</t>
  </si>
  <si>
    <t>421</t>
  </si>
  <si>
    <t>060001000</t>
  </si>
  <si>
    <t>1043376396</t>
  </si>
  <si>
    <t>VRN7</t>
  </si>
  <si>
    <t>Provozní vlivy</t>
  </si>
  <si>
    <t>422</t>
  </si>
  <si>
    <t>070001000</t>
  </si>
  <si>
    <t>-390926932</t>
  </si>
  <si>
    <t>VRN9</t>
  </si>
  <si>
    <t>Ostatní náklady</t>
  </si>
  <si>
    <t>423</t>
  </si>
  <si>
    <t>091404001</t>
  </si>
  <si>
    <t>Práce na památkovém objektu</t>
  </si>
  <si>
    <t>-609718686</t>
  </si>
  <si>
    <t>396.2 - Obora č.p. 1 - II. etapa A</t>
  </si>
  <si>
    <t>HZS - Hodinové zúčtovací sazby</t>
  </si>
  <si>
    <t>111212351</t>
  </si>
  <si>
    <t>Odstranění nevhodných dřevin průměru kmene do 100 mm výšky přes 1 m s odstraněním pařezu do 100 m2 v rovině nebo na svahu do 1:5</t>
  </si>
  <si>
    <t>-1275717407</t>
  </si>
  <si>
    <t>112101121</t>
  </si>
  <si>
    <t>Odstranění stromů s odřezáním kmene a s odvětvením jehličnatých bez odkornění, průměru kmene přes 100 do 300 mm</t>
  </si>
  <si>
    <t>-2076549987</t>
  </si>
  <si>
    <t>112201101</t>
  </si>
  <si>
    <t>Odstranění pařezů strojně s jejich vykopáním, vytrháním nebo odstřelením průměru přes 100 do 300 mm</t>
  </si>
  <si>
    <t>-353654811</t>
  </si>
  <si>
    <t>-544188098</t>
  </si>
  <si>
    <t>162301405</t>
  </si>
  <si>
    <t>Vodorovné přemístění větví, kmenů nebo pařezů s naložením, složením a dopravou do 5000 m větví stromů jehličnatých, průměru kmene přes 100 do 300 mm</t>
  </si>
  <si>
    <t>1683169463</t>
  </si>
  <si>
    <t>162301415</t>
  </si>
  <si>
    <t>Vodorovné přemístění větví, kmenů nebo pařezů s naložením, složením a dopravou do 5000 m kmenů stromů jehličnatých, průměru přes 100 do 300 mm</t>
  </si>
  <si>
    <t>1358188004</t>
  </si>
  <si>
    <t>162301501</t>
  </si>
  <si>
    <t>Vodorovné přemístění smýcených křovin do průměru kmene 100 mm na vzdálenost do 5 000 m</t>
  </si>
  <si>
    <t>2067217506</t>
  </si>
  <si>
    <t>162301941</t>
  </si>
  <si>
    <t>Vodorovné přemístění větví, kmenů nebo pařezů s naložením, složením a dopravou Příplatek k cenám za každých dalších i započatých 1000 m přes 1000 m větví stromů jehličnatých, o průměru kmene přes 100 do 300 mm</t>
  </si>
  <si>
    <t>1755724115</t>
  </si>
  <si>
    <t>162301961</t>
  </si>
  <si>
    <t>Vodorovné přemístění větví, kmenů nebo pařezů s naložením, složením a dopravou Příplatek k cenám za každých dalších i započatých 1000 m přes 1000 m kmenů stromů jehličnatých, průměru přes 100 do 300 mm</t>
  </si>
  <si>
    <t>2097051820</t>
  </si>
  <si>
    <t>-1995915723</t>
  </si>
  <si>
    <t>-367232691</t>
  </si>
  <si>
    <t>1885626705</t>
  </si>
  <si>
    <t>225384664</t>
  </si>
  <si>
    <t>-856257853</t>
  </si>
  <si>
    <t>-2112883075</t>
  </si>
  <si>
    <t>183101215</t>
  </si>
  <si>
    <t>Hloubení jamek pro vysazování rostlin v zemině tř.1 až 4 s výměnou půdy z 50% v rovině nebo na svahu do 1:5, objemu přes 0,125 do 0,40 m3</t>
  </si>
  <si>
    <t>-1015336658</t>
  </si>
  <si>
    <t>10321100</t>
  </si>
  <si>
    <t>zahradní substrát pro výsadbu VL</t>
  </si>
  <si>
    <t>-1041339242</t>
  </si>
  <si>
    <t>184102114</t>
  </si>
  <si>
    <t>Výsadba dřeviny s balem do předem vyhloubené jamky se zalitím v rovině nebo na svahu do 1:5, při průměru balu přes 400 do 500 mm</t>
  </si>
  <si>
    <t>-1554245268</t>
  </si>
  <si>
    <t>02660348.</t>
  </si>
  <si>
    <t>Thuja occidentalis 'Smaragd', v 200-225 cm, zemní bal</t>
  </si>
  <si>
    <t>-270422319</t>
  </si>
  <si>
    <t>184215112</t>
  </si>
  <si>
    <t>Ukotvení dřeviny kůly jedním kůlem, délky přes 1 do 2 m</t>
  </si>
  <si>
    <t>-835945404</t>
  </si>
  <si>
    <t>60591253</t>
  </si>
  <si>
    <t>kůl vyvazovací dřevěný impregnovaný D 8cm dl 2m</t>
  </si>
  <si>
    <t>840053314</t>
  </si>
  <si>
    <t>184215411</t>
  </si>
  <si>
    <t>Zhotovení závlahové mísy u solitérních dřevin v rovině nebo na svahu do 1:5, o průměru mísy do 0,5 m</t>
  </si>
  <si>
    <t>1751959670</t>
  </si>
  <si>
    <t>1493934262</t>
  </si>
  <si>
    <t>184818231</t>
  </si>
  <si>
    <t>Ochrana kmene bedněním před poškozením stavebním provozem zřízení včetně odstranění výšky bednění do 2 m průměru kmene do 300 mm</t>
  </si>
  <si>
    <t>868941215</t>
  </si>
  <si>
    <t>276153556</t>
  </si>
  <si>
    <t>-76206588</t>
  </si>
  <si>
    <t>-363774613</t>
  </si>
  <si>
    <t>-1992530503</t>
  </si>
  <si>
    <t>311213113</t>
  </si>
  <si>
    <t>Zdivo nadzákladové z lomového kamene štípaného nebo ručně vybíraného na maltu z nepravidelných kamenů objemu 1 kusu kamene do 0,02 m3, šířka spáry přes 10 do 20 mm</t>
  </si>
  <si>
    <t>646449225</t>
  </si>
  <si>
    <t>-967339404</t>
  </si>
  <si>
    <t>-1901415014</t>
  </si>
  <si>
    <t>1346765052</t>
  </si>
  <si>
    <t>220071723</t>
  </si>
  <si>
    <t>1046997476</t>
  </si>
  <si>
    <t>451317777</t>
  </si>
  <si>
    <t>Podklad nebo lože pod dlažbu (přídlažbu) v ploše vodorovné nebo ve sklonu do 1:5, tloušťky od 50 do 100 mm z betonu prostého</t>
  </si>
  <si>
    <t>1314786556</t>
  </si>
  <si>
    <t>564271115</t>
  </si>
  <si>
    <t>Podklad nebo podsyp ze štěrkopísku ŠP s rozprostřením, vlhčením a zhutněním, po zhutnění tl. 290 mm</t>
  </si>
  <si>
    <t>1956405347</t>
  </si>
  <si>
    <t>564831111</t>
  </si>
  <si>
    <t>Podklad ze štěrkodrti ŠD s rozprostřením a zhutněním, po zhutnění tl. 100 mm</t>
  </si>
  <si>
    <t>1549298056</t>
  </si>
  <si>
    <t>596811311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</si>
  <si>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do 300 m2</t>
  </si>
  <si>
    <t>-959443872</t>
  </si>
  <si>
    <t>59245601</t>
  </si>
  <si>
    <t>dlažba desková betonová 500x500x50mm přírodní</t>
  </si>
  <si>
    <t>-361083769</t>
  </si>
  <si>
    <t>612315302</t>
  </si>
  <si>
    <t>Vápenná omítka ostění nebo nadpraží štuková</t>
  </si>
  <si>
    <t>-1721986205</t>
  </si>
  <si>
    <t>-616764440</t>
  </si>
  <si>
    <t>-690919948</t>
  </si>
  <si>
    <t>1467092406</t>
  </si>
  <si>
    <t>622135000</t>
  </si>
  <si>
    <t>Vyrovnání nerovností podkladu vnějších omítaných ploch maltou, tloušťky do 10 mm vápennou stěn</t>
  </si>
  <si>
    <t>18337610</t>
  </si>
  <si>
    <t>1024029927</t>
  </si>
  <si>
    <t>-1595551064</t>
  </si>
  <si>
    <t>622311141R</t>
  </si>
  <si>
    <t>331740654</t>
  </si>
  <si>
    <t>622311191R</t>
  </si>
  <si>
    <t>Omítka vápennotrassové vnějších ploch nanášená ručně Příplatek k cenám za každých dalších i započatých 5 mm tloušťky omítky přes 15 mm stěn</t>
  </si>
  <si>
    <t>685903013</t>
  </si>
  <si>
    <t>622325403R</t>
  </si>
  <si>
    <t>1313432813</t>
  </si>
  <si>
    <t>622821012R</t>
  </si>
  <si>
    <t>-1152689963</t>
  </si>
  <si>
    <t>-735214436</t>
  </si>
  <si>
    <t>2075838051</t>
  </si>
  <si>
    <t>289602124</t>
  </si>
  <si>
    <t>1259047111</t>
  </si>
  <si>
    <t>631312141</t>
  </si>
  <si>
    <t>Doplnění dosavadních mazanin prostým betonem s dodáním hmot, bez potěru, plochy jednotlivě rýh v dosavadních mazaninách</t>
  </si>
  <si>
    <t>-151251472</t>
  </si>
  <si>
    <t>637211112</t>
  </si>
  <si>
    <t>Okapový chodník z dlaždic betonových se zalitím spár cementovou maltou do cementové malty MC-10, tl. dlaždic 60 mm</t>
  </si>
  <si>
    <t>-1832013481</t>
  </si>
  <si>
    <t>59246004</t>
  </si>
  <si>
    <t>dlažba plošná betonová terasová hladká 600x600x60mm</t>
  </si>
  <si>
    <t>-341256238</t>
  </si>
  <si>
    <t>936001002</t>
  </si>
  <si>
    <t>Montáž prvků městské a zahradní architektury hmotnosti přes 0,1 do 1,5 t</t>
  </si>
  <si>
    <t>-399178135</t>
  </si>
  <si>
    <t>-2120449558</t>
  </si>
  <si>
    <t>599539731</t>
  </si>
  <si>
    <t>-523510938</t>
  </si>
  <si>
    <t>1241091709</t>
  </si>
  <si>
    <t>716888266</t>
  </si>
  <si>
    <t>764038522</t>
  </si>
  <si>
    <t>-990802184</t>
  </si>
  <si>
    <t>587429525</t>
  </si>
  <si>
    <t>476699477</t>
  </si>
  <si>
    <t>-295386901</t>
  </si>
  <si>
    <t>1383730486</t>
  </si>
  <si>
    <t>965043421</t>
  </si>
  <si>
    <t>Bourání mazanin betonových s potěrem nebo teracem tl. do 150 mm, plochy do 1 m2</t>
  </si>
  <si>
    <t>746150989</t>
  </si>
  <si>
    <t>863193621</t>
  </si>
  <si>
    <t>745341744</t>
  </si>
  <si>
    <t>968062355</t>
  </si>
  <si>
    <t>Vybourání dřevěných rámů oken s křídly, dveřních zárubní, vrat, stěn, ostění nebo obkladů rámů oken s křídly dvojitých, plochy do 2 m2</t>
  </si>
  <si>
    <t>-1038719001</t>
  </si>
  <si>
    <t>-858671523</t>
  </si>
  <si>
    <t>591025372</t>
  </si>
  <si>
    <t>58079994</t>
  </si>
  <si>
    <t>-715963654</t>
  </si>
  <si>
    <t>978019391</t>
  </si>
  <si>
    <t>Otlučení vápenných nebo vápenocementových omítek vnějších ploch s vyškrabáním spar a s očištěním zdiva stupně členitosti 3 až 5, v rozsahu přes 80 do 100 %</t>
  </si>
  <si>
    <t>-66635960</t>
  </si>
  <si>
    <t>-626568244</t>
  </si>
  <si>
    <t>985141111</t>
  </si>
  <si>
    <t>Vyčištění trhlin nebo dutin ve zdivu šířky do 30 mm, hloubky do 150 mm</t>
  </si>
  <si>
    <t>-209586172</t>
  </si>
  <si>
    <t>985211113</t>
  </si>
  <si>
    <t>Vyklínování uvolněných kamenů zdiva úlomky kamene, popřípadě cihel délky spáry na 1 m2 upravované plochy přes 12 m</t>
  </si>
  <si>
    <t>-1726483972</t>
  </si>
  <si>
    <t>985221012</t>
  </si>
  <si>
    <t>Postupné rozebírání zdiva pro další použití kamenného, objemu přes 1 do 3 m3</t>
  </si>
  <si>
    <t>1737667016</t>
  </si>
  <si>
    <t>-555547039</t>
  </si>
  <si>
    <t>-192943232</t>
  </si>
  <si>
    <t>985222111</t>
  </si>
  <si>
    <t>Sbírání a třídění kamene nebo cihel ručně ze suti s očištěním kamene</t>
  </si>
  <si>
    <t>-396046197</t>
  </si>
  <si>
    <t>985223212</t>
  </si>
  <si>
    <t>Přezdívání zdiva do aktivované malty kamenného, objemu přes 3 m3</t>
  </si>
  <si>
    <t>-2087380924</t>
  </si>
  <si>
    <t>58380719</t>
  </si>
  <si>
    <t>kámen lomový opuka ze stáv. zdiva</t>
  </si>
  <si>
    <t>-30999945</t>
  </si>
  <si>
    <t>583810869</t>
  </si>
  <si>
    <t>kámen lomový upravený štípaný (80, 40, 20 cm) opuka</t>
  </si>
  <si>
    <t>-1690741808</t>
  </si>
  <si>
    <t>997013001</t>
  </si>
  <si>
    <t>Vyklizení ulehlé suti na vzdálenost do 3 m od okraje vyklízeného prostoru nebo s naložením na dopravní prostředek z prostorů o půdorysné ploše do 15 m2 z výšky (hloubky) do 2 m</t>
  </si>
  <si>
    <t>1687953005</t>
  </si>
  <si>
    <t>24033106</t>
  </si>
  <si>
    <t>-2022796154</t>
  </si>
  <si>
    <t>-293474860</t>
  </si>
  <si>
    <t>-280843426</t>
  </si>
  <si>
    <t>517971396</t>
  </si>
  <si>
    <t>997013811</t>
  </si>
  <si>
    <t>Poplatek za uložení stavebního odpadu na skládce (skládkovné) dřevěného zatříděného do Katalogu odpadů pod kódem 17 02 01</t>
  </si>
  <si>
    <t>1151113330</t>
  </si>
  <si>
    <t>537580909</t>
  </si>
  <si>
    <t>-683229472</t>
  </si>
  <si>
    <t>331891285</t>
  </si>
  <si>
    <t>-1148505425</t>
  </si>
  <si>
    <t>1798121650</t>
  </si>
  <si>
    <t>-89480902</t>
  </si>
  <si>
    <t>-1378829663</t>
  </si>
  <si>
    <t>-195985609</t>
  </si>
  <si>
    <t>1472429965</t>
  </si>
  <si>
    <t>-1173716266</t>
  </si>
  <si>
    <t>406067475</t>
  </si>
  <si>
    <t>2040331478</t>
  </si>
  <si>
    <t>1520106101</t>
  </si>
  <si>
    <t>886592164</t>
  </si>
  <si>
    <t>-1786686593</t>
  </si>
  <si>
    <t>2019195503</t>
  </si>
  <si>
    <t>-1545171886</t>
  </si>
  <si>
    <t>-1738760776</t>
  </si>
  <si>
    <t>762085103</t>
  </si>
  <si>
    <t>Práce společné pro tesařské konstrukce montáž ocelových spojovacích prostředků (materiál ve specifikaci) kotevních želez příložek, patek, táhel</t>
  </si>
  <si>
    <t>68163354</t>
  </si>
  <si>
    <t>762331821</t>
  </si>
  <si>
    <t>Demontáž vázaných konstrukcí krovů k dalšímu použití sklonu do 60° z hranolů, hranolků, fošen, průřezové plochy do 120 cm2</t>
  </si>
  <si>
    <t>1462652407</t>
  </si>
  <si>
    <t>762331822</t>
  </si>
  <si>
    <t>Demontáž vázaných konstrukcí krovů k dalšímu použití sklonu do 60° z hranolů, hranolků, fošen, průřezové plochy přes 120 do 224 cm2</t>
  </si>
  <si>
    <t>745014759</t>
  </si>
  <si>
    <t>762332131</t>
  </si>
  <si>
    <t>Montáž vázaných konstrukcí krovů střech pultových, sedlových, valbových, stanových čtvercového nebo obdélníkového půdorysu, z řeziva hraněného průřezové plochy do 120 cm2</t>
  </si>
  <si>
    <t>-835733535</t>
  </si>
  <si>
    <t>60512125</t>
  </si>
  <si>
    <t>hranol stavební řezivo průřezu do 120cm2 do dl 6m</t>
  </si>
  <si>
    <t>-1879824498</t>
  </si>
  <si>
    <t>762332132</t>
  </si>
  <si>
    <t>Montáž vázaných konstrukcí krovů střech pultových, sedlových, valbových, stanových čtvercového nebo obdélníkového půdorysu, z řeziva hraněného průřezové plochy přes 120 do 224 cm2</t>
  </si>
  <si>
    <t>-856463454</t>
  </si>
  <si>
    <t>762342214</t>
  </si>
  <si>
    <t>Bednění a laťování montáž laťování střech jednoduchých sklonu do 60° při osové vzdálenosti latí přes 150 do 360 mm</t>
  </si>
  <si>
    <t>-885460523</t>
  </si>
  <si>
    <t>60514114</t>
  </si>
  <si>
    <t>řezivo jehličnaté lať impregnovaná dl 4 m</t>
  </si>
  <si>
    <t>-1279095361</t>
  </si>
  <si>
    <t>762342812</t>
  </si>
  <si>
    <t>Demontáž bednění a laťování laťování střech sklonu do 60° se všemi nadstřešními konstrukcemi, z latí průřezové plochy do 25 cm2 při osové vzdálenosti přes 0,22 do 0,50 m</t>
  </si>
  <si>
    <t>1420843172</t>
  </si>
  <si>
    <t>762395000</t>
  </si>
  <si>
    <t>Spojovací prostředky krovů, bednění a laťování, nadstřešních konstrukcí svory, prkna, hřebíky, pásová ocel, vruty</t>
  </si>
  <si>
    <t>-1500703602</t>
  </si>
  <si>
    <t>762631802</t>
  </si>
  <si>
    <t>Demontáž vrat s demontáží kování, plochy do 8 m2</t>
  </si>
  <si>
    <t>-423624683</t>
  </si>
  <si>
    <t>762633110</t>
  </si>
  <si>
    <t>Osazení vrat tesařských otočných</t>
  </si>
  <si>
    <t>1636800159</t>
  </si>
  <si>
    <t>-1003438041</t>
  </si>
  <si>
    <t>66934429</t>
  </si>
  <si>
    <t>-1714953055</t>
  </si>
  <si>
    <t>764332405</t>
  </si>
  <si>
    <t>Lemování zdí z měděného plechu spodní s formováním do tvaru krytiny rovných, střech s krytinou prejzovou nebo vlnitou rš 400 mm</t>
  </si>
  <si>
    <t>61562550</t>
  </si>
  <si>
    <t>1204674750</t>
  </si>
  <si>
    <t>-513103927</t>
  </si>
  <si>
    <t>-661226704</t>
  </si>
  <si>
    <t>1762898392</t>
  </si>
  <si>
    <t>-211210912</t>
  </si>
  <si>
    <t>-929758869</t>
  </si>
  <si>
    <t>481616219</t>
  </si>
  <si>
    <t>-1154523775</t>
  </si>
  <si>
    <t>85295641</t>
  </si>
  <si>
    <t>501471698</t>
  </si>
  <si>
    <t>84841812</t>
  </si>
  <si>
    <t>-1765091983</t>
  </si>
  <si>
    <t>330016515</t>
  </si>
  <si>
    <t>-1454253587</t>
  </si>
  <si>
    <t>2131781661</t>
  </si>
  <si>
    <t>1113827019</t>
  </si>
  <si>
    <t>2131667924</t>
  </si>
  <si>
    <t>1892793469</t>
  </si>
  <si>
    <t>779624867</t>
  </si>
  <si>
    <t>783823137</t>
  </si>
  <si>
    <t>Penetrační nátěr omítek hladkých omítek hladkých, zrnitých tenkovrstvých nebo štukových stupně členitosti 1 a 2 vápenný</t>
  </si>
  <si>
    <t>-1713320782</t>
  </si>
  <si>
    <t>-1802717191</t>
  </si>
  <si>
    <t>227688487</t>
  </si>
  <si>
    <t>1156191851</t>
  </si>
  <si>
    <t>1441373581</t>
  </si>
  <si>
    <t>765101850</t>
  </si>
  <si>
    <t>728892540</t>
  </si>
  <si>
    <t>-923288576</t>
  </si>
  <si>
    <t>-714204697</t>
  </si>
  <si>
    <t>-1221884116</t>
  </si>
  <si>
    <t>HZS</t>
  </si>
  <si>
    <t>Hodinové zúčtovací sazby</t>
  </si>
  <si>
    <t>HZS4232</t>
  </si>
  <si>
    <t>Hodinové zúčtovací sazby ostatních profesí revizní a kontrolní činnost technik odborný</t>
  </si>
  <si>
    <t>-1419944057</t>
  </si>
  <si>
    <t>61898309</t>
  </si>
  <si>
    <t>140163173</t>
  </si>
  <si>
    <t>-890315333</t>
  </si>
  <si>
    <t>-1423188078</t>
  </si>
  <si>
    <t>741912020</t>
  </si>
  <si>
    <t>-1687032411</t>
  </si>
  <si>
    <t>396.3 - Obora č.p. 1 - II. etapa B</t>
  </si>
  <si>
    <t xml:space="preserve">      35 - Stoky</t>
  </si>
  <si>
    <t>990129438</t>
  </si>
  <si>
    <t>113106171</t>
  </si>
  <si>
    <t>Rozebrání dlažeb a dílců vozovek a ploch s přemístěním hmot na skládku na vzdálenost do 3 m nebo s naložením na dopravní prostředek, s jakoukoliv výplní spár ručně ze zámkové dlažby s ložem z kameniva</t>
  </si>
  <si>
    <t>318562043</t>
  </si>
  <si>
    <t>113107313</t>
  </si>
  <si>
    <t>Odstranění podkladů nebo krytů strojně plochy jednotlivě do 50 m2 s přemístěním hmot na skládku na vzdálenost do 3 m nebo s naložením na dopravní prostředek z kameniva těženého, o tl. vrstvy přes 200 do 300 mm</t>
  </si>
  <si>
    <t>1670382289</t>
  </si>
  <si>
    <t>132251254</t>
  </si>
  <si>
    <t>Hloubení nezapažených rýh šířky přes 800 do 2 000 mm strojně s urovnáním dna do předepsaného profilu a spádu v hornině třídy těžitelnosti I skupiny 3 přes 100 do 500 m3</t>
  </si>
  <si>
    <t>-842849164</t>
  </si>
  <si>
    <t>-2000378241</t>
  </si>
  <si>
    <t>-1306849383</t>
  </si>
  <si>
    <t>-1207733817</t>
  </si>
  <si>
    <t>2100663538</t>
  </si>
  <si>
    <t>326497873</t>
  </si>
  <si>
    <t>1426425289</t>
  </si>
  <si>
    <t>Stoky</t>
  </si>
  <si>
    <t>358325114</t>
  </si>
  <si>
    <t>Bourání stoky kompletní nebo vybourání otvorů průřezové plochy do 4 m2 ve stokách ze zdiva z železobetonu</t>
  </si>
  <si>
    <t>685416415</t>
  </si>
  <si>
    <t>1226211348</t>
  </si>
  <si>
    <t>-7491616</t>
  </si>
  <si>
    <t>564861111</t>
  </si>
  <si>
    <t>Podklad ze štěrkodrti ŠD s rozprostřením a zhutněním, po zhutnění tl. 200 mm</t>
  </si>
  <si>
    <t>407868081</t>
  </si>
  <si>
    <t>564962113</t>
  </si>
  <si>
    <t>Podklad z mechanicky zpevněného kameniva MZK (minerální beton) s rozprostřením a s hutněním, po zhutnění tl. 220 mm</t>
  </si>
  <si>
    <t>355219471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</si>
  <si>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</si>
  <si>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</si>
  <si>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1565280777</t>
  </si>
  <si>
    <t>58381009</t>
  </si>
  <si>
    <t xml:space="preserve">kostka dlažební </t>
  </si>
  <si>
    <t>14517922</t>
  </si>
  <si>
    <t>Poznámka k položce:
Pouze rozpočtová hmotnost.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</si>
  <si>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</si>
  <si>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</si>
  <si>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-1871016627</t>
  </si>
  <si>
    <t>1088160832</t>
  </si>
  <si>
    <t>871355221</t>
  </si>
  <si>
    <t>Kanalizační potrubí z tvrdého PVC v otevřeném výkopu ve sklonu do 20 %, hladkého plnostěnného jednovrstvého, tuhost třídy SN 8 DN 200</t>
  </si>
  <si>
    <t>2069966104</t>
  </si>
  <si>
    <t>871375221</t>
  </si>
  <si>
    <t>Kanalizační potrubí z tvrdého PVC v otevřeném výkopu ve sklonu do 20 %, hladkého plnostěnného jednovrstvého, tuhost třídy SN 8 DN 315</t>
  </si>
  <si>
    <t>690481177</t>
  </si>
  <si>
    <t>877350410</t>
  </si>
  <si>
    <t>Montáž tvarovek na kanalizačním plastovém potrubí z polypropylenu PP korugovaného nebo žebrovaného kolen DN 200</t>
  </si>
  <si>
    <t>-828037817</t>
  </si>
  <si>
    <t>28617339</t>
  </si>
  <si>
    <t>koleno kanalizace PP KG DN 200x45°</t>
  </si>
  <si>
    <t>-889043998</t>
  </si>
  <si>
    <t>1567055955</t>
  </si>
  <si>
    <t>1740101296</t>
  </si>
  <si>
    <t>877350430</t>
  </si>
  <si>
    <t>Montáž tvarovek na kanalizačním plastovém potrubí z polypropylenu PP korugovaného nebo žebrovaného spojek, redukcí nebo navrtávacích sedel DN 200</t>
  </si>
  <si>
    <t>1637506675</t>
  </si>
  <si>
    <t>28611508</t>
  </si>
  <si>
    <t>redukce kanalizační PVC 200/160</t>
  </si>
  <si>
    <t>661729715</t>
  </si>
  <si>
    <t>890131812</t>
  </si>
  <si>
    <t>Bourání šachet a jímek ručně velikosti obestavěného prostoru přes 1,5 do 3 m3 ze zdiva cihelného</t>
  </si>
  <si>
    <t>989857180</t>
  </si>
  <si>
    <t>1211053019</t>
  </si>
  <si>
    <t>892381111</t>
  </si>
  <si>
    <t>Tlakové zkoušky vodou na potrubí DN 250, 300 nebo 350</t>
  </si>
  <si>
    <t>297630264</t>
  </si>
  <si>
    <t>894111121</t>
  </si>
  <si>
    <t>Šachty kanalizační zděné na potrubí, výšky vstupu do 2,40 m z cihel kanalizačních pálených lícových DN 250 nebo 300</t>
  </si>
  <si>
    <t>170486367</t>
  </si>
  <si>
    <t>1733168587</t>
  </si>
  <si>
    <t>-376362658</t>
  </si>
  <si>
    <t>-1216973060</t>
  </si>
  <si>
    <t>-597175085</t>
  </si>
  <si>
    <t>648529939</t>
  </si>
  <si>
    <t>599087452</t>
  </si>
  <si>
    <t>1582955959</t>
  </si>
  <si>
    <t>1437122645</t>
  </si>
  <si>
    <t>-118775244</t>
  </si>
  <si>
    <t>979051121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</si>
  <si>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</si>
  <si>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1574247800</t>
  </si>
  <si>
    <t>979071011</t>
  </si>
  <si>
    <t>Očištění vybouraných dlažebních kostek při překopech inženýrských sítí od spojovacího materiálu, s přemístěním hmot na skládku na vzdálenost do 3 m nebo s naložením na dopravní prostředek velkých, s původním vyplněním spár kamenivem těženým</t>
  </si>
  <si>
    <t>1381628574</t>
  </si>
  <si>
    <t>-1661381103</t>
  </si>
  <si>
    <t>1498366146</t>
  </si>
  <si>
    <t>-591513617</t>
  </si>
  <si>
    <t>-1256065327</t>
  </si>
  <si>
    <t>-984445961</t>
  </si>
  <si>
    <t>-1849034204</t>
  </si>
  <si>
    <t>396.4 - Sanace ohradní stěny opěrná konstrukce</t>
  </si>
  <si>
    <t>131113102</t>
  </si>
  <si>
    <t>Hloubení jam ručně zapažených i nezapažených s urovnáním dna do předepsaného profilu a spádu v hornině třídy těžitelnosti I skupiny 1 a 2 nesoudržných</t>
  </si>
  <si>
    <t>703757362</t>
  </si>
  <si>
    <t>-7164243</t>
  </si>
  <si>
    <t>-168883146</t>
  </si>
  <si>
    <t>171201231</t>
  </si>
  <si>
    <t>Poplatek za uložení stavebního odpadu na recyklační skládce (skládkovné) zeminy a kamení zatříděného do Katalogu odpadů pod kódem 17 05 04</t>
  </si>
  <si>
    <t>-526136742</t>
  </si>
  <si>
    <t>636311122R</t>
  </si>
  <si>
    <t>Kladení dlažby z betonových dlaždic na sucho o rozměru dlažby 50x50 cm</t>
  </si>
  <si>
    <t>-1133877220</t>
  </si>
  <si>
    <t>-423076454</t>
  </si>
  <si>
    <t>997013211</t>
  </si>
  <si>
    <t>Vnitrostaveništní doprava suti a vybouraných hmot vodorovně do 50 m svisle ručně pro budovy a haly výšky do 6 m</t>
  </si>
  <si>
    <t>1275143041</t>
  </si>
  <si>
    <t>-96151138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</si>
  <si>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</si>
  <si>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</si>
  <si>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1796901764</t>
  </si>
  <si>
    <t>762085113</t>
  </si>
  <si>
    <t>Práce společné pro tesařské konstrukce montáž ocelových spojovacích prostředků (materiál ve specifikaci) svorníků, šroubů délky přes 300 do 450 mm</t>
  </si>
  <si>
    <t>-1134255101</t>
  </si>
  <si>
    <t>31197006</t>
  </si>
  <si>
    <t>tyč závitová Pz 4.6 M16</t>
  </si>
  <si>
    <t>-1463133216</t>
  </si>
  <si>
    <t>762713110</t>
  </si>
  <si>
    <t>Montáž prostorových vázaných konstrukcí z řeziva hraněného nebo polohraněného průřezové plochy do 120 cm2</t>
  </si>
  <si>
    <t>1367175953</t>
  </si>
  <si>
    <t>60554243</t>
  </si>
  <si>
    <t>řezivo listnaté dub fošna neomítaná tl 50mm dl 4m</t>
  </si>
  <si>
    <t>-690476537</t>
  </si>
  <si>
    <t>762713210</t>
  </si>
  <si>
    <t>Montáž prostorových vázaných konstrukcí z řeziva hraněného nebo polohraněného s použitím ocelových spojek (spojky ve specifikaci), průřezové plochy do 120 cm2</t>
  </si>
  <si>
    <t>446843400</t>
  </si>
  <si>
    <t>474489095</t>
  </si>
  <si>
    <t>762713220</t>
  </si>
  <si>
    <t>Montáž prostorových vázaných konstrukcí z řeziva hraněného nebo polohraněného s použitím ocelových spojek (spojky ve specifikaci), průřezové plochy přes 120 do 224 cm2</t>
  </si>
  <si>
    <t>-1634677250</t>
  </si>
  <si>
    <t>60512130</t>
  </si>
  <si>
    <t>hranol stavební řezivo průřezu do 224cm2 do dl 6m</t>
  </si>
  <si>
    <t>-855820130</t>
  </si>
  <si>
    <t>60512131</t>
  </si>
  <si>
    <t>hranol stavební řezivo průřezu do 224cm2 dl 6-8m</t>
  </si>
  <si>
    <t>-1763929077</t>
  </si>
  <si>
    <t>762751810</t>
  </si>
  <si>
    <t>Demontáž prostorových konstrukcí vázaných na hladko z řeziva hraněného nebo polohraněného, průřezové plochy do 120 cm2</t>
  </si>
  <si>
    <t>1524778189</t>
  </si>
  <si>
    <t>762795000</t>
  </si>
  <si>
    <t>Spojovací prostředky prostorových vázaných konstrukcí hřebíky, svory, fixační prkna</t>
  </si>
  <si>
    <t>-280668229</t>
  </si>
  <si>
    <t>998762101</t>
  </si>
  <si>
    <t>Přesun hmot pro konstrukce tesařské stanovený z hmotnosti přesunovaného materiálu vodorovná dopravní vzdálenost do 50 m v objektech výšky do 6 m</t>
  </si>
  <si>
    <t>-2062328082</t>
  </si>
  <si>
    <t>727427719</t>
  </si>
  <si>
    <t>-347172752</t>
  </si>
  <si>
    <t>1598843646</t>
  </si>
  <si>
    <t>-675816451</t>
  </si>
  <si>
    <t>-1345110615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</si>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</sst>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21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27</v>
      </c>
      <c r="AL10" s="20"/>
      <c r="AM10" s="20"/>
      <c r="AN10" s="25" t="s">
        <v>28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30</v>
      </c>
      <c r="AL11" s="20"/>
      <c r="AM11" s="20"/>
      <c r="AN11" s="25" t="s">
        <v>28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27</v>
      </c>
      <c r="AL13" s="20"/>
      <c r="AM13" s="20"/>
      <c r="AN13" s="32" t="s">
        <v>32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30</v>
      </c>
      <c r="AL14" s="20"/>
      <c r="AM14" s="20"/>
      <c r="AN14" s="32" t="s">
        <v>32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27</v>
      </c>
      <c r="AL16" s="20"/>
      <c r="AM16" s="20"/>
      <c r="AN16" s="25" t="s">
        <v>28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30</v>
      </c>
      <c r="AL17" s="20"/>
      <c r="AM17" s="20"/>
      <c r="AN17" s="25" t="s">
        <v>28</v>
      </c>
      <c r="AO17" s="20"/>
      <c r="AP17" s="20"/>
      <c r="AQ17" s="20"/>
      <c r="AR17" s="18"/>
      <c r="BE17" s="29"/>
      <c r="BS17" s="15" t="s">
        <v>35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27</v>
      </c>
      <c r="AL19" s="20"/>
      <c r="AM19" s="20"/>
      <c r="AN19" s="25" t="s">
        <v>28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30</v>
      </c>
      <c r="AL20" s="20"/>
      <c r="AM20" s="20"/>
      <c r="AN20" s="25" t="s">
        <v>28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39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41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42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43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44</v>
      </c>
      <c r="E29" s="45"/>
      <c r="F29" s="30" t="s">
        <v>45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46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47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48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49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50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51</v>
      </c>
      <c r="U35" s="52"/>
      <c r="V35" s="52"/>
      <c r="W35" s="52"/>
      <c r="X35" s="54" t="s">
        <v>52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53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396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Řešení vlhkosti a fasády objektu Obora 1 - Hvězda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>k.ú. Liboc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70" t="str">
        <f>IF(AN8="","",AN8)</f>
        <v>6. 6. 2020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26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33</v>
      </c>
      <c r="AJ49" s="38"/>
      <c r="AK49" s="38"/>
      <c r="AL49" s="38"/>
      <c r="AM49" s="71" t="str">
        <f>IF(E17="","",E17)</f>
        <v>Ing. Filip Nehonský</v>
      </c>
      <c r="AN49" s="62"/>
      <c r="AO49" s="62"/>
      <c r="AP49" s="62"/>
      <c r="AQ49" s="38"/>
      <c r="AR49" s="42"/>
      <c r="AS49" s="72" t="s">
        <v>54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15.15" customHeight="1">
      <c r="A50" s="36"/>
      <c r="B50" s="37"/>
      <c r="C50" s="30" t="s">
        <v>31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36</v>
      </c>
      <c r="AJ50" s="38"/>
      <c r="AK50" s="38"/>
      <c r="AL50" s="38"/>
      <c r="AM50" s="71" t="str">
        <f>IF(E20="","",E20)</f>
        <v>Pavel Novotný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55</v>
      </c>
      <c r="D52" s="85"/>
      <c r="E52" s="85"/>
      <c r="F52" s="85"/>
      <c r="G52" s="85"/>
      <c r="H52" s="86"/>
      <c r="I52" s="87" t="s">
        <v>56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57</v>
      </c>
      <c r="AH52" s="85"/>
      <c r="AI52" s="85"/>
      <c r="AJ52" s="85"/>
      <c r="AK52" s="85"/>
      <c r="AL52" s="85"/>
      <c r="AM52" s="85"/>
      <c r="AN52" s="87" t="s">
        <v>58</v>
      </c>
      <c r="AO52" s="85"/>
      <c r="AP52" s="85"/>
      <c r="AQ52" s="89" t="s">
        <v>59</v>
      </c>
      <c r="AR52" s="42"/>
      <c r="AS52" s="90" t="s">
        <v>60</v>
      </c>
      <c r="AT52" s="91" t="s">
        <v>61</v>
      </c>
      <c r="AU52" s="91" t="s">
        <v>62</v>
      </c>
      <c r="AV52" s="91" t="s">
        <v>63</v>
      </c>
      <c r="AW52" s="91" t="s">
        <v>64</v>
      </c>
      <c r="AX52" s="91" t="s">
        <v>65</v>
      </c>
      <c r="AY52" s="91" t="s">
        <v>66</v>
      </c>
      <c r="AZ52" s="91" t="s">
        <v>67</v>
      </c>
      <c r="BA52" s="91" t="s">
        <v>68</v>
      </c>
      <c r="BB52" s="91" t="s">
        <v>69</v>
      </c>
      <c r="BC52" s="91" t="s">
        <v>70</v>
      </c>
      <c r="BD52" s="92" t="s">
        <v>71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72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ROUND(SUM(AG55:AG58),2)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28</v>
      </c>
      <c r="AR54" s="102"/>
      <c r="AS54" s="103">
        <f>ROUND(SUM(AS55:AS58),2)</f>
        <v>0</v>
      </c>
      <c r="AT54" s="104">
        <f>ROUND(SUM(AV54:AW54),2)</f>
        <v>0</v>
      </c>
      <c r="AU54" s="105">
        <f>ROUND(SUM(AU55:AU58),5)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ROUND(SUM(AZ55:AZ58),2)</f>
        <v>0</v>
      </c>
      <c r="BA54" s="104">
        <f>ROUND(SUM(BA55:BA58),2)</f>
        <v>0</v>
      </c>
      <c r="BB54" s="104">
        <f>ROUND(SUM(BB55:BB58),2)</f>
        <v>0</v>
      </c>
      <c r="BC54" s="104">
        <f>ROUND(SUM(BC55:BC58),2)</f>
        <v>0</v>
      </c>
      <c r="BD54" s="106">
        <f>ROUND(SUM(BD55:BD58),2)</f>
        <v>0</v>
      </c>
      <c r="BE54" s="6"/>
      <c r="BS54" s="107" t="s">
        <v>73</v>
      </c>
      <c r="BT54" s="107" t="s">
        <v>74</v>
      </c>
      <c r="BU54" s="108" t="s">
        <v>75</v>
      </c>
      <c r="BV54" s="107" t="s">
        <v>76</v>
      </c>
      <c r="BW54" s="107" t="s">
        <v>5</v>
      </c>
      <c r="BX54" s="107" t="s">
        <v>77</v>
      </c>
      <c r="CL54" s="107" t="s">
        <v>19</v>
      </c>
    </row>
    <row r="55" spans="1:91" s="7" customFormat="1" ht="16.5" customHeight="1">
      <c r="A55" s="109" t="s">
        <v>78</v>
      </c>
      <c r="B55" s="110"/>
      <c r="C55" s="111"/>
      <c r="D55" s="112" t="s">
        <v>79</v>
      </c>
      <c r="E55" s="112"/>
      <c r="F55" s="112"/>
      <c r="G55" s="112"/>
      <c r="H55" s="112"/>
      <c r="I55" s="113"/>
      <c r="J55" s="112" t="s">
        <v>80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'396.1 - Obora č.p. 1 - I....'!J30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81</v>
      </c>
      <c r="AR55" s="116"/>
      <c r="AS55" s="117">
        <v>0</v>
      </c>
      <c r="AT55" s="118">
        <f>ROUND(SUM(AV55:AW55),2)</f>
        <v>0</v>
      </c>
      <c r="AU55" s="119">
        <f>'396.1 - Obora č.p. 1 - I....'!P142</f>
        <v>0</v>
      </c>
      <c r="AV55" s="118">
        <f>'396.1 - Obora č.p. 1 - I....'!J33</f>
        <v>0</v>
      </c>
      <c r="AW55" s="118">
        <f>'396.1 - Obora č.p. 1 - I....'!J34</f>
        <v>0</v>
      </c>
      <c r="AX55" s="118">
        <f>'396.1 - Obora č.p. 1 - I....'!J35</f>
        <v>0</v>
      </c>
      <c r="AY55" s="118">
        <f>'396.1 - Obora č.p. 1 - I....'!J36</f>
        <v>0</v>
      </c>
      <c r="AZ55" s="118">
        <f>'396.1 - Obora č.p. 1 - I....'!F33</f>
        <v>0</v>
      </c>
      <c r="BA55" s="118">
        <f>'396.1 - Obora č.p. 1 - I....'!F34</f>
        <v>0</v>
      </c>
      <c r="BB55" s="118">
        <f>'396.1 - Obora č.p. 1 - I....'!F35</f>
        <v>0</v>
      </c>
      <c r="BC55" s="118">
        <f>'396.1 - Obora č.p. 1 - I....'!F36</f>
        <v>0</v>
      </c>
      <c r="BD55" s="120">
        <f>'396.1 - Obora č.p. 1 - I....'!F37</f>
        <v>0</v>
      </c>
      <c r="BE55" s="7"/>
      <c r="BT55" s="121" t="s">
        <v>82</v>
      </c>
      <c r="BV55" s="121" t="s">
        <v>76</v>
      </c>
      <c r="BW55" s="121" t="s">
        <v>83</v>
      </c>
      <c r="BX55" s="121" t="s">
        <v>5</v>
      </c>
      <c r="CL55" s="121" t="s">
        <v>19</v>
      </c>
      <c r="CM55" s="121" t="s">
        <v>82</v>
      </c>
    </row>
    <row r="56" spans="1:91" s="7" customFormat="1" ht="16.5" customHeight="1">
      <c r="A56" s="109" t="s">
        <v>78</v>
      </c>
      <c r="B56" s="110"/>
      <c r="C56" s="111"/>
      <c r="D56" s="112" t="s">
        <v>84</v>
      </c>
      <c r="E56" s="112"/>
      <c r="F56" s="112"/>
      <c r="G56" s="112"/>
      <c r="H56" s="112"/>
      <c r="I56" s="113"/>
      <c r="J56" s="112" t="s">
        <v>85</v>
      </c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4">
        <f>'396.2 - Obora č.p. 1 - II...'!J30</f>
        <v>0</v>
      </c>
      <c r="AH56" s="113"/>
      <c r="AI56" s="113"/>
      <c r="AJ56" s="113"/>
      <c r="AK56" s="113"/>
      <c r="AL56" s="113"/>
      <c r="AM56" s="113"/>
      <c r="AN56" s="114">
        <f>SUM(AG56,AT56)</f>
        <v>0</v>
      </c>
      <c r="AO56" s="113"/>
      <c r="AP56" s="113"/>
      <c r="AQ56" s="115" t="s">
        <v>81</v>
      </c>
      <c r="AR56" s="116"/>
      <c r="AS56" s="117">
        <v>0</v>
      </c>
      <c r="AT56" s="118">
        <f>ROUND(SUM(AV56:AW56),2)</f>
        <v>0</v>
      </c>
      <c r="AU56" s="119">
        <f>'396.2 - Obora č.p. 1 - II...'!P125</f>
        <v>0</v>
      </c>
      <c r="AV56" s="118">
        <f>'396.2 - Obora č.p. 1 - II...'!J33</f>
        <v>0</v>
      </c>
      <c r="AW56" s="118">
        <f>'396.2 - Obora č.p. 1 - II...'!J34</f>
        <v>0</v>
      </c>
      <c r="AX56" s="118">
        <f>'396.2 - Obora č.p. 1 - II...'!J35</f>
        <v>0</v>
      </c>
      <c r="AY56" s="118">
        <f>'396.2 - Obora č.p. 1 - II...'!J36</f>
        <v>0</v>
      </c>
      <c r="AZ56" s="118">
        <f>'396.2 - Obora č.p. 1 - II...'!F33</f>
        <v>0</v>
      </c>
      <c r="BA56" s="118">
        <f>'396.2 - Obora č.p. 1 - II...'!F34</f>
        <v>0</v>
      </c>
      <c r="BB56" s="118">
        <f>'396.2 - Obora č.p. 1 - II...'!F35</f>
        <v>0</v>
      </c>
      <c r="BC56" s="118">
        <f>'396.2 - Obora č.p. 1 - II...'!F36</f>
        <v>0</v>
      </c>
      <c r="BD56" s="120">
        <f>'396.2 - Obora č.p. 1 - II...'!F37</f>
        <v>0</v>
      </c>
      <c r="BE56" s="7"/>
      <c r="BT56" s="121" t="s">
        <v>82</v>
      </c>
      <c r="BV56" s="121" t="s">
        <v>76</v>
      </c>
      <c r="BW56" s="121" t="s">
        <v>86</v>
      </c>
      <c r="BX56" s="121" t="s">
        <v>5</v>
      </c>
      <c r="CL56" s="121" t="s">
        <v>19</v>
      </c>
      <c r="CM56" s="121" t="s">
        <v>82</v>
      </c>
    </row>
    <row r="57" spans="1:91" s="7" customFormat="1" ht="16.5" customHeight="1">
      <c r="A57" s="109" t="s">
        <v>78</v>
      </c>
      <c r="B57" s="110"/>
      <c r="C57" s="111"/>
      <c r="D57" s="112" t="s">
        <v>87</v>
      </c>
      <c r="E57" s="112"/>
      <c r="F57" s="112"/>
      <c r="G57" s="112"/>
      <c r="H57" s="112"/>
      <c r="I57" s="113"/>
      <c r="J57" s="112" t="s">
        <v>88</v>
      </c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4">
        <f>'396.3 - Obora č.p. 1 - II...'!J30</f>
        <v>0</v>
      </c>
      <c r="AH57" s="113"/>
      <c r="AI57" s="113"/>
      <c r="AJ57" s="113"/>
      <c r="AK57" s="113"/>
      <c r="AL57" s="113"/>
      <c r="AM57" s="113"/>
      <c r="AN57" s="114">
        <f>SUM(AG57,AT57)</f>
        <v>0</v>
      </c>
      <c r="AO57" s="113"/>
      <c r="AP57" s="113"/>
      <c r="AQ57" s="115" t="s">
        <v>81</v>
      </c>
      <c r="AR57" s="116"/>
      <c r="AS57" s="117">
        <v>0</v>
      </c>
      <c r="AT57" s="118">
        <f>ROUND(SUM(AV57:AW57),2)</f>
        <v>0</v>
      </c>
      <c r="AU57" s="119">
        <f>'396.3 - Obora č.p. 1 - II...'!P107</f>
        <v>0</v>
      </c>
      <c r="AV57" s="118">
        <f>'396.3 - Obora č.p. 1 - II...'!J33</f>
        <v>0</v>
      </c>
      <c r="AW57" s="118">
        <f>'396.3 - Obora č.p. 1 - II...'!J34</f>
        <v>0</v>
      </c>
      <c r="AX57" s="118">
        <f>'396.3 - Obora č.p. 1 - II...'!J35</f>
        <v>0</v>
      </c>
      <c r="AY57" s="118">
        <f>'396.3 - Obora č.p. 1 - II...'!J36</f>
        <v>0</v>
      </c>
      <c r="AZ57" s="118">
        <f>'396.3 - Obora č.p. 1 - II...'!F33</f>
        <v>0</v>
      </c>
      <c r="BA57" s="118">
        <f>'396.3 - Obora č.p. 1 - II...'!F34</f>
        <v>0</v>
      </c>
      <c r="BB57" s="118">
        <f>'396.3 - Obora č.p. 1 - II...'!F35</f>
        <v>0</v>
      </c>
      <c r="BC57" s="118">
        <f>'396.3 - Obora č.p. 1 - II...'!F36</f>
        <v>0</v>
      </c>
      <c r="BD57" s="120">
        <f>'396.3 - Obora č.p. 1 - II...'!F37</f>
        <v>0</v>
      </c>
      <c r="BE57" s="7"/>
      <c r="BT57" s="121" t="s">
        <v>82</v>
      </c>
      <c r="BV57" s="121" t="s">
        <v>76</v>
      </c>
      <c r="BW57" s="121" t="s">
        <v>89</v>
      </c>
      <c r="BX57" s="121" t="s">
        <v>5</v>
      </c>
      <c r="CL57" s="121" t="s">
        <v>19</v>
      </c>
      <c r="CM57" s="121" t="s">
        <v>82</v>
      </c>
    </row>
    <row r="58" spans="1:91" s="7" customFormat="1" ht="16.5" customHeight="1">
      <c r="A58" s="109" t="s">
        <v>78</v>
      </c>
      <c r="B58" s="110"/>
      <c r="C58" s="111"/>
      <c r="D58" s="112" t="s">
        <v>90</v>
      </c>
      <c r="E58" s="112"/>
      <c r="F58" s="112"/>
      <c r="G58" s="112"/>
      <c r="H58" s="112"/>
      <c r="I58" s="113"/>
      <c r="J58" s="112" t="s">
        <v>91</v>
      </c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4">
        <f>'396.4 - Sanace ohradní st...'!J30</f>
        <v>0</v>
      </c>
      <c r="AH58" s="113"/>
      <c r="AI58" s="113"/>
      <c r="AJ58" s="113"/>
      <c r="AK58" s="113"/>
      <c r="AL58" s="113"/>
      <c r="AM58" s="113"/>
      <c r="AN58" s="114">
        <f>SUM(AG58,AT58)</f>
        <v>0</v>
      </c>
      <c r="AO58" s="113"/>
      <c r="AP58" s="113"/>
      <c r="AQ58" s="115" t="s">
        <v>81</v>
      </c>
      <c r="AR58" s="116"/>
      <c r="AS58" s="122">
        <v>0</v>
      </c>
      <c r="AT58" s="123">
        <f>ROUND(SUM(AV58:AW58),2)</f>
        <v>0</v>
      </c>
      <c r="AU58" s="124">
        <f>'396.4 - Sanace ohradní st...'!P92</f>
        <v>0</v>
      </c>
      <c r="AV58" s="123">
        <f>'396.4 - Sanace ohradní st...'!J33</f>
        <v>0</v>
      </c>
      <c r="AW58" s="123">
        <f>'396.4 - Sanace ohradní st...'!J34</f>
        <v>0</v>
      </c>
      <c r="AX58" s="123">
        <f>'396.4 - Sanace ohradní st...'!J35</f>
        <v>0</v>
      </c>
      <c r="AY58" s="123">
        <f>'396.4 - Sanace ohradní st...'!J36</f>
        <v>0</v>
      </c>
      <c r="AZ58" s="123">
        <f>'396.4 - Sanace ohradní st...'!F33</f>
        <v>0</v>
      </c>
      <c r="BA58" s="123">
        <f>'396.4 - Sanace ohradní st...'!F34</f>
        <v>0</v>
      </c>
      <c r="BB58" s="123">
        <f>'396.4 - Sanace ohradní st...'!F35</f>
        <v>0</v>
      </c>
      <c r="BC58" s="123">
        <f>'396.4 - Sanace ohradní st...'!F36</f>
        <v>0</v>
      </c>
      <c r="BD58" s="125">
        <f>'396.4 - Sanace ohradní st...'!F37</f>
        <v>0</v>
      </c>
      <c r="BE58" s="7"/>
      <c r="BT58" s="121" t="s">
        <v>82</v>
      </c>
      <c r="BV58" s="121" t="s">
        <v>76</v>
      </c>
      <c r="BW58" s="121" t="s">
        <v>92</v>
      </c>
      <c r="BX58" s="121" t="s">
        <v>5</v>
      </c>
      <c r="CL58" s="121" t="s">
        <v>19</v>
      </c>
      <c r="CM58" s="121" t="s">
        <v>82</v>
      </c>
    </row>
    <row r="59" spans="1:57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2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s="2" customFormat="1" ht="6.95" customHeight="1">
      <c r="A60" s="36"/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42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password="CDDA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396.1 - Obora č.p. 1 - I....'!C2" display="/"/>
    <hyperlink ref="A56" location="'396.2 - Obora č.p. 1 - II...'!C2" display="/"/>
    <hyperlink ref="A57" location="'396.3 - Obora č.p. 1 - II...'!C2" display="/"/>
    <hyperlink ref="A58" location="'396.4 - Sanace ohradní 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83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82</v>
      </c>
    </row>
    <row r="4" spans="2:46" s="1" customFormat="1" ht="24.95" customHeight="1">
      <c r="B4" s="18"/>
      <c r="D4" s="128" t="s">
        <v>93</v>
      </c>
      <c r="L4" s="18"/>
      <c r="M4" s="12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0" t="s">
        <v>16</v>
      </c>
      <c r="L6" s="18"/>
    </row>
    <row r="7" spans="2:12" s="1" customFormat="1" ht="16.5" customHeight="1">
      <c r="B7" s="18"/>
      <c r="E7" s="131" t="str">
        <f>'Rekapitulace stavby'!K6</f>
        <v>Řešení vlhkosti a fasády objektu Obora 1 - Hvězda</v>
      </c>
      <c r="F7" s="130"/>
      <c r="G7" s="130"/>
      <c r="H7" s="130"/>
      <c r="L7" s="18"/>
    </row>
    <row r="8" spans="1:31" s="2" customFormat="1" ht="12" customHeight="1">
      <c r="A8" s="36"/>
      <c r="B8" s="42"/>
      <c r="C8" s="36"/>
      <c r="D8" s="130" t="s">
        <v>94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3" t="s">
        <v>95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28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0" t="s">
        <v>22</v>
      </c>
      <c r="E12" s="36"/>
      <c r="F12" s="134" t="s">
        <v>23</v>
      </c>
      <c r="G12" s="36"/>
      <c r="H12" s="36"/>
      <c r="I12" s="130" t="s">
        <v>24</v>
      </c>
      <c r="J12" s="135" t="str">
        <f>'Rekapitulace stavby'!AN8</f>
        <v>6. 6. 2020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0" t="s">
        <v>26</v>
      </c>
      <c r="E14" s="36"/>
      <c r="F14" s="36"/>
      <c r="G14" s="36"/>
      <c r="H14" s="36"/>
      <c r="I14" s="130" t="s">
        <v>27</v>
      </c>
      <c r="J14" s="134" t="str">
        <f>IF('Rekapitulace stavby'!AN10="","",'Rekapitulace stavby'!AN10)</f>
        <v/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4" t="str">
        <f>IF('Rekapitulace stavby'!E11="","",'Rekapitulace stavby'!E11)</f>
        <v xml:space="preserve"> </v>
      </c>
      <c r="F15" s="36"/>
      <c r="G15" s="36"/>
      <c r="H15" s="36"/>
      <c r="I15" s="130" t="s">
        <v>30</v>
      </c>
      <c r="J15" s="134" t="str">
        <f>IF('Rekapitulace stavby'!AN11="","",'Rekapitulace stavby'!AN11)</f>
        <v/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0" t="s">
        <v>31</v>
      </c>
      <c r="E17" s="36"/>
      <c r="F17" s="36"/>
      <c r="G17" s="36"/>
      <c r="H17" s="36"/>
      <c r="I17" s="130" t="s">
        <v>27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30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0" t="s">
        <v>33</v>
      </c>
      <c r="E20" s="36"/>
      <c r="F20" s="36"/>
      <c r="G20" s="36"/>
      <c r="H20" s="36"/>
      <c r="I20" s="130" t="s">
        <v>27</v>
      </c>
      <c r="J20" s="134" t="s">
        <v>28</v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4" t="s">
        <v>34</v>
      </c>
      <c r="F21" s="36"/>
      <c r="G21" s="36"/>
      <c r="H21" s="36"/>
      <c r="I21" s="130" t="s">
        <v>30</v>
      </c>
      <c r="J21" s="134" t="s">
        <v>28</v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0" t="s">
        <v>36</v>
      </c>
      <c r="E23" s="36"/>
      <c r="F23" s="36"/>
      <c r="G23" s="36"/>
      <c r="H23" s="36"/>
      <c r="I23" s="130" t="s">
        <v>27</v>
      </c>
      <c r="J23" s="134" t="s">
        <v>28</v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4" t="s">
        <v>37</v>
      </c>
      <c r="F24" s="36"/>
      <c r="G24" s="36"/>
      <c r="H24" s="36"/>
      <c r="I24" s="130" t="s">
        <v>30</v>
      </c>
      <c r="J24" s="134" t="s">
        <v>28</v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0" t="s">
        <v>38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28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1" t="s">
        <v>40</v>
      </c>
      <c r="E30" s="36"/>
      <c r="F30" s="36"/>
      <c r="G30" s="36"/>
      <c r="H30" s="36"/>
      <c r="I30" s="36"/>
      <c r="J30" s="142">
        <f>ROUND(J142,2)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3" t="s">
        <v>42</v>
      </c>
      <c r="G32" s="36"/>
      <c r="H32" s="36"/>
      <c r="I32" s="143" t="s">
        <v>41</v>
      </c>
      <c r="J32" s="143" t="s">
        <v>43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4" t="s">
        <v>44</v>
      </c>
      <c r="E33" s="130" t="s">
        <v>45</v>
      </c>
      <c r="F33" s="145">
        <f>ROUND((SUM(BE142:BE636)),2)</f>
        <v>0</v>
      </c>
      <c r="G33" s="36"/>
      <c r="H33" s="36"/>
      <c r="I33" s="146">
        <v>0.21</v>
      </c>
      <c r="J33" s="145">
        <f>ROUND(((SUM(BE142:BE636))*I33),2)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0" t="s">
        <v>46</v>
      </c>
      <c r="F34" s="145">
        <f>ROUND((SUM(BF142:BF636)),2)</f>
        <v>0</v>
      </c>
      <c r="G34" s="36"/>
      <c r="H34" s="36"/>
      <c r="I34" s="146">
        <v>0.15</v>
      </c>
      <c r="J34" s="145">
        <f>ROUND(((SUM(BF142:BF636))*I34),2)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47</v>
      </c>
      <c r="F35" s="145">
        <f>ROUND((SUM(BG142:BG636)),2)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48</v>
      </c>
      <c r="F36" s="145">
        <f>ROUND((SUM(BH142:BH636)),2)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49</v>
      </c>
      <c r="F37" s="145">
        <f>ROUND((SUM(BI142:BI636)),2)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7"/>
      <c r="D39" s="148" t="s">
        <v>50</v>
      </c>
      <c r="E39" s="149"/>
      <c r="F39" s="149"/>
      <c r="G39" s="150" t="s">
        <v>51</v>
      </c>
      <c r="H39" s="151" t="s">
        <v>52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96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8" t="str">
        <f>E7</f>
        <v>Řešení vlhkosti a fasády objektu Obora 1 - Hvězda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94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396.1 - Obora č.p. 1 - I. etapa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5" t="str">
        <f>F12</f>
        <v>k.ú. Liboc</v>
      </c>
      <c r="G52" s="38"/>
      <c r="H52" s="38"/>
      <c r="I52" s="30" t="s">
        <v>24</v>
      </c>
      <c r="J52" s="70" t="str">
        <f>IF(J12="","",J12)</f>
        <v>6. 6. 2020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26</v>
      </c>
      <c r="D54" s="38"/>
      <c r="E54" s="38"/>
      <c r="F54" s="25" t="str">
        <f>E15</f>
        <v xml:space="preserve"> </v>
      </c>
      <c r="G54" s="38"/>
      <c r="H54" s="38"/>
      <c r="I54" s="30" t="s">
        <v>33</v>
      </c>
      <c r="J54" s="34" t="str">
        <f>E21</f>
        <v>Ing. Filip Nehonský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31</v>
      </c>
      <c r="D55" s="38"/>
      <c r="E55" s="38"/>
      <c r="F55" s="25" t="str">
        <f>IF(E18="","",E18)</f>
        <v>Vyplň údaj</v>
      </c>
      <c r="G55" s="38"/>
      <c r="H55" s="38"/>
      <c r="I55" s="30" t="s">
        <v>36</v>
      </c>
      <c r="J55" s="34" t="str">
        <f>E24</f>
        <v>Pavel Novotný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9" t="s">
        <v>97</v>
      </c>
      <c r="D57" s="160"/>
      <c r="E57" s="160"/>
      <c r="F57" s="160"/>
      <c r="G57" s="160"/>
      <c r="H57" s="160"/>
      <c r="I57" s="160"/>
      <c r="J57" s="161" t="s">
        <v>98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2" t="s">
        <v>72</v>
      </c>
      <c r="D59" s="38"/>
      <c r="E59" s="38"/>
      <c r="F59" s="38"/>
      <c r="G59" s="38"/>
      <c r="H59" s="38"/>
      <c r="I59" s="38"/>
      <c r="J59" s="100">
        <f>J142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99</v>
      </c>
    </row>
    <row r="60" spans="1:31" s="9" customFormat="1" ht="24.95" customHeight="1">
      <c r="A60" s="9"/>
      <c r="B60" s="163"/>
      <c r="C60" s="164"/>
      <c r="D60" s="165" t="s">
        <v>100</v>
      </c>
      <c r="E60" s="166"/>
      <c r="F60" s="166"/>
      <c r="G60" s="166"/>
      <c r="H60" s="166"/>
      <c r="I60" s="166"/>
      <c r="J60" s="167">
        <f>J143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101</v>
      </c>
      <c r="E61" s="172"/>
      <c r="F61" s="172"/>
      <c r="G61" s="172"/>
      <c r="H61" s="172"/>
      <c r="I61" s="172"/>
      <c r="J61" s="173">
        <f>J144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69"/>
      <c r="C62" s="170"/>
      <c r="D62" s="171" t="s">
        <v>102</v>
      </c>
      <c r="E62" s="172"/>
      <c r="F62" s="172"/>
      <c r="G62" s="172"/>
      <c r="H62" s="172"/>
      <c r="I62" s="172"/>
      <c r="J62" s="173">
        <f>J145</f>
        <v>0</v>
      </c>
      <c r="K62" s="170"/>
      <c r="L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69"/>
      <c r="C63" s="170"/>
      <c r="D63" s="171" t="s">
        <v>103</v>
      </c>
      <c r="E63" s="172"/>
      <c r="F63" s="172"/>
      <c r="G63" s="172"/>
      <c r="H63" s="172"/>
      <c r="I63" s="172"/>
      <c r="J63" s="173">
        <f>J150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69"/>
      <c r="C64" s="170"/>
      <c r="D64" s="171" t="s">
        <v>104</v>
      </c>
      <c r="E64" s="172"/>
      <c r="F64" s="172"/>
      <c r="G64" s="172"/>
      <c r="H64" s="172"/>
      <c r="I64" s="172"/>
      <c r="J64" s="173">
        <f>J157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69"/>
      <c r="C65" s="170"/>
      <c r="D65" s="171" t="s">
        <v>105</v>
      </c>
      <c r="E65" s="172"/>
      <c r="F65" s="172"/>
      <c r="G65" s="172"/>
      <c r="H65" s="172"/>
      <c r="I65" s="172"/>
      <c r="J65" s="173">
        <f>J164</f>
        <v>0</v>
      </c>
      <c r="K65" s="170"/>
      <c r="L65" s="17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69"/>
      <c r="C66" s="170"/>
      <c r="D66" s="171" t="s">
        <v>106</v>
      </c>
      <c r="E66" s="172"/>
      <c r="F66" s="172"/>
      <c r="G66" s="172"/>
      <c r="H66" s="172"/>
      <c r="I66" s="172"/>
      <c r="J66" s="173">
        <f>J167</f>
        <v>0</v>
      </c>
      <c r="K66" s="170"/>
      <c r="L66" s="17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69"/>
      <c r="C67" s="170"/>
      <c r="D67" s="171" t="s">
        <v>107</v>
      </c>
      <c r="E67" s="172"/>
      <c r="F67" s="172"/>
      <c r="G67" s="172"/>
      <c r="H67" s="172"/>
      <c r="I67" s="172"/>
      <c r="J67" s="173">
        <f>J177</f>
        <v>0</v>
      </c>
      <c r="K67" s="170"/>
      <c r="L67" s="17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9"/>
      <c r="C68" s="170"/>
      <c r="D68" s="171" t="s">
        <v>108</v>
      </c>
      <c r="E68" s="172"/>
      <c r="F68" s="172"/>
      <c r="G68" s="172"/>
      <c r="H68" s="172"/>
      <c r="I68" s="172"/>
      <c r="J68" s="173">
        <f>J180</f>
        <v>0</v>
      </c>
      <c r="K68" s="170"/>
      <c r="L68" s="17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69"/>
      <c r="C69" s="170"/>
      <c r="D69" s="171" t="s">
        <v>109</v>
      </c>
      <c r="E69" s="172"/>
      <c r="F69" s="172"/>
      <c r="G69" s="172"/>
      <c r="H69" s="172"/>
      <c r="I69" s="172"/>
      <c r="J69" s="173">
        <f>J181</f>
        <v>0</v>
      </c>
      <c r="K69" s="170"/>
      <c r="L69" s="17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69"/>
      <c r="C70" s="170"/>
      <c r="D70" s="171" t="s">
        <v>110</v>
      </c>
      <c r="E70" s="172"/>
      <c r="F70" s="172"/>
      <c r="G70" s="172"/>
      <c r="H70" s="172"/>
      <c r="I70" s="172"/>
      <c r="J70" s="173">
        <f>J186</f>
        <v>0</v>
      </c>
      <c r="K70" s="170"/>
      <c r="L70" s="17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9"/>
      <c r="C71" s="170"/>
      <c r="D71" s="171" t="s">
        <v>111</v>
      </c>
      <c r="E71" s="172"/>
      <c r="F71" s="172"/>
      <c r="G71" s="172"/>
      <c r="H71" s="172"/>
      <c r="I71" s="172"/>
      <c r="J71" s="173">
        <f>J189</f>
        <v>0</v>
      </c>
      <c r="K71" s="170"/>
      <c r="L71" s="17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69"/>
      <c r="C72" s="170"/>
      <c r="D72" s="171" t="s">
        <v>112</v>
      </c>
      <c r="E72" s="172"/>
      <c r="F72" s="172"/>
      <c r="G72" s="172"/>
      <c r="H72" s="172"/>
      <c r="I72" s="172"/>
      <c r="J72" s="173">
        <f>J190</f>
        <v>0</v>
      </c>
      <c r="K72" s="170"/>
      <c r="L72" s="17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4.85" customHeight="1">
      <c r="A73" s="10"/>
      <c r="B73" s="169"/>
      <c r="C73" s="170"/>
      <c r="D73" s="171" t="s">
        <v>113</v>
      </c>
      <c r="E73" s="172"/>
      <c r="F73" s="172"/>
      <c r="G73" s="172"/>
      <c r="H73" s="172"/>
      <c r="I73" s="172"/>
      <c r="J73" s="173">
        <f>J200</f>
        <v>0</v>
      </c>
      <c r="K73" s="170"/>
      <c r="L73" s="17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69"/>
      <c r="C74" s="170"/>
      <c r="D74" s="171" t="s">
        <v>114</v>
      </c>
      <c r="E74" s="172"/>
      <c r="F74" s="172"/>
      <c r="G74" s="172"/>
      <c r="H74" s="172"/>
      <c r="I74" s="172"/>
      <c r="J74" s="173">
        <f>J204</f>
        <v>0</v>
      </c>
      <c r="K74" s="170"/>
      <c r="L74" s="17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69"/>
      <c r="C75" s="170"/>
      <c r="D75" s="171" t="s">
        <v>115</v>
      </c>
      <c r="E75" s="172"/>
      <c r="F75" s="172"/>
      <c r="G75" s="172"/>
      <c r="H75" s="172"/>
      <c r="I75" s="172"/>
      <c r="J75" s="173">
        <f>J208</f>
        <v>0</v>
      </c>
      <c r="K75" s="170"/>
      <c r="L75" s="17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4.85" customHeight="1">
      <c r="A76" s="10"/>
      <c r="B76" s="169"/>
      <c r="C76" s="170"/>
      <c r="D76" s="171" t="s">
        <v>116</v>
      </c>
      <c r="E76" s="172"/>
      <c r="F76" s="172"/>
      <c r="G76" s="172"/>
      <c r="H76" s="172"/>
      <c r="I76" s="172"/>
      <c r="J76" s="173">
        <f>J209</f>
        <v>0</v>
      </c>
      <c r="K76" s="170"/>
      <c r="L76" s="17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69"/>
      <c r="C77" s="170"/>
      <c r="D77" s="171" t="s">
        <v>117</v>
      </c>
      <c r="E77" s="172"/>
      <c r="F77" s="172"/>
      <c r="G77" s="172"/>
      <c r="H77" s="172"/>
      <c r="I77" s="172"/>
      <c r="J77" s="173">
        <f>J214</f>
        <v>0</v>
      </c>
      <c r="K77" s="170"/>
      <c r="L77" s="17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4.85" customHeight="1">
      <c r="A78" s="10"/>
      <c r="B78" s="169"/>
      <c r="C78" s="170"/>
      <c r="D78" s="171" t="s">
        <v>118</v>
      </c>
      <c r="E78" s="172"/>
      <c r="F78" s="172"/>
      <c r="G78" s="172"/>
      <c r="H78" s="172"/>
      <c r="I78" s="172"/>
      <c r="J78" s="173">
        <f>J215</f>
        <v>0</v>
      </c>
      <c r="K78" s="170"/>
      <c r="L78" s="17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4.85" customHeight="1">
      <c r="A79" s="10"/>
      <c r="B79" s="169"/>
      <c r="C79" s="170"/>
      <c r="D79" s="171" t="s">
        <v>119</v>
      </c>
      <c r="E79" s="172"/>
      <c r="F79" s="172"/>
      <c r="G79" s="172"/>
      <c r="H79" s="172"/>
      <c r="I79" s="172"/>
      <c r="J79" s="173">
        <f>J222</f>
        <v>0</v>
      </c>
      <c r="K79" s="170"/>
      <c r="L79" s="17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69"/>
      <c r="C80" s="170"/>
      <c r="D80" s="171" t="s">
        <v>120</v>
      </c>
      <c r="E80" s="172"/>
      <c r="F80" s="172"/>
      <c r="G80" s="172"/>
      <c r="H80" s="172"/>
      <c r="I80" s="172"/>
      <c r="J80" s="173">
        <f>J228</f>
        <v>0</v>
      </c>
      <c r="K80" s="170"/>
      <c r="L80" s="17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4.85" customHeight="1">
      <c r="A81" s="10"/>
      <c r="B81" s="169"/>
      <c r="C81" s="170"/>
      <c r="D81" s="171" t="s">
        <v>121</v>
      </c>
      <c r="E81" s="172"/>
      <c r="F81" s="172"/>
      <c r="G81" s="172"/>
      <c r="H81" s="172"/>
      <c r="I81" s="172"/>
      <c r="J81" s="173">
        <f>J229</f>
        <v>0</v>
      </c>
      <c r="K81" s="170"/>
      <c r="L81" s="17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4.85" customHeight="1">
      <c r="A82" s="10"/>
      <c r="B82" s="169"/>
      <c r="C82" s="170"/>
      <c r="D82" s="171" t="s">
        <v>122</v>
      </c>
      <c r="E82" s="172"/>
      <c r="F82" s="172"/>
      <c r="G82" s="172"/>
      <c r="H82" s="172"/>
      <c r="I82" s="172"/>
      <c r="J82" s="173">
        <f>J239</f>
        <v>0</v>
      </c>
      <c r="K82" s="170"/>
      <c r="L82" s="17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4.85" customHeight="1">
      <c r="A83" s="10"/>
      <c r="B83" s="169"/>
      <c r="C83" s="170"/>
      <c r="D83" s="171" t="s">
        <v>123</v>
      </c>
      <c r="E83" s="172"/>
      <c r="F83" s="172"/>
      <c r="G83" s="172"/>
      <c r="H83" s="172"/>
      <c r="I83" s="172"/>
      <c r="J83" s="173">
        <f>J252</f>
        <v>0</v>
      </c>
      <c r="K83" s="170"/>
      <c r="L83" s="17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69"/>
      <c r="C84" s="170"/>
      <c r="D84" s="171" t="s">
        <v>124</v>
      </c>
      <c r="E84" s="172"/>
      <c r="F84" s="172"/>
      <c r="G84" s="172"/>
      <c r="H84" s="172"/>
      <c r="I84" s="172"/>
      <c r="J84" s="173">
        <f>J259</f>
        <v>0</v>
      </c>
      <c r="K84" s="170"/>
      <c r="L84" s="17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4.85" customHeight="1">
      <c r="A85" s="10"/>
      <c r="B85" s="169"/>
      <c r="C85" s="170"/>
      <c r="D85" s="171" t="s">
        <v>125</v>
      </c>
      <c r="E85" s="172"/>
      <c r="F85" s="172"/>
      <c r="G85" s="172"/>
      <c r="H85" s="172"/>
      <c r="I85" s="172"/>
      <c r="J85" s="173">
        <f>J260</f>
        <v>0</v>
      </c>
      <c r="K85" s="170"/>
      <c r="L85" s="17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4.85" customHeight="1">
      <c r="A86" s="10"/>
      <c r="B86" s="169"/>
      <c r="C86" s="170"/>
      <c r="D86" s="171" t="s">
        <v>126</v>
      </c>
      <c r="E86" s="172"/>
      <c r="F86" s="172"/>
      <c r="G86" s="172"/>
      <c r="H86" s="172"/>
      <c r="I86" s="172"/>
      <c r="J86" s="173">
        <f>J263</f>
        <v>0</v>
      </c>
      <c r="K86" s="170"/>
      <c r="L86" s="17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4.85" customHeight="1">
      <c r="A87" s="10"/>
      <c r="B87" s="169"/>
      <c r="C87" s="170"/>
      <c r="D87" s="171" t="s">
        <v>127</v>
      </c>
      <c r="E87" s="172"/>
      <c r="F87" s="172"/>
      <c r="G87" s="172"/>
      <c r="H87" s="172"/>
      <c r="I87" s="172"/>
      <c r="J87" s="173">
        <f>J281</f>
        <v>0</v>
      </c>
      <c r="K87" s="170"/>
      <c r="L87" s="17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69"/>
      <c r="C88" s="170"/>
      <c r="D88" s="171" t="s">
        <v>128</v>
      </c>
      <c r="E88" s="172"/>
      <c r="F88" s="172"/>
      <c r="G88" s="172"/>
      <c r="H88" s="172"/>
      <c r="I88" s="172"/>
      <c r="J88" s="173">
        <f>J301</f>
        <v>0</v>
      </c>
      <c r="K88" s="170"/>
      <c r="L88" s="17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4.85" customHeight="1">
      <c r="A89" s="10"/>
      <c r="B89" s="169"/>
      <c r="C89" s="170"/>
      <c r="D89" s="171" t="s">
        <v>129</v>
      </c>
      <c r="E89" s="172"/>
      <c r="F89" s="172"/>
      <c r="G89" s="172"/>
      <c r="H89" s="172"/>
      <c r="I89" s="172"/>
      <c r="J89" s="173">
        <f>J307</f>
        <v>0</v>
      </c>
      <c r="K89" s="170"/>
      <c r="L89" s="17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4.85" customHeight="1">
      <c r="A90" s="10"/>
      <c r="B90" s="169"/>
      <c r="C90" s="170"/>
      <c r="D90" s="171" t="s">
        <v>130</v>
      </c>
      <c r="E90" s="172"/>
      <c r="F90" s="172"/>
      <c r="G90" s="172"/>
      <c r="H90" s="172"/>
      <c r="I90" s="172"/>
      <c r="J90" s="173">
        <f>J309</f>
        <v>0</v>
      </c>
      <c r="K90" s="170"/>
      <c r="L90" s="17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4.85" customHeight="1">
      <c r="A91" s="10"/>
      <c r="B91" s="169"/>
      <c r="C91" s="170"/>
      <c r="D91" s="171" t="s">
        <v>131</v>
      </c>
      <c r="E91" s="172"/>
      <c r="F91" s="172"/>
      <c r="G91" s="172"/>
      <c r="H91" s="172"/>
      <c r="I91" s="172"/>
      <c r="J91" s="173">
        <f>J317</f>
        <v>0</v>
      </c>
      <c r="K91" s="170"/>
      <c r="L91" s="17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4.85" customHeight="1">
      <c r="A92" s="10"/>
      <c r="B92" s="169"/>
      <c r="C92" s="170"/>
      <c r="D92" s="171" t="s">
        <v>132</v>
      </c>
      <c r="E92" s="172"/>
      <c r="F92" s="172"/>
      <c r="G92" s="172"/>
      <c r="H92" s="172"/>
      <c r="I92" s="172"/>
      <c r="J92" s="173">
        <f>J321</f>
        <v>0</v>
      </c>
      <c r="K92" s="170"/>
      <c r="L92" s="17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10" customFormat="1" ht="14.85" customHeight="1">
      <c r="A93" s="10"/>
      <c r="B93" s="169"/>
      <c r="C93" s="170"/>
      <c r="D93" s="171" t="s">
        <v>133</v>
      </c>
      <c r="E93" s="172"/>
      <c r="F93" s="172"/>
      <c r="G93" s="172"/>
      <c r="H93" s="172"/>
      <c r="I93" s="172"/>
      <c r="J93" s="173">
        <f>J329</f>
        <v>0</v>
      </c>
      <c r="K93" s="170"/>
      <c r="L93" s="17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10" customFormat="1" ht="14.85" customHeight="1">
      <c r="A94" s="10"/>
      <c r="B94" s="169"/>
      <c r="C94" s="170"/>
      <c r="D94" s="171" t="s">
        <v>134</v>
      </c>
      <c r="E94" s="172"/>
      <c r="F94" s="172"/>
      <c r="G94" s="172"/>
      <c r="H94" s="172"/>
      <c r="I94" s="172"/>
      <c r="J94" s="173">
        <f>J348</f>
        <v>0</v>
      </c>
      <c r="K94" s="170"/>
      <c r="L94" s="17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s="10" customFormat="1" ht="19.9" customHeight="1">
      <c r="A95" s="10"/>
      <c r="B95" s="169"/>
      <c r="C95" s="170"/>
      <c r="D95" s="171" t="s">
        <v>135</v>
      </c>
      <c r="E95" s="172"/>
      <c r="F95" s="172"/>
      <c r="G95" s="172"/>
      <c r="H95" s="172"/>
      <c r="I95" s="172"/>
      <c r="J95" s="173">
        <f>J353</f>
        <v>0</v>
      </c>
      <c r="K95" s="170"/>
      <c r="L95" s="17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s="10" customFormat="1" ht="19.9" customHeight="1">
      <c r="A96" s="10"/>
      <c r="B96" s="169"/>
      <c r="C96" s="170"/>
      <c r="D96" s="171" t="s">
        <v>136</v>
      </c>
      <c r="E96" s="172"/>
      <c r="F96" s="172"/>
      <c r="G96" s="172"/>
      <c r="H96" s="172"/>
      <c r="I96" s="172"/>
      <c r="J96" s="173">
        <f>J359</f>
        <v>0</v>
      </c>
      <c r="K96" s="170"/>
      <c r="L96" s="17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9" customFormat="1" ht="24.95" customHeight="1">
      <c r="A97" s="9"/>
      <c r="B97" s="163"/>
      <c r="C97" s="164"/>
      <c r="D97" s="165" t="s">
        <v>137</v>
      </c>
      <c r="E97" s="166"/>
      <c r="F97" s="166"/>
      <c r="G97" s="166"/>
      <c r="H97" s="166"/>
      <c r="I97" s="166"/>
      <c r="J97" s="167">
        <f>J361</f>
        <v>0</v>
      </c>
      <c r="K97" s="164"/>
      <c r="L97" s="16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69"/>
      <c r="C98" s="170"/>
      <c r="D98" s="171" t="s">
        <v>138</v>
      </c>
      <c r="E98" s="172"/>
      <c r="F98" s="172"/>
      <c r="G98" s="172"/>
      <c r="H98" s="172"/>
      <c r="I98" s="172"/>
      <c r="J98" s="173">
        <f>J362</f>
        <v>0</v>
      </c>
      <c r="K98" s="170"/>
      <c r="L98" s="17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69"/>
      <c r="C99" s="170"/>
      <c r="D99" s="171" t="s">
        <v>139</v>
      </c>
      <c r="E99" s="172"/>
      <c r="F99" s="172"/>
      <c r="G99" s="172"/>
      <c r="H99" s="172"/>
      <c r="I99" s="172"/>
      <c r="J99" s="173">
        <f>J376</f>
        <v>0</v>
      </c>
      <c r="K99" s="170"/>
      <c r="L99" s="17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69"/>
      <c r="C100" s="170"/>
      <c r="D100" s="171" t="s">
        <v>140</v>
      </c>
      <c r="E100" s="172"/>
      <c r="F100" s="172"/>
      <c r="G100" s="172"/>
      <c r="H100" s="172"/>
      <c r="I100" s="172"/>
      <c r="J100" s="173">
        <f>J386</f>
        <v>0</v>
      </c>
      <c r="K100" s="170"/>
      <c r="L100" s="17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9"/>
      <c r="C101" s="170"/>
      <c r="D101" s="171" t="s">
        <v>141</v>
      </c>
      <c r="E101" s="172"/>
      <c r="F101" s="172"/>
      <c r="G101" s="172"/>
      <c r="H101" s="172"/>
      <c r="I101" s="172"/>
      <c r="J101" s="173">
        <f>J391</f>
        <v>0</v>
      </c>
      <c r="K101" s="170"/>
      <c r="L101" s="17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9"/>
      <c r="C102" s="170"/>
      <c r="D102" s="171" t="s">
        <v>142</v>
      </c>
      <c r="E102" s="172"/>
      <c r="F102" s="172"/>
      <c r="G102" s="172"/>
      <c r="H102" s="172"/>
      <c r="I102" s="172"/>
      <c r="J102" s="173">
        <f>J393</f>
        <v>0</v>
      </c>
      <c r="K102" s="170"/>
      <c r="L102" s="17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9"/>
      <c r="C103" s="170"/>
      <c r="D103" s="171" t="s">
        <v>143</v>
      </c>
      <c r="E103" s="172"/>
      <c r="F103" s="172"/>
      <c r="G103" s="172"/>
      <c r="H103" s="172"/>
      <c r="I103" s="172"/>
      <c r="J103" s="173">
        <f>J398</f>
        <v>0</v>
      </c>
      <c r="K103" s="170"/>
      <c r="L103" s="17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69"/>
      <c r="C104" s="170"/>
      <c r="D104" s="171" t="s">
        <v>144</v>
      </c>
      <c r="E104" s="172"/>
      <c r="F104" s="172"/>
      <c r="G104" s="172"/>
      <c r="H104" s="172"/>
      <c r="I104" s="172"/>
      <c r="J104" s="173">
        <f>J408</f>
        <v>0</v>
      </c>
      <c r="K104" s="170"/>
      <c r="L104" s="17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69"/>
      <c r="C105" s="170"/>
      <c r="D105" s="171" t="s">
        <v>145</v>
      </c>
      <c r="E105" s="172"/>
      <c r="F105" s="172"/>
      <c r="G105" s="172"/>
      <c r="H105" s="172"/>
      <c r="I105" s="172"/>
      <c r="J105" s="173">
        <f>J464</f>
        <v>0</v>
      </c>
      <c r="K105" s="170"/>
      <c r="L105" s="17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69"/>
      <c r="C106" s="170"/>
      <c r="D106" s="171" t="s">
        <v>146</v>
      </c>
      <c r="E106" s="172"/>
      <c r="F106" s="172"/>
      <c r="G106" s="172"/>
      <c r="H106" s="172"/>
      <c r="I106" s="172"/>
      <c r="J106" s="173">
        <f>J477</f>
        <v>0</v>
      </c>
      <c r="K106" s="170"/>
      <c r="L106" s="17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69"/>
      <c r="C107" s="170"/>
      <c r="D107" s="171" t="s">
        <v>147</v>
      </c>
      <c r="E107" s="172"/>
      <c r="F107" s="172"/>
      <c r="G107" s="172"/>
      <c r="H107" s="172"/>
      <c r="I107" s="172"/>
      <c r="J107" s="173">
        <f>J513</f>
        <v>0</v>
      </c>
      <c r="K107" s="170"/>
      <c r="L107" s="17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69"/>
      <c r="C108" s="170"/>
      <c r="D108" s="171" t="s">
        <v>148</v>
      </c>
      <c r="E108" s="172"/>
      <c r="F108" s="172"/>
      <c r="G108" s="172"/>
      <c r="H108" s="172"/>
      <c r="I108" s="172"/>
      <c r="J108" s="173">
        <f>J525</f>
        <v>0</v>
      </c>
      <c r="K108" s="170"/>
      <c r="L108" s="17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69"/>
      <c r="C109" s="170"/>
      <c r="D109" s="171" t="s">
        <v>149</v>
      </c>
      <c r="E109" s="172"/>
      <c r="F109" s="172"/>
      <c r="G109" s="172"/>
      <c r="H109" s="172"/>
      <c r="I109" s="172"/>
      <c r="J109" s="173">
        <f>J546</f>
        <v>0</v>
      </c>
      <c r="K109" s="170"/>
      <c r="L109" s="17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69"/>
      <c r="C110" s="170"/>
      <c r="D110" s="171" t="s">
        <v>150</v>
      </c>
      <c r="E110" s="172"/>
      <c r="F110" s="172"/>
      <c r="G110" s="172"/>
      <c r="H110" s="172"/>
      <c r="I110" s="172"/>
      <c r="J110" s="173">
        <f>J556</f>
        <v>0</v>
      </c>
      <c r="K110" s="170"/>
      <c r="L110" s="17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69"/>
      <c r="C111" s="170"/>
      <c r="D111" s="171" t="s">
        <v>151</v>
      </c>
      <c r="E111" s="172"/>
      <c r="F111" s="172"/>
      <c r="G111" s="172"/>
      <c r="H111" s="172"/>
      <c r="I111" s="172"/>
      <c r="J111" s="173">
        <f>J565</f>
        <v>0</v>
      </c>
      <c r="K111" s="170"/>
      <c r="L111" s="17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69"/>
      <c r="C112" s="170"/>
      <c r="D112" s="171" t="s">
        <v>152</v>
      </c>
      <c r="E112" s="172"/>
      <c r="F112" s="172"/>
      <c r="G112" s="172"/>
      <c r="H112" s="172"/>
      <c r="I112" s="172"/>
      <c r="J112" s="173">
        <f>J589</f>
        <v>0</v>
      </c>
      <c r="K112" s="170"/>
      <c r="L112" s="17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69"/>
      <c r="C113" s="170"/>
      <c r="D113" s="171" t="s">
        <v>153</v>
      </c>
      <c r="E113" s="172"/>
      <c r="F113" s="172"/>
      <c r="G113" s="172"/>
      <c r="H113" s="172"/>
      <c r="I113" s="172"/>
      <c r="J113" s="173">
        <f>J598</f>
        <v>0</v>
      </c>
      <c r="K113" s="170"/>
      <c r="L113" s="17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69"/>
      <c r="C114" s="170"/>
      <c r="D114" s="171" t="s">
        <v>154</v>
      </c>
      <c r="E114" s="172"/>
      <c r="F114" s="172"/>
      <c r="G114" s="172"/>
      <c r="H114" s="172"/>
      <c r="I114" s="172"/>
      <c r="J114" s="173">
        <f>J603</f>
        <v>0</v>
      </c>
      <c r="K114" s="170"/>
      <c r="L114" s="17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69"/>
      <c r="C115" s="170"/>
      <c r="D115" s="171" t="s">
        <v>155</v>
      </c>
      <c r="E115" s="172"/>
      <c r="F115" s="172"/>
      <c r="G115" s="172"/>
      <c r="H115" s="172"/>
      <c r="I115" s="172"/>
      <c r="J115" s="173">
        <f>J618</f>
        <v>0</v>
      </c>
      <c r="K115" s="170"/>
      <c r="L115" s="17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63"/>
      <c r="C116" s="164"/>
      <c r="D116" s="165" t="s">
        <v>156</v>
      </c>
      <c r="E116" s="166"/>
      <c r="F116" s="166"/>
      <c r="G116" s="166"/>
      <c r="H116" s="166"/>
      <c r="I116" s="166"/>
      <c r="J116" s="167">
        <f>J623</f>
        <v>0</v>
      </c>
      <c r="K116" s="164"/>
      <c r="L116" s="168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69"/>
      <c r="C117" s="170"/>
      <c r="D117" s="171" t="s">
        <v>157</v>
      </c>
      <c r="E117" s="172"/>
      <c r="F117" s="172"/>
      <c r="G117" s="172"/>
      <c r="H117" s="172"/>
      <c r="I117" s="172"/>
      <c r="J117" s="173">
        <f>J624</f>
        <v>0</v>
      </c>
      <c r="K117" s="170"/>
      <c r="L117" s="17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69"/>
      <c r="C118" s="170"/>
      <c r="D118" s="171" t="s">
        <v>158</v>
      </c>
      <c r="E118" s="172"/>
      <c r="F118" s="172"/>
      <c r="G118" s="172"/>
      <c r="H118" s="172"/>
      <c r="I118" s="172"/>
      <c r="J118" s="173">
        <f>J627</f>
        <v>0</v>
      </c>
      <c r="K118" s="170"/>
      <c r="L118" s="17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69"/>
      <c r="C119" s="170"/>
      <c r="D119" s="171" t="s">
        <v>159</v>
      </c>
      <c r="E119" s="172"/>
      <c r="F119" s="172"/>
      <c r="G119" s="172"/>
      <c r="H119" s="172"/>
      <c r="I119" s="172"/>
      <c r="J119" s="173">
        <f>J629</f>
        <v>0</v>
      </c>
      <c r="K119" s="170"/>
      <c r="L119" s="17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69"/>
      <c r="C120" s="170"/>
      <c r="D120" s="171" t="s">
        <v>160</v>
      </c>
      <c r="E120" s="172"/>
      <c r="F120" s="172"/>
      <c r="G120" s="172"/>
      <c r="H120" s="172"/>
      <c r="I120" s="172"/>
      <c r="J120" s="173">
        <f>J631</f>
        <v>0</v>
      </c>
      <c r="K120" s="170"/>
      <c r="L120" s="17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69"/>
      <c r="C121" s="170"/>
      <c r="D121" s="171" t="s">
        <v>161</v>
      </c>
      <c r="E121" s="172"/>
      <c r="F121" s="172"/>
      <c r="G121" s="172"/>
      <c r="H121" s="172"/>
      <c r="I121" s="172"/>
      <c r="J121" s="173">
        <f>J633</f>
        <v>0</v>
      </c>
      <c r="K121" s="170"/>
      <c r="L121" s="17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69"/>
      <c r="C122" s="170"/>
      <c r="D122" s="171" t="s">
        <v>162</v>
      </c>
      <c r="E122" s="172"/>
      <c r="F122" s="172"/>
      <c r="G122" s="172"/>
      <c r="H122" s="172"/>
      <c r="I122" s="172"/>
      <c r="J122" s="173">
        <f>J635</f>
        <v>0</v>
      </c>
      <c r="K122" s="170"/>
      <c r="L122" s="17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2" customFormat="1" ht="21.8" customHeight="1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132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6.95" customHeight="1">
      <c r="A124" s="36"/>
      <c r="B124" s="57"/>
      <c r="C124" s="58"/>
      <c r="D124" s="58"/>
      <c r="E124" s="58"/>
      <c r="F124" s="58"/>
      <c r="G124" s="58"/>
      <c r="H124" s="58"/>
      <c r="I124" s="58"/>
      <c r="J124" s="58"/>
      <c r="K124" s="58"/>
      <c r="L124" s="132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8" spans="1:31" s="2" customFormat="1" ht="6.95" customHeight="1">
      <c r="A128" s="36"/>
      <c r="B128" s="59"/>
      <c r="C128" s="60"/>
      <c r="D128" s="60"/>
      <c r="E128" s="60"/>
      <c r="F128" s="60"/>
      <c r="G128" s="60"/>
      <c r="H128" s="60"/>
      <c r="I128" s="60"/>
      <c r="J128" s="60"/>
      <c r="K128" s="60"/>
      <c r="L128" s="132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24.95" customHeight="1">
      <c r="A129" s="36"/>
      <c r="B129" s="37"/>
      <c r="C129" s="21" t="s">
        <v>163</v>
      </c>
      <c r="D129" s="38"/>
      <c r="E129" s="38"/>
      <c r="F129" s="38"/>
      <c r="G129" s="38"/>
      <c r="H129" s="38"/>
      <c r="I129" s="38"/>
      <c r="J129" s="38"/>
      <c r="K129" s="38"/>
      <c r="L129" s="132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6.95" customHeight="1">
      <c r="A130" s="36"/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132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12" customHeight="1">
      <c r="A131" s="36"/>
      <c r="B131" s="37"/>
      <c r="C131" s="30" t="s">
        <v>16</v>
      </c>
      <c r="D131" s="38"/>
      <c r="E131" s="38"/>
      <c r="F131" s="38"/>
      <c r="G131" s="38"/>
      <c r="H131" s="38"/>
      <c r="I131" s="38"/>
      <c r="J131" s="38"/>
      <c r="K131" s="38"/>
      <c r="L131" s="132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16.5" customHeight="1">
      <c r="A132" s="36"/>
      <c r="B132" s="37"/>
      <c r="C132" s="38"/>
      <c r="D132" s="38"/>
      <c r="E132" s="158" t="str">
        <f>E7</f>
        <v>Řešení vlhkosti a fasády objektu Obora 1 - Hvězda</v>
      </c>
      <c r="F132" s="30"/>
      <c r="G132" s="30"/>
      <c r="H132" s="30"/>
      <c r="I132" s="38"/>
      <c r="J132" s="38"/>
      <c r="K132" s="38"/>
      <c r="L132" s="132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2" customFormat="1" ht="12" customHeight="1">
      <c r="A133" s="36"/>
      <c r="B133" s="37"/>
      <c r="C133" s="30" t="s">
        <v>94</v>
      </c>
      <c r="D133" s="38"/>
      <c r="E133" s="38"/>
      <c r="F133" s="38"/>
      <c r="G133" s="38"/>
      <c r="H133" s="38"/>
      <c r="I133" s="38"/>
      <c r="J133" s="38"/>
      <c r="K133" s="38"/>
      <c r="L133" s="132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s="2" customFormat="1" ht="16.5" customHeight="1">
      <c r="A134" s="36"/>
      <c r="B134" s="37"/>
      <c r="C134" s="38"/>
      <c r="D134" s="38"/>
      <c r="E134" s="67" t="str">
        <f>E9</f>
        <v>396.1 - Obora č.p. 1 - I. etapa</v>
      </c>
      <c r="F134" s="38"/>
      <c r="G134" s="38"/>
      <c r="H134" s="38"/>
      <c r="I134" s="38"/>
      <c r="J134" s="38"/>
      <c r="K134" s="38"/>
      <c r="L134" s="132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s="2" customFormat="1" ht="6.95" customHeight="1">
      <c r="A135" s="36"/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132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s="2" customFormat="1" ht="12" customHeight="1">
      <c r="A136" s="36"/>
      <c r="B136" s="37"/>
      <c r="C136" s="30" t="s">
        <v>22</v>
      </c>
      <c r="D136" s="38"/>
      <c r="E136" s="38"/>
      <c r="F136" s="25" t="str">
        <f>F12</f>
        <v>k.ú. Liboc</v>
      </c>
      <c r="G136" s="38"/>
      <c r="H136" s="38"/>
      <c r="I136" s="30" t="s">
        <v>24</v>
      </c>
      <c r="J136" s="70" t="str">
        <f>IF(J12="","",J12)</f>
        <v>6. 6. 2020</v>
      </c>
      <c r="K136" s="38"/>
      <c r="L136" s="132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31" s="2" customFormat="1" ht="6.95" customHeight="1">
      <c r="A137" s="36"/>
      <c r="B137" s="37"/>
      <c r="C137" s="38"/>
      <c r="D137" s="38"/>
      <c r="E137" s="38"/>
      <c r="F137" s="38"/>
      <c r="G137" s="38"/>
      <c r="H137" s="38"/>
      <c r="I137" s="38"/>
      <c r="J137" s="38"/>
      <c r="K137" s="38"/>
      <c r="L137" s="132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31" s="2" customFormat="1" ht="15.15" customHeight="1">
      <c r="A138" s="36"/>
      <c r="B138" s="37"/>
      <c r="C138" s="30" t="s">
        <v>26</v>
      </c>
      <c r="D138" s="38"/>
      <c r="E138" s="38"/>
      <c r="F138" s="25" t="str">
        <f>E15</f>
        <v xml:space="preserve"> </v>
      </c>
      <c r="G138" s="38"/>
      <c r="H138" s="38"/>
      <c r="I138" s="30" t="s">
        <v>33</v>
      </c>
      <c r="J138" s="34" t="str">
        <f>E21</f>
        <v>Ing. Filip Nehonský</v>
      </c>
      <c r="K138" s="38"/>
      <c r="L138" s="132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31" s="2" customFormat="1" ht="15.15" customHeight="1">
      <c r="A139" s="36"/>
      <c r="B139" s="37"/>
      <c r="C139" s="30" t="s">
        <v>31</v>
      </c>
      <c r="D139" s="38"/>
      <c r="E139" s="38"/>
      <c r="F139" s="25" t="str">
        <f>IF(E18="","",E18)</f>
        <v>Vyplň údaj</v>
      </c>
      <c r="G139" s="38"/>
      <c r="H139" s="38"/>
      <c r="I139" s="30" t="s">
        <v>36</v>
      </c>
      <c r="J139" s="34" t="str">
        <f>E24</f>
        <v>Pavel Novotný</v>
      </c>
      <c r="K139" s="38"/>
      <c r="L139" s="132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31" s="2" customFormat="1" ht="10.3" customHeight="1">
      <c r="A140" s="36"/>
      <c r="B140" s="37"/>
      <c r="C140" s="38"/>
      <c r="D140" s="38"/>
      <c r="E140" s="38"/>
      <c r="F140" s="38"/>
      <c r="G140" s="38"/>
      <c r="H140" s="38"/>
      <c r="I140" s="38"/>
      <c r="J140" s="38"/>
      <c r="K140" s="38"/>
      <c r="L140" s="132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pans="1:31" s="11" customFormat="1" ht="29.25" customHeight="1">
      <c r="A141" s="175"/>
      <c r="B141" s="176"/>
      <c r="C141" s="177" t="s">
        <v>164</v>
      </c>
      <c r="D141" s="178" t="s">
        <v>59</v>
      </c>
      <c r="E141" s="178" t="s">
        <v>55</v>
      </c>
      <c r="F141" s="178" t="s">
        <v>56</v>
      </c>
      <c r="G141" s="178" t="s">
        <v>165</v>
      </c>
      <c r="H141" s="178" t="s">
        <v>166</v>
      </c>
      <c r="I141" s="178" t="s">
        <v>167</v>
      </c>
      <c r="J141" s="179" t="s">
        <v>98</v>
      </c>
      <c r="K141" s="180" t="s">
        <v>168</v>
      </c>
      <c r="L141" s="181"/>
      <c r="M141" s="90" t="s">
        <v>28</v>
      </c>
      <c r="N141" s="91" t="s">
        <v>44</v>
      </c>
      <c r="O141" s="91" t="s">
        <v>169</v>
      </c>
      <c r="P141" s="91" t="s">
        <v>170</v>
      </c>
      <c r="Q141" s="91" t="s">
        <v>171</v>
      </c>
      <c r="R141" s="91" t="s">
        <v>172</v>
      </c>
      <c r="S141" s="91" t="s">
        <v>173</v>
      </c>
      <c r="T141" s="92" t="s">
        <v>174</v>
      </c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</row>
    <row r="142" spans="1:63" s="2" customFormat="1" ht="22.8" customHeight="1">
      <c r="A142" s="36"/>
      <c r="B142" s="37"/>
      <c r="C142" s="97" t="s">
        <v>175</v>
      </c>
      <c r="D142" s="38"/>
      <c r="E142" s="38"/>
      <c r="F142" s="38"/>
      <c r="G142" s="38"/>
      <c r="H142" s="38"/>
      <c r="I142" s="38"/>
      <c r="J142" s="182">
        <f>BK142</f>
        <v>0</v>
      </c>
      <c r="K142" s="38"/>
      <c r="L142" s="42"/>
      <c r="M142" s="93"/>
      <c r="N142" s="183"/>
      <c r="O142" s="94"/>
      <c r="P142" s="184">
        <f>P143+P361+P623</f>
        <v>0</v>
      </c>
      <c r="Q142" s="94"/>
      <c r="R142" s="184">
        <f>R143+R361+R623</f>
        <v>604.6521174353591</v>
      </c>
      <c r="S142" s="94"/>
      <c r="T142" s="185">
        <f>T143+T361+T623</f>
        <v>213.14851925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73</v>
      </c>
      <c r="AU142" s="15" t="s">
        <v>99</v>
      </c>
      <c r="BK142" s="186">
        <f>BK143+BK361+BK623</f>
        <v>0</v>
      </c>
    </row>
    <row r="143" spans="1:63" s="12" customFormat="1" ht="25.9" customHeight="1">
      <c r="A143" s="12"/>
      <c r="B143" s="187"/>
      <c r="C143" s="188"/>
      <c r="D143" s="189" t="s">
        <v>73</v>
      </c>
      <c r="E143" s="190" t="s">
        <v>176</v>
      </c>
      <c r="F143" s="190" t="s">
        <v>177</v>
      </c>
      <c r="G143" s="188"/>
      <c r="H143" s="188"/>
      <c r="I143" s="191"/>
      <c r="J143" s="192">
        <f>BK143</f>
        <v>0</v>
      </c>
      <c r="K143" s="188"/>
      <c r="L143" s="193"/>
      <c r="M143" s="194"/>
      <c r="N143" s="195"/>
      <c r="O143" s="195"/>
      <c r="P143" s="196">
        <f>P144+P180+P189+P208+P214+P228+P259+P301+P353+P359</f>
        <v>0</v>
      </c>
      <c r="Q143" s="195"/>
      <c r="R143" s="196">
        <f>R144+R180+R189+R208+R214+R228+R259+R301+R353+R359</f>
        <v>545.047962744463</v>
      </c>
      <c r="S143" s="195"/>
      <c r="T143" s="197">
        <f>T144+T180+T189+T208+T214+T228+T259+T301+T353+T359</f>
        <v>205.410639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98" t="s">
        <v>82</v>
      </c>
      <c r="AT143" s="199" t="s">
        <v>73</v>
      </c>
      <c r="AU143" s="199" t="s">
        <v>74</v>
      </c>
      <c r="AY143" s="198" t="s">
        <v>178</v>
      </c>
      <c r="BK143" s="200">
        <f>BK144+BK180+BK189+BK208+BK214+BK228+BK259+BK301+BK353+BK359</f>
        <v>0</v>
      </c>
    </row>
    <row r="144" spans="1:63" s="12" customFormat="1" ht="22.8" customHeight="1">
      <c r="A144" s="12"/>
      <c r="B144" s="187"/>
      <c r="C144" s="188"/>
      <c r="D144" s="189" t="s">
        <v>73</v>
      </c>
      <c r="E144" s="201" t="s">
        <v>82</v>
      </c>
      <c r="F144" s="201" t="s">
        <v>179</v>
      </c>
      <c r="G144" s="188"/>
      <c r="H144" s="188"/>
      <c r="I144" s="191"/>
      <c r="J144" s="202">
        <f>BK144</f>
        <v>0</v>
      </c>
      <c r="K144" s="188"/>
      <c r="L144" s="193"/>
      <c r="M144" s="194"/>
      <c r="N144" s="195"/>
      <c r="O144" s="195"/>
      <c r="P144" s="196">
        <f>P145+P150+P157+P164+P167+P177</f>
        <v>0</v>
      </c>
      <c r="Q144" s="195"/>
      <c r="R144" s="196">
        <f>R145+R150+R157+R164+R167+R177</f>
        <v>214.6355763624</v>
      </c>
      <c r="S144" s="195"/>
      <c r="T144" s="197">
        <f>T145+T150+T157+T164+T167+T177</f>
        <v>92.94560000000001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8" t="s">
        <v>82</v>
      </c>
      <c r="AT144" s="199" t="s">
        <v>73</v>
      </c>
      <c r="AU144" s="199" t="s">
        <v>82</v>
      </c>
      <c r="AY144" s="198" t="s">
        <v>178</v>
      </c>
      <c r="BK144" s="200">
        <f>BK145+BK150+BK157+BK164+BK167+BK177</f>
        <v>0</v>
      </c>
    </row>
    <row r="145" spans="1:63" s="12" customFormat="1" ht="20.85" customHeight="1">
      <c r="A145" s="12"/>
      <c r="B145" s="187"/>
      <c r="C145" s="188"/>
      <c r="D145" s="189" t="s">
        <v>73</v>
      </c>
      <c r="E145" s="201" t="s">
        <v>180</v>
      </c>
      <c r="F145" s="201" t="s">
        <v>181</v>
      </c>
      <c r="G145" s="188"/>
      <c r="H145" s="188"/>
      <c r="I145" s="191"/>
      <c r="J145" s="202">
        <f>BK145</f>
        <v>0</v>
      </c>
      <c r="K145" s="188"/>
      <c r="L145" s="193"/>
      <c r="M145" s="194"/>
      <c r="N145" s="195"/>
      <c r="O145" s="195"/>
      <c r="P145" s="196">
        <f>SUM(P146:P149)</f>
        <v>0</v>
      </c>
      <c r="Q145" s="195"/>
      <c r="R145" s="196">
        <f>SUM(R146:R149)</f>
        <v>0</v>
      </c>
      <c r="S145" s="195"/>
      <c r="T145" s="197">
        <f>SUM(T146:T149)</f>
        <v>92.94560000000001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8" t="s">
        <v>82</v>
      </c>
      <c r="AT145" s="199" t="s">
        <v>73</v>
      </c>
      <c r="AU145" s="199" t="s">
        <v>182</v>
      </c>
      <c r="AY145" s="198" t="s">
        <v>178</v>
      </c>
      <c r="BK145" s="200">
        <f>SUM(BK146:BK149)</f>
        <v>0</v>
      </c>
    </row>
    <row r="146" spans="1:65" s="2" customFormat="1" ht="76.35" customHeight="1">
      <c r="A146" s="36"/>
      <c r="B146" s="37"/>
      <c r="C146" s="203" t="s">
        <v>82</v>
      </c>
      <c r="D146" s="203" t="s">
        <v>183</v>
      </c>
      <c r="E146" s="204" t="s">
        <v>184</v>
      </c>
      <c r="F146" s="205" t="s">
        <v>185</v>
      </c>
      <c r="G146" s="206" t="s">
        <v>186</v>
      </c>
      <c r="H146" s="207">
        <v>22.56</v>
      </c>
      <c r="I146" s="208"/>
      <c r="J146" s="209">
        <f>ROUND(I146*H146,2)</f>
        <v>0</v>
      </c>
      <c r="K146" s="210"/>
      <c r="L146" s="42"/>
      <c r="M146" s="211" t="s">
        <v>28</v>
      </c>
      <c r="N146" s="212" t="s">
        <v>46</v>
      </c>
      <c r="O146" s="82"/>
      <c r="P146" s="213">
        <f>O146*H146</f>
        <v>0</v>
      </c>
      <c r="Q146" s="213">
        <v>0</v>
      </c>
      <c r="R146" s="213">
        <f>Q146*H146</f>
        <v>0</v>
      </c>
      <c r="S146" s="213">
        <v>0.255</v>
      </c>
      <c r="T146" s="214">
        <f>S146*H146</f>
        <v>5.7528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5" t="s">
        <v>187</v>
      </c>
      <c r="AT146" s="215" t="s">
        <v>183</v>
      </c>
      <c r="AU146" s="215" t="s">
        <v>188</v>
      </c>
      <c r="AY146" s="15" t="s">
        <v>178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5" t="s">
        <v>182</v>
      </c>
      <c r="BK146" s="216">
        <f>ROUND(I146*H146,2)</f>
        <v>0</v>
      </c>
      <c r="BL146" s="15" t="s">
        <v>187</v>
      </c>
      <c r="BM146" s="215" t="s">
        <v>189</v>
      </c>
    </row>
    <row r="147" spans="1:65" s="2" customFormat="1" ht="62.7" customHeight="1">
      <c r="A147" s="36"/>
      <c r="B147" s="37"/>
      <c r="C147" s="203" t="s">
        <v>182</v>
      </c>
      <c r="D147" s="203" t="s">
        <v>183</v>
      </c>
      <c r="E147" s="204" t="s">
        <v>190</v>
      </c>
      <c r="F147" s="205" t="s">
        <v>191</v>
      </c>
      <c r="G147" s="206" t="s">
        <v>186</v>
      </c>
      <c r="H147" s="207">
        <v>29.04</v>
      </c>
      <c r="I147" s="208"/>
      <c r="J147" s="209">
        <f>ROUND(I147*H147,2)</f>
        <v>0</v>
      </c>
      <c r="K147" s="210"/>
      <c r="L147" s="42"/>
      <c r="M147" s="211" t="s">
        <v>28</v>
      </c>
      <c r="N147" s="212" t="s">
        <v>46</v>
      </c>
      <c r="O147" s="82"/>
      <c r="P147" s="213">
        <f>O147*H147</f>
        <v>0</v>
      </c>
      <c r="Q147" s="213">
        <v>0</v>
      </c>
      <c r="R147" s="213">
        <f>Q147*H147</f>
        <v>0</v>
      </c>
      <c r="S147" s="213">
        <v>0.32</v>
      </c>
      <c r="T147" s="214">
        <f>S147*H147</f>
        <v>9.2928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15" t="s">
        <v>187</v>
      </c>
      <c r="AT147" s="215" t="s">
        <v>183</v>
      </c>
      <c r="AU147" s="215" t="s">
        <v>188</v>
      </c>
      <c r="AY147" s="15" t="s">
        <v>178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5" t="s">
        <v>182</v>
      </c>
      <c r="BK147" s="216">
        <f>ROUND(I147*H147,2)</f>
        <v>0</v>
      </c>
      <c r="BL147" s="15" t="s">
        <v>187</v>
      </c>
      <c r="BM147" s="215" t="s">
        <v>192</v>
      </c>
    </row>
    <row r="148" spans="1:65" s="2" customFormat="1" ht="62.7" customHeight="1">
      <c r="A148" s="36"/>
      <c r="B148" s="37"/>
      <c r="C148" s="203" t="s">
        <v>188</v>
      </c>
      <c r="D148" s="203" t="s">
        <v>183</v>
      </c>
      <c r="E148" s="204" t="s">
        <v>193</v>
      </c>
      <c r="F148" s="205" t="s">
        <v>194</v>
      </c>
      <c r="G148" s="206" t="s">
        <v>186</v>
      </c>
      <c r="H148" s="207">
        <v>190</v>
      </c>
      <c r="I148" s="208"/>
      <c r="J148" s="209">
        <f>ROUND(I148*H148,2)</f>
        <v>0</v>
      </c>
      <c r="K148" s="210"/>
      <c r="L148" s="42"/>
      <c r="M148" s="211" t="s">
        <v>28</v>
      </c>
      <c r="N148" s="212" t="s">
        <v>46</v>
      </c>
      <c r="O148" s="82"/>
      <c r="P148" s="213">
        <f>O148*H148</f>
        <v>0</v>
      </c>
      <c r="Q148" s="213">
        <v>0</v>
      </c>
      <c r="R148" s="213">
        <f>Q148*H148</f>
        <v>0</v>
      </c>
      <c r="S148" s="213">
        <v>0.17</v>
      </c>
      <c r="T148" s="214">
        <f>S148*H148</f>
        <v>32.300000000000004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5" t="s">
        <v>187</v>
      </c>
      <c r="AT148" s="215" t="s">
        <v>183</v>
      </c>
      <c r="AU148" s="215" t="s">
        <v>188</v>
      </c>
      <c r="AY148" s="15" t="s">
        <v>178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5" t="s">
        <v>182</v>
      </c>
      <c r="BK148" s="216">
        <f>ROUND(I148*H148,2)</f>
        <v>0</v>
      </c>
      <c r="BL148" s="15" t="s">
        <v>187</v>
      </c>
      <c r="BM148" s="215" t="s">
        <v>195</v>
      </c>
    </row>
    <row r="149" spans="1:65" s="2" customFormat="1" ht="49.05" customHeight="1">
      <c r="A149" s="36"/>
      <c r="B149" s="37"/>
      <c r="C149" s="203" t="s">
        <v>187</v>
      </c>
      <c r="D149" s="203" t="s">
        <v>183</v>
      </c>
      <c r="E149" s="204" t="s">
        <v>196</v>
      </c>
      <c r="F149" s="205" t="s">
        <v>197</v>
      </c>
      <c r="G149" s="206" t="s">
        <v>186</v>
      </c>
      <c r="H149" s="207">
        <v>190</v>
      </c>
      <c r="I149" s="208"/>
      <c r="J149" s="209">
        <f>ROUND(I149*H149,2)</f>
        <v>0</v>
      </c>
      <c r="K149" s="210"/>
      <c r="L149" s="42"/>
      <c r="M149" s="211" t="s">
        <v>28</v>
      </c>
      <c r="N149" s="212" t="s">
        <v>46</v>
      </c>
      <c r="O149" s="82"/>
      <c r="P149" s="213">
        <f>O149*H149</f>
        <v>0</v>
      </c>
      <c r="Q149" s="213">
        <v>0</v>
      </c>
      <c r="R149" s="213">
        <f>Q149*H149</f>
        <v>0</v>
      </c>
      <c r="S149" s="213">
        <v>0.24</v>
      </c>
      <c r="T149" s="214">
        <f>S149*H149</f>
        <v>45.6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5" t="s">
        <v>187</v>
      </c>
      <c r="AT149" s="215" t="s">
        <v>183</v>
      </c>
      <c r="AU149" s="215" t="s">
        <v>188</v>
      </c>
      <c r="AY149" s="15" t="s">
        <v>178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5" t="s">
        <v>182</v>
      </c>
      <c r="BK149" s="216">
        <f>ROUND(I149*H149,2)</f>
        <v>0</v>
      </c>
      <c r="BL149" s="15" t="s">
        <v>187</v>
      </c>
      <c r="BM149" s="215" t="s">
        <v>198</v>
      </c>
    </row>
    <row r="150" spans="1:63" s="12" customFormat="1" ht="20.85" customHeight="1">
      <c r="A150" s="12"/>
      <c r="B150" s="187"/>
      <c r="C150" s="188"/>
      <c r="D150" s="189" t="s">
        <v>73</v>
      </c>
      <c r="E150" s="201" t="s">
        <v>199</v>
      </c>
      <c r="F150" s="201" t="s">
        <v>200</v>
      </c>
      <c r="G150" s="188"/>
      <c r="H150" s="188"/>
      <c r="I150" s="191"/>
      <c r="J150" s="202">
        <f>BK150</f>
        <v>0</v>
      </c>
      <c r="K150" s="188"/>
      <c r="L150" s="193"/>
      <c r="M150" s="194"/>
      <c r="N150" s="195"/>
      <c r="O150" s="195"/>
      <c r="P150" s="196">
        <f>SUM(P151:P156)</f>
        <v>0</v>
      </c>
      <c r="Q150" s="195"/>
      <c r="R150" s="196">
        <f>SUM(R151:R156)</f>
        <v>0</v>
      </c>
      <c r="S150" s="195"/>
      <c r="T150" s="197">
        <f>SUM(T151:T156)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98" t="s">
        <v>82</v>
      </c>
      <c r="AT150" s="199" t="s">
        <v>73</v>
      </c>
      <c r="AU150" s="199" t="s">
        <v>182</v>
      </c>
      <c r="AY150" s="198" t="s">
        <v>178</v>
      </c>
      <c r="BK150" s="200">
        <f>SUM(BK151:BK156)</f>
        <v>0</v>
      </c>
    </row>
    <row r="151" spans="1:65" s="2" customFormat="1" ht="24.15" customHeight="1">
      <c r="A151" s="36"/>
      <c r="B151" s="37"/>
      <c r="C151" s="203" t="s">
        <v>201</v>
      </c>
      <c r="D151" s="203" t="s">
        <v>183</v>
      </c>
      <c r="E151" s="204" t="s">
        <v>202</v>
      </c>
      <c r="F151" s="205" t="s">
        <v>203</v>
      </c>
      <c r="G151" s="206" t="s">
        <v>204</v>
      </c>
      <c r="H151" s="207">
        <v>3.4</v>
      </c>
      <c r="I151" s="208"/>
      <c r="J151" s="209">
        <f>ROUND(I151*H151,2)</f>
        <v>0</v>
      </c>
      <c r="K151" s="210"/>
      <c r="L151" s="42"/>
      <c r="M151" s="211" t="s">
        <v>28</v>
      </c>
      <c r="N151" s="212" t="s">
        <v>46</v>
      </c>
      <c r="O151" s="82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5" t="s">
        <v>187</v>
      </c>
      <c r="AT151" s="215" t="s">
        <v>183</v>
      </c>
      <c r="AU151" s="215" t="s">
        <v>188</v>
      </c>
      <c r="AY151" s="15" t="s">
        <v>178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5" t="s">
        <v>182</v>
      </c>
      <c r="BK151" s="216">
        <f>ROUND(I151*H151,2)</f>
        <v>0</v>
      </c>
      <c r="BL151" s="15" t="s">
        <v>187</v>
      </c>
      <c r="BM151" s="215" t="s">
        <v>205</v>
      </c>
    </row>
    <row r="152" spans="1:65" s="2" customFormat="1" ht="24.15" customHeight="1">
      <c r="A152" s="36"/>
      <c r="B152" s="37"/>
      <c r="C152" s="203" t="s">
        <v>206</v>
      </c>
      <c r="D152" s="203" t="s">
        <v>183</v>
      </c>
      <c r="E152" s="204" t="s">
        <v>207</v>
      </c>
      <c r="F152" s="205" t="s">
        <v>208</v>
      </c>
      <c r="G152" s="206" t="s">
        <v>204</v>
      </c>
      <c r="H152" s="207">
        <v>3.4</v>
      </c>
      <c r="I152" s="208"/>
      <c r="J152" s="209">
        <f>ROUND(I152*H152,2)</f>
        <v>0</v>
      </c>
      <c r="K152" s="210"/>
      <c r="L152" s="42"/>
      <c r="M152" s="211" t="s">
        <v>28</v>
      </c>
      <c r="N152" s="212" t="s">
        <v>46</v>
      </c>
      <c r="O152" s="82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15" t="s">
        <v>187</v>
      </c>
      <c r="AT152" s="215" t="s">
        <v>183</v>
      </c>
      <c r="AU152" s="215" t="s">
        <v>188</v>
      </c>
      <c r="AY152" s="15" t="s">
        <v>178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5" t="s">
        <v>182</v>
      </c>
      <c r="BK152" s="216">
        <f>ROUND(I152*H152,2)</f>
        <v>0</v>
      </c>
      <c r="BL152" s="15" t="s">
        <v>187</v>
      </c>
      <c r="BM152" s="215" t="s">
        <v>209</v>
      </c>
    </row>
    <row r="153" spans="1:65" s="2" customFormat="1" ht="49.05" customHeight="1">
      <c r="A153" s="36"/>
      <c r="B153" s="37"/>
      <c r="C153" s="203" t="s">
        <v>210</v>
      </c>
      <c r="D153" s="203" t="s">
        <v>183</v>
      </c>
      <c r="E153" s="204" t="s">
        <v>211</v>
      </c>
      <c r="F153" s="205" t="s">
        <v>212</v>
      </c>
      <c r="G153" s="206" t="s">
        <v>213</v>
      </c>
      <c r="H153" s="207">
        <v>4.34</v>
      </c>
      <c r="I153" s="208"/>
      <c r="J153" s="209">
        <f>ROUND(I153*H153,2)</f>
        <v>0</v>
      </c>
      <c r="K153" s="210"/>
      <c r="L153" s="42"/>
      <c r="M153" s="211" t="s">
        <v>28</v>
      </c>
      <c r="N153" s="212" t="s">
        <v>46</v>
      </c>
      <c r="O153" s="82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15" t="s">
        <v>187</v>
      </c>
      <c r="AT153" s="215" t="s">
        <v>183</v>
      </c>
      <c r="AU153" s="215" t="s">
        <v>188</v>
      </c>
      <c r="AY153" s="15" t="s">
        <v>178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5" t="s">
        <v>182</v>
      </c>
      <c r="BK153" s="216">
        <f>ROUND(I153*H153,2)</f>
        <v>0</v>
      </c>
      <c r="BL153" s="15" t="s">
        <v>187</v>
      </c>
      <c r="BM153" s="215" t="s">
        <v>214</v>
      </c>
    </row>
    <row r="154" spans="1:65" s="2" customFormat="1" ht="49.05" customHeight="1">
      <c r="A154" s="36"/>
      <c r="B154" s="37"/>
      <c r="C154" s="203" t="s">
        <v>215</v>
      </c>
      <c r="D154" s="203" t="s">
        <v>183</v>
      </c>
      <c r="E154" s="204" t="s">
        <v>216</v>
      </c>
      <c r="F154" s="205" t="s">
        <v>217</v>
      </c>
      <c r="G154" s="206" t="s">
        <v>213</v>
      </c>
      <c r="H154" s="207">
        <v>106.38</v>
      </c>
      <c r="I154" s="208"/>
      <c r="J154" s="209">
        <f>ROUND(I154*H154,2)</f>
        <v>0</v>
      </c>
      <c r="K154" s="210"/>
      <c r="L154" s="42"/>
      <c r="M154" s="211" t="s">
        <v>28</v>
      </c>
      <c r="N154" s="212" t="s">
        <v>46</v>
      </c>
      <c r="O154" s="82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15" t="s">
        <v>187</v>
      </c>
      <c r="AT154" s="215" t="s">
        <v>183</v>
      </c>
      <c r="AU154" s="215" t="s">
        <v>188</v>
      </c>
      <c r="AY154" s="15" t="s">
        <v>178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5" t="s">
        <v>182</v>
      </c>
      <c r="BK154" s="216">
        <f>ROUND(I154*H154,2)</f>
        <v>0</v>
      </c>
      <c r="BL154" s="15" t="s">
        <v>187</v>
      </c>
      <c r="BM154" s="215" t="s">
        <v>218</v>
      </c>
    </row>
    <row r="155" spans="1:65" s="2" customFormat="1" ht="49.05" customHeight="1">
      <c r="A155" s="36"/>
      <c r="B155" s="37"/>
      <c r="C155" s="203" t="s">
        <v>219</v>
      </c>
      <c r="D155" s="203" t="s">
        <v>183</v>
      </c>
      <c r="E155" s="204" t="s">
        <v>220</v>
      </c>
      <c r="F155" s="205" t="s">
        <v>221</v>
      </c>
      <c r="G155" s="206" t="s">
        <v>213</v>
      </c>
      <c r="H155" s="207">
        <v>60.978</v>
      </c>
      <c r="I155" s="208"/>
      <c r="J155" s="209">
        <f>ROUND(I155*H155,2)</f>
        <v>0</v>
      </c>
      <c r="K155" s="210"/>
      <c r="L155" s="42"/>
      <c r="M155" s="211" t="s">
        <v>28</v>
      </c>
      <c r="N155" s="212" t="s">
        <v>46</v>
      </c>
      <c r="O155" s="82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15" t="s">
        <v>187</v>
      </c>
      <c r="AT155" s="215" t="s">
        <v>183</v>
      </c>
      <c r="AU155" s="215" t="s">
        <v>188</v>
      </c>
      <c r="AY155" s="15" t="s">
        <v>178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5" t="s">
        <v>182</v>
      </c>
      <c r="BK155" s="216">
        <f>ROUND(I155*H155,2)</f>
        <v>0</v>
      </c>
      <c r="BL155" s="15" t="s">
        <v>187</v>
      </c>
      <c r="BM155" s="215" t="s">
        <v>222</v>
      </c>
    </row>
    <row r="156" spans="1:65" s="2" customFormat="1" ht="37.8" customHeight="1">
      <c r="A156" s="36"/>
      <c r="B156" s="37"/>
      <c r="C156" s="203" t="s">
        <v>223</v>
      </c>
      <c r="D156" s="203" t="s">
        <v>183</v>
      </c>
      <c r="E156" s="204" t="s">
        <v>224</v>
      </c>
      <c r="F156" s="205" t="s">
        <v>225</v>
      </c>
      <c r="G156" s="206" t="s">
        <v>213</v>
      </c>
      <c r="H156" s="207">
        <v>4.08</v>
      </c>
      <c r="I156" s="208"/>
      <c r="J156" s="209">
        <f>ROUND(I156*H156,2)</f>
        <v>0</v>
      </c>
      <c r="K156" s="210"/>
      <c r="L156" s="42"/>
      <c r="M156" s="211" t="s">
        <v>28</v>
      </c>
      <c r="N156" s="212" t="s">
        <v>46</v>
      </c>
      <c r="O156" s="82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15" t="s">
        <v>187</v>
      </c>
      <c r="AT156" s="215" t="s">
        <v>183</v>
      </c>
      <c r="AU156" s="215" t="s">
        <v>188</v>
      </c>
      <c r="AY156" s="15" t="s">
        <v>178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5" t="s">
        <v>182</v>
      </c>
      <c r="BK156" s="216">
        <f>ROUND(I156*H156,2)</f>
        <v>0</v>
      </c>
      <c r="BL156" s="15" t="s">
        <v>187</v>
      </c>
      <c r="BM156" s="215" t="s">
        <v>226</v>
      </c>
    </row>
    <row r="157" spans="1:63" s="12" customFormat="1" ht="20.85" customHeight="1">
      <c r="A157" s="12"/>
      <c r="B157" s="187"/>
      <c r="C157" s="188"/>
      <c r="D157" s="189" t="s">
        <v>73</v>
      </c>
      <c r="E157" s="201" t="s">
        <v>8</v>
      </c>
      <c r="F157" s="201" t="s">
        <v>227</v>
      </c>
      <c r="G157" s="188"/>
      <c r="H157" s="188"/>
      <c r="I157" s="191"/>
      <c r="J157" s="202">
        <f>BK157</f>
        <v>0</v>
      </c>
      <c r="K157" s="188"/>
      <c r="L157" s="193"/>
      <c r="M157" s="194"/>
      <c r="N157" s="195"/>
      <c r="O157" s="195"/>
      <c r="P157" s="196">
        <f>SUM(P158:P163)</f>
        <v>0</v>
      </c>
      <c r="Q157" s="195"/>
      <c r="R157" s="196">
        <f>SUM(R158:R163)</f>
        <v>0.0685763624</v>
      </c>
      <c r="S157" s="195"/>
      <c r="T157" s="197">
        <f>SUM(T158:T163)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98" t="s">
        <v>82</v>
      </c>
      <c r="AT157" s="199" t="s">
        <v>73</v>
      </c>
      <c r="AU157" s="199" t="s">
        <v>182</v>
      </c>
      <c r="AY157" s="198" t="s">
        <v>178</v>
      </c>
      <c r="BK157" s="200">
        <f>SUM(BK158:BK163)</f>
        <v>0</v>
      </c>
    </row>
    <row r="158" spans="1:65" s="2" customFormat="1" ht="24.15" customHeight="1">
      <c r="A158" s="36"/>
      <c r="B158" s="37"/>
      <c r="C158" s="203" t="s">
        <v>180</v>
      </c>
      <c r="D158" s="203" t="s">
        <v>183</v>
      </c>
      <c r="E158" s="204" t="s">
        <v>228</v>
      </c>
      <c r="F158" s="205" t="s">
        <v>229</v>
      </c>
      <c r="G158" s="206" t="s">
        <v>186</v>
      </c>
      <c r="H158" s="207">
        <v>10.88</v>
      </c>
      <c r="I158" s="208"/>
      <c r="J158" s="209">
        <f>ROUND(I158*H158,2)</f>
        <v>0</v>
      </c>
      <c r="K158" s="210"/>
      <c r="L158" s="42"/>
      <c r="M158" s="211" t="s">
        <v>28</v>
      </c>
      <c r="N158" s="212" t="s">
        <v>46</v>
      </c>
      <c r="O158" s="82"/>
      <c r="P158" s="213">
        <f>O158*H158</f>
        <v>0</v>
      </c>
      <c r="Q158" s="213">
        <v>0.000701</v>
      </c>
      <c r="R158" s="213">
        <f>Q158*H158</f>
        <v>0.007626880000000001</v>
      </c>
      <c r="S158" s="213">
        <v>0</v>
      </c>
      <c r="T158" s="214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15" t="s">
        <v>187</v>
      </c>
      <c r="AT158" s="215" t="s">
        <v>183</v>
      </c>
      <c r="AU158" s="215" t="s">
        <v>188</v>
      </c>
      <c r="AY158" s="15" t="s">
        <v>178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5" t="s">
        <v>182</v>
      </c>
      <c r="BK158" s="216">
        <f>ROUND(I158*H158,2)</f>
        <v>0</v>
      </c>
      <c r="BL158" s="15" t="s">
        <v>187</v>
      </c>
      <c r="BM158" s="215" t="s">
        <v>230</v>
      </c>
    </row>
    <row r="159" spans="1:65" s="2" customFormat="1" ht="37.8" customHeight="1">
      <c r="A159" s="36"/>
      <c r="B159" s="37"/>
      <c r="C159" s="203" t="s">
        <v>231</v>
      </c>
      <c r="D159" s="203" t="s">
        <v>183</v>
      </c>
      <c r="E159" s="204" t="s">
        <v>232</v>
      </c>
      <c r="F159" s="205" t="s">
        <v>233</v>
      </c>
      <c r="G159" s="206" t="s">
        <v>186</v>
      </c>
      <c r="H159" s="207">
        <v>10.88</v>
      </c>
      <c r="I159" s="208"/>
      <c r="J159" s="209">
        <f>ROUND(I159*H159,2)</f>
        <v>0</v>
      </c>
      <c r="K159" s="210"/>
      <c r="L159" s="42"/>
      <c r="M159" s="211" t="s">
        <v>28</v>
      </c>
      <c r="N159" s="212" t="s">
        <v>46</v>
      </c>
      <c r="O159" s="82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15" t="s">
        <v>187</v>
      </c>
      <c r="AT159" s="215" t="s">
        <v>183</v>
      </c>
      <c r="AU159" s="215" t="s">
        <v>188</v>
      </c>
      <c r="AY159" s="15" t="s">
        <v>178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5" t="s">
        <v>182</v>
      </c>
      <c r="BK159" s="216">
        <f>ROUND(I159*H159,2)</f>
        <v>0</v>
      </c>
      <c r="BL159" s="15" t="s">
        <v>187</v>
      </c>
      <c r="BM159" s="215" t="s">
        <v>234</v>
      </c>
    </row>
    <row r="160" spans="1:65" s="2" customFormat="1" ht="24.15" customHeight="1">
      <c r="A160" s="36"/>
      <c r="B160" s="37"/>
      <c r="C160" s="203" t="s">
        <v>199</v>
      </c>
      <c r="D160" s="203" t="s">
        <v>183</v>
      </c>
      <c r="E160" s="204" t="s">
        <v>235</v>
      </c>
      <c r="F160" s="205" t="s">
        <v>236</v>
      </c>
      <c r="G160" s="206" t="s">
        <v>213</v>
      </c>
      <c r="H160" s="207">
        <v>4.08</v>
      </c>
      <c r="I160" s="208"/>
      <c r="J160" s="209">
        <f>ROUND(I160*H160,2)</f>
        <v>0</v>
      </c>
      <c r="K160" s="210"/>
      <c r="L160" s="42"/>
      <c r="M160" s="211" t="s">
        <v>28</v>
      </c>
      <c r="N160" s="212" t="s">
        <v>46</v>
      </c>
      <c r="O160" s="82"/>
      <c r="P160" s="213">
        <f>O160*H160</f>
        <v>0</v>
      </c>
      <c r="Q160" s="213">
        <v>0.00045732</v>
      </c>
      <c r="R160" s="213">
        <f>Q160*H160</f>
        <v>0.0018658656</v>
      </c>
      <c r="S160" s="213">
        <v>0</v>
      </c>
      <c r="T160" s="214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15" t="s">
        <v>187</v>
      </c>
      <c r="AT160" s="215" t="s">
        <v>183</v>
      </c>
      <c r="AU160" s="215" t="s">
        <v>188</v>
      </c>
      <c r="AY160" s="15" t="s">
        <v>178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5" t="s">
        <v>182</v>
      </c>
      <c r="BK160" s="216">
        <f>ROUND(I160*H160,2)</f>
        <v>0</v>
      </c>
      <c r="BL160" s="15" t="s">
        <v>187</v>
      </c>
      <c r="BM160" s="215" t="s">
        <v>237</v>
      </c>
    </row>
    <row r="161" spans="1:65" s="2" customFormat="1" ht="37.8" customHeight="1">
      <c r="A161" s="36"/>
      <c r="B161" s="37"/>
      <c r="C161" s="203" t="s">
        <v>238</v>
      </c>
      <c r="D161" s="203" t="s">
        <v>183</v>
      </c>
      <c r="E161" s="204" t="s">
        <v>239</v>
      </c>
      <c r="F161" s="205" t="s">
        <v>240</v>
      </c>
      <c r="G161" s="206" t="s">
        <v>213</v>
      </c>
      <c r="H161" s="207">
        <v>4.08</v>
      </c>
      <c r="I161" s="208"/>
      <c r="J161" s="209">
        <f>ROUND(I161*H161,2)</f>
        <v>0</v>
      </c>
      <c r="K161" s="210"/>
      <c r="L161" s="42"/>
      <c r="M161" s="211" t="s">
        <v>28</v>
      </c>
      <c r="N161" s="212" t="s">
        <v>46</v>
      </c>
      <c r="O161" s="8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15" t="s">
        <v>187</v>
      </c>
      <c r="AT161" s="215" t="s">
        <v>183</v>
      </c>
      <c r="AU161" s="215" t="s">
        <v>188</v>
      </c>
      <c r="AY161" s="15" t="s">
        <v>178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5" t="s">
        <v>182</v>
      </c>
      <c r="BK161" s="216">
        <f>ROUND(I161*H161,2)</f>
        <v>0</v>
      </c>
      <c r="BL161" s="15" t="s">
        <v>187</v>
      </c>
      <c r="BM161" s="215" t="s">
        <v>241</v>
      </c>
    </row>
    <row r="162" spans="1:65" s="2" customFormat="1" ht="37.8" customHeight="1">
      <c r="A162" s="36"/>
      <c r="B162" s="37"/>
      <c r="C162" s="203" t="s">
        <v>8</v>
      </c>
      <c r="D162" s="203" t="s">
        <v>183</v>
      </c>
      <c r="E162" s="204" t="s">
        <v>242</v>
      </c>
      <c r="F162" s="205" t="s">
        <v>243</v>
      </c>
      <c r="G162" s="206" t="s">
        <v>186</v>
      </c>
      <c r="H162" s="207">
        <v>101.63</v>
      </c>
      <c r="I162" s="208"/>
      <c r="J162" s="209">
        <f>ROUND(I162*H162,2)</f>
        <v>0</v>
      </c>
      <c r="K162" s="210"/>
      <c r="L162" s="42"/>
      <c r="M162" s="211" t="s">
        <v>28</v>
      </c>
      <c r="N162" s="212" t="s">
        <v>46</v>
      </c>
      <c r="O162" s="82"/>
      <c r="P162" s="213">
        <f>O162*H162</f>
        <v>0</v>
      </c>
      <c r="Q162" s="213">
        <v>0.00058136</v>
      </c>
      <c r="R162" s="213">
        <f>Q162*H162</f>
        <v>0.059083616799999995</v>
      </c>
      <c r="S162" s="213">
        <v>0</v>
      </c>
      <c r="T162" s="214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15" t="s">
        <v>187</v>
      </c>
      <c r="AT162" s="215" t="s">
        <v>183</v>
      </c>
      <c r="AU162" s="215" t="s">
        <v>188</v>
      </c>
      <c r="AY162" s="15" t="s">
        <v>178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5" t="s">
        <v>182</v>
      </c>
      <c r="BK162" s="216">
        <f>ROUND(I162*H162,2)</f>
        <v>0</v>
      </c>
      <c r="BL162" s="15" t="s">
        <v>187</v>
      </c>
      <c r="BM162" s="215" t="s">
        <v>244</v>
      </c>
    </row>
    <row r="163" spans="1:65" s="2" customFormat="1" ht="37.8" customHeight="1">
      <c r="A163" s="36"/>
      <c r="B163" s="37"/>
      <c r="C163" s="203" t="s">
        <v>245</v>
      </c>
      <c r="D163" s="203" t="s">
        <v>183</v>
      </c>
      <c r="E163" s="204" t="s">
        <v>246</v>
      </c>
      <c r="F163" s="205" t="s">
        <v>247</v>
      </c>
      <c r="G163" s="206" t="s">
        <v>186</v>
      </c>
      <c r="H163" s="207">
        <v>101.63</v>
      </c>
      <c r="I163" s="208"/>
      <c r="J163" s="209">
        <f>ROUND(I163*H163,2)</f>
        <v>0</v>
      </c>
      <c r="K163" s="210"/>
      <c r="L163" s="42"/>
      <c r="M163" s="211" t="s">
        <v>28</v>
      </c>
      <c r="N163" s="212" t="s">
        <v>46</v>
      </c>
      <c r="O163" s="82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15" t="s">
        <v>187</v>
      </c>
      <c r="AT163" s="215" t="s">
        <v>183</v>
      </c>
      <c r="AU163" s="215" t="s">
        <v>188</v>
      </c>
      <c r="AY163" s="15" t="s">
        <v>178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5" t="s">
        <v>182</v>
      </c>
      <c r="BK163" s="216">
        <f>ROUND(I163*H163,2)</f>
        <v>0</v>
      </c>
      <c r="BL163" s="15" t="s">
        <v>187</v>
      </c>
      <c r="BM163" s="215" t="s">
        <v>248</v>
      </c>
    </row>
    <row r="164" spans="1:63" s="12" customFormat="1" ht="20.85" customHeight="1">
      <c r="A164" s="12"/>
      <c r="B164" s="187"/>
      <c r="C164" s="188"/>
      <c r="D164" s="189" t="s">
        <v>73</v>
      </c>
      <c r="E164" s="201" t="s">
        <v>245</v>
      </c>
      <c r="F164" s="201" t="s">
        <v>249</v>
      </c>
      <c r="G164" s="188"/>
      <c r="H164" s="188"/>
      <c r="I164" s="191"/>
      <c r="J164" s="202">
        <f>BK164</f>
        <v>0</v>
      </c>
      <c r="K164" s="188"/>
      <c r="L164" s="193"/>
      <c r="M164" s="194"/>
      <c r="N164" s="195"/>
      <c r="O164" s="195"/>
      <c r="P164" s="196">
        <f>SUM(P165:P166)</f>
        <v>0</v>
      </c>
      <c r="Q164" s="195"/>
      <c r="R164" s="196">
        <f>SUM(R165:R166)</f>
        <v>0</v>
      </c>
      <c r="S164" s="195"/>
      <c r="T164" s="197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98" t="s">
        <v>82</v>
      </c>
      <c r="AT164" s="199" t="s">
        <v>73</v>
      </c>
      <c r="AU164" s="199" t="s">
        <v>182</v>
      </c>
      <c r="AY164" s="198" t="s">
        <v>178</v>
      </c>
      <c r="BK164" s="200">
        <f>SUM(BK165:BK166)</f>
        <v>0</v>
      </c>
    </row>
    <row r="165" spans="1:65" s="2" customFormat="1" ht="62.7" customHeight="1">
      <c r="A165" s="36"/>
      <c r="B165" s="37"/>
      <c r="C165" s="203" t="s">
        <v>250</v>
      </c>
      <c r="D165" s="203" t="s">
        <v>183</v>
      </c>
      <c r="E165" s="204" t="s">
        <v>251</v>
      </c>
      <c r="F165" s="205" t="s">
        <v>252</v>
      </c>
      <c r="G165" s="206" t="s">
        <v>213</v>
      </c>
      <c r="H165" s="207">
        <v>124.448</v>
      </c>
      <c r="I165" s="208"/>
      <c r="J165" s="209">
        <f>ROUND(I165*H165,2)</f>
        <v>0</v>
      </c>
      <c r="K165" s="210"/>
      <c r="L165" s="42"/>
      <c r="M165" s="211" t="s">
        <v>28</v>
      </c>
      <c r="N165" s="212" t="s">
        <v>46</v>
      </c>
      <c r="O165" s="8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15" t="s">
        <v>187</v>
      </c>
      <c r="AT165" s="215" t="s">
        <v>183</v>
      </c>
      <c r="AU165" s="215" t="s">
        <v>188</v>
      </c>
      <c r="AY165" s="15" t="s">
        <v>178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5" t="s">
        <v>182</v>
      </c>
      <c r="BK165" s="216">
        <f>ROUND(I165*H165,2)</f>
        <v>0</v>
      </c>
      <c r="BL165" s="15" t="s">
        <v>187</v>
      </c>
      <c r="BM165" s="215" t="s">
        <v>253</v>
      </c>
    </row>
    <row r="166" spans="1:65" s="2" customFormat="1" ht="62.7" customHeight="1">
      <c r="A166" s="36"/>
      <c r="B166" s="37"/>
      <c r="C166" s="203" t="s">
        <v>254</v>
      </c>
      <c r="D166" s="203" t="s">
        <v>183</v>
      </c>
      <c r="E166" s="204" t="s">
        <v>255</v>
      </c>
      <c r="F166" s="205" t="s">
        <v>256</v>
      </c>
      <c r="G166" s="206" t="s">
        <v>213</v>
      </c>
      <c r="H166" s="207">
        <v>1244.48</v>
      </c>
      <c r="I166" s="208"/>
      <c r="J166" s="209">
        <f>ROUND(I166*H166,2)</f>
        <v>0</v>
      </c>
      <c r="K166" s="210"/>
      <c r="L166" s="42"/>
      <c r="M166" s="211" t="s">
        <v>28</v>
      </c>
      <c r="N166" s="212" t="s">
        <v>46</v>
      </c>
      <c r="O166" s="82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15" t="s">
        <v>187</v>
      </c>
      <c r="AT166" s="215" t="s">
        <v>183</v>
      </c>
      <c r="AU166" s="215" t="s">
        <v>188</v>
      </c>
      <c r="AY166" s="15" t="s">
        <v>178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5" t="s">
        <v>182</v>
      </c>
      <c r="BK166" s="216">
        <f>ROUND(I166*H166,2)</f>
        <v>0</v>
      </c>
      <c r="BL166" s="15" t="s">
        <v>187</v>
      </c>
      <c r="BM166" s="215" t="s">
        <v>257</v>
      </c>
    </row>
    <row r="167" spans="1:63" s="12" customFormat="1" ht="20.85" customHeight="1">
      <c r="A167" s="12"/>
      <c r="B167" s="187"/>
      <c r="C167" s="188"/>
      <c r="D167" s="189" t="s">
        <v>73</v>
      </c>
      <c r="E167" s="201" t="s">
        <v>250</v>
      </c>
      <c r="F167" s="201" t="s">
        <v>258</v>
      </c>
      <c r="G167" s="188"/>
      <c r="H167" s="188"/>
      <c r="I167" s="191"/>
      <c r="J167" s="202">
        <f>BK167</f>
        <v>0</v>
      </c>
      <c r="K167" s="188"/>
      <c r="L167" s="193"/>
      <c r="M167" s="194"/>
      <c r="N167" s="195"/>
      <c r="O167" s="195"/>
      <c r="P167" s="196">
        <f>SUM(P168:P176)</f>
        <v>0</v>
      </c>
      <c r="Q167" s="195"/>
      <c r="R167" s="196">
        <f>SUM(R168:R176)</f>
        <v>210.168</v>
      </c>
      <c r="S167" s="195"/>
      <c r="T167" s="197">
        <f>SUM(T168:T176)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98" t="s">
        <v>82</v>
      </c>
      <c r="AT167" s="199" t="s">
        <v>73</v>
      </c>
      <c r="AU167" s="199" t="s">
        <v>182</v>
      </c>
      <c r="AY167" s="198" t="s">
        <v>178</v>
      </c>
      <c r="BK167" s="200">
        <f>SUM(BK168:BK176)</f>
        <v>0</v>
      </c>
    </row>
    <row r="168" spans="1:65" s="2" customFormat="1" ht="37.8" customHeight="1">
      <c r="A168" s="36"/>
      <c r="B168" s="37"/>
      <c r="C168" s="203" t="s">
        <v>259</v>
      </c>
      <c r="D168" s="203" t="s">
        <v>183</v>
      </c>
      <c r="E168" s="204" t="s">
        <v>260</v>
      </c>
      <c r="F168" s="205" t="s">
        <v>261</v>
      </c>
      <c r="G168" s="206" t="s">
        <v>213</v>
      </c>
      <c r="H168" s="207">
        <v>124.448</v>
      </c>
      <c r="I168" s="208"/>
      <c r="J168" s="209">
        <f>ROUND(I168*H168,2)</f>
        <v>0</v>
      </c>
      <c r="K168" s="210"/>
      <c r="L168" s="42"/>
      <c r="M168" s="211" t="s">
        <v>28</v>
      </c>
      <c r="N168" s="212" t="s">
        <v>46</v>
      </c>
      <c r="O168" s="82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15" t="s">
        <v>187</v>
      </c>
      <c r="AT168" s="215" t="s">
        <v>183</v>
      </c>
      <c r="AU168" s="215" t="s">
        <v>188</v>
      </c>
      <c r="AY168" s="15" t="s">
        <v>178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5" t="s">
        <v>182</v>
      </c>
      <c r="BK168" s="216">
        <f>ROUND(I168*H168,2)</f>
        <v>0</v>
      </c>
      <c r="BL168" s="15" t="s">
        <v>187</v>
      </c>
      <c r="BM168" s="215" t="s">
        <v>262</v>
      </c>
    </row>
    <row r="169" spans="1:65" s="2" customFormat="1" ht="37.8" customHeight="1">
      <c r="A169" s="36"/>
      <c r="B169" s="37"/>
      <c r="C169" s="203" t="s">
        <v>263</v>
      </c>
      <c r="D169" s="203" t="s">
        <v>183</v>
      </c>
      <c r="E169" s="204" t="s">
        <v>264</v>
      </c>
      <c r="F169" s="205" t="s">
        <v>265</v>
      </c>
      <c r="G169" s="206" t="s">
        <v>266</v>
      </c>
      <c r="H169" s="207">
        <v>248.896</v>
      </c>
      <c r="I169" s="208"/>
      <c r="J169" s="209">
        <f>ROUND(I169*H169,2)</f>
        <v>0</v>
      </c>
      <c r="K169" s="210"/>
      <c r="L169" s="42"/>
      <c r="M169" s="211" t="s">
        <v>28</v>
      </c>
      <c r="N169" s="212" t="s">
        <v>46</v>
      </c>
      <c r="O169" s="82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15" t="s">
        <v>187</v>
      </c>
      <c r="AT169" s="215" t="s">
        <v>183</v>
      </c>
      <c r="AU169" s="215" t="s">
        <v>188</v>
      </c>
      <c r="AY169" s="15" t="s">
        <v>178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5" t="s">
        <v>182</v>
      </c>
      <c r="BK169" s="216">
        <f>ROUND(I169*H169,2)</f>
        <v>0</v>
      </c>
      <c r="BL169" s="15" t="s">
        <v>187</v>
      </c>
      <c r="BM169" s="215" t="s">
        <v>267</v>
      </c>
    </row>
    <row r="170" spans="1:65" s="2" customFormat="1" ht="37.8" customHeight="1">
      <c r="A170" s="36"/>
      <c r="B170" s="37"/>
      <c r="C170" s="203" t="s">
        <v>7</v>
      </c>
      <c r="D170" s="203" t="s">
        <v>183</v>
      </c>
      <c r="E170" s="204" t="s">
        <v>268</v>
      </c>
      <c r="F170" s="205" t="s">
        <v>269</v>
      </c>
      <c r="G170" s="206" t="s">
        <v>213</v>
      </c>
      <c r="H170" s="207">
        <v>44.916</v>
      </c>
      <c r="I170" s="208"/>
      <c r="J170" s="209">
        <f>ROUND(I170*H170,2)</f>
        <v>0</v>
      </c>
      <c r="K170" s="210"/>
      <c r="L170" s="42"/>
      <c r="M170" s="211" t="s">
        <v>28</v>
      </c>
      <c r="N170" s="212" t="s">
        <v>46</v>
      </c>
      <c r="O170" s="82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15" t="s">
        <v>187</v>
      </c>
      <c r="AT170" s="215" t="s">
        <v>183</v>
      </c>
      <c r="AU170" s="215" t="s">
        <v>188</v>
      </c>
      <c r="AY170" s="15" t="s">
        <v>178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5" t="s">
        <v>182</v>
      </c>
      <c r="BK170" s="216">
        <f>ROUND(I170*H170,2)</f>
        <v>0</v>
      </c>
      <c r="BL170" s="15" t="s">
        <v>187</v>
      </c>
      <c r="BM170" s="215" t="s">
        <v>270</v>
      </c>
    </row>
    <row r="171" spans="1:65" s="2" customFormat="1" ht="14.4" customHeight="1">
      <c r="A171" s="36"/>
      <c r="B171" s="37"/>
      <c r="C171" s="217" t="s">
        <v>271</v>
      </c>
      <c r="D171" s="217" t="s">
        <v>272</v>
      </c>
      <c r="E171" s="218" t="s">
        <v>273</v>
      </c>
      <c r="F171" s="219" t="s">
        <v>274</v>
      </c>
      <c r="G171" s="220" t="s">
        <v>266</v>
      </c>
      <c r="H171" s="221">
        <v>89.832</v>
      </c>
      <c r="I171" s="222"/>
      <c r="J171" s="223">
        <f>ROUND(I171*H171,2)</f>
        <v>0</v>
      </c>
      <c r="K171" s="224"/>
      <c r="L171" s="225"/>
      <c r="M171" s="226" t="s">
        <v>28</v>
      </c>
      <c r="N171" s="227" t="s">
        <v>46</v>
      </c>
      <c r="O171" s="82"/>
      <c r="P171" s="213">
        <f>O171*H171</f>
        <v>0</v>
      </c>
      <c r="Q171" s="213">
        <v>1</v>
      </c>
      <c r="R171" s="213">
        <f>Q171*H171</f>
        <v>89.832</v>
      </c>
      <c r="S171" s="213">
        <v>0</v>
      </c>
      <c r="T171" s="214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15" t="s">
        <v>215</v>
      </c>
      <c r="AT171" s="215" t="s">
        <v>272</v>
      </c>
      <c r="AU171" s="215" t="s">
        <v>188</v>
      </c>
      <c r="AY171" s="15" t="s">
        <v>178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5" t="s">
        <v>182</v>
      </c>
      <c r="BK171" s="216">
        <f>ROUND(I171*H171,2)</f>
        <v>0</v>
      </c>
      <c r="BL171" s="15" t="s">
        <v>187</v>
      </c>
      <c r="BM171" s="215" t="s">
        <v>275</v>
      </c>
    </row>
    <row r="172" spans="1:65" s="2" customFormat="1" ht="37.8" customHeight="1">
      <c r="A172" s="36"/>
      <c r="B172" s="37"/>
      <c r="C172" s="203" t="s">
        <v>276</v>
      </c>
      <c r="D172" s="203" t="s">
        <v>183</v>
      </c>
      <c r="E172" s="204" t="s">
        <v>268</v>
      </c>
      <c r="F172" s="205" t="s">
        <v>269</v>
      </c>
      <c r="G172" s="206" t="s">
        <v>213</v>
      </c>
      <c r="H172" s="207">
        <v>51.33</v>
      </c>
      <c r="I172" s="208"/>
      <c r="J172" s="209">
        <f>ROUND(I172*H172,2)</f>
        <v>0</v>
      </c>
      <c r="K172" s="210"/>
      <c r="L172" s="42"/>
      <c r="M172" s="211" t="s">
        <v>28</v>
      </c>
      <c r="N172" s="212" t="s">
        <v>46</v>
      </c>
      <c r="O172" s="82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15" t="s">
        <v>187</v>
      </c>
      <c r="AT172" s="215" t="s">
        <v>183</v>
      </c>
      <c r="AU172" s="215" t="s">
        <v>188</v>
      </c>
      <c r="AY172" s="15" t="s">
        <v>178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5" t="s">
        <v>182</v>
      </c>
      <c r="BK172" s="216">
        <f>ROUND(I172*H172,2)</f>
        <v>0</v>
      </c>
      <c r="BL172" s="15" t="s">
        <v>187</v>
      </c>
      <c r="BM172" s="215" t="s">
        <v>277</v>
      </c>
    </row>
    <row r="173" spans="1:65" s="2" customFormat="1" ht="62.7" customHeight="1">
      <c r="A173" s="36"/>
      <c r="B173" s="37"/>
      <c r="C173" s="203" t="s">
        <v>278</v>
      </c>
      <c r="D173" s="203" t="s">
        <v>183</v>
      </c>
      <c r="E173" s="204" t="s">
        <v>279</v>
      </c>
      <c r="F173" s="205" t="s">
        <v>280</v>
      </c>
      <c r="G173" s="206" t="s">
        <v>213</v>
      </c>
      <c r="H173" s="207">
        <v>12.888</v>
      </c>
      <c r="I173" s="208"/>
      <c r="J173" s="209">
        <f>ROUND(I173*H173,2)</f>
        <v>0</v>
      </c>
      <c r="K173" s="210"/>
      <c r="L173" s="42"/>
      <c r="M173" s="211" t="s">
        <v>28</v>
      </c>
      <c r="N173" s="212" t="s">
        <v>46</v>
      </c>
      <c r="O173" s="82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15" t="s">
        <v>187</v>
      </c>
      <c r="AT173" s="215" t="s">
        <v>183</v>
      </c>
      <c r="AU173" s="215" t="s">
        <v>188</v>
      </c>
      <c r="AY173" s="15" t="s">
        <v>178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5" t="s">
        <v>182</v>
      </c>
      <c r="BK173" s="216">
        <f>ROUND(I173*H173,2)</f>
        <v>0</v>
      </c>
      <c r="BL173" s="15" t="s">
        <v>187</v>
      </c>
      <c r="BM173" s="215" t="s">
        <v>281</v>
      </c>
    </row>
    <row r="174" spans="1:65" s="2" customFormat="1" ht="14.4" customHeight="1">
      <c r="A174" s="36"/>
      <c r="B174" s="37"/>
      <c r="C174" s="217" t="s">
        <v>282</v>
      </c>
      <c r="D174" s="217" t="s">
        <v>272</v>
      </c>
      <c r="E174" s="218" t="s">
        <v>283</v>
      </c>
      <c r="F174" s="219" t="s">
        <v>284</v>
      </c>
      <c r="G174" s="220" t="s">
        <v>266</v>
      </c>
      <c r="H174" s="221">
        <v>25.776</v>
      </c>
      <c r="I174" s="222"/>
      <c r="J174" s="223">
        <f>ROUND(I174*H174,2)</f>
        <v>0</v>
      </c>
      <c r="K174" s="224"/>
      <c r="L174" s="225"/>
      <c r="M174" s="226" t="s">
        <v>28</v>
      </c>
      <c r="N174" s="227" t="s">
        <v>46</v>
      </c>
      <c r="O174" s="82"/>
      <c r="P174" s="213">
        <f>O174*H174</f>
        <v>0</v>
      </c>
      <c r="Q174" s="213">
        <v>1</v>
      </c>
      <c r="R174" s="213">
        <f>Q174*H174</f>
        <v>25.776</v>
      </c>
      <c r="S174" s="213">
        <v>0</v>
      </c>
      <c r="T174" s="214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15" t="s">
        <v>215</v>
      </c>
      <c r="AT174" s="215" t="s">
        <v>272</v>
      </c>
      <c r="AU174" s="215" t="s">
        <v>188</v>
      </c>
      <c r="AY174" s="15" t="s">
        <v>178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5" t="s">
        <v>182</v>
      </c>
      <c r="BK174" s="216">
        <f>ROUND(I174*H174,2)</f>
        <v>0</v>
      </c>
      <c r="BL174" s="15" t="s">
        <v>187</v>
      </c>
      <c r="BM174" s="215" t="s">
        <v>285</v>
      </c>
    </row>
    <row r="175" spans="1:65" s="2" customFormat="1" ht="62.7" customHeight="1">
      <c r="A175" s="36"/>
      <c r="B175" s="37"/>
      <c r="C175" s="203" t="s">
        <v>286</v>
      </c>
      <c r="D175" s="203" t="s">
        <v>183</v>
      </c>
      <c r="E175" s="204" t="s">
        <v>279</v>
      </c>
      <c r="F175" s="205" t="s">
        <v>280</v>
      </c>
      <c r="G175" s="206" t="s">
        <v>213</v>
      </c>
      <c r="H175" s="207">
        <v>47.28</v>
      </c>
      <c r="I175" s="208"/>
      <c r="J175" s="209">
        <f>ROUND(I175*H175,2)</f>
        <v>0</v>
      </c>
      <c r="K175" s="210"/>
      <c r="L175" s="42"/>
      <c r="M175" s="211" t="s">
        <v>28</v>
      </c>
      <c r="N175" s="212" t="s">
        <v>46</v>
      </c>
      <c r="O175" s="82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15" t="s">
        <v>187</v>
      </c>
      <c r="AT175" s="215" t="s">
        <v>183</v>
      </c>
      <c r="AU175" s="215" t="s">
        <v>188</v>
      </c>
      <c r="AY175" s="15" t="s">
        <v>178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5" t="s">
        <v>182</v>
      </c>
      <c r="BK175" s="216">
        <f>ROUND(I175*H175,2)</f>
        <v>0</v>
      </c>
      <c r="BL175" s="15" t="s">
        <v>187</v>
      </c>
      <c r="BM175" s="215" t="s">
        <v>287</v>
      </c>
    </row>
    <row r="176" spans="1:65" s="2" customFormat="1" ht="14.4" customHeight="1">
      <c r="A176" s="36"/>
      <c r="B176" s="37"/>
      <c r="C176" s="217" t="s">
        <v>288</v>
      </c>
      <c r="D176" s="217" t="s">
        <v>272</v>
      </c>
      <c r="E176" s="218" t="s">
        <v>289</v>
      </c>
      <c r="F176" s="219" t="s">
        <v>290</v>
      </c>
      <c r="G176" s="220" t="s">
        <v>266</v>
      </c>
      <c r="H176" s="221">
        <v>94.56</v>
      </c>
      <c r="I176" s="222"/>
      <c r="J176" s="223">
        <f>ROUND(I176*H176,2)</f>
        <v>0</v>
      </c>
      <c r="K176" s="224"/>
      <c r="L176" s="225"/>
      <c r="M176" s="226" t="s">
        <v>28</v>
      </c>
      <c r="N176" s="227" t="s">
        <v>46</v>
      </c>
      <c r="O176" s="82"/>
      <c r="P176" s="213">
        <f>O176*H176</f>
        <v>0</v>
      </c>
      <c r="Q176" s="213">
        <v>1</v>
      </c>
      <c r="R176" s="213">
        <f>Q176*H176</f>
        <v>94.56</v>
      </c>
      <c r="S176" s="213">
        <v>0</v>
      </c>
      <c r="T176" s="214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15" t="s">
        <v>215</v>
      </c>
      <c r="AT176" s="215" t="s">
        <v>272</v>
      </c>
      <c r="AU176" s="215" t="s">
        <v>188</v>
      </c>
      <c r="AY176" s="15" t="s">
        <v>178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5" t="s">
        <v>182</v>
      </c>
      <c r="BK176" s="216">
        <f>ROUND(I176*H176,2)</f>
        <v>0</v>
      </c>
      <c r="BL176" s="15" t="s">
        <v>187</v>
      </c>
      <c r="BM176" s="215" t="s">
        <v>291</v>
      </c>
    </row>
    <row r="177" spans="1:63" s="12" customFormat="1" ht="20.85" customHeight="1">
      <c r="A177" s="12"/>
      <c r="B177" s="187"/>
      <c r="C177" s="188"/>
      <c r="D177" s="189" t="s">
        <v>73</v>
      </c>
      <c r="E177" s="201" t="s">
        <v>254</v>
      </c>
      <c r="F177" s="201" t="s">
        <v>292</v>
      </c>
      <c r="G177" s="188"/>
      <c r="H177" s="188"/>
      <c r="I177" s="191"/>
      <c r="J177" s="202">
        <f>BK177</f>
        <v>0</v>
      </c>
      <c r="K177" s="188"/>
      <c r="L177" s="193"/>
      <c r="M177" s="194"/>
      <c r="N177" s="195"/>
      <c r="O177" s="195"/>
      <c r="P177" s="196">
        <f>SUM(P178:P179)</f>
        <v>0</v>
      </c>
      <c r="Q177" s="195"/>
      <c r="R177" s="196">
        <f>SUM(R178:R179)</f>
        <v>4.399</v>
      </c>
      <c r="S177" s="195"/>
      <c r="T177" s="197">
        <f>SUM(T178:T179)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98" t="s">
        <v>82</v>
      </c>
      <c r="AT177" s="199" t="s">
        <v>73</v>
      </c>
      <c r="AU177" s="199" t="s">
        <v>182</v>
      </c>
      <c r="AY177" s="198" t="s">
        <v>178</v>
      </c>
      <c r="BK177" s="200">
        <f>SUM(BK178:BK179)</f>
        <v>0</v>
      </c>
    </row>
    <row r="178" spans="1:65" s="2" customFormat="1" ht="24.15" customHeight="1">
      <c r="A178" s="36"/>
      <c r="B178" s="37"/>
      <c r="C178" s="203" t="s">
        <v>293</v>
      </c>
      <c r="D178" s="203" t="s">
        <v>183</v>
      </c>
      <c r="E178" s="204" t="s">
        <v>294</v>
      </c>
      <c r="F178" s="205" t="s">
        <v>295</v>
      </c>
      <c r="G178" s="206" t="s">
        <v>186</v>
      </c>
      <c r="H178" s="207">
        <v>22.56</v>
      </c>
      <c r="I178" s="208"/>
      <c r="J178" s="209">
        <f>ROUND(I178*H178,2)</f>
        <v>0</v>
      </c>
      <c r="K178" s="210"/>
      <c r="L178" s="42"/>
      <c r="M178" s="211" t="s">
        <v>28</v>
      </c>
      <c r="N178" s="212" t="s">
        <v>46</v>
      </c>
      <c r="O178" s="82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15" t="s">
        <v>187</v>
      </c>
      <c r="AT178" s="215" t="s">
        <v>183</v>
      </c>
      <c r="AU178" s="215" t="s">
        <v>188</v>
      </c>
      <c r="AY178" s="15" t="s">
        <v>178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5" t="s">
        <v>182</v>
      </c>
      <c r="BK178" s="216">
        <f>ROUND(I178*H178,2)</f>
        <v>0</v>
      </c>
      <c r="BL178" s="15" t="s">
        <v>187</v>
      </c>
      <c r="BM178" s="215" t="s">
        <v>296</v>
      </c>
    </row>
    <row r="179" spans="1:65" s="2" customFormat="1" ht="14.4" customHeight="1">
      <c r="A179" s="36"/>
      <c r="B179" s="37"/>
      <c r="C179" s="217" t="s">
        <v>297</v>
      </c>
      <c r="D179" s="217" t="s">
        <v>272</v>
      </c>
      <c r="E179" s="218" t="s">
        <v>298</v>
      </c>
      <c r="F179" s="219" t="s">
        <v>299</v>
      </c>
      <c r="G179" s="220" t="s">
        <v>266</v>
      </c>
      <c r="H179" s="221">
        <v>4.399</v>
      </c>
      <c r="I179" s="222"/>
      <c r="J179" s="223">
        <f>ROUND(I179*H179,2)</f>
        <v>0</v>
      </c>
      <c r="K179" s="224"/>
      <c r="L179" s="225"/>
      <c r="M179" s="226" t="s">
        <v>28</v>
      </c>
      <c r="N179" s="227" t="s">
        <v>46</v>
      </c>
      <c r="O179" s="82"/>
      <c r="P179" s="213">
        <f>O179*H179</f>
        <v>0</v>
      </c>
      <c r="Q179" s="213">
        <v>1</v>
      </c>
      <c r="R179" s="213">
        <f>Q179*H179</f>
        <v>4.399</v>
      </c>
      <c r="S179" s="213">
        <v>0</v>
      </c>
      <c r="T179" s="214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15" t="s">
        <v>215</v>
      </c>
      <c r="AT179" s="215" t="s">
        <v>272</v>
      </c>
      <c r="AU179" s="215" t="s">
        <v>188</v>
      </c>
      <c r="AY179" s="15" t="s">
        <v>178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5" t="s">
        <v>182</v>
      </c>
      <c r="BK179" s="216">
        <f>ROUND(I179*H179,2)</f>
        <v>0</v>
      </c>
      <c r="BL179" s="15" t="s">
        <v>187</v>
      </c>
      <c r="BM179" s="215" t="s">
        <v>300</v>
      </c>
    </row>
    <row r="180" spans="1:63" s="12" customFormat="1" ht="22.8" customHeight="1">
      <c r="A180" s="12"/>
      <c r="B180" s="187"/>
      <c r="C180" s="188"/>
      <c r="D180" s="189" t="s">
        <v>73</v>
      </c>
      <c r="E180" s="201" t="s">
        <v>182</v>
      </c>
      <c r="F180" s="201" t="s">
        <v>301</v>
      </c>
      <c r="G180" s="188"/>
      <c r="H180" s="188"/>
      <c r="I180" s="191"/>
      <c r="J180" s="202">
        <f>BK180</f>
        <v>0</v>
      </c>
      <c r="K180" s="188"/>
      <c r="L180" s="193"/>
      <c r="M180" s="194"/>
      <c r="N180" s="195"/>
      <c r="O180" s="195"/>
      <c r="P180" s="196">
        <f>P181+P186</f>
        <v>0</v>
      </c>
      <c r="Q180" s="195"/>
      <c r="R180" s="196">
        <f>R181+R186</f>
        <v>75.65512872000001</v>
      </c>
      <c r="S180" s="195"/>
      <c r="T180" s="197">
        <f>T181+T186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98" t="s">
        <v>82</v>
      </c>
      <c r="AT180" s="199" t="s">
        <v>73</v>
      </c>
      <c r="AU180" s="199" t="s">
        <v>82</v>
      </c>
      <c r="AY180" s="198" t="s">
        <v>178</v>
      </c>
      <c r="BK180" s="200">
        <f>BK181+BK186</f>
        <v>0</v>
      </c>
    </row>
    <row r="181" spans="1:63" s="12" customFormat="1" ht="20.85" customHeight="1">
      <c r="A181" s="12"/>
      <c r="B181" s="187"/>
      <c r="C181" s="188"/>
      <c r="D181" s="189" t="s">
        <v>73</v>
      </c>
      <c r="E181" s="201" t="s">
        <v>7</v>
      </c>
      <c r="F181" s="201" t="s">
        <v>302</v>
      </c>
      <c r="G181" s="188"/>
      <c r="H181" s="188"/>
      <c r="I181" s="191"/>
      <c r="J181" s="202">
        <f>BK181</f>
        <v>0</v>
      </c>
      <c r="K181" s="188"/>
      <c r="L181" s="193"/>
      <c r="M181" s="194"/>
      <c r="N181" s="195"/>
      <c r="O181" s="195"/>
      <c r="P181" s="196">
        <f>SUM(P182:P185)</f>
        <v>0</v>
      </c>
      <c r="Q181" s="195"/>
      <c r="R181" s="196">
        <f>SUM(R182:R185)</f>
        <v>66.17906872</v>
      </c>
      <c r="S181" s="195"/>
      <c r="T181" s="197">
        <f>SUM(T182:T185)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98" t="s">
        <v>82</v>
      </c>
      <c r="AT181" s="199" t="s">
        <v>73</v>
      </c>
      <c r="AU181" s="199" t="s">
        <v>182</v>
      </c>
      <c r="AY181" s="198" t="s">
        <v>178</v>
      </c>
      <c r="BK181" s="200">
        <f>SUM(BK182:BK185)</f>
        <v>0</v>
      </c>
    </row>
    <row r="182" spans="1:65" s="2" customFormat="1" ht="37.8" customHeight="1">
      <c r="A182" s="36"/>
      <c r="B182" s="37"/>
      <c r="C182" s="203" t="s">
        <v>303</v>
      </c>
      <c r="D182" s="203" t="s">
        <v>183</v>
      </c>
      <c r="E182" s="204" t="s">
        <v>304</v>
      </c>
      <c r="F182" s="205" t="s">
        <v>305</v>
      </c>
      <c r="G182" s="206" t="s">
        <v>213</v>
      </c>
      <c r="H182" s="207">
        <v>27.36</v>
      </c>
      <c r="I182" s="208"/>
      <c r="J182" s="209">
        <f>ROUND(I182*H182,2)</f>
        <v>0</v>
      </c>
      <c r="K182" s="210"/>
      <c r="L182" s="42"/>
      <c r="M182" s="211" t="s">
        <v>28</v>
      </c>
      <c r="N182" s="212" t="s">
        <v>46</v>
      </c>
      <c r="O182" s="82"/>
      <c r="P182" s="213">
        <f>O182*H182</f>
        <v>0</v>
      </c>
      <c r="Q182" s="213">
        <v>1.63</v>
      </c>
      <c r="R182" s="213">
        <f>Q182*H182</f>
        <v>44.596799999999995</v>
      </c>
      <c r="S182" s="213">
        <v>0</v>
      </c>
      <c r="T182" s="214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15" t="s">
        <v>187</v>
      </c>
      <c r="AT182" s="215" t="s">
        <v>183</v>
      </c>
      <c r="AU182" s="215" t="s">
        <v>188</v>
      </c>
      <c r="AY182" s="15" t="s">
        <v>178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5" t="s">
        <v>182</v>
      </c>
      <c r="BK182" s="216">
        <f>ROUND(I182*H182,2)</f>
        <v>0</v>
      </c>
      <c r="BL182" s="15" t="s">
        <v>187</v>
      </c>
      <c r="BM182" s="215" t="s">
        <v>306</v>
      </c>
    </row>
    <row r="183" spans="1:65" s="2" customFormat="1" ht="37.8" customHeight="1">
      <c r="A183" s="36"/>
      <c r="B183" s="37"/>
      <c r="C183" s="203" t="s">
        <v>307</v>
      </c>
      <c r="D183" s="203" t="s">
        <v>183</v>
      </c>
      <c r="E183" s="204" t="s">
        <v>308</v>
      </c>
      <c r="F183" s="205" t="s">
        <v>309</v>
      </c>
      <c r="G183" s="206" t="s">
        <v>186</v>
      </c>
      <c r="H183" s="207">
        <v>228</v>
      </c>
      <c r="I183" s="208"/>
      <c r="J183" s="209">
        <f>ROUND(I183*H183,2)</f>
        <v>0</v>
      </c>
      <c r="K183" s="210"/>
      <c r="L183" s="42"/>
      <c r="M183" s="211" t="s">
        <v>28</v>
      </c>
      <c r="N183" s="212" t="s">
        <v>46</v>
      </c>
      <c r="O183" s="82"/>
      <c r="P183" s="213">
        <f>O183*H183</f>
        <v>0</v>
      </c>
      <c r="Q183" s="213">
        <v>0.00016694</v>
      </c>
      <c r="R183" s="213">
        <f>Q183*H183</f>
        <v>0.03806232</v>
      </c>
      <c r="S183" s="213">
        <v>0</v>
      </c>
      <c r="T183" s="214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15" t="s">
        <v>187</v>
      </c>
      <c r="AT183" s="215" t="s">
        <v>183</v>
      </c>
      <c r="AU183" s="215" t="s">
        <v>188</v>
      </c>
      <c r="AY183" s="15" t="s">
        <v>178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5" t="s">
        <v>182</v>
      </c>
      <c r="BK183" s="216">
        <f>ROUND(I183*H183,2)</f>
        <v>0</v>
      </c>
      <c r="BL183" s="15" t="s">
        <v>187</v>
      </c>
      <c r="BM183" s="215" t="s">
        <v>310</v>
      </c>
    </row>
    <row r="184" spans="1:65" s="2" customFormat="1" ht="14.4" customHeight="1">
      <c r="A184" s="36"/>
      <c r="B184" s="37"/>
      <c r="C184" s="217" t="s">
        <v>311</v>
      </c>
      <c r="D184" s="217" t="s">
        <v>272</v>
      </c>
      <c r="E184" s="218" t="s">
        <v>312</v>
      </c>
      <c r="F184" s="219" t="s">
        <v>313</v>
      </c>
      <c r="G184" s="220" t="s">
        <v>186</v>
      </c>
      <c r="H184" s="221">
        <v>273.6</v>
      </c>
      <c r="I184" s="222"/>
      <c r="J184" s="223">
        <f>ROUND(I184*H184,2)</f>
        <v>0</v>
      </c>
      <c r="K184" s="224"/>
      <c r="L184" s="225"/>
      <c r="M184" s="226" t="s">
        <v>28</v>
      </c>
      <c r="N184" s="227" t="s">
        <v>46</v>
      </c>
      <c r="O184" s="82"/>
      <c r="P184" s="213">
        <f>O184*H184</f>
        <v>0</v>
      </c>
      <c r="Q184" s="213">
        <v>0.0014</v>
      </c>
      <c r="R184" s="213">
        <f>Q184*H184</f>
        <v>0.38304000000000005</v>
      </c>
      <c r="S184" s="213">
        <v>0</v>
      </c>
      <c r="T184" s="214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15" t="s">
        <v>215</v>
      </c>
      <c r="AT184" s="215" t="s">
        <v>272</v>
      </c>
      <c r="AU184" s="215" t="s">
        <v>188</v>
      </c>
      <c r="AY184" s="15" t="s">
        <v>178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5" t="s">
        <v>182</v>
      </c>
      <c r="BK184" s="216">
        <f>ROUND(I184*H184,2)</f>
        <v>0</v>
      </c>
      <c r="BL184" s="15" t="s">
        <v>187</v>
      </c>
      <c r="BM184" s="215" t="s">
        <v>314</v>
      </c>
    </row>
    <row r="185" spans="1:65" s="2" customFormat="1" ht="49.05" customHeight="1">
      <c r="A185" s="36"/>
      <c r="B185" s="37"/>
      <c r="C185" s="203" t="s">
        <v>315</v>
      </c>
      <c r="D185" s="203" t="s">
        <v>183</v>
      </c>
      <c r="E185" s="204" t="s">
        <v>316</v>
      </c>
      <c r="F185" s="205" t="s">
        <v>317</v>
      </c>
      <c r="G185" s="206" t="s">
        <v>204</v>
      </c>
      <c r="H185" s="207">
        <v>76</v>
      </c>
      <c r="I185" s="208"/>
      <c r="J185" s="209">
        <f>ROUND(I185*H185,2)</f>
        <v>0</v>
      </c>
      <c r="K185" s="210"/>
      <c r="L185" s="42"/>
      <c r="M185" s="211" t="s">
        <v>28</v>
      </c>
      <c r="N185" s="212" t="s">
        <v>46</v>
      </c>
      <c r="O185" s="82"/>
      <c r="P185" s="213">
        <f>O185*H185</f>
        <v>0</v>
      </c>
      <c r="Q185" s="213">
        <v>0.2784364</v>
      </c>
      <c r="R185" s="213">
        <f>Q185*H185</f>
        <v>21.1611664</v>
      </c>
      <c r="S185" s="213">
        <v>0</v>
      </c>
      <c r="T185" s="214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15" t="s">
        <v>187</v>
      </c>
      <c r="AT185" s="215" t="s">
        <v>183</v>
      </c>
      <c r="AU185" s="215" t="s">
        <v>188</v>
      </c>
      <c r="AY185" s="15" t="s">
        <v>178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5" t="s">
        <v>182</v>
      </c>
      <c r="BK185" s="216">
        <f>ROUND(I185*H185,2)</f>
        <v>0</v>
      </c>
      <c r="BL185" s="15" t="s">
        <v>187</v>
      </c>
      <c r="BM185" s="215" t="s">
        <v>318</v>
      </c>
    </row>
    <row r="186" spans="1:63" s="12" customFormat="1" ht="20.85" customHeight="1">
      <c r="A186" s="12"/>
      <c r="B186" s="187"/>
      <c r="C186" s="188"/>
      <c r="D186" s="189" t="s">
        <v>73</v>
      </c>
      <c r="E186" s="201" t="s">
        <v>288</v>
      </c>
      <c r="F186" s="201" t="s">
        <v>319</v>
      </c>
      <c r="G186" s="188"/>
      <c r="H186" s="188"/>
      <c r="I186" s="191"/>
      <c r="J186" s="202">
        <f>BK186</f>
        <v>0</v>
      </c>
      <c r="K186" s="188"/>
      <c r="L186" s="193"/>
      <c r="M186" s="194"/>
      <c r="N186" s="195"/>
      <c r="O186" s="195"/>
      <c r="P186" s="196">
        <f>SUM(P187:P188)</f>
        <v>0</v>
      </c>
      <c r="Q186" s="195"/>
      <c r="R186" s="196">
        <f>SUM(R187:R188)</f>
        <v>9.47606</v>
      </c>
      <c r="S186" s="195"/>
      <c r="T186" s="197">
        <f>SUM(T187:T188)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98" t="s">
        <v>82</v>
      </c>
      <c r="AT186" s="199" t="s">
        <v>73</v>
      </c>
      <c r="AU186" s="199" t="s">
        <v>182</v>
      </c>
      <c r="AY186" s="198" t="s">
        <v>178</v>
      </c>
      <c r="BK186" s="200">
        <f>SUM(BK187:BK188)</f>
        <v>0</v>
      </c>
    </row>
    <row r="187" spans="1:65" s="2" customFormat="1" ht="37.8" customHeight="1">
      <c r="A187" s="36"/>
      <c r="B187" s="37"/>
      <c r="C187" s="203" t="s">
        <v>320</v>
      </c>
      <c r="D187" s="203" t="s">
        <v>183</v>
      </c>
      <c r="E187" s="204" t="s">
        <v>321</v>
      </c>
      <c r="F187" s="205" t="s">
        <v>322</v>
      </c>
      <c r="G187" s="206" t="s">
        <v>213</v>
      </c>
      <c r="H187" s="207">
        <v>4</v>
      </c>
      <c r="I187" s="208"/>
      <c r="J187" s="209">
        <f>ROUND(I187*H187,2)</f>
        <v>0</v>
      </c>
      <c r="K187" s="210"/>
      <c r="L187" s="42"/>
      <c r="M187" s="211" t="s">
        <v>28</v>
      </c>
      <c r="N187" s="212" t="s">
        <v>46</v>
      </c>
      <c r="O187" s="82"/>
      <c r="P187" s="213">
        <f>O187*H187</f>
        <v>0</v>
      </c>
      <c r="Q187" s="213">
        <v>2.16</v>
      </c>
      <c r="R187" s="213">
        <f>Q187*H187</f>
        <v>8.64</v>
      </c>
      <c r="S187" s="213">
        <v>0</v>
      </c>
      <c r="T187" s="214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15" t="s">
        <v>187</v>
      </c>
      <c r="AT187" s="215" t="s">
        <v>183</v>
      </c>
      <c r="AU187" s="215" t="s">
        <v>188</v>
      </c>
      <c r="AY187" s="15" t="s">
        <v>178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5" t="s">
        <v>182</v>
      </c>
      <c r="BK187" s="216">
        <f>ROUND(I187*H187,2)</f>
        <v>0</v>
      </c>
      <c r="BL187" s="15" t="s">
        <v>187</v>
      </c>
      <c r="BM187" s="215" t="s">
        <v>323</v>
      </c>
    </row>
    <row r="188" spans="1:65" s="2" customFormat="1" ht="37.8" customHeight="1">
      <c r="A188" s="36"/>
      <c r="B188" s="37"/>
      <c r="C188" s="203" t="s">
        <v>324</v>
      </c>
      <c r="D188" s="203" t="s">
        <v>183</v>
      </c>
      <c r="E188" s="204" t="s">
        <v>325</v>
      </c>
      <c r="F188" s="205" t="s">
        <v>326</v>
      </c>
      <c r="G188" s="206" t="s">
        <v>213</v>
      </c>
      <c r="H188" s="207">
        <v>0.34</v>
      </c>
      <c r="I188" s="208"/>
      <c r="J188" s="209">
        <f>ROUND(I188*H188,2)</f>
        <v>0</v>
      </c>
      <c r="K188" s="210"/>
      <c r="L188" s="42"/>
      <c r="M188" s="211" t="s">
        <v>28</v>
      </c>
      <c r="N188" s="212" t="s">
        <v>46</v>
      </c>
      <c r="O188" s="82"/>
      <c r="P188" s="213">
        <f>O188*H188</f>
        <v>0</v>
      </c>
      <c r="Q188" s="213">
        <v>2.459</v>
      </c>
      <c r="R188" s="213">
        <f>Q188*H188</f>
        <v>0.8360600000000001</v>
      </c>
      <c r="S188" s="213">
        <v>0</v>
      </c>
      <c r="T188" s="214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15" t="s">
        <v>187</v>
      </c>
      <c r="AT188" s="215" t="s">
        <v>183</v>
      </c>
      <c r="AU188" s="215" t="s">
        <v>188</v>
      </c>
      <c r="AY188" s="15" t="s">
        <v>178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5" t="s">
        <v>182</v>
      </c>
      <c r="BK188" s="216">
        <f>ROUND(I188*H188,2)</f>
        <v>0</v>
      </c>
      <c r="BL188" s="15" t="s">
        <v>187</v>
      </c>
      <c r="BM188" s="215" t="s">
        <v>327</v>
      </c>
    </row>
    <row r="189" spans="1:63" s="12" customFormat="1" ht="22.8" customHeight="1">
      <c r="A189" s="12"/>
      <c r="B189" s="187"/>
      <c r="C189" s="188"/>
      <c r="D189" s="189" t="s">
        <v>73</v>
      </c>
      <c r="E189" s="201" t="s">
        <v>188</v>
      </c>
      <c r="F189" s="201" t="s">
        <v>328</v>
      </c>
      <c r="G189" s="188"/>
      <c r="H189" s="188"/>
      <c r="I189" s="191"/>
      <c r="J189" s="202">
        <f>BK189</f>
        <v>0</v>
      </c>
      <c r="K189" s="188"/>
      <c r="L189" s="193"/>
      <c r="M189" s="194"/>
      <c r="N189" s="195"/>
      <c r="O189" s="195"/>
      <c r="P189" s="196">
        <f>P190+P200+P204</f>
        <v>0</v>
      </c>
      <c r="Q189" s="195"/>
      <c r="R189" s="196">
        <f>R190+R200+R204</f>
        <v>3.138906252</v>
      </c>
      <c r="S189" s="195"/>
      <c r="T189" s="197">
        <f>T190+T200+T204</f>
        <v>0.0008810000000000001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98" t="s">
        <v>82</v>
      </c>
      <c r="AT189" s="199" t="s">
        <v>73</v>
      </c>
      <c r="AU189" s="199" t="s">
        <v>82</v>
      </c>
      <c r="AY189" s="198" t="s">
        <v>178</v>
      </c>
      <c r="BK189" s="200">
        <f>BK190+BK200+BK204</f>
        <v>0</v>
      </c>
    </row>
    <row r="190" spans="1:63" s="12" customFormat="1" ht="20.85" customHeight="1">
      <c r="A190" s="12"/>
      <c r="B190" s="187"/>
      <c r="C190" s="188"/>
      <c r="D190" s="189" t="s">
        <v>73</v>
      </c>
      <c r="E190" s="201" t="s">
        <v>307</v>
      </c>
      <c r="F190" s="201" t="s">
        <v>329</v>
      </c>
      <c r="G190" s="188"/>
      <c r="H190" s="188"/>
      <c r="I190" s="191"/>
      <c r="J190" s="202">
        <f>BK190</f>
        <v>0</v>
      </c>
      <c r="K190" s="188"/>
      <c r="L190" s="193"/>
      <c r="M190" s="194"/>
      <c r="N190" s="195"/>
      <c r="O190" s="195"/>
      <c r="P190" s="196">
        <f>SUM(P191:P199)</f>
        <v>0</v>
      </c>
      <c r="Q190" s="195"/>
      <c r="R190" s="196">
        <f>SUM(R191:R199)</f>
        <v>1.010481856</v>
      </c>
      <c r="S190" s="195"/>
      <c r="T190" s="197">
        <f>SUM(T191:T199)</f>
        <v>0.0008810000000000001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98" t="s">
        <v>82</v>
      </c>
      <c r="AT190" s="199" t="s">
        <v>73</v>
      </c>
      <c r="AU190" s="199" t="s">
        <v>182</v>
      </c>
      <c r="AY190" s="198" t="s">
        <v>178</v>
      </c>
      <c r="BK190" s="200">
        <f>SUM(BK191:BK199)</f>
        <v>0</v>
      </c>
    </row>
    <row r="191" spans="1:65" s="2" customFormat="1" ht="24.15" customHeight="1">
      <c r="A191" s="36"/>
      <c r="B191" s="37"/>
      <c r="C191" s="203" t="s">
        <v>330</v>
      </c>
      <c r="D191" s="203" t="s">
        <v>183</v>
      </c>
      <c r="E191" s="204" t="s">
        <v>331</v>
      </c>
      <c r="F191" s="205" t="s">
        <v>332</v>
      </c>
      <c r="G191" s="206" t="s">
        <v>213</v>
      </c>
      <c r="H191" s="207">
        <v>0.174</v>
      </c>
      <c r="I191" s="208"/>
      <c r="J191" s="209">
        <f>ROUND(I191*H191,2)</f>
        <v>0</v>
      </c>
      <c r="K191" s="210"/>
      <c r="L191" s="42"/>
      <c r="M191" s="211" t="s">
        <v>28</v>
      </c>
      <c r="N191" s="212" t="s">
        <v>46</v>
      </c>
      <c r="O191" s="82"/>
      <c r="P191" s="213">
        <f>O191*H191</f>
        <v>0</v>
      </c>
      <c r="Q191" s="213">
        <v>1.9085</v>
      </c>
      <c r="R191" s="213">
        <f>Q191*H191</f>
        <v>0.332079</v>
      </c>
      <c r="S191" s="213">
        <v>0</v>
      </c>
      <c r="T191" s="214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15" t="s">
        <v>187</v>
      </c>
      <c r="AT191" s="215" t="s">
        <v>183</v>
      </c>
      <c r="AU191" s="215" t="s">
        <v>188</v>
      </c>
      <c r="AY191" s="15" t="s">
        <v>178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5" t="s">
        <v>182</v>
      </c>
      <c r="BK191" s="216">
        <f>ROUND(I191*H191,2)</f>
        <v>0</v>
      </c>
      <c r="BL191" s="15" t="s">
        <v>187</v>
      </c>
      <c r="BM191" s="215" t="s">
        <v>333</v>
      </c>
    </row>
    <row r="192" spans="1:65" s="2" customFormat="1" ht="37.8" customHeight="1">
      <c r="A192" s="36"/>
      <c r="B192" s="37"/>
      <c r="C192" s="203" t="s">
        <v>334</v>
      </c>
      <c r="D192" s="203" t="s">
        <v>183</v>
      </c>
      <c r="E192" s="204" t="s">
        <v>335</v>
      </c>
      <c r="F192" s="205" t="s">
        <v>336</v>
      </c>
      <c r="G192" s="206" t="s">
        <v>266</v>
      </c>
      <c r="H192" s="207">
        <v>0.456</v>
      </c>
      <c r="I192" s="208"/>
      <c r="J192" s="209">
        <f>ROUND(I192*H192,2)</f>
        <v>0</v>
      </c>
      <c r="K192" s="210"/>
      <c r="L192" s="42"/>
      <c r="M192" s="211" t="s">
        <v>28</v>
      </c>
      <c r="N192" s="212" t="s">
        <v>46</v>
      </c>
      <c r="O192" s="82"/>
      <c r="P192" s="213">
        <f>O192*H192</f>
        <v>0</v>
      </c>
      <c r="Q192" s="213">
        <v>0.019536</v>
      </c>
      <c r="R192" s="213">
        <f>Q192*H192</f>
        <v>0.008908416</v>
      </c>
      <c r="S192" s="213">
        <v>0</v>
      </c>
      <c r="T192" s="214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15" t="s">
        <v>187</v>
      </c>
      <c r="AT192" s="215" t="s">
        <v>183</v>
      </c>
      <c r="AU192" s="215" t="s">
        <v>188</v>
      </c>
      <c r="AY192" s="15" t="s">
        <v>178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5" t="s">
        <v>182</v>
      </c>
      <c r="BK192" s="216">
        <f>ROUND(I192*H192,2)</f>
        <v>0</v>
      </c>
      <c r="BL192" s="15" t="s">
        <v>187</v>
      </c>
      <c r="BM192" s="215" t="s">
        <v>337</v>
      </c>
    </row>
    <row r="193" spans="1:65" s="2" customFormat="1" ht="24.15" customHeight="1">
      <c r="A193" s="36"/>
      <c r="B193" s="37"/>
      <c r="C193" s="217" t="s">
        <v>338</v>
      </c>
      <c r="D193" s="217" t="s">
        <v>272</v>
      </c>
      <c r="E193" s="218" t="s">
        <v>339</v>
      </c>
      <c r="F193" s="219" t="s">
        <v>340</v>
      </c>
      <c r="G193" s="220" t="s">
        <v>266</v>
      </c>
      <c r="H193" s="221">
        <v>0.213</v>
      </c>
      <c r="I193" s="222"/>
      <c r="J193" s="223">
        <f>ROUND(I193*H193,2)</f>
        <v>0</v>
      </c>
      <c r="K193" s="224"/>
      <c r="L193" s="225"/>
      <c r="M193" s="226" t="s">
        <v>28</v>
      </c>
      <c r="N193" s="227" t="s">
        <v>46</v>
      </c>
      <c r="O193" s="82"/>
      <c r="P193" s="213">
        <f>O193*H193</f>
        <v>0</v>
      </c>
      <c r="Q193" s="213">
        <v>1</v>
      </c>
      <c r="R193" s="213">
        <f>Q193*H193</f>
        <v>0.213</v>
      </c>
      <c r="S193" s="213">
        <v>0</v>
      </c>
      <c r="T193" s="214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15" t="s">
        <v>215</v>
      </c>
      <c r="AT193" s="215" t="s">
        <v>272</v>
      </c>
      <c r="AU193" s="215" t="s">
        <v>188</v>
      </c>
      <c r="AY193" s="15" t="s">
        <v>178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5" t="s">
        <v>182</v>
      </c>
      <c r="BK193" s="216">
        <f>ROUND(I193*H193,2)</f>
        <v>0</v>
      </c>
      <c r="BL193" s="15" t="s">
        <v>187</v>
      </c>
      <c r="BM193" s="215" t="s">
        <v>341</v>
      </c>
    </row>
    <row r="194" spans="1:65" s="2" customFormat="1" ht="24.15" customHeight="1">
      <c r="A194" s="36"/>
      <c r="B194" s="37"/>
      <c r="C194" s="217" t="s">
        <v>342</v>
      </c>
      <c r="D194" s="217" t="s">
        <v>272</v>
      </c>
      <c r="E194" s="218" t="s">
        <v>343</v>
      </c>
      <c r="F194" s="219" t="s">
        <v>344</v>
      </c>
      <c r="G194" s="220" t="s">
        <v>266</v>
      </c>
      <c r="H194" s="221">
        <v>0.04</v>
      </c>
      <c r="I194" s="222"/>
      <c r="J194" s="223">
        <f>ROUND(I194*H194,2)</f>
        <v>0</v>
      </c>
      <c r="K194" s="224"/>
      <c r="L194" s="225"/>
      <c r="M194" s="226" t="s">
        <v>28</v>
      </c>
      <c r="N194" s="227" t="s">
        <v>46</v>
      </c>
      <c r="O194" s="82"/>
      <c r="P194" s="213">
        <f>O194*H194</f>
        <v>0</v>
      </c>
      <c r="Q194" s="213">
        <v>1</v>
      </c>
      <c r="R194" s="213">
        <f>Q194*H194</f>
        <v>0.04</v>
      </c>
      <c r="S194" s="213">
        <v>0</v>
      </c>
      <c r="T194" s="214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15" t="s">
        <v>215</v>
      </c>
      <c r="AT194" s="215" t="s">
        <v>272</v>
      </c>
      <c r="AU194" s="215" t="s">
        <v>188</v>
      </c>
      <c r="AY194" s="15" t="s">
        <v>178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5" t="s">
        <v>182</v>
      </c>
      <c r="BK194" s="216">
        <f>ROUND(I194*H194,2)</f>
        <v>0</v>
      </c>
      <c r="BL194" s="15" t="s">
        <v>187</v>
      </c>
      <c r="BM194" s="215" t="s">
        <v>345</v>
      </c>
    </row>
    <row r="195" spans="1:65" s="2" customFormat="1" ht="14.4" customHeight="1">
      <c r="A195" s="36"/>
      <c r="B195" s="37"/>
      <c r="C195" s="217" t="s">
        <v>346</v>
      </c>
      <c r="D195" s="217" t="s">
        <v>272</v>
      </c>
      <c r="E195" s="218" t="s">
        <v>347</v>
      </c>
      <c r="F195" s="219" t="s">
        <v>348</v>
      </c>
      <c r="G195" s="220" t="s">
        <v>266</v>
      </c>
      <c r="H195" s="221">
        <v>0.016</v>
      </c>
      <c r="I195" s="222"/>
      <c r="J195" s="223">
        <f>ROUND(I195*H195,2)</f>
        <v>0</v>
      </c>
      <c r="K195" s="224"/>
      <c r="L195" s="225"/>
      <c r="M195" s="226" t="s">
        <v>28</v>
      </c>
      <c r="N195" s="227" t="s">
        <v>46</v>
      </c>
      <c r="O195" s="82"/>
      <c r="P195" s="213">
        <f>O195*H195</f>
        <v>0</v>
      </c>
      <c r="Q195" s="213">
        <v>1</v>
      </c>
      <c r="R195" s="213">
        <f>Q195*H195</f>
        <v>0.016</v>
      </c>
      <c r="S195" s="213">
        <v>0</v>
      </c>
      <c r="T195" s="214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15" t="s">
        <v>215</v>
      </c>
      <c r="AT195" s="215" t="s">
        <v>272</v>
      </c>
      <c r="AU195" s="215" t="s">
        <v>188</v>
      </c>
      <c r="AY195" s="15" t="s">
        <v>178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5" t="s">
        <v>182</v>
      </c>
      <c r="BK195" s="216">
        <f>ROUND(I195*H195,2)</f>
        <v>0</v>
      </c>
      <c r="BL195" s="15" t="s">
        <v>187</v>
      </c>
      <c r="BM195" s="215" t="s">
        <v>349</v>
      </c>
    </row>
    <row r="196" spans="1:65" s="2" customFormat="1" ht="14.4" customHeight="1">
      <c r="A196" s="36"/>
      <c r="B196" s="37"/>
      <c r="C196" s="217" t="s">
        <v>350</v>
      </c>
      <c r="D196" s="217" t="s">
        <v>272</v>
      </c>
      <c r="E196" s="218" t="s">
        <v>351</v>
      </c>
      <c r="F196" s="219" t="s">
        <v>352</v>
      </c>
      <c r="G196" s="220" t="s">
        <v>266</v>
      </c>
      <c r="H196" s="221">
        <v>0.125</v>
      </c>
      <c r="I196" s="222"/>
      <c r="J196" s="223">
        <f>ROUND(I196*H196,2)</f>
        <v>0</v>
      </c>
      <c r="K196" s="224"/>
      <c r="L196" s="225"/>
      <c r="M196" s="226" t="s">
        <v>28</v>
      </c>
      <c r="N196" s="227" t="s">
        <v>46</v>
      </c>
      <c r="O196" s="82"/>
      <c r="P196" s="213">
        <f>O196*H196</f>
        <v>0</v>
      </c>
      <c r="Q196" s="213">
        <v>1</v>
      </c>
      <c r="R196" s="213">
        <f>Q196*H196</f>
        <v>0.125</v>
      </c>
      <c r="S196" s="213">
        <v>0</v>
      </c>
      <c r="T196" s="214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15" t="s">
        <v>215</v>
      </c>
      <c r="AT196" s="215" t="s">
        <v>272</v>
      </c>
      <c r="AU196" s="215" t="s">
        <v>188</v>
      </c>
      <c r="AY196" s="15" t="s">
        <v>178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5" t="s">
        <v>182</v>
      </c>
      <c r="BK196" s="216">
        <f>ROUND(I196*H196,2)</f>
        <v>0</v>
      </c>
      <c r="BL196" s="15" t="s">
        <v>187</v>
      </c>
      <c r="BM196" s="215" t="s">
        <v>353</v>
      </c>
    </row>
    <row r="197" spans="1:65" s="2" customFormat="1" ht="14.4" customHeight="1">
      <c r="A197" s="36"/>
      <c r="B197" s="37"/>
      <c r="C197" s="217" t="s">
        <v>354</v>
      </c>
      <c r="D197" s="217" t="s">
        <v>272</v>
      </c>
      <c r="E197" s="218" t="s">
        <v>355</v>
      </c>
      <c r="F197" s="219" t="s">
        <v>356</v>
      </c>
      <c r="G197" s="220" t="s">
        <v>266</v>
      </c>
      <c r="H197" s="221">
        <v>0.101</v>
      </c>
      <c r="I197" s="222"/>
      <c r="J197" s="223">
        <f>ROUND(I197*H197,2)</f>
        <v>0</v>
      </c>
      <c r="K197" s="224"/>
      <c r="L197" s="225"/>
      <c r="M197" s="226" t="s">
        <v>28</v>
      </c>
      <c r="N197" s="227" t="s">
        <v>46</v>
      </c>
      <c r="O197" s="82"/>
      <c r="P197" s="213">
        <f>O197*H197</f>
        <v>0</v>
      </c>
      <c r="Q197" s="213">
        <v>1</v>
      </c>
      <c r="R197" s="213">
        <f>Q197*H197</f>
        <v>0.101</v>
      </c>
      <c r="S197" s="213">
        <v>0</v>
      </c>
      <c r="T197" s="214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15" t="s">
        <v>215</v>
      </c>
      <c r="AT197" s="215" t="s">
        <v>272</v>
      </c>
      <c r="AU197" s="215" t="s">
        <v>188</v>
      </c>
      <c r="AY197" s="15" t="s">
        <v>178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5" t="s">
        <v>182</v>
      </c>
      <c r="BK197" s="216">
        <f>ROUND(I197*H197,2)</f>
        <v>0</v>
      </c>
      <c r="BL197" s="15" t="s">
        <v>187</v>
      </c>
      <c r="BM197" s="215" t="s">
        <v>357</v>
      </c>
    </row>
    <row r="198" spans="1:65" s="2" customFormat="1" ht="37.8" customHeight="1">
      <c r="A198" s="36"/>
      <c r="B198" s="37"/>
      <c r="C198" s="203" t="s">
        <v>358</v>
      </c>
      <c r="D198" s="203" t="s">
        <v>183</v>
      </c>
      <c r="E198" s="204" t="s">
        <v>359</v>
      </c>
      <c r="F198" s="205" t="s">
        <v>360</v>
      </c>
      <c r="G198" s="206" t="s">
        <v>204</v>
      </c>
      <c r="H198" s="207">
        <v>45.3</v>
      </c>
      <c r="I198" s="208"/>
      <c r="J198" s="209">
        <f>ROUND(I198*H198,2)</f>
        <v>0</v>
      </c>
      <c r="K198" s="210"/>
      <c r="L198" s="42"/>
      <c r="M198" s="211" t="s">
        <v>28</v>
      </c>
      <c r="N198" s="212" t="s">
        <v>46</v>
      </c>
      <c r="O198" s="82"/>
      <c r="P198" s="213">
        <f>O198*H198</f>
        <v>0</v>
      </c>
      <c r="Q198" s="213">
        <v>0.00178344</v>
      </c>
      <c r="R198" s="213">
        <f>Q198*H198</f>
        <v>0.08078983199999999</v>
      </c>
      <c r="S198" s="213">
        <v>1E-05</v>
      </c>
      <c r="T198" s="214">
        <f>S198*H198</f>
        <v>0.000453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15" t="s">
        <v>187</v>
      </c>
      <c r="AT198" s="215" t="s">
        <v>183</v>
      </c>
      <c r="AU198" s="215" t="s">
        <v>188</v>
      </c>
      <c r="AY198" s="15" t="s">
        <v>178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5" t="s">
        <v>182</v>
      </c>
      <c r="BK198" s="216">
        <f>ROUND(I198*H198,2)</f>
        <v>0</v>
      </c>
      <c r="BL198" s="15" t="s">
        <v>187</v>
      </c>
      <c r="BM198" s="215" t="s">
        <v>361</v>
      </c>
    </row>
    <row r="199" spans="1:65" s="2" customFormat="1" ht="37.8" customHeight="1">
      <c r="A199" s="36"/>
      <c r="B199" s="37"/>
      <c r="C199" s="203" t="s">
        <v>362</v>
      </c>
      <c r="D199" s="203" t="s">
        <v>183</v>
      </c>
      <c r="E199" s="204" t="s">
        <v>363</v>
      </c>
      <c r="F199" s="205" t="s">
        <v>364</v>
      </c>
      <c r="G199" s="206" t="s">
        <v>204</v>
      </c>
      <c r="H199" s="207">
        <v>42.8</v>
      </c>
      <c r="I199" s="208"/>
      <c r="J199" s="209">
        <f>ROUND(I199*H199,2)</f>
        <v>0</v>
      </c>
      <c r="K199" s="210"/>
      <c r="L199" s="42"/>
      <c r="M199" s="211" t="s">
        <v>28</v>
      </c>
      <c r="N199" s="212" t="s">
        <v>46</v>
      </c>
      <c r="O199" s="82"/>
      <c r="P199" s="213">
        <f>O199*H199</f>
        <v>0</v>
      </c>
      <c r="Q199" s="213">
        <v>0.00218936</v>
      </c>
      <c r="R199" s="213">
        <f>Q199*H199</f>
        <v>0.093704608</v>
      </c>
      <c r="S199" s="213">
        <v>1E-05</v>
      </c>
      <c r="T199" s="214">
        <f>S199*H199</f>
        <v>0.000428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15" t="s">
        <v>187</v>
      </c>
      <c r="AT199" s="215" t="s">
        <v>183</v>
      </c>
      <c r="AU199" s="215" t="s">
        <v>188</v>
      </c>
      <c r="AY199" s="15" t="s">
        <v>178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5" t="s">
        <v>182</v>
      </c>
      <c r="BK199" s="216">
        <f>ROUND(I199*H199,2)</f>
        <v>0</v>
      </c>
      <c r="BL199" s="15" t="s">
        <v>187</v>
      </c>
      <c r="BM199" s="215" t="s">
        <v>365</v>
      </c>
    </row>
    <row r="200" spans="1:63" s="12" customFormat="1" ht="20.85" customHeight="1">
      <c r="A200" s="12"/>
      <c r="B200" s="187"/>
      <c r="C200" s="188"/>
      <c r="D200" s="189" t="s">
        <v>73</v>
      </c>
      <c r="E200" s="201" t="s">
        <v>315</v>
      </c>
      <c r="F200" s="201" t="s">
        <v>366</v>
      </c>
      <c r="G200" s="188"/>
      <c r="H200" s="188"/>
      <c r="I200" s="191"/>
      <c r="J200" s="202">
        <f>BK200</f>
        <v>0</v>
      </c>
      <c r="K200" s="188"/>
      <c r="L200" s="193"/>
      <c r="M200" s="194"/>
      <c r="N200" s="195"/>
      <c r="O200" s="195"/>
      <c r="P200" s="196">
        <f>SUM(P201:P203)</f>
        <v>0</v>
      </c>
      <c r="Q200" s="195"/>
      <c r="R200" s="196">
        <f>SUM(R201:R203)</f>
        <v>0.9917526</v>
      </c>
      <c r="S200" s="195"/>
      <c r="T200" s="197">
        <f>SUM(T201:T203)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98" t="s">
        <v>82</v>
      </c>
      <c r="AT200" s="199" t="s">
        <v>73</v>
      </c>
      <c r="AU200" s="199" t="s">
        <v>182</v>
      </c>
      <c r="AY200" s="198" t="s">
        <v>178</v>
      </c>
      <c r="BK200" s="200">
        <f>SUM(BK201:BK203)</f>
        <v>0</v>
      </c>
    </row>
    <row r="201" spans="1:65" s="2" customFormat="1" ht="62.7" customHeight="1">
      <c r="A201" s="36"/>
      <c r="B201" s="37"/>
      <c r="C201" s="203" t="s">
        <v>367</v>
      </c>
      <c r="D201" s="203" t="s">
        <v>183</v>
      </c>
      <c r="E201" s="204" t="s">
        <v>368</v>
      </c>
      <c r="F201" s="205" t="s">
        <v>369</v>
      </c>
      <c r="G201" s="206" t="s">
        <v>213</v>
      </c>
      <c r="H201" s="207">
        <v>0.255</v>
      </c>
      <c r="I201" s="208"/>
      <c r="J201" s="209">
        <f>ROUND(I201*H201,2)</f>
        <v>0</v>
      </c>
      <c r="K201" s="210"/>
      <c r="L201" s="42"/>
      <c r="M201" s="211" t="s">
        <v>28</v>
      </c>
      <c r="N201" s="212" t="s">
        <v>46</v>
      </c>
      <c r="O201" s="82"/>
      <c r="P201" s="213">
        <f>O201*H201</f>
        <v>0</v>
      </c>
      <c r="Q201" s="213">
        <v>1.79172</v>
      </c>
      <c r="R201" s="213">
        <f>Q201*H201</f>
        <v>0.4568886</v>
      </c>
      <c r="S201" s="213">
        <v>0</v>
      </c>
      <c r="T201" s="214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15" t="s">
        <v>187</v>
      </c>
      <c r="AT201" s="215" t="s">
        <v>183</v>
      </c>
      <c r="AU201" s="215" t="s">
        <v>188</v>
      </c>
      <c r="AY201" s="15" t="s">
        <v>178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5" t="s">
        <v>182</v>
      </c>
      <c r="BK201" s="216">
        <f>ROUND(I201*H201,2)</f>
        <v>0</v>
      </c>
      <c r="BL201" s="15" t="s">
        <v>187</v>
      </c>
      <c r="BM201" s="215" t="s">
        <v>370</v>
      </c>
    </row>
    <row r="202" spans="1:65" s="2" customFormat="1" ht="37.8" customHeight="1">
      <c r="A202" s="36"/>
      <c r="B202" s="37"/>
      <c r="C202" s="203" t="s">
        <v>371</v>
      </c>
      <c r="D202" s="203" t="s">
        <v>183</v>
      </c>
      <c r="E202" s="204" t="s">
        <v>372</v>
      </c>
      <c r="F202" s="205" t="s">
        <v>373</v>
      </c>
      <c r="G202" s="206" t="s">
        <v>374</v>
      </c>
      <c r="H202" s="207">
        <v>3</v>
      </c>
      <c r="I202" s="208"/>
      <c r="J202" s="209">
        <f>ROUND(I202*H202,2)</f>
        <v>0</v>
      </c>
      <c r="K202" s="210"/>
      <c r="L202" s="42"/>
      <c r="M202" s="211" t="s">
        <v>28</v>
      </c>
      <c r="N202" s="212" t="s">
        <v>46</v>
      </c>
      <c r="O202" s="82"/>
      <c r="P202" s="213">
        <f>O202*H202</f>
        <v>0</v>
      </c>
      <c r="Q202" s="213">
        <v>0.174888</v>
      </c>
      <c r="R202" s="213">
        <f>Q202*H202</f>
        <v>0.524664</v>
      </c>
      <c r="S202" s="213">
        <v>0</v>
      </c>
      <c r="T202" s="214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15" t="s">
        <v>187</v>
      </c>
      <c r="AT202" s="215" t="s">
        <v>183</v>
      </c>
      <c r="AU202" s="215" t="s">
        <v>188</v>
      </c>
      <c r="AY202" s="15" t="s">
        <v>178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5" t="s">
        <v>182</v>
      </c>
      <c r="BK202" s="216">
        <f>ROUND(I202*H202,2)</f>
        <v>0</v>
      </c>
      <c r="BL202" s="15" t="s">
        <v>187</v>
      </c>
      <c r="BM202" s="215" t="s">
        <v>375</v>
      </c>
    </row>
    <row r="203" spans="1:65" s="2" customFormat="1" ht="24.15" customHeight="1">
      <c r="A203" s="36"/>
      <c r="B203" s="37"/>
      <c r="C203" s="217" t="s">
        <v>376</v>
      </c>
      <c r="D203" s="217" t="s">
        <v>272</v>
      </c>
      <c r="E203" s="218" t="s">
        <v>377</v>
      </c>
      <c r="F203" s="219" t="s">
        <v>378</v>
      </c>
      <c r="G203" s="220" t="s">
        <v>374</v>
      </c>
      <c r="H203" s="221">
        <v>3</v>
      </c>
      <c r="I203" s="222"/>
      <c r="J203" s="223">
        <f>ROUND(I203*H203,2)</f>
        <v>0</v>
      </c>
      <c r="K203" s="224"/>
      <c r="L203" s="225"/>
      <c r="M203" s="226" t="s">
        <v>28</v>
      </c>
      <c r="N203" s="227" t="s">
        <v>46</v>
      </c>
      <c r="O203" s="82"/>
      <c r="P203" s="213">
        <f>O203*H203</f>
        <v>0</v>
      </c>
      <c r="Q203" s="213">
        <v>0.0034</v>
      </c>
      <c r="R203" s="213">
        <f>Q203*H203</f>
        <v>0.010199999999999999</v>
      </c>
      <c r="S203" s="213">
        <v>0</v>
      </c>
      <c r="T203" s="214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15" t="s">
        <v>215</v>
      </c>
      <c r="AT203" s="215" t="s">
        <v>272</v>
      </c>
      <c r="AU203" s="215" t="s">
        <v>188</v>
      </c>
      <c r="AY203" s="15" t="s">
        <v>178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5" t="s">
        <v>182</v>
      </c>
      <c r="BK203" s="216">
        <f>ROUND(I203*H203,2)</f>
        <v>0</v>
      </c>
      <c r="BL203" s="15" t="s">
        <v>187</v>
      </c>
      <c r="BM203" s="215" t="s">
        <v>379</v>
      </c>
    </row>
    <row r="204" spans="1:63" s="12" customFormat="1" ht="20.85" customHeight="1">
      <c r="A204" s="12"/>
      <c r="B204" s="187"/>
      <c r="C204" s="188"/>
      <c r="D204" s="189" t="s">
        <v>73</v>
      </c>
      <c r="E204" s="201" t="s">
        <v>320</v>
      </c>
      <c r="F204" s="201" t="s">
        <v>380</v>
      </c>
      <c r="G204" s="188"/>
      <c r="H204" s="188"/>
      <c r="I204" s="191"/>
      <c r="J204" s="202">
        <f>BK204</f>
        <v>0</v>
      </c>
      <c r="K204" s="188"/>
      <c r="L204" s="193"/>
      <c r="M204" s="194"/>
      <c r="N204" s="195"/>
      <c r="O204" s="195"/>
      <c r="P204" s="196">
        <f>SUM(P205:P207)</f>
        <v>0</v>
      </c>
      <c r="Q204" s="195"/>
      <c r="R204" s="196">
        <f>SUM(R205:R207)</f>
        <v>1.1366717960000001</v>
      </c>
      <c r="S204" s="195"/>
      <c r="T204" s="197">
        <f>SUM(T205:T207)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98" t="s">
        <v>82</v>
      </c>
      <c r="AT204" s="199" t="s">
        <v>73</v>
      </c>
      <c r="AU204" s="199" t="s">
        <v>182</v>
      </c>
      <c r="AY204" s="198" t="s">
        <v>178</v>
      </c>
      <c r="BK204" s="200">
        <f>SUM(BK205:BK207)</f>
        <v>0</v>
      </c>
    </row>
    <row r="205" spans="1:65" s="2" customFormat="1" ht="37.8" customHeight="1">
      <c r="A205" s="36"/>
      <c r="B205" s="37"/>
      <c r="C205" s="203" t="s">
        <v>381</v>
      </c>
      <c r="D205" s="203" t="s">
        <v>183</v>
      </c>
      <c r="E205" s="204" t="s">
        <v>382</v>
      </c>
      <c r="F205" s="205" t="s">
        <v>383</v>
      </c>
      <c r="G205" s="206" t="s">
        <v>186</v>
      </c>
      <c r="H205" s="207">
        <v>4.32</v>
      </c>
      <c r="I205" s="208"/>
      <c r="J205" s="209">
        <f>ROUND(I205*H205,2)</f>
        <v>0</v>
      </c>
      <c r="K205" s="210"/>
      <c r="L205" s="42"/>
      <c r="M205" s="211" t="s">
        <v>28</v>
      </c>
      <c r="N205" s="212" t="s">
        <v>46</v>
      </c>
      <c r="O205" s="82"/>
      <c r="P205" s="213">
        <f>O205*H205</f>
        <v>0</v>
      </c>
      <c r="Q205" s="213">
        <v>0.178184</v>
      </c>
      <c r="R205" s="213">
        <f>Q205*H205</f>
        <v>0.7697548800000001</v>
      </c>
      <c r="S205" s="213">
        <v>0</v>
      </c>
      <c r="T205" s="214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15" t="s">
        <v>187</v>
      </c>
      <c r="AT205" s="215" t="s">
        <v>183</v>
      </c>
      <c r="AU205" s="215" t="s">
        <v>188</v>
      </c>
      <c r="AY205" s="15" t="s">
        <v>178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5" t="s">
        <v>182</v>
      </c>
      <c r="BK205" s="216">
        <f>ROUND(I205*H205,2)</f>
        <v>0</v>
      </c>
      <c r="BL205" s="15" t="s">
        <v>187</v>
      </c>
      <c r="BM205" s="215" t="s">
        <v>384</v>
      </c>
    </row>
    <row r="206" spans="1:65" s="2" customFormat="1" ht="37.8" customHeight="1">
      <c r="A206" s="36"/>
      <c r="B206" s="37"/>
      <c r="C206" s="203" t="s">
        <v>385</v>
      </c>
      <c r="D206" s="203" t="s">
        <v>183</v>
      </c>
      <c r="E206" s="204" t="s">
        <v>386</v>
      </c>
      <c r="F206" s="205" t="s">
        <v>387</v>
      </c>
      <c r="G206" s="206" t="s">
        <v>186</v>
      </c>
      <c r="H206" s="207">
        <v>19.428</v>
      </c>
      <c r="I206" s="208"/>
      <c r="J206" s="209">
        <f>ROUND(I206*H206,2)</f>
        <v>0</v>
      </c>
      <c r="K206" s="210"/>
      <c r="L206" s="42"/>
      <c r="M206" s="211" t="s">
        <v>28</v>
      </c>
      <c r="N206" s="212" t="s">
        <v>46</v>
      </c>
      <c r="O206" s="82"/>
      <c r="P206" s="213">
        <f>O206*H206</f>
        <v>0</v>
      </c>
      <c r="Q206" s="213">
        <v>0.009397</v>
      </c>
      <c r="R206" s="213">
        <f>Q206*H206</f>
        <v>0.18256491600000002</v>
      </c>
      <c r="S206" s="213">
        <v>0</v>
      </c>
      <c r="T206" s="214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15" t="s">
        <v>187</v>
      </c>
      <c r="AT206" s="215" t="s">
        <v>183</v>
      </c>
      <c r="AU206" s="215" t="s">
        <v>188</v>
      </c>
      <c r="AY206" s="15" t="s">
        <v>178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5" t="s">
        <v>182</v>
      </c>
      <c r="BK206" s="216">
        <f>ROUND(I206*H206,2)</f>
        <v>0</v>
      </c>
      <c r="BL206" s="15" t="s">
        <v>187</v>
      </c>
      <c r="BM206" s="215" t="s">
        <v>388</v>
      </c>
    </row>
    <row r="207" spans="1:65" s="2" customFormat="1" ht="14.4" customHeight="1">
      <c r="A207" s="36"/>
      <c r="B207" s="37"/>
      <c r="C207" s="203" t="s">
        <v>389</v>
      </c>
      <c r="D207" s="203" t="s">
        <v>183</v>
      </c>
      <c r="E207" s="204" t="s">
        <v>390</v>
      </c>
      <c r="F207" s="205" t="s">
        <v>391</v>
      </c>
      <c r="G207" s="206" t="s">
        <v>204</v>
      </c>
      <c r="H207" s="207">
        <v>3.2</v>
      </c>
      <c r="I207" s="208"/>
      <c r="J207" s="209">
        <f>ROUND(I207*H207,2)</f>
        <v>0</v>
      </c>
      <c r="K207" s="210"/>
      <c r="L207" s="42"/>
      <c r="M207" s="211" t="s">
        <v>28</v>
      </c>
      <c r="N207" s="212" t="s">
        <v>46</v>
      </c>
      <c r="O207" s="82"/>
      <c r="P207" s="213">
        <f>O207*H207</f>
        <v>0</v>
      </c>
      <c r="Q207" s="213">
        <v>0.05761</v>
      </c>
      <c r="R207" s="213">
        <f>Q207*H207</f>
        <v>0.18435200000000002</v>
      </c>
      <c r="S207" s="213">
        <v>0</v>
      </c>
      <c r="T207" s="214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15" t="s">
        <v>187</v>
      </c>
      <c r="AT207" s="215" t="s">
        <v>183</v>
      </c>
      <c r="AU207" s="215" t="s">
        <v>188</v>
      </c>
      <c r="AY207" s="15" t="s">
        <v>178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5" t="s">
        <v>182</v>
      </c>
      <c r="BK207" s="216">
        <f>ROUND(I207*H207,2)</f>
        <v>0</v>
      </c>
      <c r="BL207" s="15" t="s">
        <v>187</v>
      </c>
      <c r="BM207" s="215" t="s">
        <v>392</v>
      </c>
    </row>
    <row r="208" spans="1:63" s="12" customFormat="1" ht="22.8" customHeight="1">
      <c r="A208" s="12"/>
      <c r="B208" s="187"/>
      <c r="C208" s="188"/>
      <c r="D208" s="189" t="s">
        <v>73</v>
      </c>
      <c r="E208" s="201" t="s">
        <v>187</v>
      </c>
      <c r="F208" s="201" t="s">
        <v>393</v>
      </c>
      <c r="G208" s="188"/>
      <c r="H208" s="188"/>
      <c r="I208" s="191"/>
      <c r="J208" s="202">
        <f>BK208</f>
        <v>0</v>
      </c>
      <c r="K208" s="188"/>
      <c r="L208" s="193"/>
      <c r="M208" s="194"/>
      <c r="N208" s="195"/>
      <c r="O208" s="195"/>
      <c r="P208" s="196">
        <f>P209</f>
        <v>0</v>
      </c>
      <c r="Q208" s="195"/>
      <c r="R208" s="196">
        <f>R209</f>
        <v>70.8015806650332</v>
      </c>
      <c r="S208" s="195"/>
      <c r="T208" s="197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98" t="s">
        <v>82</v>
      </c>
      <c r="AT208" s="199" t="s">
        <v>73</v>
      </c>
      <c r="AU208" s="199" t="s">
        <v>82</v>
      </c>
      <c r="AY208" s="198" t="s">
        <v>178</v>
      </c>
      <c r="BK208" s="200">
        <f>BK209</f>
        <v>0</v>
      </c>
    </row>
    <row r="209" spans="1:63" s="12" customFormat="1" ht="20.85" customHeight="1">
      <c r="A209" s="12"/>
      <c r="B209" s="187"/>
      <c r="C209" s="188"/>
      <c r="D209" s="189" t="s">
        <v>73</v>
      </c>
      <c r="E209" s="201" t="s">
        <v>367</v>
      </c>
      <c r="F209" s="201" t="s">
        <v>394</v>
      </c>
      <c r="G209" s="188"/>
      <c r="H209" s="188"/>
      <c r="I209" s="191"/>
      <c r="J209" s="202">
        <f>BK209</f>
        <v>0</v>
      </c>
      <c r="K209" s="188"/>
      <c r="L209" s="193"/>
      <c r="M209" s="194"/>
      <c r="N209" s="195"/>
      <c r="O209" s="195"/>
      <c r="P209" s="196">
        <f>SUM(P210:P213)</f>
        <v>0</v>
      </c>
      <c r="Q209" s="195"/>
      <c r="R209" s="196">
        <f>SUM(R210:R213)</f>
        <v>70.8015806650332</v>
      </c>
      <c r="S209" s="195"/>
      <c r="T209" s="197">
        <f>SUM(T210:T213)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98" t="s">
        <v>82</v>
      </c>
      <c r="AT209" s="199" t="s">
        <v>73</v>
      </c>
      <c r="AU209" s="199" t="s">
        <v>182</v>
      </c>
      <c r="AY209" s="198" t="s">
        <v>178</v>
      </c>
      <c r="BK209" s="200">
        <f>SUM(BK210:BK213)</f>
        <v>0</v>
      </c>
    </row>
    <row r="210" spans="1:65" s="2" customFormat="1" ht="24.15" customHeight="1">
      <c r="A210" s="36"/>
      <c r="B210" s="37"/>
      <c r="C210" s="203" t="s">
        <v>395</v>
      </c>
      <c r="D210" s="203" t="s">
        <v>183</v>
      </c>
      <c r="E210" s="204" t="s">
        <v>396</v>
      </c>
      <c r="F210" s="205" t="s">
        <v>397</v>
      </c>
      <c r="G210" s="206" t="s">
        <v>213</v>
      </c>
      <c r="H210" s="207">
        <v>3</v>
      </c>
      <c r="I210" s="208"/>
      <c r="J210" s="209">
        <f>ROUND(I210*H210,2)</f>
        <v>0</v>
      </c>
      <c r="K210" s="210"/>
      <c r="L210" s="42"/>
      <c r="M210" s="211" t="s">
        <v>28</v>
      </c>
      <c r="N210" s="212" t="s">
        <v>46</v>
      </c>
      <c r="O210" s="82"/>
      <c r="P210" s="213">
        <f>O210*H210</f>
        <v>0</v>
      </c>
      <c r="Q210" s="213">
        <v>1.7034</v>
      </c>
      <c r="R210" s="213">
        <f>Q210*H210</f>
        <v>5.1102</v>
      </c>
      <c r="S210" s="213">
        <v>0</v>
      </c>
      <c r="T210" s="214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15" t="s">
        <v>187</v>
      </c>
      <c r="AT210" s="215" t="s">
        <v>183</v>
      </c>
      <c r="AU210" s="215" t="s">
        <v>188</v>
      </c>
      <c r="AY210" s="15" t="s">
        <v>178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5" t="s">
        <v>182</v>
      </c>
      <c r="BK210" s="216">
        <f>ROUND(I210*H210,2)</f>
        <v>0</v>
      </c>
      <c r="BL210" s="15" t="s">
        <v>187</v>
      </c>
      <c r="BM210" s="215" t="s">
        <v>398</v>
      </c>
    </row>
    <row r="211" spans="1:65" s="2" customFormat="1" ht="24.15" customHeight="1">
      <c r="A211" s="36"/>
      <c r="B211" s="37"/>
      <c r="C211" s="203" t="s">
        <v>399</v>
      </c>
      <c r="D211" s="203" t="s">
        <v>183</v>
      </c>
      <c r="E211" s="204" t="s">
        <v>400</v>
      </c>
      <c r="F211" s="205" t="s">
        <v>401</v>
      </c>
      <c r="G211" s="206" t="s">
        <v>213</v>
      </c>
      <c r="H211" s="207">
        <v>18.36</v>
      </c>
      <c r="I211" s="208"/>
      <c r="J211" s="209">
        <f>ROUND(I211*H211,2)</f>
        <v>0</v>
      </c>
      <c r="K211" s="210"/>
      <c r="L211" s="42"/>
      <c r="M211" s="211" t="s">
        <v>28</v>
      </c>
      <c r="N211" s="212" t="s">
        <v>46</v>
      </c>
      <c r="O211" s="82"/>
      <c r="P211" s="213">
        <f>O211*H211</f>
        <v>0</v>
      </c>
      <c r="Q211" s="213">
        <v>1.89077</v>
      </c>
      <c r="R211" s="213">
        <f>Q211*H211</f>
        <v>34.7145372</v>
      </c>
      <c r="S211" s="213">
        <v>0</v>
      </c>
      <c r="T211" s="214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15" t="s">
        <v>187</v>
      </c>
      <c r="AT211" s="215" t="s">
        <v>183</v>
      </c>
      <c r="AU211" s="215" t="s">
        <v>188</v>
      </c>
      <c r="AY211" s="15" t="s">
        <v>178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5" t="s">
        <v>182</v>
      </c>
      <c r="BK211" s="216">
        <f>ROUND(I211*H211,2)</f>
        <v>0</v>
      </c>
      <c r="BL211" s="15" t="s">
        <v>187</v>
      </c>
      <c r="BM211" s="215" t="s">
        <v>402</v>
      </c>
    </row>
    <row r="212" spans="1:65" s="2" customFormat="1" ht="37.8" customHeight="1">
      <c r="A212" s="36"/>
      <c r="B212" s="37"/>
      <c r="C212" s="203" t="s">
        <v>403</v>
      </c>
      <c r="D212" s="203" t="s">
        <v>183</v>
      </c>
      <c r="E212" s="204" t="s">
        <v>404</v>
      </c>
      <c r="F212" s="205" t="s">
        <v>405</v>
      </c>
      <c r="G212" s="206" t="s">
        <v>213</v>
      </c>
      <c r="H212" s="207">
        <v>13.68</v>
      </c>
      <c r="I212" s="208"/>
      <c r="J212" s="209">
        <f>ROUND(I212*H212,2)</f>
        <v>0</v>
      </c>
      <c r="K212" s="210"/>
      <c r="L212" s="42"/>
      <c r="M212" s="211" t="s">
        <v>28</v>
      </c>
      <c r="N212" s="212" t="s">
        <v>46</v>
      </c>
      <c r="O212" s="82"/>
      <c r="P212" s="213">
        <f>O212*H212</f>
        <v>0</v>
      </c>
      <c r="Q212" s="213">
        <v>2.234</v>
      </c>
      <c r="R212" s="213">
        <f>Q212*H212</f>
        <v>30.56112</v>
      </c>
      <c r="S212" s="213">
        <v>0</v>
      </c>
      <c r="T212" s="214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15" t="s">
        <v>187</v>
      </c>
      <c r="AT212" s="215" t="s">
        <v>183</v>
      </c>
      <c r="AU212" s="215" t="s">
        <v>188</v>
      </c>
      <c r="AY212" s="15" t="s">
        <v>178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5" t="s">
        <v>182</v>
      </c>
      <c r="BK212" s="216">
        <f>ROUND(I212*H212,2)</f>
        <v>0</v>
      </c>
      <c r="BL212" s="15" t="s">
        <v>187</v>
      </c>
      <c r="BM212" s="215" t="s">
        <v>406</v>
      </c>
    </row>
    <row r="213" spans="1:65" s="2" customFormat="1" ht="24.15" customHeight="1">
      <c r="A213" s="36"/>
      <c r="B213" s="37"/>
      <c r="C213" s="203" t="s">
        <v>407</v>
      </c>
      <c r="D213" s="203" t="s">
        <v>183</v>
      </c>
      <c r="E213" s="204" t="s">
        <v>408</v>
      </c>
      <c r="F213" s="205" t="s">
        <v>409</v>
      </c>
      <c r="G213" s="206" t="s">
        <v>266</v>
      </c>
      <c r="H213" s="207">
        <v>0.486</v>
      </c>
      <c r="I213" s="208"/>
      <c r="J213" s="209">
        <f>ROUND(I213*H213,2)</f>
        <v>0</v>
      </c>
      <c r="K213" s="210"/>
      <c r="L213" s="42"/>
      <c r="M213" s="211" t="s">
        <v>28</v>
      </c>
      <c r="N213" s="212" t="s">
        <v>46</v>
      </c>
      <c r="O213" s="82"/>
      <c r="P213" s="213">
        <f>O213*H213</f>
        <v>0</v>
      </c>
      <c r="Q213" s="213">
        <v>0.8553980762</v>
      </c>
      <c r="R213" s="213">
        <f>Q213*H213</f>
        <v>0.41572346503319996</v>
      </c>
      <c r="S213" s="213">
        <v>0</v>
      </c>
      <c r="T213" s="214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15" t="s">
        <v>187</v>
      </c>
      <c r="AT213" s="215" t="s">
        <v>183</v>
      </c>
      <c r="AU213" s="215" t="s">
        <v>188</v>
      </c>
      <c r="AY213" s="15" t="s">
        <v>178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5" t="s">
        <v>182</v>
      </c>
      <c r="BK213" s="216">
        <f>ROUND(I213*H213,2)</f>
        <v>0</v>
      </c>
      <c r="BL213" s="15" t="s">
        <v>187</v>
      </c>
      <c r="BM213" s="215" t="s">
        <v>410</v>
      </c>
    </row>
    <row r="214" spans="1:63" s="12" customFormat="1" ht="22.8" customHeight="1">
      <c r="A214" s="12"/>
      <c r="B214" s="187"/>
      <c r="C214" s="188"/>
      <c r="D214" s="189" t="s">
        <v>73</v>
      </c>
      <c r="E214" s="201" t="s">
        <v>201</v>
      </c>
      <c r="F214" s="201" t="s">
        <v>411</v>
      </c>
      <c r="G214" s="188"/>
      <c r="H214" s="188"/>
      <c r="I214" s="191"/>
      <c r="J214" s="202">
        <f>BK214</f>
        <v>0</v>
      </c>
      <c r="K214" s="188"/>
      <c r="L214" s="193"/>
      <c r="M214" s="194"/>
      <c r="N214" s="195"/>
      <c r="O214" s="195"/>
      <c r="P214" s="196">
        <f>P215+P222</f>
        <v>0</v>
      </c>
      <c r="Q214" s="195"/>
      <c r="R214" s="196">
        <f>R215+R222</f>
        <v>114.32693749999999</v>
      </c>
      <c r="S214" s="195"/>
      <c r="T214" s="197">
        <f>T215+T222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98" t="s">
        <v>82</v>
      </c>
      <c r="AT214" s="199" t="s">
        <v>73</v>
      </c>
      <c r="AU214" s="199" t="s">
        <v>82</v>
      </c>
      <c r="AY214" s="198" t="s">
        <v>178</v>
      </c>
      <c r="BK214" s="200">
        <f>BK215+BK222</f>
        <v>0</v>
      </c>
    </row>
    <row r="215" spans="1:63" s="12" customFormat="1" ht="20.85" customHeight="1">
      <c r="A215" s="12"/>
      <c r="B215" s="187"/>
      <c r="C215" s="188"/>
      <c r="D215" s="189" t="s">
        <v>73</v>
      </c>
      <c r="E215" s="201" t="s">
        <v>412</v>
      </c>
      <c r="F215" s="201" t="s">
        <v>413</v>
      </c>
      <c r="G215" s="188"/>
      <c r="H215" s="188"/>
      <c r="I215" s="191"/>
      <c r="J215" s="202">
        <f>BK215</f>
        <v>0</v>
      </c>
      <c r="K215" s="188"/>
      <c r="L215" s="193"/>
      <c r="M215" s="194"/>
      <c r="N215" s="195"/>
      <c r="O215" s="195"/>
      <c r="P215" s="196">
        <f>SUM(P216:P221)</f>
        <v>0</v>
      </c>
      <c r="Q215" s="195"/>
      <c r="R215" s="196">
        <f>SUM(R216:R221)</f>
        <v>47.1788</v>
      </c>
      <c r="S215" s="195"/>
      <c r="T215" s="197">
        <f>SUM(T216:T221)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198" t="s">
        <v>82</v>
      </c>
      <c r="AT215" s="199" t="s">
        <v>73</v>
      </c>
      <c r="AU215" s="199" t="s">
        <v>182</v>
      </c>
      <c r="AY215" s="198" t="s">
        <v>178</v>
      </c>
      <c r="BK215" s="200">
        <f>SUM(BK216:BK221)</f>
        <v>0</v>
      </c>
    </row>
    <row r="216" spans="1:65" s="2" customFormat="1" ht="37.8" customHeight="1">
      <c r="A216" s="36"/>
      <c r="B216" s="37"/>
      <c r="C216" s="203" t="s">
        <v>414</v>
      </c>
      <c r="D216" s="203" t="s">
        <v>183</v>
      </c>
      <c r="E216" s="204" t="s">
        <v>415</v>
      </c>
      <c r="F216" s="205" t="s">
        <v>416</v>
      </c>
      <c r="G216" s="206" t="s">
        <v>186</v>
      </c>
      <c r="H216" s="207">
        <v>22.56</v>
      </c>
      <c r="I216" s="208"/>
      <c r="J216" s="209">
        <f>ROUND(I216*H216,2)</f>
        <v>0</v>
      </c>
      <c r="K216" s="210"/>
      <c r="L216" s="42"/>
      <c r="M216" s="211" t="s">
        <v>28</v>
      </c>
      <c r="N216" s="212" t="s">
        <v>46</v>
      </c>
      <c r="O216" s="82"/>
      <c r="P216" s="213">
        <f>O216*H216</f>
        <v>0</v>
      </c>
      <c r="Q216" s="213">
        <v>0.092</v>
      </c>
      <c r="R216" s="213">
        <f>Q216*H216</f>
        <v>2.07552</v>
      </c>
      <c r="S216" s="213">
        <v>0</v>
      </c>
      <c r="T216" s="214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15" t="s">
        <v>187</v>
      </c>
      <c r="AT216" s="215" t="s">
        <v>183</v>
      </c>
      <c r="AU216" s="215" t="s">
        <v>188</v>
      </c>
      <c r="AY216" s="15" t="s">
        <v>178</v>
      </c>
      <c r="BE216" s="216">
        <f>IF(N216="základní",J216,0)</f>
        <v>0</v>
      </c>
      <c r="BF216" s="216">
        <f>IF(N216="snížená",J216,0)</f>
        <v>0</v>
      </c>
      <c r="BG216" s="216">
        <f>IF(N216="zákl. přenesená",J216,0)</f>
        <v>0</v>
      </c>
      <c r="BH216" s="216">
        <f>IF(N216="sníž. přenesená",J216,0)</f>
        <v>0</v>
      </c>
      <c r="BI216" s="216">
        <f>IF(N216="nulová",J216,0)</f>
        <v>0</v>
      </c>
      <c r="BJ216" s="15" t="s">
        <v>182</v>
      </c>
      <c r="BK216" s="216">
        <f>ROUND(I216*H216,2)</f>
        <v>0</v>
      </c>
      <c r="BL216" s="15" t="s">
        <v>187</v>
      </c>
      <c r="BM216" s="215" t="s">
        <v>417</v>
      </c>
    </row>
    <row r="217" spans="1:65" s="2" customFormat="1" ht="37.8" customHeight="1">
      <c r="A217" s="36"/>
      <c r="B217" s="37"/>
      <c r="C217" s="203" t="s">
        <v>412</v>
      </c>
      <c r="D217" s="203" t="s">
        <v>183</v>
      </c>
      <c r="E217" s="204" t="s">
        <v>418</v>
      </c>
      <c r="F217" s="205" t="s">
        <v>419</v>
      </c>
      <c r="G217" s="206" t="s">
        <v>186</v>
      </c>
      <c r="H217" s="207">
        <v>47.5</v>
      </c>
      <c r="I217" s="208"/>
      <c r="J217" s="209">
        <f>ROUND(I217*H217,2)</f>
        <v>0</v>
      </c>
      <c r="K217" s="210"/>
      <c r="L217" s="42"/>
      <c r="M217" s="211" t="s">
        <v>28</v>
      </c>
      <c r="N217" s="212" t="s">
        <v>46</v>
      </c>
      <c r="O217" s="82"/>
      <c r="P217" s="213">
        <f>O217*H217</f>
        <v>0</v>
      </c>
      <c r="Q217" s="213">
        <v>0.161</v>
      </c>
      <c r="R217" s="213">
        <f>Q217*H217</f>
        <v>7.6475</v>
      </c>
      <c r="S217" s="213">
        <v>0</v>
      </c>
      <c r="T217" s="214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15" t="s">
        <v>187</v>
      </c>
      <c r="AT217" s="215" t="s">
        <v>183</v>
      </c>
      <c r="AU217" s="215" t="s">
        <v>188</v>
      </c>
      <c r="AY217" s="15" t="s">
        <v>178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5" t="s">
        <v>182</v>
      </c>
      <c r="BK217" s="216">
        <f>ROUND(I217*H217,2)</f>
        <v>0</v>
      </c>
      <c r="BL217" s="15" t="s">
        <v>187</v>
      </c>
      <c r="BM217" s="215" t="s">
        <v>420</v>
      </c>
    </row>
    <row r="218" spans="1:65" s="2" customFormat="1" ht="37.8" customHeight="1">
      <c r="A218" s="36"/>
      <c r="B218" s="37"/>
      <c r="C218" s="203" t="s">
        <v>421</v>
      </c>
      <c r="D218" s="203" t="s">
        <v>183</v>
      </c>
      <c r="E218" s="204" t="s">
        <v>422</v>
      </c>
      <c r="F218" s="205" t="s">
        <v>423</v>
      </c>
      <c r="G218" s="206" t="s">
        <v>186</v>
      </c>
      <c r="H218" s="207">
        <v>190</v>
      </c>
      <c r="I218" s="208"/>
      <c r="J218" s="209">
        <f>ROUND(I218*H218,2)</f>
        <v>0</v>
      </c>
      <c r="K218" s="210"/>
      <c r="L218" s="42"/>
      <c r="M218" s="211" t="s">
        <v>28</v>
      </c>
      <c r="N218" s="212" t="s">
        <v>46</v>
      </c>
      <c r="O218" s="82"/>
      <c r="P218" s="213">
        <f>O218*H218</f>
        <v>0</v>
      </c>
      <c r="Q218" s="213">
        <v>0.106</v>
      </c>
      <c r="R218" s="213">
        <f>Q218*H218</f>
        <v>20.14</v>
      </c>
      <c r="S218" s="213">
        <v>0</v>
      </c>
      <c r="T218" s="214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15" t="s">
        <v>187</v>
      </c>
      <c r="AT218" s="215" t="s">
        <v>183</v>
      </c>
      <c r="AU218" s="215" t="s">
        <v>188</v>
      </c>
      <c r="AY218" s="15" t="s">
        <v>178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5" t="s">
        <v>182</v>
      </c>
      <c r="BK218" s="216">
        <f>ROUND(I218*H218,2)</f>
        <v>0</v>
      </c>
      <c r="BL218" s="15" t="s">
        <v>187</v>
      </c>
      <c r="BM218" s="215" t="s">
        <v>424</v>
      </c>
    </row>
    <row r="219" spans="1:65" s="2" customFormat="1" ht="24.15" customHeight="1">
      <c r="A219" s="36"/>
      <c r="B219" s="37"/>
      <c r="C219" s="203" t="s">
        <v>425</v>
      </c>
      <c r="D219" s="203" t="s">
        <v>183</v>
      </c>
      <c r="E219" s="204" t="s">
        <v>426</v>
      </c>
      <c r="F219" s="205" t="s">
        <v>427</v>
      </c>
      <c r="G219" s="206" t="s">
        <v>186</v>
      </c>
      <c r="H219" s="207">
        <v>22.56</v>
      </c>
      <c r="I219" s="208"/>
      <c r="J219" s="209">
        <f>ROUND(I219*H219,2)</f>
        <v>0</v>
      </c>
      <c r="K219" s="210"/>
      <c r="L219" s="42"/>
      <c r="M219" s="211" t="s">
        <v>28</v>
      </c>
      <c r="N219" s="212" t="s">
        <v>46</v>
      </c>
      <c r="O219" s="82"/>
      <c r="P219" s="213">
        <f>O219*H219</f>
        <v>0</v>
      </c>
      <c r="Q219" s="213">
        <v>0.138</v>
      </c>
      <c r="R219" s="213">
        <f>Q219*H219</f>
        <v>3.11328</v>
      </c>
      <c r="S219" s="213">
        <v>0</v>
      </c>
      <c r="T219" s="214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15" t="s">
        <v>187</v>
      </c>
      <c r="AT219" s="215" t="s">
        <v>183</v>
      </c>
      <c r="AU219" s="215" t="s">
        <v>188</v>
      </c>
      <c r="AY219" s="15" t="s">
        <v>178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5" t="s">
        <v>182</v>
      </c>
      <c r="BK219" s="216">
        <f>ROUND(I219*H219,2)</f>
        <v>0</v>
      </c>
      <c r="BL219" s="15" t="s">
        <v>187</v>
      </c>
      <c r="BM219" s="215" t="s">
        <v>428</v>
      </c>
    </row>
    <row r="220" spans="1:65" s="2" customFormat="1" ht="24.15" customHeight="1">
      <c r="A220" s="36"/>
      <c r="B220" s="37"/>
      <c r="C220" s="203" t="s">
        <v>429</v>
      </c>
      <c r="D220" s="203" t="s">
        <v>183</v>
      </c>
      <c r="E220" s="204" t="s">
        <v>430</v>
      </c>
      <c r="F220" s="205" t="s">
        <v>431</v>
      </c>
      <c r="G220" s="206" t="s">
        <v>186</v>
      </c>
      <c r="H220" s="207">
        <v>47.5</v>
      </c>
      <c r="I220" s="208"/>
      <c r="J220" s="209">
        <f>ROUND(I220*H220,2)</f>
        <v>0</v>
      </c>
      <c r="K220" s="210"/>
      <c r="L220" s="42"/>
      <c r="M220" s="211" t="s">
        <v>28</v>
      </c>
      <c r="N220" s="212" t="s">
        <v>46</v>
      </c>
      <c r="O220" s="82"/>
      <c r="P220" s="213">
        <f>O220*H220</f>
        <v>0</v>
      </c>
      <c r="Q220" s="213">
        <v>0.299</v>
      </c>
      <c r="R220" s="213">
        <f>Q220*H220</f>
        <v>14.202499999999999</v>
      </c>
      <c r="S220" s="213">
        <v>0</v>
      </c>
      <c r="T220" s="214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15" t="s">
        <v>187</v>
      </c>
      <c r="AT220" s="215" t="s">
        <v>183</v>
      </c>
      <c r="AU220" s="215" t="s">
        <v>188</v>
      </c>
      <c r="AY220" s="15" t="s">
        <v>178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5" t="s">
        <v>182</v>
      </c>
      <c r="BK220" s="216">
        <f>ROUND(I220*H220,2)</f>
        <v>0</v>
      </c>
      <c r="BL220" s="15" t="s">
        <v>187</v>
      </c>
      <c r="BM220" s="215" t="s">
        <v>432</v>
      </c>
    </row>
    <row r="221" spans="1:65" s="2" customFormat="1" ht="37.8" customHeight="1">
      <c r="A221" s="36"/>
      <c r="B221" s="37"/>
      <c r="C221" s="203" t="s">
        <v>433</v>
      </c>
      <c r="D221" s="203" t="s">
        <v>183</v>
      </c>
      <c r="E221" s="204" t="s">
        <v>434</v>
      </c>
      <c r="F221" s="205" t="s">
        <v>435</v>
      </c>
      <c r="G221" s="206" t="s">
        <v>186</v>
      </c>
      <c r="H221" s="207">
        <v>190</v>
      </c>
      <c r="I221" s="208"/>
      <c r="J221" s="209">
        <f>ROUND(I221*H221,2)</f>
        <v>0</v>
      </c>
      <c r="K221" s="210"/>
      <c r="L221" s="42"/>
      <c r="M221" s="211" t="s">
        <v>28</v>
      </c>
      <c r="N221" s="212" t="s">
        <v>46</v>
      </c>
      <c r="O221" s="82"/>
      <c r="P221" s="213">
        <f>O221*H221</f>
        <v>0</v>
      </c>
      <c r="Q221" s="213">
        <v>0</v>
      </c>
      <c r="R221" s="213">
        <f>Q221*H221</f>
        <v>0</v>
      </c>
      <c r="S221" s="213">
        <v>0</v>
      </c>
      <c r="T221" s="214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15" t="s">
        <v>187</v>
      </c>
      <c r="AT221" s="215" t="s">
        <v>183</v>
      </c>
      <c r="AU221" s="215" t="s">
        <v>188</v>
      </c>
      <c r="AY221" s="15" t="s">
        <v>178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5" t="s">
        <v>182</v>
      </c>
      <c r="BK221" s="216">
        <f>ROUND(I221*H221,2)</f>
        <v>0</v>
      </c>
      <c r="BL221" s="15" t="s">
        <v>187</v>
      </c>
      <c r="BM221" s="215" t="s">
        <v>436</v>
      </c>
    </row>
    <row r="222" spans="1:63" s="12" customFormat="1" ht="20.85" customHeight="1">
      <c r="A222" s="12"/>
      <c r="B222" s="187"/>
      <c r="C222" s="188"/>
      <c r="D222" s="189" t="s">
        <v>73</v>
      </c>
      <c r="E222" s="201" t="s">
        <v>429</v>
      </c>
      <c r="F222" s="201" t="s">
        <v>437</v>
      </c>
      <c r="G222" s="188"/>
      <c r="H222" s="188"/>
      <c r="I222" s="191"/>
      <c r="J222" s="202">
        <f>BK222</f>
        <v>0</v>
      </c>
      <c r="K222" s="188"/>
      <c r="L222" s="193"/>
      <c r="M222" s="194"/>
      <c r="N222" s="195"/>
      <c r="O222" s="195"/>
      <c r="P222" s="196">
        <f>SUM(P223:P227)</f>
        <v>0</v>
      </c>
      <c r="Q222" s="195"/>
      <c r="R222" s="196">
        <f>SUM(R223:R227)</f>
        <v>67.14813749999999</v>
      </c>
      <c r="S222" s="195"/>
      <c r="T222" s="197">
        <f>SUM(T223:T227)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98" t="s">
        <v>82</v>
      </c>
      <c r="AT222" s="199" t="s">
        <v>73</v>
      </c>
      <c r="AU222" s="199" t="s">
        <v>182</v>
      </c>
      <c r="AY222" s="198" t="s">
        <v>178</v>
      </c>
      <c r="BK222" s="200">
        <f>SUM(BK223:BK227)</f>
        <v>0</v>
      </c>
    </row>
    <row r="223" spans="1:65" s="2" customFormat="1" ht="49.05" customHeight="1">
      <c r="A223" s="36"/>
      <c r="B223" s="37"/>
      <c r="C223" s="203" t="s">
        <v>438</v>
      </c>
      <c r="D223" s="203" t="s">
        <v>183</v>
      </c>
      <c r="E223" s="204" t="s">
        <v>439</v>
      </c>
      <c r="F223" s="205" t="s">
        <v>440</v>
      </c>
      <c r="G223" s="206" t="s">
        <v>186</v>
      </c>
      <c r="H223" s="207">
        <v>47.5</v>
      </c>
      <c r="I223" s="208"/>
      <c r="J223" s="209">
        <f>ROUND(I223*H223,2)</f>
        <v>0</v>
      </c>
      <c r="K223" s="210"/>
      <c r="L223" s="42"/>
      <c r="M223" s="211" t="s">
        <v>28</v>
      </c>
      <c r="N223" s="212" t="s">
        <v>46</v>
      </c>
      <c r="O223" s="82"/>
      <c r="P223" s="213">
        <f>O223*H223</f>
        <v>0</v>
      </c>
      <c r="Q223" s="213">
        <v>0.250805</v>
      </c>
      <c r="R223" s="213">
        <f>Q223*H223</f>
        <v>11.9132375</v>
      </c>
      <c r="S223" s="213">
        <v>0</v>
      </c>
      <c r="T223" s="214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15" t="s">
        <v>187</v>
      </c>
      <c r="AT223" s="215" t="s">
        <v>183</v>
      </c>
      <c r="AU223" s="215" t="s">
        <v>188</v>
      </c>
      <c r="AY223" s="15" t="s">
        <v>178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5" t="s">
        <v>182</v>
      </c>
      <c r="BK223" s="216">
        <f>ROUND(I223*H223,2)</f>
        <v>0</v>
      </c>
      <c r="BL223" s="15" t="s">
        <v>187</v>
      </c>
      <c r="BM223" s="215" t="s">
        <v>441</v>
      </c>
    </row>
    <row r="224" spans="1:65" s="2" customFormat="1" ht="14.4" customHeight="1">
      <c r="A224" s="36"/>
      <c r="B224" s="37"/>
      <c r="C224" s="217" t="s">
        <v>442</v>
      </c>
      <c r="D224" s="217" t="s">
        <v>272</v>
      </c>
      <c r="E224" s="218" t="s">
        <v>443</v>
      </c>
      <c r="F224" s="219" t="s">
        <v>444</v>
      </c>
      <c r="G224" s="220" t="s">
        <v>186</v>
      </c>
      <c r="H224" s="221">
        <v>47.5</v>
      </c>
      <c r="I224" s="222"/>
      <c r="J224" s="223">
        <f>ROUND(I224*H224,2)</f>
        <v>0</v>
      </c>
      <c r="K224" s="224"/>
      <c r="L224" s="225"/>
      <c r="M224" s="226" t="s">
        <v>28</v>
      </c>
      <c r="N224" s="227" t="s">
        <v>46</v>
      </c>
      <c r="O224" s="82"/>
      <c r="P224" s="213">
        <f>O224*H224</f>
        <v>0</v>
      </c>
      <c r="Q224" s="213">
        <v>0.118</v>
      </c>
      <c r="R224" s="213">
        <f>Q224*H224</f>
        <v>5.6049999999999995</v>
      </c>
      <c r="S224" s="213">
        <v>0</v>
      </c>
      <c r="T224" s="214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15" t="s">
        <v>215</v>
      </c>
      <c r="AT224" s="215" t="s">
        <v>272</v>
      </c>
      <c r="AU224" s="215" t="s">
        <v>188</v>
      </c>
      <c r="AY224" s="15" t="s">
        <v>178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5" t="s">
        <v>182</v>
      </c>
      <c r="BK224" s="216">
        <f>ROUND(I224*H224,2)</f>
        <v>0</v>
      </c>
      <c r="BL224" s="15" t="s">
        <v>187</v>
      </c>
      <c r="BM224" s="215" t="s">
        <v>445</v>
      </c>
    </row>
    <row r="225" spans="1:47" s="2" customFormat="1" ht="12">
      <c r="A225" s="36"/>
      <c r="B225" s="37"/>
      <c r="C225" s="38"/>
      <c r="D225" s="228" t="s">
        <v>446</v>
      </c>
      <c r="E225" s="38"/>
      <c r="F225" s="229" t="s">
        <v>447</v>
      </c>
      <c r="G225" s="38"/>
      <c r="H225" s="38"/>
      <c r="I225" s="230"/>
      <c r="J225" s="38"/>
      <c r="K225" s="38"/>
      <c r="L225" s="42"/>
      <c r="M225" s="231"/>
      <c r="N225" s="232"/>
      <c r="O225" s="82"/>
      <c r="P225" s="82"/>
      <c r="Q225" s="82"/>
      <c r="R225" s="82"/>
      <c r="S225" s="82"/>
      <c r="T225" s="83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5" t="s">
        <v>446</v>
      </c>
      <c r="AU225" s="15" t="s">
        <v>188</v>
      </c>
    </row>
    <row r="226" spans="1:65" s="2" customFormat="1" ht="76.35" customHeight="1">
      <c r="A226" s="36"/>
      <c r="B226" s="37"/>
      <c r="C226" s="203" t="s">
        <v>448</v>
      </c>
      <c r="D226" s="203" t="s">
        <v>183</v>
      </c>
      <c r="E226" s="204" t="s">
        <v>449</v>
      </c>
      <c r="F226" s="205" t="s">
        <v>450</v>
      </c>
      <c r="G226" s="206" t="s">
        <v>186</v>
      </c>
      <c r="H226" s="207">
        <v>190</v>
      </c>
      <c r="I226" s="208"/>
      <c r="J226" s="209">
        <f>ROUND(I226*H226,2)</f>
        <v>0</v>
      </c>
      <c r="K226" s="210"/>
      <c r="L226" s="42"/>
      <c r="M226" s="211" t="s">
        <v>28</v>
      </c>
      <c r="N226" s="212" t="s">
        <v>46</v>
      </c>
      <c r="O226" s="82"/>
      <c r="P226" s="213">
        <f>O226*H226</f>
        <v>0</v>
      </c>
      <c r="Q226" s="213">
        <v>0.10362</v>
      </c>
      <c r="R226" s="213">
        <f>Q226*H226</f>
        <v>19.6878</v>
      </c>
      <c r="S226" s="213">
        <v>0</v>
      </c>
      <c r="T226" s="214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15" t="s">
        <v>187</v>
      </c>
      <c r="AT226" s="215" t="s">
        <v>183</v>
      </c>
      <c r="AU226" s="215" t="s">
        <v>188</v>
      </c>
      <c r="AY226" s="15" t="s">
        <v>178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5" t="s">
        <v>182</v>
      </c>
      <c r="BK226" s="216">
        <f>ROUND(I226*H226,2)</f>
        <v>0</v>
      </c>
      <c r="BL226" s="15" t="s">
        <v>187</v>
      </c>
      <c r="BM226" s="215" t="s">
        <v>451</v>
      </c>
    </row>
    <row r="227" spans="1:65" s="2" customFormat="1" ht="14.4" customHeight="1">
      <c r="A227" s="36"/>
      <c r="B227" s="37"/>
      <c r="C227" s="217" t="s">
        <v>452</v>
      </c>
      <c r="D227" s="217" t="s">
        <v>272</v>
      </c>
      <c r="E227" s="218" t="s">
        <v>453</v>
      </c>
      <c r="F227" s="219" t="s">
        <v>454</v>
      </c>
      <c r="G227" s="220" t="s">
        <v>186</v>
      </c>
      <c r="H227" s="221">
        <v>195.7</v>
      </c>
      <c r="I227" s="222"/>
      <c r="J227" s="223">
        <f>ROUND(I227*H227,2)</f>
        <v>0</v>
      </c>
      <c r="K227" s="224"/>
      <c r="L227" s="225"/>
      <c r="M227" s="226" t="s">
        <v>28</v>
      </c>
      <c r="N227" s="227" t="s">
        <v>46</v>
      </c>
      <c r="O227" s="82"/>
      <c r="P227" s="213">
        <f>O227*H227</f>
        <v>0</v>
      </c>
      <c r="Q227" s="213">
        <v>0.153</v>
      </c>
      <c r="R227" s="213">
        <f>Q227*H227</f>
        <v>29.942099999999996</v>
      </c>
      <c r="S227" s="213">
        <v>0</v>
      </c>
      <c r="T227" s="214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15" t="s">
        <v>215</v>
      </c>
      <c r="AT227" s="215" t="s">
        <v>272</v>
      </c>
      <c r="AU227" s="215" t="s">
        <v>188</v>
      </c>
      <c r="AY227" s="15" t="s">
        <v>178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5" t="s">
        <v>182</v>
      </c>
      <c r="BK227" s="216">
        <f>ROUND(I227*H227,2)</f>
        <v>0</v>
      </c>
      <c r="BL227" s="15" t="s">
        <v>187</v>
      </c>
      <c r="BM227" s="215" t="s">
        <v>455</v>
      </c>
    </row>
    <row r="228" spans="1:63" s="12" customFormat="1" ht="22.8" customHeight="1">
      <c r="A228" s="12"/>
      <c r="B228" s="187"/>
      <c r="C228" s="188"/>
      <c r="D228" s="189" t="s">
        <v>73</v>
      </c>
      <c r="E228" s="201" t="s">
        <v>206</v>
      </c>
      <c r="F228" s="201" t="s">
        <v>456</v>
      </c>
      <c r="G228" s="188"/>
      <c r="H228" s="188"/>
      <c r="I228" s="191"/>
      <c r="J228" s="202">
        <f>BK228</f>
        <v>0</v>
      </c>
      <c r="K228" s="188"/>
      <c r="L228" s="193"/>
      <c r="M228" s="194"/>
      <c r="N228" s="195"/>
      <c r="O228" s="195"/>
      <c r="P228" s="196">
        <f>P229+P239+P252</f>
        <v>0</v>
      </c>
      <c r="Q228" s="195"/>
      <c r="R228" s="196">
        <f>R229+R239+R252</f>
        <v>50.95030174200001</v>
      </c>
      <c r="S228" s="195"/>
      <c r="T228" s="197">
        <f>T229+T239+T252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198" t="s">
        <v>82</v>
      </c>
      <c r="AT228" s="199" t="s">
        <v>73</v>
      </c>
      <c r="AU228" s="199" t="s">
        <v>82</v>
      </c>
      <c r="AY228" s="198" t="s">
        <v>178</v>
      </c>
      <c r="BK228" s="200">
        <f>BK229+BK239+BK252</f>
        <v>0</v>
      </c>
    </row>
    <row r="229" spans="1:63" s="12" customFormat="1" ht="20.85" customHeight="1">
      <c r="A229" s="12"/>
      <c r="B229" s="187"/>
      <c r="C229" s="188"/>
      <c r="D229" s="189" t="s">
        <v>73</v>
      </c>
      <c r="E229" s="201" t="s">
        <v>438</v>
      </c>
      <c r="F229" s="201" t="s">
        <v>457</v>
      </c>
      <c r="G229" s="188"/>
      <c r="H229" s="188"/>
      <c r="I229" s="191"/>
      <c r="J229" s="202">
        <f>BK229</f>
        <v>0</v>
      </c>
      <c r="K229" s="188"/>
      <c r="L229" s="193"/>
      <c r="M229" s="194"/>
      <c r="N229" s="195"/>
      <c r="O229" s="195"/>
      <c r="P229" s="196">
        <f>SUM(P230:P238)</f>
        <v>0</v>
      </c>
      <c r="Q229" s="195"/>
      <c r="R229" s="196">
        <f>SUM(R230:R238)</f>
        <v>20.460685668000004</v>
      </c>
      <c r="S229" s="195"/>
      <c r="T229" s="197">
        <f>SUM(T230:T238)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98" t="s">
        <v>82</v>
      </c>
      <c r="AT229" s="199" t="s">
        <v>73</v>
      </c>
      <c r="AU229" s="199" t="s">
        <v>182</v>
      </c>
      <c r="AY229" s="198" t="s">
        <v>178</v>
      </c>
      <c r="BK229" s="200">
        <f>SUM(BK230:BK238)</f>
        <v>0</v>
      </c>
    </row>
    <row r="230" spans="1:65" s="2" customFormat="1" ht="37.8" customHeight="1">
      <c r="A230" s="36"/>
      <c r="B230" s="37"/>
      <c r="C230" s="203" t="s">
        <v>458</v>
      </c>
      <c r="D230" s="203" t="s">
        <v>183</v>
      </c>
      <c r="E230" s="204" t="s">
        <v>459</v>
      </c>
      <c r="F230" s="205" t="s">
        <v>460</v>
      </c>
      <c r="G230" s="206" t="s">
        <v>186</v>
      </c>
      <c r="H230" s="207">
        <v>271.417</v>
      </c>
      <c r="I230" s="208"/>
      <c r="J230" s="209">
        <f>ROUND(I230*H230,2)</f>
        <v>0</v>
      </c>
      <c r="K230" s="210"/>
      <c r="L230" s="42"/>
      <c r="M230" s="211" t="s">
        <v>28</v>
      </c>
      <c r="N230" s="212" t="s">
        <v>46</v>
      </c>
      <c r="O230" s="82"/>
      <c r="P230" s="213">
        <f>O230*H230</f>
        <v>0</v>
      </c>
      <c r="Q230" s="213">
        <v>0.004384</v>
      </c>
      <c r="R230" s="213">
        <f>Q230*H230</f>
        <v>1.1898921279999999</v>
      </c>
      <c r="S230" s="213">
        <v>0</v>
      </c>
      <c r="T230" s="214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15" t="s">
        <v>187</v>
      </c>
      <c r="AT230" s="215" t="s">
        <v>183</v>
      </c>
      <c r="AU230" s="215" t="s">
        <v>188</v>
      </c>
      <c r="AY230" s="15" t="s">
        <v>178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5" t="s">
        <v>182</v>
      </c>
      <c r="BK230" s="216">
        <f>ROUND(I230*H230,2)</f>
        <v>0</v>
      </c>
      <c r="BL230" s="15" t="s">
        <v>187</v>
      </c>
      <c r="BM230" s="215" t="s">
        <v>461</v>
      </c>
    </row>
    <row r="231" spans="1:65" s="2" customFormat="1" ht="37.8" customHeight="1">
      <c r="A231" s="36"/>
      <c r="B231" s="37"/>
      <c r="C231" s="203" t="s">
        <v>462</v>
      </c>
      <c r="D231" s="203" t="s">
        <v>183</v>
      </c>
      <c r="E231" s="204" t="s">
        <v>463</v>
      </c>
      <c r="F231" s="205" t="s">
        <v>464</v>
      </c>
      <c r="G231" s="206" t="s">
        <v>186</v>
      </c>
      <c r="H231" s="207">
        <v>271.417</v>
      </c>
      <c r="I231" s="208"/>
      <c r="J231" s="209">
        <f>ROUND(I231*H231,2)</f>
        <v>0</v>
      </c>
      <c r="K231" s="210"/>
      <c r="L231" s="42"/>
      <c r="M231" s="211" t="s">
        <v>28</v>
      </c>
      <c r="N231" s="212" t="s">
        <v>46</v>
      </c>
      <c r="O231" s="82"/>
      <c r="P231" s="213">
        <f>O231*H231</f>
        <v>0</v>
      </c>
      <c r="Q231" s="213">
        <v>0.003</v>
      </c>
      <c r="R231" s="213">
        <f>Q231*H231</f>
        <v>0.814251</v>
      </c>
      <c r="S231" s="213">
        <v>0</v>
      </c>
      <c r="T231" s="214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15" t="s">
        <v>187</v>
      </c>
      <c r="AT231" s="215" t="s">
        <v>183</v>
      </c>
      <c r="AU231" s="215" t="s">
        <v>188</v>
      </c>
      <c r="AY231" s="15" t="s">
        <v>178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5" t="s">
        <v>182</v>
      </c>
      <c r="BK231" s="216">
        <f>ROUND(I231*H231,2)</f>
        <v>0</v>
      </c>
      <c r="BL231" s="15" t="s">
        <v>187</v>
      </c>
      <c r="BM231" s="215" t="s">
        <v>465</v>
      </c>
    </row>
    <row r="232" spans="1:65" s="2" customFormat="1" ht="14.4" customHeight="1">
      <c r="A232" s="36"/>
      <c r="B232" s="37"/>
      <c r="C232" s="203" t="s">
        <v>466</v>
      </c>
      <c r="D232" s="203" t="s">
        <v>183</v>
      </c>
      <c r="E232" s="204" t="s">
        <v>467</v>
      </c>
      <c r="F232" s="205" t="s">
        <v>468</v>
      </c>
      <c r="G232" s="206" t="s">
        <v>186</v>
      </c>
      <c r="H232" s="207">
        <v>50</v>
      </c>
      <c r="I232" s="208"/>
      <c r="J232" s="209">
        <f>ROUND(I232*H232,2)</f>
        <v>0</v>
      </c>
      <c r="K232" s="210"/>
      <c r="L232" s="42"/>
      <c r="M232" s="211" t="s">
        <v>28</v>
      </c>
      <c r="N232" s="212" t="s">
        <v>46</v>
      </c>
      <c r="O232" s="82"/>
      <c r="P232" s="213">
        <f>O232*H232</f>
        <v>0</v>
      </c>
      <c r="Q232" s="213">
        <v>0.04</v>
      </c>
      <c r="R232" s="213">
        <f>Q232*H232</f>
        <v>2</v>
      </c>
      <c r="S232" s="213">
        <v>0</v>
      </c>
      <c r="T232" s="214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15" t="s">
        <v>187</v>
      </c>
      <c r="AT232" s="215" t="s">
        <v>183</v>
      </c>
      <c r="AU232" s="215" t="s">
        <v>188</v>
      </c>
      <c r="AY232" s="15" t="s">
        <v>178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5" t="s">
        <v>182</v>
      </c>
      <c r="BK232" s="216">
        <f>ROUND(I232*H232,2)</f>
        <v>0</v>
      </c>
      <c r="BL232" s="15" t="s">
        <v>187</v>
      </c>
      <c r="BM232" s="215" t="s">
        <v>469</v>
      </c>
    </row>
    <row r="233" spans="1:65" s="2" customFormat="1" ht="14.4" customHeight="1">
      <c r="A233" s="36"/>
      <c r="B233" s="37"/>
      <c r="C233" s="203" t="s">
        <v>470</v>
      </c>
      <c r="D233" s="203" t="s">
        <v>183</v>
      </c>
      <c r="E233" s="204" t="s">
        <v>471</v>
      </c>
      <c r="F233" s="205" t="s">
        <v>472</v>
      </c>
      <c r="G233" s="206" t="s">
        <v>186</v>
      </c>
      <c r="H233" s="207">
        <v>93.87</v>
      </c>
      <c r="I233" s="208"/>
      <c r="J233" s="209">
        <f>ROUND(I233*H233,2)</f>
        <v>0</v>
      </c>
      <c r="K233" s="210"/>
      <c r="L233" s="42"/>
      <c r="M233" s="211" t="s">
        <v>28</v>
      </c>
      <c r="N233" s="212" t="s">
        <v>46</v>
      </c>
      <c r="O233" s="82"/>
      <c r="P233" s="213">
        <f>O233*H233</f>
        <v>0</v>
      </c>
      <c r="Q233" s="213">
        <v>0.0296</v>
      </c>
      <c r="R233" s="213">
        <f>Q233*H233</f>
        <v>2.7785520000000004</v>
      </c>
      <c r="S233" s="213">
        <v>0</v>
      </c>
      <c r="T233" s="214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15" t="s">
        <v>187</v>
      </c>
      <c r="AT233" s="215" t="s">
        <v>183</v>
      </c>
      <c r="AU233" s="215" t="s">
        <v>188</v>
      </c>
      <c r="AY233" s="15" t="s">
        <v>178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5" t="s">
        <v>182</v>
      </c>
      <c r="BK233" s="216">
        <f>ROUND(I233*H233,2)</f>
        <v>0</v>
      </c>
      <c r="BL233" s="15" t="s">
        <v>187</v>
      </c>
      <c r="BM233" s="215" t="s">
        <v>473</v>
      </c>
    </row>
    <row r="234" spans="1:65" s="2" customFormat="1" ht="37.8" customHeight="1">
      <c r="A234" s="36"/>
      <c r="B234" s="37"/>
      <c r="C234" s="203" t="s">
        <v>474</v>
      </c>
      <c r="D234" s="203" t="s">
        <v>183</v>
      </c>
      <c r="E234" s="204" t="s">
        <v>475</v>
      </c>
      <c r="F234" s="205" t="s">
        <v>476</v>
      </c>
      <c r="G234" s="206" t="s">
        <v>186</v>
      </c>
      <c r="H234" s="207">
        <v>2056.235</v>
      </c>
      <c r="I234" s="208"/>
      <c r="J234" s="209">
        <f>ROUND(I234*H234,2)</f>
        <v>0</v>
      </c>
      <c r="K234" s="210"/>
      <c r="L234" s="42"/>
      <c r="M234" s="211" t="s">
        <v>28</v>
      </c>
      <c r="N234" s="212" t="s">
        <v>46</v>
      </c>
      <c r="O234" s="82"/>
      <c r="P234" s="213">
        <f>O234*H234</f>
        <v>0</v>
      </c>
      <c r="Q234" s="213">
        <v>0.0057</v>
      </c>
      <c r="R234" s="213">
        <f>Q234*H234</f>
        <v>11.720539500000001</v>
      </c>
      <c r="S234" s="213">
        <v>0</v>
      </c>
      <c r="T234" s="214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15" t="s">
        <v>187</v>
      </c>
      <c r="AT234" s="215" t="s">
        <v>183</v>
      </c>
      <c r="AU234" s="215" t="s">
        <v>188</v>
      </c>
      <c r="AY234" s="15" t="s">
        <v>178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5" t="s">
        <v>182</v>
      </c>
      <c r="BK234" s="216">
        <f>ROUND(I234*H234,2)</f>
        <v>0</v>
      </c>
      <c r="BL234" s="15" t="s">
        <v>187</v>
      </c>
      <c r="BM234" s="215" t="s">
        <v>477</v>
      </c>
    </row>
    <row r="235" spans="1:65" s="2" customFormat="1" ht="24.15" customHeight="1">
      <c r="A235" s="36"/>
      <c r="B235" s="37"/>
      <c r="C235" s="203" t="s">
        <v>478</v>
      </c>
      <c r="D235" s="203" t="s">
        <v>183</v>
      </c>
      <c r="E235" s="204" t="s">
        <v>479</v>
      </c>
      <c r="F235" s="205" t="s">
        <v>480</v>
      </c>
      <c r="G235" s="206" t="s">
        <v>186</v>
      </c>
      <c r="H235" s="207">
        <v>16.6</v>
      </c>
      <c r="I235" s="208"/>
      <c r="J235" s="209">
        <f>ROUND(I235*H235,2)</f>
        <v>0</v>
      </c>
      <c r="K235" s="210"/>
      <c r="L235" s="42"/>
      <c r="M235" s="211" t="s">
        <v>28</v>
      </c>
      <c r="N235" s="212" t="s">
        <v>46</v>
      </c>
      <c r="O235" s="82"/>
      <c r="P235" s="213">
        <f>O235*H235</f>
        <v>0</v>
      </c>
      <c r="Q235" s="213">
        <v>0.0425</v>
      </c>
      <c r="R235" s="213">
        <f>Q235*H235</f>
        <v>0.7055000000000001</v>
      </c>
      <c r="S235" s="213">
        <v>0</v>
      </c>
      <c r="T235" s="214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15" t="s">
        <v>187</v>
      </c>
      <c r="AT235" s="215" t="s">
        <v>183</v>
      </c>
      <c r="AU235" s="215" t="s">
        <v>188</v>
      </c>
      <c r="AY235" s="15" t="s">
        <v>178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5" t="s">
        <v>182</v>
      </c>
      <c r="BK235" s="216">
        <f>ROUND(I235*H235,2)</f>
        <v>0</v>
      </c>
      <c r="BL235" s="15" t="s">
        <v>187</v>
      </c>
      <c r="BM235" s="215" t="s">
        <v>481</v>
      </c>
    </row>
    <row r="236" spans="1:65" s="2" customFormat="1" ht="49.05" customHeight="1">
      <c r="A236" s="36"/>
      <c r="B236" s="37"/>
      <c r="C236" s="203" t="s">
        <v>482</v>
      </c>
      <c r="D236" s="203" t="s">
        <v>183</v>
      </c>
      <c r="E236" s="204" t="s">
        <v>483</v>
      </c>
      <c r="F236" s="205" t="s">
        <v>484</v>
      </c>
      <c r="G236" s="206" t="s">
        <v>186</v>
      </c>
      <c r="H236" s="207">
        <v>23.408</v>
      </c>
      <c r="I236" s="208"/>
      <c r="J236" s="209">
        <f>ROUND(I236*H236,2)</f>
        <v>0</v>
      </c>
      <c r="K236" s="210"/>
      <c r="L236" s="42"/>
      <c r="M236" s="211" t="s">
        <v>28</v>
      </c>
      <c r="N236" s="212" t="s">
        <v>46</v>
      </c>
      <c r="O236" s="82"/>
      <c r="P236" s="213">
        <f>O236*H236</f>
        <v>0</v>
      </c>
      <c r="Q236" s="213">
        <v>0.01838</v>
      </c>
      <c r="R236" s="213">
        <f>Q236*H236</f>
        <v>0.43023904</v>
      </c>
      <c r="S236" s="213">
        <v>0</v>
      </c>
      <c r="T236" s="214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15" t="s">
        <v>187</v>
      </c>
      <c r="AT236" s="215" t="s">
        <v>183</v>
      </c>
      <c r="AU236" s="215" t="s">
        <v>188</v>
      </c>
      <c r="AY236" s="15" t="s">
        <v>178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5" t="s">
        <v>182</v>
      </c>
      <c r="BK236" s="216">
        <f>ROUND(I236*H236,2)</f>
        <v>0</v>
      </c>
      <c r="BL236" s="15" t="s">
        <v>187</v>
      </c>
      <c r="BM236" s="215" t="s">
        <v>485</v>
      </c>
    </row>
    <row r="237" spans="1:65" s="2" customFormat="1" ht="37.8" customHeight="1">
      <c r="A237" s="36"/>
      <c r="B237" s="37"/>
      <c r="C237" s="203" t="s">
        <v>486</v>
      </c>
      <c r="D237" s="203" t="s">
        <v>183</v>
      </c>
      <c r="E237" s="204" t="s">
        <v>487</v>
      </c>
      <c r="F237" s="205" t="s">
        <v>488</v>
      </c>
      <c r="G237" s="206" t="s">
        <v>204</v>
      </c>
      <c r="H237" s="207">
        <v>120.84</v>
      </c>
      <c r="I237" s="208"/>
      <c r="J237" s="209">
        <f>ROUND(I237*H237,2)</f>
        <v>0</v>
      </c>
      <c r="K237" s="210"/>
      <c r="L237" s="42"/>
      <c r="M237" s="211" t="s">
        <v>28</v>
      </c>
      <c r="N237" s="212" t="s">
        <v>46</v>
      </c>
      <c r="O237" s="82"/>
      <c r="P237" s="213">
        <f>O237*H237</f>
        <v>0</v>
      </c>
      <c r="Q237" s="213">
        <v>0.0068</v>
      </c>
      <c r="R237" s="213">
        <f>Q237*H237</f>
        <v>0.821712</v>
      </c>
      <c r="S237" s="213">
        <v>0</v>
      </c>
      <c r="T237" s="214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15" t="s">
        <v>187</v>
      </c>
      <c r="AT237" s="215" t="s">
        <v>183</v>
      </c>
      <c r="AU237" s="215" t="s">
        <v>188</v>
      </c>
      <c r="AY237" s="15" t="s">
        <v>178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5" t="s">
        <v>182</v>
      </c>
      <c r="BK237" s="216">
        <f>ROUND(I237*H237,2)</f>
        <v>0</v>
      </c>
      <c r="BL237" s="15" t="s">
        <v>187</v>
      </c>
      <c r="BM237" s="215" t="s">
        <v>489</v>
      </c>
    </row>
    <row r="238" spans="1:65" s="2" customFormat="1" ht="24.15" customHeight="1">
      <c r="A238" s="36"/>
      <c r="B238" s="37"/>
      <c r="C238" s="203" t="s">
        <v>490</v>
      </c>
      <c r="D238" s="203" t="s">
        <v>183</v>
      </c>
      <c r="E238" s="204" t="s">
        <v>491</v>
      </c>
      <c r="F238" s="205" t="s">
        <v>492</v>
      </c>
      <c r="G238" s="206" t="s">
        <v>186</v>
      </c>
      <c r="H238" s="207">
        <v>532.3</v>
      </c>
      <c r="I238" s="208"/>
      <c r="J238" s="209">
        <f>ROUND(I238*H238,2)</f>
        <v>0</v>
      </c>
      <c r="K238" s="210"/>
      <c r="L238" s="42"/>
      <c r="M238" s="211" t="s">
        <v>28</v>
      </c>
      <c r="N238" s="212" t="s">
        <v>46</v>
      </c>
      <c r="O238" s="82"/>
      <c r="P238" s="213">
        <f>O238*H238</f>
        <v>0</v>
      </c>
      <c r="Q238" s="213">
        <v>0</v>
      </c>
      <c r="R238" s="213">
        <f>Q238*H238</f>
        <v>0</v>
      </c>
      <c r="S238" s="213">
        <v>0</v>
      </c>
      <c r="T238" s="214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15" t="s">
        <v>187</v>
      </c>
      <c r="AT238" s="215" t="s">
        <v>183</v>
      </c>
      <c r="AU238" s="215" t="s">
        <v>188</v>
      </c>
      <c r="AY238" s="15" t="s">
        <v>178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5" t="s">
        <v>182</v>
      </c>
      <c r="BK238" s="216">
        <f>ROUND(I238*H238,2)</f>
        <v>0</v>
      </c>
      <c r="BL238" s="15" t="s">
        <v>187</v>
      </c>
      <c r="BM238" s="215" t="s">
        <v>493</v>
      </c>
    </row>
    <row r="239" spans="1:63" s="12" customFormat="1" ht="20.85" customHeight="1">
      <c r="A239" s="12"/>
      <c r="B239" s="187"/>
      <c r="C239" s="188"/>
      <c r="D239" s="189" t="s">
        <v>73</v>
      </c>
      <c r="E239" s="201" t="s">
        <v>442</v>
      </c>
      <c r="F239" s="201" t="s">
        <v>494</v>
      </c>
      <c r="G239" s="188"/>
      <c r="H239" s="188"/>
      <c r="I239" s="191"/>
      <c r="J239" s="202">
        <f>BK239</f>
        <v>0</v>
      </c>
      <c r="K239" s="188"/>
      <c r="L239" s="193"/>
      <c r="M239" s="194"/>
      <c r="N239" s="195"/>
      <c r="O239" s="195"/>
      <c r="P239" s="196">
        <f>SUM(P240:P251)</f>
        <v>0</v>
      </c>
      <c r="Q239" s="195"/>
      <c r="R239" s="196">
        <f>SUM(R240:R251)</f>
        <v>19.690216866</v>
      </c>
      <c r="S239" s="195"/>
      <c r="T239" s="197">
        <f>SUM(T240:T251)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98" t="s">
        <v>82</v>
      </c>
      <c r="AT239" s="199" t="s">
        <v>73</v>
      </c>
      <c r="AU239" s="199" t="s">
        <v>182</v>
      </c>
      <c r="AY239" s="198" t="s">
        <v>178</v>
      </c>
      <c r="BK239" s="200">
        <f>SUM(BK240:BK251)</f>
        <v>0</v>
      </c>
    </row>
    <row r="240" spans="1:65" s="2" customFormat="1" ht="24.15" customHeight="1">
      <c r="A240" s="36"/>
      <c r="B240" s="37"/>
      <c r="C240" s="203" t="s">
        <v>495</v>
      </c>
      <c r="D240" s="203" t="s">
        <v>183</v>
      </c>
      <c r="E240" s="204" t="s">
        <v>496</v>
      </c>
      <c r="F240" s="205" t="s">
        <v>497</v>
      </c>
      <c r="G240" s="206" t="s">
        <v>498</v>
      </c>
      <c r="H240" s="207">
        <v>2</v>
      </c>
      <c r="I240" s="208"/>
      <c r="J240" s="209">
        <f>ROUND(I240*H240,2)</f>
        <v>0</v>
      </c>
      <c r="K240" s="210"/>
      <c r="L240" s="42"/>
      <c r="M240" s="211" t="s">
        <v>28</v>
      </c>
      <c r="N240" s="212" t="s">
        <v>46</v>
      </c>
      <c r="O240" s="82"/>
      <c r="P240" s="213">
        <f>O240*H240</f>
        <v>0</v>
      </c>
      <c r="Q240" s="213">
        <v>0</v>
      </c>
      <c r="R240" s="213">
        <f>Q240*H240</f>
        <v>0</v>
      </c>
      <c r="S240" s="213">
        <v>0</v>
      </c>
      <c r="T240" s="214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15" t="s">
        <v>187</v>
      </c>
      <c r="AT240" s="215" t="s">
        <v>183</v>
      </c>
      <c r="AU240" s="215" t="s">
        <v>188</v>
      </c>
      <c r="AY240" s="15" t="s">
        <v>178</v>
      </c>
      <c r="BE240" s="216">
        <f>IF(N240="základní",J240,0)</f>
        <v>0</v>
      </c>
      <c r="BF240" s="216">
        <f>IF(N240="snížená",J240,0)</f>
        <v>0</v>
      </c>
      <c r="BG240" s="216">
        <f>IF(N240="zákl. přenesená",J240,0)</f>
        <v>0</v>
      </c>
      <c r="BH240" s="216">
        <f>IF(N240="sníž. přenesená",J240,0)</f>
        <v>0</v>
      </c>
      <c r="BI240" s="216">
        <f>IF(N240="nulová",J240,0)</f>
        <v>0</v>
      </c>
      <c r="BJ240" s="15" t="s">
        <v>182</v>
      </c>
      <c r="BK240" s="216">
        <f>ROUND(I240*H240,2)</f>
        <v>0</v>
      </c>
      <c r="BL240" s="15" t="s">
        <v>187</v>
      </c>
      <c r="BM240" s="215" t="s">
        <v>499</v>
      </c>
    </row>
    <row r="241" spans="1:65" s="2" customFormat="1" ht="37.8" customHeight="1">
      <c r="A241" s="36"/>
      <c r="B241" s="37"/>
      <c r="C241" s="203" t="s">
        <v>500</v>
      </c>
      <c r="D241" s="203" t="s">
        <v>183</v>
      </c>
      <c r="E241" s="204" t="s">
        <v>501</v>
      </c>
      <c r="F241" s="205" t="s">
        <v>502</v>
      </c>
      <c r="G241" s="206" t="s">
        <v>204</v>
      </c>
      <c r="H241" s="207">
        <v>8</v>
      </c>
      <c r="I241" s="208"/>
      <c r="J241" s="209">
        <f>ROUND(I241*H241,2)</f>
        <v>0</v>
      </c>
      <c r="K241" s="210"/>
      <c r="L241" s="42"/>
      <c r="M241" s="211" t="s">
        <v>28</v>
      </c>
      <c r="N241" s="212" t="s">
        <v>46</v>
      </c>
      <c r="O241" s="82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15" t="s">
        <v>187</v>
      </c>
      <c r="AT241" s="215" t="s">
        <v>183</v>
      </c>
      <c r="AU241" s="215" t="s">
        <v>188</v>
      </c>
      <c r="AY241" s="15" t="s">
        <v>178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5" t="s">
        <v>182</v>
      </c>
      <c r="BK241" s="216">
        <f>ROUND(I241*H241,2)</f>
        <v>0</v>
      </c>
      <c r="BL241" s="15" t="s">
        <v>187</v>
      </c>
      <c r="BM241" s="215" t="s">
        <v>503</v>
      </c>
    </row>
    <row r="242" spans="1:65" s="2" customFormat="1" ht="24.15" customHeight="1">
      <c r="A242" s="36"/>
      <c r="B242" s="37"/>
      <c r="C242" s="217" t="s">
        <v>504</v>
      </c>
      <c r="D242" s="217" t="s">
        <v>272</v>
      </c>
      <c r="E242" s="218" t="s">
        <v>505</v>
      </c>
      <c r="F242" s="219" t="s">
        <v>506</v>
      </c>
      <c r="G242" s="220" t="s">
        <v>204</v>
      </c>
      <c r="H242" s="221">
        <v>8.4</v>
      </c>
      <c r="I242" s="222"/>
      <c r="J242" s="223">
        <f>ROUND(I242*H242,2)</f>
        <v>0</v>
      </c>
      <c r="K242" s="224"/>
      <c r="L242" s="225"/>
      <c r="M242" s="226" t="s">
        <v>28</v>
      </c>
      <c r="N242" s="227" t="s">
        <v>46</v>
      </c>
      <c r="O242" s="82"/>
      <c r="P242" s="213">
        <f>O242*H242</f>
        <v>0</v>
      </c>
      <c r="Q242" s="213">
        <v>0.0001</v>
      </c>
      <c r="R242" s="213">
        <f>Q242*H242</f>
        <v>0.00084</v>
      </c>
      <c r="S242" s="213">
        <v>0</v>
      </c>
      <c r="T242" s="214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15" t="s">
        <v>215</v>
      </c>
      <c r="AT242" s="215" t="s">
        <v>272</v>
      </c>
      <c r="AU242" s="215" t="s">
        <v>188</v>
      </c>
      <c r="AY242" s="15" t="s">
        <v>178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5" t="s">
        <v>182</v>
      </c>
      <c r="BK242" s="216">
        <f>ROUND(I242*H242,2)</f>
        <v>0</v>
      </c>
      <c r="BL242" s="15" t="s">
        <v>187</v>
      </c>
      <c r="BM242" s="215" t="s">
        <v>507</v>
      </c>
    </row>
    <row r="243" spans="1:65" s="2" customFormat="1" ht="37.8" customHeight="1">
      <c r="A243" s="36"/>
      <c r="B243" s="37"/>
      <c r="C243" s="203" t="s">
        <v>508</v>
      </c>
      <c r="D243" s="203" t="s">
        <v>183</v>
      </c>
      <c r="E243" s="204" t="s">
        <v>509</v>
      </c>
      <c r="F243" s="205" t="s">
        <v>510</v>
      </c>
      <c r="G243" s="206" t="s">
        <v>186</v>
      </c>
      <c r="H243" s="207">
        <v>8.897</v>
      </c>
      <c r="I243" s="208"/>
      <c r="J243" s="209">
        <f>ROUND(I243*H243,2)</f>
        <v>0</v>
      </c>
      <c r="K243" s="210"/>
      <c r="L243" s="42"/>
      <c r="M243" s="211" t="s">
        <v>28</v>
      </c>
      <c r="N243" s="212" t="s">
        <v>46</v>
      </c>
      <c r="O243" s="82"/>
      <c r="P243" s="213">
        <f>O243*H243</f>
        <v>0</v>
      </c>
      <c r="Q243" s="213">
        <v>0.025</v>
      </c>
      <c r="R243" s="213">
        <f>Q243*H243</f>
        <v>0.222425</v>
      </c>
      <c r="S243" s="213">
        <v>0</v>
      </c>
      <c r="T243" s="214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15" t="s">
        <v>187</v>
      </c>
      <c r="AT243" s="215" t="s">
        <v>183</v>
      </c>
      <c r="AU243" s="215" t="s">
        <v>188</v>
      </c>
      <c r="AY243" s="15" t="s">
        <v>178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5" t="s">
        <v>182</v>
      </c>
      <c r="BK243" s="216">
        <f>ROUND(I243*H243,2)</f>
        <v>0</v>
      </c>
      <c r="BL243" s="15" t="s">
        <v>187</v>
      </c>
      <c r="BM243" s="215" t="s">
        <v>511</v>
      </c>
    </row>
    <row r="244" spans="1:65" s="2" customFormat="1" ht="37.8" customHeight="1">
      <c r="A244" s="36"/>
      <c r="B244" s="37"/>
      <c r="C244" s="203" t="s">
        <v>512</v>
      </c>
      <c r="D244" s="203" t="s">
        <v>183</v>
      </c>
      <c r="E244" s="204" t="s">
        <v>513</v>
      </c>
      <c r="F244" s="205" t="s">
        <v>514</v>
      </c>
      <c r="G244" s="206" t="s">
        <v>186</v>
      </c>
      <c r="H244" s="207">
        <v>16.503</v>
      </c>
      <c r="I244" s="208"/>
      <c r="J244" s="209">
        <f>ROUND(I244*H244,2)</f>
        <v>0</v>
      </c>
      <c r="K244" s="210"/>
      <c r="L244" s="42"/>
      <c r="M244" s="211" t="s">
        <v>28</v>
      </c>
      <c r="N244" s="212" t="s">
        <v>46</v>
      </c>
      <c r="O244" s="82"/>
      <c r="P244" s="213">
        <f>O244*H244</f>
        <v>0</v>
      </c>
      <c r="Q244" s="213">
        <v>0.007</v>
      </c>
      <c r="R244" s="213">
        <f>Q244*H244</f>
        <v>0.115521</v>
      </c>
      <c r="S244" s="213">
        <v>0</v>
      </c>
      <c r="T244" s="214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15" t="s">
        <v>187</v>
      </c>
      <c r="AT244" s="215" t="s">
        <v>183</v>
      </c>
      <c r="AU244" s="215" t="s">
        <v>188</v>
      </c>
      <c r="AY244" s="15" t="s">
        <v>178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5" t="s">
        <v>182</v>
      </c>
      <c r="BK244" s="216">
        <f>ROUND(I244*H244,2)</f>
        <v>0</v>
      </c>
      <c r="BL244" s="15" t="s">
        <v>187</v>
      </c>
      <c r="BM244" s="215" t="s">
        <v>515</v>
      </c>
    </row>
    <row r="245" spans="1:65" s="2" customFormat="1" ht="37.8" customHeight="1">
      <c r="A245" s="36"/>
      <c r="B245" s="37"/>
      <c r="C245" s="203" t="s">
        <v>516</v>
      </c>
      <c r="D245" s="203" t="s">
        <v>183</v>
      </c>
      <c r="E245" s="204" t="s">
        <v>517</v>
      </c>
      <c r="F245" s="205" t="s">
        <v>518</v>
      </c>
      <c r="G245" s="206" t="s">
        <v>186</v>
      </c>
      <c r="H245" s="207">
        <v>313.659</v>
      </c>
      <c r="I245" s="208"/>
      <c r="J245" s="209">
        <f>ROUND(I245*H245,2)</f>
        <v>0</v>
      </c>
      <c r="K245" s="210"/>
      <c r="L245" s="42"/>
      <c r="M245" s="211" t="s">
        <v>28</v>
      </c>
      <c r="N245" s="212" t="s">
        <v>46</v>
      </c>
      <c r="O245" s="82"/>
      <c r="P245" s="213">
        <f>O245*H245</f>
        <v>0</v>
      </c>
      <c r="Q245" s="213">
        <v>0.019199</v>
      </c>
      <c r="R245" s="213">
        <f>Q245*H245</f>
        <v>6.021939141</v>
      </c>
      <c r="S245" s="213">
        <v>0</v>
      </c>
      <c r="T245" s="214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15" t="s">
        <v>187</v>
      </c>
      <c r="AT245" s="215" t="s">
        <v>183</v>
      </c>
      <c r="AU245" s="215" t="s">
        <v>188</v>
      </c>
      <c r="AY245" s="15" t="s">
        <v>178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5" t="s">
        <v>182</v>
      </c>
      <c r="BK245" s="216">
        <f>ROUND(I245*H245,2)</f>
        <v>0</v>
      </c>
      <c r="BL245" s="15" t="s">
        <v>187</v>
      </c>
      <c r="BM245" s="215" t="s">
        <v>519</v>
      </c>
    </row>
    <row r="246" spans="1:65" s="2" customFormat="1" ht="37.8" customHeight="1">
      <c r="A246" s="36"/>
      <c r="B246" s="37"/>
      <c r="C246" s="203" t="s">
        <v>520</v>
      </c>
      <c r="D246" s="203" t="s">
        <v>183</v>
      </c>
      <c r="E246" s="204" t="s">
        <v>521</v>
      </c>
      <c r="F246" s="205" t="s">
        <v>522</v>
      </c>
      <c r="G246" s="206" t="s">
        <v>186</v>
      </c>
      <c r="H246" s="207">
        <v>6.115</v>
      </c>
      <c r="I246" s="208"/>
      <c r="J246" s="209">
        <f>ROUND(I246*H246,2)</f>
        <v>0</v>
      </c>
      <c r="K246" s="210"/>
      <c r="L246" s="42"/>
      <c r="M246" s="211" t="s">
        <v>28</v>
      </c>
      <c r="N246" s="212" t="s">
        <v>46</v>
      </c>
      <c r="O246" s="82"/>
      <c r="P246" s="213">
        <f>O246*H246</f>
        <v>0</v>
      </c>
      <c r="Q246" s="213">
        <v>0.032015</v>
      </c>
      <c r="R246" s="213">
        <f>Q246*H246</f>
        <v>0.195771725</v>
      </c>
      <c r="S246" s="213">
        <v>0</v>
      </c>
      <c r="T246" s="214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15" t="s">
        <v>187</v>
      </c>
      <c r="AT246" s="215" t="s">
        <v>183</v>
      </c>
      <c r="AU246" s="215" t="s">
        <v>188</v>
      </c>
      <c r="AY246" s="15" t="s">
        <v>178</v>
      </c>
      <c r="BE246" s="216">
        <f>IF(N246="základní",J246,0)</f>
        <v>0</v>
      </c>
      <c r="BF246" s="216">
        <f>IF(N246="snížená",J246,0)</f>
        <v>0</v>
      </c>
      <c r="BG246" s="216">
        <f>IF(N246="zákl. přenesená",J246,0)</f>
        <v>0</v>
      </c>
      <c r="BH246" s="216">
        <f>IF(N246="sníž. přenesená",J246,0)</f>
        <v>0</v>
      </c>
      <c r="BI246" s="216">
        <f>IF(N246="nulová",J246,0)</f>
        <v>0</v>
      </c>
      <c r="BJ246" s="15" t="s">
        <v>182</v>
      </c>
      <c r="BK246" s="216">
        <f>ROUND(I246*H246,2)</f>
        <v>0</v>
      </c>
      <c r="BL246" s="15" t="s">
        <v>187</v>
      </c>
      <c r="BM246" s="215" t="s">
        <v>523</v>
      </c>
    </row>
    <row r="247" spans="1:65" s="2" customFormat="1" ht="37.8" customHeight="1">
      <c r="A247" s="36"/>
      <c r="B247" s="37"/>
      <c r="C247" s="203" t="s">
        <v>524</v>
      </c>
      <c r="D247" s="203" t="s">
        <v>183</v>
      </c>
      <c r="E247" s="204" t="s">
        <v>525</v>
      </c>
      <c r="F247" s="205" t="s">
        <v>526</v>
      </c>
      <c r="G247" s="206" t="s">
        <v>186</v>
      </c>
      <c r="H247" s="207">
        <v>167.19</v>
      </c>
      <c r="I247" s="208"/>
      <c r="J247" s="209">
        <f>ROUND(I247*H247,2)</f>
        <v>0</v>
      </c>
      <c r="K247" s="210"/>
      <c r="L247" s="42"/>
      <c r="M247" s="211" t="s">
        <v>28</v>
      </c>
      <c r="N247" s="212" t="s">
        <v>46</v>
      </c>
      <c r="O247" s="82"/>
      <c r="P247" s="213">
        <f>O247*H247</f>
        <v>0</v>
      </c>
      <c r="Q247" s="213">
        <v>0.0345</v>
      </c>
      <c r="R247" s="213">
        <f>Q247*H247</f>
        <v>5.768055</v>
      </c>
      <c r="S247" s="213">
        <v>0</v>
      </c>
      <c r="T247" s="214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15" t="s">
        <v>187</v>
      </c>
      <c r="AT247" s="215" t="s">
        <v>183</v>
      </c>
      <c r="AU247" s="215" t="s">
        <v>188</v>
      </c>
      <c r="AY247" s="15" t="s">
        <v>178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5" t="s">
        <v>182</v>
      </c>
      <c r="BK247" s="216">
        <f>ROUND(I247*H247,2)</f>
        <v>0</v>
      </c>
      <c r="BL247" s="15" t="s">
        <v>187</v>
      </c>
      <c r="BM247" s="215" t="s">
        <v>527</v>
      </c>
    </row>
    <row r="248" spans="1:65" s="2" customFormat="1" ht="24.15" customHeight="1">
      <c r="A248" s="36"/>
      <c r="B248" s="37"/>
      <c r="C248" s="203" t="s">
        <v>528</v>
      </c>
      <c r="D248" s="203" t="s">
        <v>183</v>
      </c>
      <c r="E248" s="204" t="s">
        <v>529</v>
      </c>
      <c r="F248" s="205" t="s">
        <v>530</v>
      </c>
      <c r="G248" s="206" t="s">
        <v>186</v>
      </c>
      <c r="H248" s="207">
        <v>167.19</v>
      </c>
      <c r="I248" s="208"/>
      <c r="J248" s="209">
        <f>ROUND(I248*H248,2)</f>
        <v>0</v>
      </c>
      <c r="K248" s="210"/>
      <c r="L248" s="42"/>
      <c r="M248" s="211" t="s">
        <v>28</v>
      </c>
      <c r="N248" s="212" t="s">
        <v>46</v>
      </c>
      <c r="O248" s="82"/>
      <c r="P248" s="213">
        <f>O248*H248</f>
        <v>0</v>
      </c>
      <c r="Q248" s="213">
        <v>0.019</v>
      </c>
      <c r="R248" s="213">
        <f>Q248*H248</f>
        <v>3.1766099999999997</v>
      </c>
      <c r="S248" s="213">
        <v>0</v>
      </c>
      <c r="T248" s="214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15" t="s">
        <v>187</v>
      </c>
      <c r="AT248" s="215" t="s">
        <v>183</v>
      </c>
      <c r="AU248" s="215" t="s">
        <v>188</v>
      </c>
      <c r="AY248" s="15" t="s">
        <v>178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5" t="s">
        <v>182</v>
      </c>
      <c r="BK248" s="216">
        <f>ROUND(I248*H248,2)</f>
        <v>0</v>
      </c>
      <c r="BL248" s="15" t="s">
        <v>187</v>
      </c>
      <c r="BM248" s="215" t="s">
        <v>531</v>
      </c>
    </row>
    <row r="249" spans="1:65" s="2" customFormat="1" ht="37.8" customHeight="1">
      <c r="A249" s="36"/>
      <c r="B249" s="37"/>
      <c r="C249" s="203" t="s">
        <v>532</v>
      </c>
      <c r="D249" s="203" t="s">
        <v>183</v>
      </c>
      <c r="E249" s="204" t="s">
        <v>533</v>
      </c>
      <c r="F249" s="205" t="s">
        <v>534</v>
      </c>
      <c r="G249" s="206" t="s">
        <v>186</v>
      </c>
      <c r="H249" s="207">
        <v>492.83</v>
      </c>
      <c r="I249" s="208"/>
      <c r="J249" s="209">
        <f>ROUND(I249*H249,2)</f>
        <v>0</v>
      </c>
      <c r="K249" s="210"/>
      <c r="L249" s="42"/>
      <c r="M249" s="211" t="s">
        <v>28</v>
      </c>
      <c r="N249" s="212" t="s">
        <v>46</v>
      </c>
      <c r="O249" s="82"/>
      <c r="P249" s="213">
        <f>O249*H249</f>
        <v>0</v>
      </c>
      <c r="Q249" s="213">
        <v>0.0085</v>
      </c>
      <c r="R249" s="213">
        <f>Q249*H249</f>
        <v>4.189055</v>
      </c>
      <c r="S249" s="213">
        <v>0</v>
      </c>
      <c r="T249" s="214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15" t="s">
        <v>187</v>
      </c>
      <c r="AT249" s="215" t="s">
        <v>183</v>
      </c>
      <c r="AU249" s="215" t="s">
        <v>188</v>
      </c>
      <c r="AY249" s="15" t="s">
        <v>178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5" t="s">
        <v>182</v>
      </c>
      <c r="BK249" s="216">
        <f>ROUND(I249*H249,2)</f>
        <v>0</v>
      </c>
      <c r="BL249" s="15" t="s">
        <v>187</v>
      </c>
      <c r="BM249" s="215" t="s">
        <v>535</v>
      </c>
    </row>
    <row r="250" spans="1:65" s="2" customFormat="1" ht="37.8" customHeight="1">
      <c r="A250" s="36"/>
      <c r="B250" s="37"/>
      <c r="C250" s="203" t="s">
        <v>536</v>
      </c>
      <c r="D250" s="203" t="s">
        <v>183</v>
      </c>
      <c r="E250" s="204" t="s">
        <v>537</v>
      </c>
      <c r="F250" s="205" t="s">
        <v>538</v>
      </c>
      <c r="G250" s="206" t="s">
        <v>186</v>
      </c>
      <c r="H250" s="207">
        <v>131.96</v>
      </c>
      <c r="I250" s="208"/>
      <c r="J250" s="209">
        <f>ROUND(I250*H250,2)</f>
        <v>0</v>
      </c>
      <c r="K250" s="210"/>
      <c r="L250" s="42"/>
      <c r="M250" s="211" t="s">
        <v>28</v>
      </c>
      <c r="N250" s="212" t="s">
        <v>46</v>
      </c>
      <c r="O250" s="82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15" t="s">
        <v>187</v>
      </c>
      <c r="AT250" s="215" t="s">
        <v>183</v>
      </c>
      <c r="AU250" s="215" t="s">
        <v>188</v>
      </c>
      <c r="AY250" s="15" t="s">
        <v>178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15" t="s">
        <v>182</v>
      </c>
      <c r="BK250" s="216">
        <f>ROUND(I250*H250,2)</f>
        <v>0</v>
      </c>
      <c r="BL250" s="15" t="s">
        <v>187</v>
      </c>
      <c r="BM250" s="215" t="s">
        <v>539</v>
      </c>
    </row>
    <row r="251" spans="1:65" s="2" customFormat="1" ht="14.4" customHeight="1">
      <c r="A251" s="36"/>
      <c r="B251" s="37"/>
      <c r="C251" s="203" t="s">
        <v>540</v>
      </c>
      <c r="D251" s="203" t="s">
        <v>183</v>
      </c>
      <c r="E251" s="204" t="s">
        <v>541</v>
      </c>
      <c r="F251" s="205" t="s">
        <v>542</v>
      </c>
      <c r="G251" s="206" t="s">
        <v>186</v>
      </c>
      <c r="H251" s="207">
        <v>627.476</v>
      </c>
      <c r="I251" s="208"/>
      <c r="J251" s="209">
        <f>ROUND(I251*H251,2)</f>
        <v>0</v>
      </c>
      <c r="K251" s="210"/>
      <c r="L251" s="42"/>
      <c r="M251" s="211" t="s">
        <v>28</v>
      </c>
      <c r="N251" s="212" t="s">
        <v>46</v>
      </c>
      <c r="O251" s="82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15" t="s">
        <v>187</v>
      </c>
      <c r="AT251" s="215" t="s">
        <v>183</v>
      </c>
      <c r="AU251" s="215" t="s">
        <v>188</v>
      </c>
      <c r="AY251" s="15" t="s">
        <v>178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5" t="s">
        <v>182</v>
      </c>
      <c r="BK251" s="216">
        <f>ROUND(I251*H251,2)</f>
        <v>0</v>
      </c>
      <c r="BL251" s="15" t="s">
        <v>187</v>
      </c>
      <c r="BM251" s="215" t="s">
        <v>543</v>
      </c>
    </row>
    <row r="252" spans="1:63" s="12" customFormat="1" ht="20.85" customHeight="1">
      <c r="A252" s="12"/>
      <c r="B252" s="187"/>
      <c r="C252" s="188"/>
      <c r="D252" s="189" t="s">
        <v>73</v>
      </c>
      <c r="E252" s="201" t="s">
        <v>448</v>
      </c>
      <c r="F252" s="201" t="s">
        <v>544</v>
      </c>
      <c r="G252" s="188"/>
      <c r="H252" s="188"/>
      <c r="I252" s="191"/>
      <c r="J252" s="202">
        <f>BK252</f>
        <v>0</v>
      </c>
      <c r="K252" s="188"/>
      <c r="L252" s="193"/>
      <c r="M252" s="194"/>
      <c r="N252" s="195"/>
      <c r="O252" s="195"/>
      <c r="P252" s="196">
        <f>SUM(P253:P258)</f>
        <v>0</v>
      </c>
      <c r="Q252" s="195"/>
      <c r="R252" s="196">
        <f>SUM(R253:R258)</f>
        <v>10.799399208</v>
      </c>
      <c r="S252" s="195"/>
      <c r="T252" s="197">
        <f>SUM(T253:T258)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98" t="s">
        <v>82</v>
      </c>
      <c r="AT252" s="199" t="s">
        <v>73</v>
      </c>
      <c r="AU252" s="199" t="s">
        <v>182</v>
      </c>
      <c r="AY252" s="198" t="s">
        <v>178</v>
      </c>
      <c r="BK252" s="200">
        <f>SUM(BK253:BK258)</f>
        <v>0</v>
      </c>
    </row>
    <row r="253" spans="1:65" s="2" customFormat="1" ht="24.15" customHeight="1">
      <c r="A253" s="36"/>
      <c r="B253" s="37"/>
      <c r="C253" s="203" t="s">
        <v>545</v>
      </c>
      <c r="D253" s="203" t="s">
        <v>183</v>
      </c>
      <c r="E253" s="204" t="s">
        <v>546</v>
      </c>
      <c r="F253" s="205" t="s">
        <v>547</v>
      </c>
      <c r="G253" s="206" t="s">
        <v>213</v>
      </c>
      <c r="H253" s="207">
        <v>0.674</v>
      </c>
      <c r="I253" s="208"/>
      <c r="J253" s="209">
        <f>ROUND(I253*H253,2)</f>
        <v>0</v>
      </c>
      <c r="K253" s="210"/>
      <c r="L253" s="42"/>
      <c r="M253" s="211" t="s">
        <v>28</v>
      </c>
      <c r="N253" s="212" t="s">
        <v>46</v>
      </c>
      <c r="O253" s="82"/>
      <c r="P253" s="213">
        <f>O253*H253</f>
        <v>0</v>
      </c>
      <c r="Q253" s="213">
        <v>2.25634</v>
      </c>
      <c r="R253" s="213">
        <f>Q253*H253</f>
        <v>1.5207731599999998</v>
      </c>
      <c r="S253" s="213">
        <v>0</v>
      </c>
      <c r="T253" s="214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15" t="s">
        <v>187</v>
      </c>
      <c r="AT253" s="215" t="s">
        <v>183</v>
      </c>
      <c r="AU253" s="215" t="s">
        <v>188</v>
      </c>
      <c r="AY253" s="15" t="s">
        <v>178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5" t="s">
        <v>182</v>
      </c>
      <c r="BK253" s="216">
        <f>ROUND(I253*H253,2)</f>
        <v>0</v>
      </c>
      <c r="BL253" s="15" t="s">
        <v>187</v>
      </c>
      <c r="BM253" s="215" t="s">
        <v>548</v>
      </c>
    </row>
    <row r="254" spans="1:65" s="2" customFormat="1" ht="37.8" customHeight="1">
      <c r="A254" s="36"/>
      <c r="B254" s="37"/>
      <c r="C254" s="203" t="s">
        <v>549</v>
      </c>
      <c r="D254" s="203" t="s">
        <v>183</v>
      </c>
      <c r="E254" s="204" t="s">
        <v>550</v>
      </c>
      <c r="F254" s="205" t="s">
        <v>551</v>
      </c>
      <c r="G254" s="206" t="s">
        <v>213</v>
      </c>
      <c r="H254" s="207">
        <v>0.448</v>
      </c>
      <c r="I254" s="208"/>
      <c r="J254" s="209">
        <f>ROUND(I254*H254,2)</f>
        <v>0</v>
      </c>
      <c r="K254" s="210"/>
      <c r="L254" s="42"/>
      <c r="M254" s="211" t="s">
        <v>28</v>
      </c>
      <c r="N254" s="212" t="s">
        <v>46</v>
      </c>
      <c r="O254" s="82"/>
      <c r="P254" s="213">
        <f>O254*H254</f>
        <v>0</v>
      </c>
      <c r="Q254" s="213">
        <v>2.25634</v>
      </c>
      <c r="R254" s="213">
        <f>Q254*H254</f>
        <v>1.01084032</v>
      </c>
      <c r="S254" s="213">
        <v>0</v>
      </c>
      <c r="T254" s="214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15" t="s">
        <v>187</v>
      </c>
      <c r="AT254" s="215" t="s">
        <v>183</v>
      </c>
      <c r="AU254" s="215" t="s">
        <v>188</v>
      </c>
      <c r="AY254" s="15" t="s">
        <v>178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5" t="s">
        <v>182</v>
      </c>
      <c r="BK254" s="216">
        <f>ROUND(I254*H254,2)</f>
        <v>0</v>
      </c>
      <c r="BL254" s="15" t="s">
        <v>187</v>
      </c>
      <c r="BM254" s="215" t="s">
        <v>552</v>
      </c>
    </row>
    <row r="255" spans="1:65" s="2" customFormat="1" ht="14.4" customHeight="1">
      <c r="A255" s="36"/>
      <c r="B255" s="37"/>
      <c r="C255" s="203" t="s">
        <v>553</v>
      </c>
      <c r="D255" s="203" t="s">
        <v>183</v>
      </c>
      <c r="E255" s="204" t="s">
        <v>554</v>
      </c>
      <c r="F255" s="205" t="s">
        <v>555</v>
      </c>
      <c r="G255" s="206" t="s">
        <v>186</v>
      </c>
      <c r="H255" s="207">
        <v>20.781</v>
      </c>
      <c r="I255" s="208"/>
      <c r="J255" s="209">
        <f>ROUND(I255*H255,2)</f>
        <v>0</v>
      </c>
      <c r="K255" s="210"/>
      <c r="L255" s="42"/>
      <c r="M255" s="211" t="s">
        <v>28</v>
      </c>
      <c r="N255" s="212" t="s">
        <v>46</v>
      </c>
      <c r="O255" s="82"/>
      <c r="P255" s="213">
        <f>O255*H255</f>
        <v>0</v>
      </c>
      <c r="Q255" s="213">
        <v>0</v>
      </c>
      <c r="R255" s="213">
        <f>Q255*H255</f>
        <v>0</v>
      </c>
      <c r="S255" s="213">
        <v>0</v>
      </c>
      <c r="T255" s="214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15" t="s">
        <v>187</v>
      </c>
      <c r="AT255" s="215" t="s">
        <v>183</v>
      </c>
      <c r="AU255" s="215" t="s">
        <v>188</v>
      </c>
      <c r="AY255" s="15" t="s">
        <v>178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5" t="s">
        <v>182</v>
      </c>
      <c r="BK255" s="216">
        <f>ROUND(I255*H255,2)</f>
        <v>0</v>
      </c>
      <c r="BL255" s="15" t="s">
        <v>187</v>
      </c>
      <c r="BM255" s="215" t="s">
        <v>556</v>
      </c>
    </row>
    <row r="256" spans="1:65" s="2" customFormat="1" ht="14.4" customHeight="1">
      <c r="A256" s="36"/>
      <c r="B256" s="37"/>
      <c r="C256" s="203" t="s">
        <v>557</v>
      </c>
      <c r="D256" s="203" t="s">
        <v>183</v>
      </c>
      <c r="E256" s="204" t="s">
        <v>558</v>
      </c>
      <c r="F256" s="205" t="s">
        <v>559</v>
      </c>
      <c r="G256" s="206" t="s">
        <v>186</v>
      </c>
      <c r="H256" s="207">
        <v>20.781</v>
      </c>
      <c r="I256" s="208"/>
      <c r="J256" s="209">
        <f>ROUND(I256*H256,2)</f>
        <v>0</v>
      </c>
      <c r="K256" s="210"/>
      <c r="L256" s="42"/>
      <c r="M256" s="211" t="s">
        <v>28</v>
      </c>
      <c r="N256" s="212" t="s">
        <v>46</v>
      </c>
      <c r="O256" s="82"/>
      <c r="P256" s="213">
        <f>O256*H256</f>
        <v>0</v>
      </c>
      <c r="Q256" s="213">
        <v>0</v>
      </c>
      <c r="R256" s="213">
        <f>Q256*H256</f>
        <v>0</v>
      </c>
      <c r="S256" s="213">
        <v>0</v>
      </c>
      <c r="T256" s="214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15" t="s">
        <v>187</v>
      </c>
      <c r="AT256" s="215" t="s">
        <v>183</v>
      </c>
      <c r="AU256" s="215" t="s">
        <v>188</v>
      </c>
      <c r="AY256" s="15" t="s">
        <v>178</v>
      </c>
      <c r="BE256" s="216">
        <f>IF(N256="základní",J256,0)</f>
        <v>0</v>
      </c>
      <c r="BF256" s="216">
        <f>IF(N256="snížená",J256,0)</f>
        <v>0</v>
      </c>
      <c r="BG256" s="216">
        <f>IF(N256="zákl. přenesená",J256,0)</f>
        <v>0</v>
      </c>
      <c r="BH256" s="216">
        <f>IF(N256="sníž. přenesená",J256,0)</f>
        <v>0</v>
      </c>
      <c r="BI256" s="216">
        <f>IF(N256="nulová",J256,0)</f>
        <v>0</v>
      </c>
      <c r="BJ256" s="15" t="s">
        <v>182</v>
      </c>
      <c r="BK256" s="216">
        <f>ROUND(I256*H256,2)</f>
        <v>0</v>
      </c>
      <c r="BL256" s="15" t="s">
        <v>187</v>
      </c>
      <c r="BM256" s="215" t="s">
        <v>560</v>
      </c>
    </row>
    <row r="257" spans="1:65" s="2" customFormat="1" ht="24.15" customHeight="1">
      <c r="A257" s="36"/>
      <c r="B257" s="37"/>
      <c r="C257" s="203" t="s">
        <v>561</v>
      </c>
      <c r="D257" s="203" t="s">
        <v>183</v>
      </c>
      <c r="E257" s="204" t="s">
        <v>562</v>
      </c>
      <c r="F257" s="205" t="s">
        <v>563</v>
      </c>
      <c r="G257" s="206" t="s">
        <v>213</v>
      </c>
      <c r="H257" s="207">
        <v>1.12</v>
      </c>
      <c r="I257" s="208"/>
      <c r="J257" s="209">
        <f>ROUND(I257*H257,2)</f>
        <v>0</v>
      </c>
      <c r="K257" s="210"/>
      <c r="L257" s="42"/>
      <c r="M257" s="211" t="s">
        <v>28</v>
      </c>
      <c r="N257" s="212" t="s">
        <v>46</v>
      </c>
      <c r="O257" s="82"/>
      <c r="P257" s="213">
        <f>O257*H257</f>
        <v>0</v>
      </c>
      <c r="Q257" s="213">
        <v>0.42</v>
      </c>
      <c r="R257" s="213">
        <f>Q257*H257</f>
        <v>0.47040000000000004</v>
      </c>
      <c r="S257" s="213">
        <v>0</v>
      </c>
      <c r="T257" s="214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15" t="s">
        <v>187</v>
      </c>
      <c r="AT257" s="215" t="s">
        <v>183</v>
      </c>
      <c r="AU257" s="215" t="s">
        <v>188</v>
      </c>
      <c r="AY257" s="15" t="s">
        <v>178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5" t="s">
        <v>182</v>
      </c>
      <c r="BK257" s="216">
        <f>ROUND(I257*H257,2)</f>
        <v>0</v>
      </c>
      <c r="BL257" s="15" t="s">
        <v>187</v>
      </c>
      <c r="BM257" s="215" t="s">
        <v>564</v>
      </c>
    </row>
    <row r="258" spans="1:65" s="2" customFormat="1" ht="37.8" customHeight="1">
      <c r="A258" s="36"/>
      <c r="B258" s="37"/>
      <c r="C258" s="203" t="s">
        <v>565</v>
      </c>
      <c r="D258" s="203" t="s">
        <v>183</v>
      </c>
      <c r="E258" s="204" t="s">
        <v>566</v>
      </c>
      <c r="F258" s="205" t="s">
        <v>567</v>
      </c>
      <c r="G258" s="206" t="s">
        <v>186</v>
      </c>
      <c r="H258" s="207">
        <v>22.56</v>
      </c>
      <c r="I258" s="208"/>
      <c r="J258" s="209">
        <f>ROUND(I258*H258,2)</f>
        <v>0</v>
      </c>
      <c r="K258" s="210"/>
      <c r="L258" s="42"/>
      <c r="M258" s="211" t="s">
        <v>28</v>
      </c>
      <c r="N258" s="212" t="s">
        <v>46</v>
      </c>
      <c r="O258" s="82"/>
      <c r="P258" s="213">
        <f>O258*H258</f>
        <v>0</v>
      </c>
      <c r="Q258" s="213">
        <v>0.3456288</v>
      </c>
      <c r="R258" s="213">
        <f>Q258*H258</f>
        <v>7.797385728</v>
      </c>
      <c r="S258" s="213">
        <v>0</v>
      </c>
      <c r="T258" s="214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15" t="s">
        <v>187</v>
      </c>
      <c r="AT258" s="215" t="s">
        <v>183</v>
      </c>
      <c r="AU258" s="215" t="s">
        <v>188</v>
      </c>
      <c r="AY258" s="15" t="s">
        <v>178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5" t="s">
        <v>182</v>
      </c>
      <c r="BK258" s="216">
        <f>ROUND(I258*H258,2)</f>
        <v>0</v>
      </c>
      <c r="BL258" s="15" t="s">
        <v>187</v>
      </c>
      <c r="BM258" s="215" t="s">
        <v>568</v>
      </c>
    </row>
    <row r="259" spans="1:63" s="12" customFormat="1" ht="22.8" customHeight="1">
      <c r="A259" s="12"/>
      <c r="B259" s="187"/>
      <c r="C259" s="188"/>
      <c r="D259" s="189" t="s">
        <v>73</v>
      </c>
      <c r="E259" s="201" t="s">
        <v>215</v>
      </c>
      <c r="F259" s="201" t="s">
        <v>569</v>
      </c>
      <c r="G259" s="188"/>
      <c r="H259" s="188"/>
      <c r="I259" s="191"/>
      <c r="J259" s="202">
        <f>BK259</f>
        <v>0</v>
      </c>
      <c r="K259" s="188"/>
      <c r="L259" s="193"/>
      <c r="M259" s="194"/>
      <c r="N259" s="195"/>
      <c r="O259" s="195"/>
      <c r="P259" s="196">
        <f>P260+P263+P281</f>
        <v>0</v>
      </c>
      <c r="Q259" s="195"/>
      <c r="R259" s="196">
        <f>R260+R263+R281</f>
        <v>13.249544544599999</v>
      </c>
      <c r="S259" s="195"/>
      <c r="T259" s="197">
        <f>T260+T263+T281</f>
        <v>2.4146400000000003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198" t="s">
        <v>82</v>
      </c>
      <c r="AT259" s="199" t="s">
        <v>73</v>
      </c>
      <c r="AU259" s="199" t="s">
        <v>82</v>
      </c>
      <c r="AY259" s="198" t="s">
        <v>178</v>
      </c>
      <c r="BK259" s="200">
        <f>BK260+BK263+BK281</f>
        <v>0</v>
      </c>
    </row>
    <row r="260" spans="1:63" s="12" customFormat="1" ht="20.85" customHeight="1">
      <c r="A260" s="12"/>
      <c r="B260" s="187"/>
      <c r="C260" s="188"/>
      <c r="D260" s="189" t="s">
        <v>73</v>
      </c>
      <c r="E260" s="201" t="s">
        <v>532</v>
      </c>
      <c r="F260" s="201" t="s">
        <v>570</v>
      </c>
      <c r="G260" s="188"/>
      <c r="H260" s="188"/>
      <c r="I260" s="191"/>
      <c r="J260" s="202">
        <f>BK260</f>
        <v>0</v>
      </c>
      <c r="K260" s="188"/>
      <c r="L260" s="193"/>
      <c r="M260" s="194"/>
      <c r="N260" s="195"/>
      <c r="O260" s="195"/>
      <c r="P260" s="196">
        <f>SUM(P261:P262)</f>
        <v>0</v>
      </c>
      <c r="Q260" s="195"/>
      <c r="R260" s="196">
        <f>SUM(R261:R262)</f>
        <v>1.15380972</v>
      </c>
      <c r="S260" s="195"/>
      <c r="T260" s="197">
        <f>SUM(T261:T262)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98" t="s">
        <v>82</v>
      </c>
      <c r="AT260" s="199" t="s">
        <v>73</v>
      </c>
      <c r="AU260" s="199" t="s">
        <v>182</v>
      </c>
      <c r="AY260" s="198" t="s">
        <v>178</v>
      </c>
      <c r="BK260" s="200">
        <f>SUM(BK261:BK262)</f>
        <v>0</v>
      </c>
    </row>
    <row r="261" spans="1:65" s="2" customFormat="1" ht="24.15" customHeight="1">
      <c r="A261" s="36"/>
      <c r="B261" s="37"/>
      <c r="C261" s="203" t="s">
        <v>571</v>
      </c>
      <c r="D261" s="203" t="s">
        <v>183</v>
      </c>
      <c r="E261" s="204" t="s">
        <v>572</v>
      </c>
      <c r="F261" s="205" t="s">
        <v>573</v>
      </c>
      <c r="G261" s="206" t="s">
        <v>374</v>
      </c>
      <c r="H261" s="207">
        <v>1</v>
      </c>
      <c r="I261" s="208"/>
      <c r="J261" s="209">
        <f>ROUND(I261*H261,2)</f>
        <v>0</v>
      </c>
      <c r="K261" s="210"/>
      <c r="L261" s="42"/>
      <c r="M261" s="211" t="s">
        <v>28</v>
      </c>
      <c r="N261" s="212" t="s">
        <v>46</v>
      </c>
      <c r="O261" s="82"/>
      <c r="P261" s="213">
        <f>O261*H261</f>
        <v>0</v>
      </c>
      <c r="Q261" s="213">
        <v>1.12180972</v>
      </c>
      <c r="R261" s="213">
        <f>Q261*H261</f>
        <v>1.12180972</v>
      </c>
      <c r="S261" s="213">
        <v>0</v>
      </c>
      <c r="T261" s="214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15" t="s">
        <v>187</v>
      </c>
      <c r="AT261" s="215" t="s">
        <v>183</v>
      </c>
      <c r="AU261" s="215" t="s">
        <v>188</v>
      </c>
      <c r="AY261" s="15" t="s">
        <v>178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5" t="s">
        <v>182</v>
      </c>
      <c r="BK261" s="216">
        <f>ROUND(I261*H261,2)</f>
        <v>0</v>
      </c>
      <c r="BL261" s="15" t="s">
        <v>187</v>
      </c>
      <c r="BM261" s="215" t="s">
        <v>574</v>
      </c>
    </row>
    <row r="262" spans="1:65" s="2" customFormat="1" ht="37.8" customHeight="1">
      <c r="A262" s="36"/>
      <c r="B262" s="37"/>
      <c r="C262" s="217" t="s">
        <v>575</v>
      </c>
      <c r="D262" s="217" t="s">
        <v>272</v>
      </c>
      <c r="E262" s="218" t="s">
        <v>576</v>
      </c>
      <c r="F262" s="219" t="s">
        <v>577</v>
      </c>
      <c r="G262" s="220" t="s">
        <v>374</v>
      </c>
      <c r="H262" s="221">
        <v>1</v>
      </c>
      <c r="I262" s="222"/>
      <c r="J262" s="223">
        <f>ROUND(I262*H262,2)</f>
        <v>0</v>
      </c>
      <c r="K262" s="224"/>
      <c r="L262" s="225"/>
      <c r="M262" s="226" t="s">
        <v>28</v>
      </c>
      <c r="N262" s="227" t="s">
        <v>46</v>
      </c>
      <c r="O262" s="82"/>
      <c r="P262" s="213">
        <f>O262*H262</f>
        <v>0</v>
      </c>
      <c r="Q262" s="213">
        <v>0.032</v>
      </c>
      <c r="R262" s="213">
        <f>Q262*H262</f>
        <v>0.032</v>
      </c>
      <c r="S262" s="213">
        <v>0</v>
      </c>
      <c r="T262" s="214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15" t="s">
        <v>215</v>
      </c>
      <c r="AT262" s="215" t="s">
        <v>272</v>
      </c>
      <c r="AU262" s="215" t="s">
        <v>188</v>
      </c>
      <c r="AY262" s="15" t="s">
        <v>178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5" t="s">
        <v>182</v>
      </c>
      <c r="BK262" s="216">
        <f>ROUND(I262*H262,2)</f>
        <v>0</v>
      </c>
      <c r="BL262" s="15" t="s">
        <v>187</v>
      </c>
      <c r="BM262" s="215" t="s">
        <v>578</v>
      </c>
    </row>
    <row r="263" spans="1:63" s="12" customFormat="1" ht="20.85" customHeight="1">
      <c r="A263" s="12"/>
      <c r="B263" s="187"/>
      <c r="C263" s="188"/>
      <c r="D263" s="189" t="s">
        <v>73</v>
      </c>
      <c r="E263" s="201" t="s">
        <v>549</v>
      </c>
      <c r="F263" s="201" t="s">
        <v>579</v>
      </c>
      <c r="G263" s="188"/>
      <c r="H263" s="188"/>
      <c r="I263" s="191"/>
      <c r="J263" s="202">
        <f>BK263</f>
        <v>0</v>
      </c>
      <c r="K263" s="188"/>
      <c r="L263" s="193"/>
      <c r="M263" s="194"/>
      <c r="N263" s="195"/>
      <c r="O263" s="195"/>
      <c r="P263" s="196">
        <f>SUM(P264:P280)</f>
        <v>0</v>
      </c>
      <c r="Q263" s="195"/>
      <c r="R263" s="196">
        <f>SUM(R264:R280)</f>
        <v>0.7671440499999999</v>
      </c>
      <c r="S263" s="195"/>
      <c r="T263" s="197">
        <f>SUM(T264:T280)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198" t="s">
        <v>82</v>
      </c>
      <c r="AT263" s="199" t="s">
        <v>73</v>
      </c>
      <c r="AU263" s="199" t="s">
        <v>182</v>
      </c>
      <c r="AY263" s="198" t="s">
        <v>178</v>
      </c>
      <c r="BK263" s="200">
        <f>SUM(BK264:BK280)</f>
        <v>0</v>
      </c>
    </row>
    <row r="264" spans="1:65" s="2" customFormat="1" ht="37.8" customHeight="1">
      <c r="A264" s="36"/>
      <c r="B264" s="37"/>
      <c r="C264" s="203" t="s">
        <v>580</v>
      </c>
      <c r="D264" s="203" t="s">
        <v>183</v>
      </c>
      <c r="E264" s="204" t="s">
        <v>581</v>
      </c>
      <c r="F264" s="205" t="s">
        <v>582</v>
      </c>
      <c r="G264" s="206" t="s">
        <v>204</v>
      </c>
      <c r="H264" s="207">
        <v>5</v>
      </c>
      <c r="I264" s="208"/>
      <c r="J264" s="209">
        <f>ROUND(I264*H264,2)</f>
        <v>0</v>
      </c>
      <c r="K264" s="210"/>
      <c r="L264" s="42"/>
      <c r="M264" s="211" t="s">
        <v>28</v>
      </c>
      <c r="N264" s="212" t="s">
        <v>46</v>
      </c>
      <c r="O264" s="82"/>
      <c r="P264" s="213">
        <f>O264*H264</f>
        <v>0</v>
      </c>
      <c r="Q264" s="213">
        <v>0.0074632</v>
      </c>
      <c r="R264" s="213">
        <f>Q264*H264</f>
        <v>0.037316</v>
      </c>
      <c r="S264" s="213">
        <v>0</v>
      </c>
      <c r="T264" s="214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15" t="s">
        <v>187</v>
      </c>
      <c r="AT264" s="215" t="s">
        <v>183</v>
      </c>
      <c r="AU264" s="215" t="s">
        <v>188</v>
      </c>
      <c r="AY264" s="15" t="s">
        <v>178</v>
      </c>
      <c r="BE264" s="216">
        <f>IF(N264="základní",J264,0)</f>
        <v>0</v>
      </c>
      <c r="BF264" s="216">
        <f>IF(N264="snížená",J264,0)</f>
        <v>0</v>
      </c>
      <c r="BG264" s="216">
        <f>IF(N264="zákl. přenesená",J264,0)</f>
        <v>0</v>
      </c>
      <c r="BH264" s="216">
        <f>IF(N264="sníž. přenesená",J264,0)</f>
        <v>0</v>
      </c>
      <c r="BI264" s="216">
        <f>IF(N264="nulová",J264,0)</f>
        <v>0</v>
      </c>
      <c r="BJ264" s="15" t="s">
        <v>182</v>
      </c>
      <c r="BK264" s="216">
        <f>ROUND(I264*H264,2)</f>
        <v>0</v>
      </c>
      <c r="BL264" s="15" t="s">
        <v>187</v>
      </c>
      <c r="BM264" s="215" t="s">
        <v>583</v>
      </c>
    </row>
    <row r="265" spans="1:65" s="2" customFormat="1" ht="37.8" customHeight="1">
      <c r="A265" s="36"/>
      <c r="B265" s="37"/>
      <c r="C265" s="203" t="s">
        <v>584</v>
      </c>
      <c r="D265" s="203" t="s">
        <v>183</v>
      </c>
      <c r="E265" s="204" t="s">
        <v>585</v>
      </c>
      <c r="F265" s="205" t="s">
        <v>586</v>
      </c>
      <c r="G265" s="206" t="s">
        <v>204</v>
      </c>
      <c r="H265" s="207">
        <v>40</v>
      </c>
      <c r="I265" s="208"/>
      <c r="J265" s="209">
        <f>ROUND(I265*H265,2)</f>
        <v>0</v>
      </c>
      <c r="K265" s="210"/>
      <c r="L265" s="42"/>
      <c r="M265" s="211" t="s">
        <v>28</v>
      </c>
      <c r="N265" s="212" t="s">
        <v>46</v>
      </c>
      <c r="O265" s="82"/>
      <c r="P265" s="213">
        <f>O265*H265</f>
        <v>0</v>
      </c>
      <c r="Q265" s="213">
        <v>0.0123504</v>
      </c>
      <c r="R265" s="213">
        <f>Q265*H265</f>
        <v>0.49401599999999996</v>
      </c>
      <c r="S265" s="213">
        <v>0</v>
      </c>
      <c r="T265" s="214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15" t="s">
        <v>187</v>
      </c>
      <c r="AT265" s="215" t="s">
        <v>183</v>
      </c>
      <c r="AU265" s="215" t="s">
        <v>188</v>
      </c>
      <c r="AY265" s="15" t="s">
        <v>178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5" t="s">
        <v>182</v>
      </c>
      <c r="BK265" s="216">
        <f>ROUND(I265*H265,2)</f>
        <v>0</v>
      </c>
      <c r="BL265" s="15" t="s">
        <v>187</v>
      </c>
      <c r="BM265" s="215" t="s">
        <v>587</v>
      </c>
    </row>
    <row r="266" spans="1:65" s="2" customFormat="1" ht="37.8" customHeight="1">
      <c r="A266" s="36"/>
      <c r="B266" s="37"/>
      <c r="C266" s="203" t="s">
        <v>588</v>
      </c>
      <c r="D266" s="203" t="s">
        <v>183</v>
      </c>
      <c r="E266" s="204" t="s">
        <v>589</v>
      </c>
      <c r="F266" s="205" t="s">
        <v>590</v>
      </c>
      <c r="G266" s="206" t="s">
        <v>204</v>
      </c>
      <c r="H266" s="207">
        <v>6</v>
      </c>
      <c r="I266" s="208"/>
      <c r="J266" s="209">
        <f>ROUND(I266*H266,2)</f>
        <v>0</v>
      </c>
      <c r="K266" s="210"/>
      <c r="L266" s="42"/>
      <c r="M266" s="211" t="s">
        <v>28</v>
      </c>
      <c r="N266" s="212" t="s">
        <v>46</v>
      </c>
      <c r="O266" s="82"/>
      <c r="P266" s="213">
        <f>O266*H266</f>
        <v>0</v>
      </c>
      <c r="Q266" s="213">
        <v>0.019686</v>
      </c>
      <c r="R266" s="213">
        <f>Q266*H266</f>
        <v>0.118116</v>
      </c>
      <c r="S266" s="213">
        <v>0</v>
      </c>
      <c r="T266" s="214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15" t="s">
        <v>187</v>
      </c>
      <c r="AT266" s="215" t="s">
        <v>183</v>
      </c>
      <c r="AU266" s="215" t="s">
        <v>188</v>
      </c>
      <c r="AY266" s="15" t="s">
        <v>178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5" t="s">
        <v>182</v>
      </c>
      <c r="BK266" s="216">
        <f>ROUND(I266*H266,2)</f>
        <v>0</v>
      </c>
      <c r="BL266" s="15" t="s">
        <v>187</v>
      </c>
      <c r="BM266" s="215" t="s">
        <v>591</v>
      </c>
    </row>
    <row r="267" spans="1:65" s="2" customFormat="1" ht="37.8" customHeight="1">
      <c r="A267" s="36"/>
      <c r="B267" s="37"/>
      <c r="C267" s="203" t="s">
        <v>592</v>
      </c>
      <c r="D267" s="203" t="s">
        <v>183</v>
      </c>
      <c r="E267" s="204" t="s">
        <v>593</v>
      </c>
      <c r="F267" s="205" t="s">
        <v>594</v>
      </c>
      <c r="G267" s="206" t="s">
        <v>374</v>
      </c>
      <c r="H267" s="207">
        <v>4</v>
      </c>
      <c r="I267" s="208"/>
      <c r="J267" s="209">
        <f>ROUND(I267*H267,2)</f>
        <v>0</v>
      </c>
      <c r="K267" s="210"/>
      <c r="L267" s="42"/>
      <c r="M267" s="211" t="s">
        <v>28</v>
      </c>
      <c r="N267" s="212" t="s">
        <v>46</v>
      </c>
      <c r="O267" s="82"/>
      <c r="P267" s="213">
        <f>O267*H267</f>
        <v>0</v>
      </c>
      <c r="Q267" s="213">
        <v>1.75E-06</v>
      </c>
      <c r="R267" s="213">
        <f>Q267*H267</f>
        <v>7E-06</v>
      </c>
      <c r="S267" s="213">
        <v>0</v>
      </c>
      <c r="T267" s="214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15" t="s">
        <v>187</v>
      </c>
      <c r="AT267" s="215" t="s">
        <v>183</v>
      </c>
      <c r="AU267" s="215" t="s">
        <v>188</v>
      </c>
      <c r="AY267" s="15" t="s">
        <v>178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5" t="s">
        <v>182</v>
      </c>
      <c r="BK267" s="216">
        <f>ROUND(I267*H267,2)</f>
        <v>0</v>
      </c>
      <c r="BL267" s="15" t="s">
        <v>187</v>
      </c>
      <c r="BM267" s="215" t="s">
        <v>595</v>
      </c>
    </row>
    <row r="268" spans="1:65" s="2" customFormat="1" ht="14.4" customHeight="1">
      <c r="A268" s="36"/>
      <c r="B268" s="37"/>
      <c r="C268" s="217" t="s">
        <v>596</v>
      </c>
      <c r="D268" s="217" t="s">
        <v>272</v>
      </c>
      <c r="E268" s="218" t="s">
        <v>597</v>
      </c>
      <c r="F268" s="219" t="s">
        <v>598</v>
      </c>
      <c r="G268" s="220" t="s">
        <v>374</v>
      </c>
      <c r="H268" s="221">
        <v>4</v>
      </c>
      <c r="I268" s="222"/>
      <c r="J268" s="223">
        <f>ROUND(I268*H268,2)</f>
        <v>0</v>
      </c>
      <c r="K268" s="224"/>
      <c r="L268" s="225"/>
      <c r="M268" s="226" t="s">
        <v>28</v>
      </c>
      <c r="N268" s="227" t="s">
        <v>46</v>
      </c>
      <c r="O268" s="82"/>
      <c r="P268" s="213">
        <f>O268*H268</f>
        <v>0</v>
      </c>
      <c r="Q268" s="213">
        <v>0.0255</v>
      </c>
      <c r="R268" s="213">
        <f>Q268*H268</f>
        <v>0.102</v>
      </c>
      <c r="S268" s="213">
        <v>0</v>
      </c>
      <c r="T268" s="214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15" t="s">
        <v>215</v>
      </c>
      <c r="AT268" s="215" t="s">
        <v>272</v>
      </c>
      <c r="AU268" s="215" t="s">
        <v>188</v>
      </c>
      <c r="AY268" s="15" t="s">
        <v>178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5" t="s">
        <v>182</v>
      </c>
      <c r="BK268" s="216">
        <f>ROUND(I268*H268,2)</f>
        <v>0</v>
      </c>
      <c r="BL268" s="15" t="s">
        <v>187</v>
      </c>
      <c r="BM268" s="215" t="s">
        <v>599</v>
      </c>
    </row>
    <row r="269" spans="1:65" s="2" customFormat="1" ht="37.8" customHeight="1">
      <c r="A269" s="36"/>
      <c r="B269" s="37"/>
      <c r="C269" s="203" t="s">
        <v>600</v>
      </c>
      <c r="D269" s="203" t="s">
        <v>183</v>
      </c>
      <c r="E269" s="204" t="s">
        <v>601</v>
      </c>
      <c r="F269" s="205" t="s">
        <v>602</v>
      </c>
      <c r="G269" s="206" t="s">
        <v>374</v>
      </c>
      <c r="H269" s="207">
        <v>4</v>
      </c>
      <c r="I269" s="208"/>
      <c r="J269" s="209">
        <f>ROUND(I269*H269,2)</f>
        <v>0</v>
      </c>
      <c r="K269" s="210"/>
      <c r="L269" s="42"/>
      <c r="M269" s="211" t="s">
        <v>28</v>
      </c>
      <c r="N269" s="212" t="s">
        <v>46</v>
      </c>
      <c r="O269" s="82"/>
      <c r="P269" s="213">
        <f>O269*H269</f>
        <v>0</v>
      </c>
      <c r="Q269" s="213">
        <v>8.5E-07</v>
      </c>
      <c r="R269" s="213">
        <f>Q269*H269</f>
        <v>3.4E-06</v>
      </c>
      <c r="S269" s="213">
        <v>0</v>
      </c>
      <c r="T269" s="214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15" t="s">
        <v>187</v>
      </c>
      <c r="AT269" s="215" t="s">
        <v>183</v>
      </c>
      <c r="AU269" s="215" t="s">
        <v>188</v>
      </c>
      <c r="AY269" s="15" t="s">
        <v>178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5" t="s">
        <v>182</v>
      </c>
      <c r="BK269" s="216">
        <f>ROUND(I269*H269,2)</f>
        <v>0</v>
      </c>
      <c r="BL269" s="15" t="s">
        <v>187</v>
      </c>
      <c r="BM269" s="215" t="s">
        <v>603</v>
      </c>
    </row>
    <row r="270" spans="1:65" s="2" customFormat="1" ht="14.4" customHeight="1">
      <c r="A270" s="36"/>
      <c r="B270" s="37"/>
      <c r="C270" s="217" t="s">
        <v>604</v>
      </c>
      <c r="D270" s="217" t="s">
        <v>272</v>
      </c>
      <c r="E270" s="218" t="s">
        <v>605</v>
      </c>
      <c r="F270" s="219" t="s">
        <v>606</v>
      </c>
      <c r="G270" s="220" t="s">
        <v>374</v>
      </c>
      <c r="H270" s="221">
        <v>3</v>
      </c>
      <c r="I270" s="222"/>
      <c r="J270" s="223">
        <f>ROUND(I270*H270,2)</f>
        <v>0</v>
      </c>
      <c r="K270" s="224"/>
      <c r="L270" s="225"/>
      <c r="M270" s="226" t="s">
        <v>28</v>
      </c>
      <c r="N270" s="227" t="s">
        <v>46</v>
      </c>
      <c r="O270" s="82"/>
      <c r="P270" s="213">
        <f>O270*H270</f>
        <v>0</v>
      </c>
      <c r="Q270" s="213">
        <v>0.00035</v>
      </c>
      <c r="R270" s="213">
        <f>Q270*H270</f>
        <v>0.00105</v>
      </c>
      <c r="S270" s="213">
        <v>0</v>
      </c>
      <c r="T270" s="214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15" t="s">
        <v>215</v>
      </c>
      <c r="AT270" s="215" t="s">
        <v>272</v>
      </c>
      <c r="AU270" s="215" t="s">
        <v>188</v>
      </c>
      <c r="AY270" s="15" t="s">
        <v>178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5" t="s">
        <v>182</v>
      </c>
      <c r="BK270" s="216">
        <f>ROUND(I270*H270,2)</f>
        <v>0</v>
      </c>
      <c r="BL270" s="15" t="s">
        <v>187</v>
      </c>
      <c r="BM270" s="215" t="s">
        <v>607</v>
      </c>
    </row>
    <row r="271" spans="1:65" s="2" customFormat="1" ht="14.4" customHeight="1">
      <c r="A271" s="36"/>
      <c r="B271" s="37"/>
      <c r="C271" s="217" t="s">
        <v>608</v>
      </c>
      <c r="D271" s="217" t="s">
        <v>272</v>
      </c>
      <c r="E271" s="218" t="s">
        <v>609</v>
      </c>
      <c r="F271" s="219" t="s">
        <v>610</v>
      </c>
      <c r="G271" s="220" t="s">
        <v>374</v>
      </c>
      <c r="H271" s="221">
        <v>1</v>
      </c>
      <c r="I271" s="222"/>
      <c r="J271" s="223">
        <f>ROUND(I271*H271,2)</f>
        <v>0</v>
      </c>
      <c r="K271" s="224"/>
      <c r="L271" s="225"/>
      <c r="M271" s="226" t="s">
        <v>28</v>
      </c>
      <c r="N271" s="227" t="s">
        <v>46</v>
      </c>
      <c r="O271" s="82"/>
      <c r="P271" s="213">
        <f>O271*H271</f>
        <v>0</v>
      </c>
      <c r="Q271" s="213">
        <v>0.00029</v>
      </c>
      <c r="R271" s="213">
        <f>Q271*H271</f>
        <v>0.00029</v>
      </c>
      <c r="S271" s="213">
        <v>0</v>
      </c>
      <c r="T271" s="214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15" t="s">
        <v>215</v>
      </c>
      <c r="AT271" s="215" t="s">
        <v>272</v>
      </c>
      <c r="AU271" s="215" t="s">
        <v>188</v>
      </c>
      <c r="AY271" s="15" t="s">
        <v>178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5" t="s">
        <v>182</v>
      </c>
      <c r="BK271" s="216">
        <f>ROUND(I271*H271,2)</f>
        <v>0</v>
      </c>
      <c r="BL271" s="15" t="s">
        <v>187</v>
      </c>
      <c r="BM271" s="215" t="s">
        <v>611</v>
      </c>
    </row>
    <row r="272" spans="1:65" s="2" customFormat="1" ht="37.8" customHeight="1">
      <c r="A272" s="36"/>
      <c r="B272" s="37"/>
      <c r="C272" s="203" t="s">
        <v>612</v>
      </c>
      <c r="D272" s="203" t="s">
        <v>183</v>
      </c>
      <c r="E272" s="204" t="s">
        <v>613</v>
      </c>
      <c r="F272" s="205" t="s">
        <v>614</v>
      </c>
      <c r="G272" s="206" t="s">
        <v>374</v>
      </c>
      <c r="H272" s="207">
        <v>8</v>
      </c>
      <c r="I272" s="208"/>
      <c r="J272" s="209">
        <f>ROUND(I272*H272,2)</f>
        <v>0</v>
      </c>
      <c r="K272" s="210"/>
      <c r="L272" s="42"/>
      <c r="M272" s="211" t="s">
        <v>28</v>
      </c>
      <c r="N272" s="212" t="s">
        <v>46</v>
      </c>
      <c r="O272" s="82"/>
      <c r="P272" s="213">
        <f>O272*H272</f>
        <v>0</v>
      </c>
      <c r="Q272" s="213">
        <v>8.125E-05</v>
      </c>
      <c r="R272" s="213">
        <f>Q272*H272</f>
        <v>0.00065</v>
      </c>
      <c r="S272" s="213">
        <v>0</v>
      </c>
      <c r="T272" s="214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15" t="s">
        <v>187</v>
      </c>
      <c r="AT272" s="215" t="s">
        <v>183</v>
      </c>
      <c r="AU272" s="215" t="s">
        <v>188</v>
      </c>
      <c r="AY272" s="15" t="s">
        <v>178</v>
      </c>
      <c r="BE272" s="216">
        <f>IF(N272="základní",J272,0)</f>
        <v>0</v>
      </c>
      <c r="BF272" s="216">
        <f>IF(N272="snížená",J272,0)</f>
        <v>0</v>
      </c>
      <c r="BG272" s="216">
        <f>IF(N272="zákl. přenesená",J272,0)</f>
        <v>0</v>
      </c>
      <c r="BH272" s="216">
        <f>IF(N272="sníž. přenesená",J272,0)</f>
        <v>0</v>
      </c>
      <c r="BI272" s="216">
        <f>IF(N272="nulová",J272,0)</f>
        <v>0</v>
      </c>
      <c r="BJ272" s="15" t="s">
        <v>182</v>
      </c>
      <c r="BK272" s="216">
        <f>ROUND(I272*H272,2)</f>
        <v>0</v>
      </c>
      <c r="BL272" s="15" t="s">
        <v>187</v>
      </c>
      <c r="BM272" s="215" t="s">
        <v>615</v>
      </c>
    </row>
    <row r="273" spans="1:65" s="2" customFormat="1" ht="14.4" customHeight="1">
      <c r="A273" s="36"/>
      <c r="B273" s="37"/>
      <c r="C273" s="217" t="s">
        <v>616</v>
      </c>
      <c r="D273" s="217" t="s">
        <v>272</v>
      </c>
      <c r="E273" s="218" t="s">
        <v>617</v>
      </c>
      <c r="F273" s="219" t="s">
        <v>618</v>
      </c>
      <c r="G273" s="220" t="s">
        <v>374</v>
      </c>
      <c r="H273" s="221">
        <v>6</v>
      </c>
      <c r="I273" s="222"/>
      <c r="J273" s="223">
        <f>ROUND(I273*H273,2)</f>
        <v>0</v>
      </c>
      <c r="K273" s="224"/>
      <c r="L273" s="225"/>
      <c r="M273" s="226" t="s">
        <v>28</v>
      </c>
      <c r="N273" s="227" t="s">
        <v>46</v>
      </c>
      <c r="O273" s="82"/>
      <c r="P273" s="213">
        <f>O273*H273</f>
        <v>0</v>
      </c>
      <c r="Q273" s="213">
        <v>0.00054</v>
      </c>
      <c r="R273" s="213">
        <f>Q273*H273</f>
        <v>0.00324</v>
      </c>
      <c r="S273" s="213">
        <v>0</v>
      </c>
      <c r="T273" s="214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15" t="s">
        <v>215</v>
      </c>
      <c r="AT273" s="215" t="s">
        <v>272</v>
      </c>
      <c r="AU273" s="215" t="s">
        <v>188</v>
      </c>
      <c r="AY273" s="15" t="s">
        <v>178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5" t="s">
        <v>182</v>
      </c>
      <c r="BK273" s="216">
        <f>ROUND(I273*H273,2)</f>
        <v>0</v>
      </c>
      <c r="BL273" s="15" t="s">
        <v>187</v>
      </c>
      <c r="BM273" s="215" t="s">
        <v>619</v>
      </c>
    </row>
    <row r="274" spans="1:65" s="2" customFormat="1" ht="14.4" customHeight="1">
      <c r="A274" s="36"/>
      <c r="B274" s="37"/>
      <c r="C274" s="217" t="s">
        <v>620</v>
      </c>
      <c r="D274" s="217" t="s">
        <v>272</v>
      </c>
      <c r="E274" s="218" t="s">
        <v>621</v>
      </c>
      <c r="F274" s="219" t="s">
        <v>622</v>
      </c>
      <c r="G274" s="220" t="s">
        <v>374</v>
      </c>
      <c r="H274" s="221">
        <v>2</v>
      </c>
      <c r="I274" s="222"/>
      <c r="J274" s="223">
        <f>ROUND(I274*H274,2)</f>
        <v>0</v>
      </c>
      <c r="K274" s="224"/>
      <c r="L274" s="225"/>
      <c r="M274" s="226" t="s">
        <v>28</v>
      </c>
      <c r="N274" s="227" t="s">
        <v>46</v>
      </c>
      <c r="O274" s="82"/>
      <c r="P274" s="213">
        <f>O274*H274</f>
        <v>0</v>
      </c>
      <c r="Q274" s="213">
        <v>0.00065</v>
      </c>
      <c r="R274" s="213">
        <f>Q274*H274</f>
        <v>0.0013</v>
      </c>
      <c r="S274" s="213">
        <v>0</v>
      </c>
      <c r="T274" s="214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15" t="s">
        <v>215</v>
      </c>
      <c r="AT274" s="215" t="s">
        <v>272</v>
      </c>
      <c r="AU274" s="215" t="s">
        <v>188</v>
      </c>
      <c r="AY274" s="15" t="s">
        <v>178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5" t="s">
        <v>182</v>
      </c>
      <c r="BK274" s="216">
        <f>ROUND(I274*H274,2)</f>
        <v>0</v>
      </c>
      <c r="BL274" s="15" t="s">
        <v>187</v>
      </c>
      <c r="BM274" s="215" t="s">
        <v>623</v>
      </c>
    </row>
    <row r="275" spans="1:65" s="2" customFormat="1" ht="37.8" customHeight="1">
      <c r="A275" s="36"/>
      <c r="B275" s="37"/>
      <c r="C275" s="203" t="s">
        <v>624</v>
      </c>
      <c r="D275" s="203" t="s">
        <v>183</v>
      </c>
      <c r="E275" s="204" t="s">
        <v>625</v>
      </c>
      <c r="F275" s="205" t="s">
        <v>626</v>
      </c>
      <c r="G275" s="206" t="s">
        <v>374</v>
      </c>
      <c r="H275" s="207">
        <v>2</v>
      </c>
      <c r="I275" s="208"/>
      <c r="J275" s="209">
        <f>ROUND(I275*H275,2)</f>
        <v>0</v>
      </c>
      <c r="K275" s="210"/>
      <c r="L275" s="42"/>
      <c r="M275" s="211" t="s">
        <v>28</v>
      </c>
      <c r="N275" s="212" t="s">
        <v>46</v>
      </c>
      <c r="O275" s="82"/>
      <c r="P275" s="213">
        <f>O275*H275</f>
        <v>0</v>
      </c>
      <c r="Q275" s="213">
        <v>8.125E-05</v>
      </c>
      <c r="R275" s="213">
        <f>Q275*H275</f>
        <v>0.0001625</v>
      </c>
      <c r="S275" s="213">
        <v>0</v>
      </c>
      <c r="T275" s="214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15" t="s">
        <v>187</v>
      </c>
      <c r="AT275" s="215" t="s">
        <v>183</v>
      </c>
      <c r="AU275" s="215" t="s">
        <v>188</v>
      </c>
      <c r="AY275" s="15" t="s">
        <v>178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5" t="s">
        <v>182</v>
      </c>
      <c r="BK275" s="216">
        <f>ROUND(I275*H275,2)</f>
        <v>0</v>
      </c>
      <c r="BL275" s="15" t="s">
        <v>187</v>
      </c>
      <c r="BM275" s="215" t="s">
        <v>627</v>
      </c>
    </row>
    <row r="276" spans="1:65" s="2" customFormat="1" ht="14.4" customHeight="1">
      <c r="A276" s="36"/>
      <c r="B276" s="37"/>
      <c r="C276" s="217" t="s">
        <v>628</v>
      </c>
      <c r="D276" s="217" t="s">
        <v>272</v>
      </c>
      <c r="E276" s="218" t="s">
        <v>629</v>
      </c>
      <c r="F276" s="219" t="s">
        <v>630</v>
      </c>
      <c r="G276" s="220" t="s">
        <v>374</v>
      </c>
      <c r="H276" s="221">
        <v>2</v>
      </c>
      <c r="I276" s="222"/>
      <c r="J276" s="223">
        <f>ROUND(I276*H276,2)</f>
        <v>0</v>
      </c>
      <c r="K276" s="224"/>
      <c r="L276" s="225"/>
      <c r="M276" s="226" t="s">
        <v>28</v>
      </c>
      <c r="N276" s="227" t="s">
        <v>46</v>
      </c>
      <c r="O276" s="82"/>
      <c r="P276" s="213">
        <f>O276*H276</f>
        <v>0</v>
      </c>
      <c r="Q276" s="213">
        <v>0.0028</v>
      </c>
      <c r="R276" s="213">
        <f>Q276*H276</f>
        <v>0.0056</v>
      </c>
      <c r="S276" s="213">
        <v>0</v>
      </c>
      <c r="T276" s="214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15" t="s">
        <v>215</v>
      </c>
      <c r="AT276" s="215" t="s">
        <v>272</v>
      </c>
      <c r="AU276" s="215" t="s">
        <v>188</v>
      </c>
      <c r="AY276" s="15" t="s">
        <v>178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5" t="s">
        <v>182</v>
      </c>
      <c r="BK276" s="216">
        <f>ROUND(I276*H276,2)</f>
        <v>0</v>
      </c>
      <c r="BL276" s="15" t="s">
        <v>187</v>
      </c>
      <c r="BM276" s="215" t="s">
        <v>631</v>
      </c>
    </row>
    <row r="277" spans="1:65" s="2" customFormat="1" ht="37.8" customHeight="1">
      <c r="A277" s="36"/>
      <c r="B277" s="37"/>
      <c r="C277" s="203" t="s">
        <v>632</v>
      </c>
      <c r="D277" s="203" t="s">
        <v>183</v>
      </c>
      <c r="E277" s="204" t="s">
        <v>633</v>
      </c>
      <c r="F277" s="205" t="s">
        <v>634</v>
      </c>
      <c r="G277" s="206" t="s">
        <v>374</v>
      </c>
      <c r="H277" s="207">
        <v>1</v>
      </c>
      <c r="I277" s="208"/>
      <c r="J277" s="209">
        <f>ROUND(I277*H277,2)</f>
        <v>0</v>
      </c>
      <c r="K277" s="210"/>
      <c r="L277" s="42"/>
      <c r="M277" s="211" t="s">
        <v>28</v>
      </c>
      <c r="N277" s="212" t="s">
        <v>46</v>
      </c>
      <c r="O277" s="82"/>
      <c r="P277" s="213">
        <f>O277*H277</f>
        <v>0</v>
      </c>
      <c r="Q277" s="213">
        <v>8.125E-05</v>
      </c>
      <c r="R277" s="213">
        <f>Q277*H277</f>
        <v>8.125E-05</v>
      </c>
      <c r="S277" s="213">
        <v>0</v>
      </c>
      <c r="T277" s="214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15" t="s">
        <v>187</v>
      </c>
      <c r="AT277" s="215" t="s">
        <v>183</v>
      </c>
      <c r="AU277" s="215" t="s">
        <v>188</v>
      </c>
      <c r="AY277" s="15" t="s">
        <v>178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5" t="s">
        <v>182</v>
      </c>
      <c r="BK277" s="216">
        <f>ROUND(I277*H277,2)</f>
        <v>0</v>
      </c>
      <c r="BL277" s="15" t="s">
        <v>187</v>
      </c>
      <c r="BM277" s="215" t="s">
        <v>635</v>
      </c>
    </row>
    <row r="278" spans="1:65" s="2" customFormat="1" ht="14.4" customHeight="1">
      <c r="A278" s="36"/>
      <c r="B278" s="37"/>
      <c r="C278" s="217" t="s">
        <v>636</v>
      </c>
      <c r="D278" s="217" t="s">
        <v>272</v>
      </c>
      <c r="E278" s="218" t="s">
        <v>637</v>
      </c>
      <c r="F278" s="219" t="s">
        <v>638</v>
      </c>
      <c r="G278" s="220" t="s">
        <v>374</v>
      </c>
      <c r="H278" s="221">
        <v>1</v>
      </c>
      <c r="I278" s="222"/>
      <c r="J278" s="223">
        <f>ROUND(I278*H278,2)</f>
        <v>0</v>
      </c>
      <c r="K278" s="224"/>
      <c r="L278" s="225"/>
      <c r="M278" s="226" t="s">
        <v>28</v>
      </c>
      <c r="N278" s="227" t="s">
        <v>46</v>
      </c>
      <c r="O278" s="82"/>
      <c r="P278" s="213">
        <f>O278*H278</f>
        <v>0</v>
      </c>
      <c r="Q278" s="213">
        <v>0.00041</v>
      </c>
      <c r="R278" s="213">
        <f>Q278*H278</f>
        <v>0.00041</v>
      </c>
      <c r="S278" s="213">
        <v>0</v>
      </c>
      <c r="T278" s="214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15" t="s">
        <v>215</v>
      </c>
      <c r="AT278" s="215" t="s">
        <v>272</v>
      </c>
      <c r="AU278" s="215" t="s">
        <v>188</v>
      </c>
      <c r="AY278" s="15" t="s">
        <v>178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5" t="s">
        <v>182</v>
      </c>
      <c r="BK278" s="216">
        <f>ROUND(I278*H278,2)</f>
        <v>0</v>
      </c>
      <c r="BL278" s="15" t="s">
        <v>187</v>
      </c>
      <c r="BM278" s="215" t="s">
        <v>639</v>
      </c>
    </row>
    <row r="279" spans="1:65" s="2" customFormat="1" ht="37.8" customHeight="1">
      <c r="A279" s="36"/>
      <c r="B279" s="37"/>
      <c r="C279" s="203" t="s">
        <v>640</v>
      </c>
      <c r="D279" s="203" t="s">
        <v>183</v>
      </c>
      <c r="E279" s="204" t="s">
        <v>641</v>
      </c>
      <c r="F279" s="205" t="s">
        <v>642</v>
      </c>
      <c r="G279" s="206" t="s">
        <v>374</v>
      </c>
      <c r="H279" s="207">
        <v>1</v>
      </c>
      <c r="I279" s="208"/>
      <c r="J279" s="209">
        <f>ROUND(I279*H279,2)</f>
        <v>0</v>
      </c>
      <c r="K279" s="210"/>
      <c r="L279" s="42"/>
      <c r="M279" s="211" t="s">
        <v>28</v>
      </c>
      <c r="N279" s="212" t="s">
        <v>46</v>
      </c>
      <c r="O279" s="82"/>
      <c r="P279" s="213">
        <f>O279*H279</f>
        <v>0</v>
      </c>
      <c r="Q279" s="213">
        <v>0.0001019</v>
      </c>
      <c r="R279" s="213">
        <f>Q279*H279</f>
        <v>0.0001019</v>
      </c>
      <c r="S279" s="213">
        <v>0</v>
      </c>
      <c r="T279" s="214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15" t="s">
        <v>187</v>
      </c>
      <c r="AT279" s="215" t="s">
        <v>183</v>
      </c>
      <c r="AU279" s="215" t="s">
        <v>188</v>
      </c>
      <c r="AY279" s="15" t="s">
        <v>178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5" t="s">
        <v>182</v>
      </c>
      <c r="BK279" s="216">
        <f>ROUND(I279*H279,2)</f>
        <v>0</v>
      </c>
      <c r="BL279" s="15" t="s">
        <v>187</v>
      </c>
      <c r="BM279" s="215" t="s">
        <v>643</v>
      </c>
    </row>
    <row r="280" spans="1:65" s="2" customFormat="1" ht="24.15" customHeight="1">
      <c r="A280" s="36"/>
      <c r="B280" s="37"/>
      <c r="C280" s="217" t="s">
        <v>644</v>
      </c>
      <c r="D280" s="217" t="s">
        <v>272</v>
      </c>
      <c r="E280" s="218" t="s">
        <v>645</v>
      </c>
      <c r="F280" s="219" t="s">
        <v>646</v>
      </c>
      <c r="G280" s="220" t="s">
        <v>374</v>
      </c>
      <c r="H280" s="221">
        <v>1</v>
      </c>
      <c r="I280" s="222"/>
      <c r="J280" s="223">
        <f>ROUND(I280*H280,2)</f>
        <v>0</v>
      </c>
      <c r="K280" s="224"/>
      <c r="L280" s="225"/>
      <c r="M280" s="226" t="s">
        <v>28</v>
      </c>
      <c r="N280" s="227" t="s">
        <v>46</v>
      </c>
      <c r="O280" s="82"/>
      <c r="P280" s="213">
        <f>O280*H280</f>
        <v>0</v>
      </c>
      <c r="Q280" s="213">
        <v>0.0028</v>
      </c>
      <c r="R280" s="213">
        <f>Q280*H280</f>
        <v>0.0028</v>
      </c>
      <c r="S280" s="213">
        <v>0</v>
      </c>
      <c r="T280" s="214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15" t="s">
        <v>215</v>
      </c>
      <c r="AT280" s="215" t="s">
        <v>272</v>
      </c>
      <c r="AU280" s="215" t="s">
        <v>188</v>
      </c>
      <c r="AY280" s="15" t="s">
        <v>178</v>
      </c>
      <c r="BE280" s="216">
        <f>IF(N280="základní",J280,0)</f>
        <v>0</v>
      </c>
      <c r="BF280" s="216">
        <f>IF(N280="snížená",J280,0)</f>
        <v>0</v>
      </c>
      <c r="BG280" s="216">
        <f>IF(N280="zákl. přenesená",J280,0)</f>
        <v>0</v>
      </c>
      <c r="BH280" s="216">
        <f>IF(N280="sníž. přenesená",J280,0)</f>
        <v>0</v>
      </c>
      <c r="BI280" s="216">
        <f>IF(N280="nulová",J280,0)</f>
        <v>0</v>
      </c>
      <c r="BJ280" s="15" t="s">
        <v>182</v>
      </c>
      <c r="BK280" s="216">
        <f>ROUND(I280*H280,2)</f>
        <v>0</v>
      </c>
      <c r="BL280" s="15" t="s">
        <v>187</v>
      </c>
      <c r="BM280" s="215" t="s">
        <v>647</v>
      </c>
    </row>
    <row r="281" spans="1:63" s="12" customFormat="1" ht="20.85" customHeight="1">
      <c r="A281" s="12"/>
      <c r="B281" s="187"/>
      <c r="C281" s="188"/>
      <c r="D281" s="189" t="s">
        <v>73</v>
      </c>
      <c r="E281" s="201" t="s">
        <v>557</v>
      </c>
      <c r="F281" s="201" t="s">
        <v>648</v>
      </c>
      <c r="G281" s="188"/>
      <c r="H281" s="188"/>
      <c r="I281" s="191"/>
      <c r="J281" s="202">
        <f>BK281</f>
        <v>0</v>
      </c>
      <c r="K281" s="188"/>
      <c r="L281" s="193"/>
      <c r="M281" s="194"/>
      <c r="N281" s="195"/>
      <c r="O281" s="195"/>
      <c r="P281" s="196">
        <f>SUM(P282:P300)</f>
        <v>0</v>
      </c>
      <c r="Q281" s="195"/>
      <c r="R281" s="196">
        <f>SUM(R282:R300)</f>
        <v>11.3285907746</v>
      </c>
      <c r="S281" s="195"/>
      <c r="T281" s="197">
        <f>SUM(T282:T300)</f>
        <v>2.4146400000000003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198" t="s">
        <v>82</v>
      </c>
      <c r="AT281" s="199" t="s">
        <v>73</v>
      </c>
      <c r="AU281" s="199" t="s">
        <v>182</v>
      </c>
      <c r="AY281" s="198" t="s">
        <v>178</v>
      </c>
      <c r="BK281" s="200">
        <f>SUM(BK282:BK300)</f>
        <v>0</v>
      </c>
    </row>
    <row r="282" spans="1:65" s="2" customFormat="1" ht="24.15" customHeight="1">
      <c r="A282" s="36"/>
      <c r="B282" s="37"/>
      <c r="C282" s="203" t="s">
        <v>649</v>
      </c>
      <c r="D282" s="203" t="s">
        <v>183</v>
      </c>
      <c r="E282" s="204" t="s">
        <v>650</v>
      </c>
      <c r="F282" s="205" t="s">
        <v>651</v>
      </c>
      <c r="G282" s="206" t="s">
        <v>213</v>
      </c>
      <c r="H282" s="207">
        <v>0.394</v>
      </c>
      <c r="I282" s="208"/>
      <c r="J282" s="209">
        <f>ROUND(I282*H282,2)</f>
        <v>0</v>
      </c>
      <c r="K282" s="210"/>
      <c r="L282" s="42"/>
      <c r="M282" s="211" t="s">
        <v>28</v>
      </c>
      <c r="N282" s="212" t="s">
        <v>46</v>
      </c>
      <c r="O282" s="82"/>
      <c r="P282" s="213">
        <f>O282*H282</f>
        <v>0</v>
      </c>
      <c r="Q282" s="213">
        <v>0</v>
      </c>
      <c r="R282" s="213">
        <f>Q282*H282</f>
        <v>0</v>
      </c>
      <c r="S282" s="213">
        <v>1.56</v>
      </c>
      <c r="T282" s="214">
        <f>S282*H282</f>
        <v>0.6146400000000001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15" t="s">
        <v>187</v>
      </c>
      <c r="AT282" s="215" t="s">
        <v>183</v>
      </c>
      <c r="AU282" s="215" t="s">
        <v>188</v>
      </c>
      <c r="AY282" s="15" t="s">
        <v>178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5" t="s">
        <v>182</v>
      </c>
      <c r="BK282" s="216">
        <f>ROUND(I282*H282,2)</f>
        <v>0</v>
      </c>
      <c r="BL282" s="15" t="s">
        <v>187</v>
      </c>
      <c r="BM282" s="215" t="s">
        <v>652</v>
      </c>
    </row>
    <row r="283" spans="1:65" s="2" customFormat="1" ht="14.4" customHeight="1">
      <c r="A283" s="36"/>
      <c r="B283" s="37"/>
      <c r="C283" s="203" t="s">
        <v>653</v>
      </c>
      <c r="D283" s="203" t="s">
        <v>183</v>
      </c>
      <c r="E283" s="204" t="s">
        <v>654</v>
      </c>
      <c r="F283" s="205" t="s">
        <v>655</v>
      </c>
      <c r="G283" s="206" t="s">
        <v>204</v>
      </c>
      <c r="H283" s="207">
        <v>51</v>
      </c>
      <c r="I283" s="208"/>
      <c r="J283" s="209">
        <f>ROUND(I283*H283,2)</f>
        <v>0</v>
      </c>
      <c r="K283" s="210"/>
      <c r="L283" s="42"/>
      <c r="M283" s="211" t="s">
        <v>28</v>
      </c>
      <c r="N283" s="212" t="s">
        <v>46</v>
      </c>
      <c r="O283" s="82"/>
      <c r="P283" s="213">
        <f>O283*H283</f>
        <v>0</v>
      </c>
      <c r="Q283" s="213">
        <v>0</v>
      </c>
      <c r="R283" s="213">
        <f>Q283*H283</f>
        <v>0</v>
      </c>
      <c r="S283" s="213">
        <v>0</v>
      </c>
      <c r="T283" s="214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15" t="s">
        <v>187</v>
      </c>
      <c r="AT283" s="215" t="s">
        <v>183</v>
      </c>
      <c r="AU283" s="215" t="s">
        <v>188</v>
      </c>
      <c r="AY283" s="15" t="s">
        <v>178</v>
      </c>
      <c r="BE283" s="216">
        <f>IF(N283="základní",J283,0)</f>
        <v>0</v>
      </c>
      <c r="BF283" s="216">
        <f>IF(N283="snížená",J283,0)</f>
        <v>0</v>
      </c>
      <c r="BG283" s="216">
        <f>IF(N283="zákl. přenesená",J283,0)</f>
        <v>0</v>
      </c>
      <c r="BH283" s="216">
        <f>IF(N283="sníž. přenesená",J283,0)</f>
        <v>0</v>
      </c>
      <c r="BI283" s="216">
        <f>IF(N283="nulová",J283,0)</f>
        <v>0</v>
      </c>
      <c r="BJ283" s="15" t="s">
        <v>182</v>
      </c>
      <c r="BK283" s="216">
        <f>ROUND(I283*H283,2)</f>
        <v>0</v>
      </c>
      <c r="BL283" s="15" t="s">
        <v>187</v>
      </c>
      <c r="BM283" s="215" t="s">
        <v>656</v>
      </c>
    </row>
    <row r="284" spans="1:65" s="2" customFormat="1" ht="101.25" customHeight="1">
      <c r="A284" s="36"/>
      <c r="B284" s="37"/>
      <c r="C284" s="203" t="s">
        <v>657</v>
      </c>
      <c r="D284" s="203" t="s">
        <v>183</v>
      </c>
      <c r="E284" s="204" t="s">
        <v>658</v>
      </c>
      <c r="F284" s="205" t="s">
        <v>659</v>
      </c>
      <c r="G284" s="206" t="s">
        <v>213</v>
      </c>
      <c r="H284" s="207">
        <v>0.893</v>
      </c>
      <c r="I284" s="208"/>
      <c r="J284" s="209">
        <f>ROUND(I284*H284,2)</f>
        <v>0</v>
      </c>
      <c r="K284" s="210"/>
      <c r="L284" s="42"/>
      <c r="M284" s="211" t="s">
        <v>28</v>
      </c>
      <c r="N284" s="212" t="s">
        <v>46</v>
      </c>
      <c r="O284" s="82"/>
      <c r="P284" s="213">
        <f>O284*H284</f>
        <v>0</v>
      </c>
      <c r="Q284" s="213">
        <v>1.4468722</v>
      </c>
      <c r="R284" s="213">
        <f>Q284*H284</f>
        <v>1.2920568746</v>
      </c>
      <c r="S284" s="213">
        <v>0</v>
      </c>
      <c r="T284" s="214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15" t="s">
        <v>187</v>
      </c>
      <c r="AT284" s="215" t="s">
        <v>183</v>
      </c>
      <c r="AU284" s="215" t="s">
        <v>188</v>
      </c>
      <c r="AY284" s="15" t="s">
        <v>178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5" t="s">
        <v>182</v>
      </c>
      <c r="BK284" s="216">
        <f>ROUND(I284*H284,2)</f>
        <v>0</v>
      </c>
      <c r="BL284" s="15" t="s">
        <v>187</v>
      </c>
      <c r="BM284" s="215" t="s">
        <v>660</v>
      </c>
    </row>
    <row r="285" spans="1:65" s="2" customFormat="1" ht="24.15" customHeight="1">
      <c r="A285" s="36"/>
      <c r="B285" s="37"/>
      <c r="C285" s="203" t="s">
        <v>661</v>
      </c>
      <c r="D285" s="203" t="s">
        <v>183</v>
      </c>
      <c r="E285" s="204" t="s">
        <v>662</v>
      </c>
      <c r="F285" s="205" t="s">
        <v>663</v>
      </c>
      <c r="G285" s="206" t="s">
        <v>374</v>
      </c>
      <c r="H285" s="207">
        <v>8</v>
      </c>
      <c r="I285" s="208"/>
      <c r="J285" s="209">
        <f>ROUND(I285*H285,2)</f>
        <v>0</v>
      </c>
      <c r="K285" s="210"/>
      <c r="L285" s="42"/>
      <c r="M285" s="211" t="s">
        <v>28</v>
      </c>
      <c r="N285" s="212" t="s">
        <v>46</v>
      </c>
      <c r="O285" s="82"/>
      <c r="P285" s="213">
        <f>O285*H285</f>
        <v>0</v>
      </c>
      <c r="Q285" s="213">
        <v>0.010186</v>
      </c>
      <c r="R285" s="213">
        <f>Q285*H285</f>
        <v>0.081488</v>
      </c>
      <c r="S285" s="213">
        <v>0</v>
      </c>
      <c r="T285" s="214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15" t="s">
        <v>187</v>
      </c>
      <c r="AT285" s="215" t="s">
        <v>183</v>
      </c>
      <c r="AU285" s="215" t="s">
        <v>188</v>
      </c>
      <c r="AY285" s="15" t="s">
        <v>178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5" t="s">
        <v>182</v>
      </c>
      <c r="BK285" s="216">
        <f>ROUND(I285*H285,2)</f>
        <v>0</v>
      </c>
      <c r="BL285" s="15" t="s">
        <v>187</v>
      </c>
      <c r="BM285" s="215" t="s">
        <v>664</v>
      </c>
    </row>
    <row r="286" spans="1:65" s="2" customFormat="1" ht="14.4" customHeight="1">
      <c r="A286" s="36"/>
      <c r="B286" s="37"/>
      <c r="C286" s="217" t="s">
        <v>665</v>
      </c>
      <c r="D286" s="217" t="s">
        <v>272</v>
      </c>
      <c r="E286" s="218" t="s">
        <v>666</v>
      </c>
      <c r="F286" s="219" t="s">
        <v>667</v>
      </c>
      <c r="G286" s="220" t="s">
        <v>374</v>
      </c>
      <c r="H286" s="221">
        <v>8</v>
      </c>
      <c r="I286" s="222"/>
      <c r="J286" s="223">
        <f>ROUND(I286*H286,2)</f>
        <v>0</v>
      </c>
      <c r="K286" s="224"/>
      <c r="L286" s="225"/>
      <c r="M286" s="226" t="s">
        <v>28</v>
      </c>
      <c r="N286" s="227" t="s">
        <v>46</v>
      </c>
      <c r="O286" s="82"/>
      <c r="P286" s="213">
        <f>O286*H286</f>
        <v>0</v>
      </c>
      <c r="Q286" s="213">
        <v>0.254</v>
      </c>
      <c r="R286" s="213">
        <f>Q286*H286</f>
        <v>2.032</v>
      </c>
      <c r="S286" s="213">
        <v>0</v>
      </c>
      <c r="T286" s="214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15" t="s">
        <v>215</v>
      </c>
      <c r="AT286" s="215" t="s">
        <v>272</v>
      </c>
      <c r="AU286" s="215" t="s">
        <v>188</v>
      </c>
      <c r="AY286" s="15" t="s">
        <v>178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5" t="s">
        <v>182</v>
      </c>
      <c r="BK286" s="216">
        <f>ROUND(I286*H286,2)</f>
        <v>0</v>
      </c>
      <c r="BL286" s="15" t="s">
        <v>187</v>
      </c>
      <c r="BM286" s="215" t="s">
        <v>668</v>
      </c>
    </row>
    <row r="287" spans="1:65" s="2" customFormat="1" ht="24.15" customHeight="1">
      <c r="A287" s="36"/>
      <c r="B287" s="37"/>
      <c r="C287" s="203" t="s">
        <v>669</v>
      </c>
      <c r="D287" s="203" t="s">
        <v>183</v>
      </c>
      <c r="E287" s="204" t="s">
        <v>670</v>
      </c>
      <c r="F287" s="205" t="s">
        <v>671</v>
      </c>
      <c r="G287" s="206" t="s">
        <v>374</v>
      </c>
      <c r="H287" s="207">
        <v>2</v>
      </c>
      <c r="I287" s="208"/>
      <c r="J287" s="209">
        <f>ROUND(I287*H287,2)</f>
        <v>0</v>
      </c>
      <c r="K287" s="210"/>
      <c r="L287" s="42"/>
      <c r="M287" s="211" t="s">
        <v>28</v>
      </c>
      <c r="N287" s="212" t="s">
        <v>46</v>
      </c>
      <c r="O287" s="82"/>
      <c r="P287" s="213">
        <f>O287*H287</f>
        <v>0</v>
      </c>
      <c r="Q287" s="213">
        <v>0.01248</v>
      </c>
      <c r="R287" s="213">
        <f>Q287*H287</f>
        <v>0.02496</v>
      </c>
      <c r="S287" s="213">
        <v>0</v>
      </c>
      <c r="T287" s="214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15" t="s">
        <v>187</v>
      </c>
      <c r="AT287" s="215" t="s">
        <v>183</v>
      </c>
      <c r="AU287" s="215" t="s">
        <v>188</v>
      </c>
      <c r="AY287" s="15" t="s">
        <v>178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5" t="s">
        <v>182</v>
      </c>
      <c r="BK287" s="216">
        <f>ROUND(I287*H287,2)</f>
        <v>0</v>
      </c>
      <c r="BL287" s="15" t="s">
        <v>187</v>
      </c>
      <c r="BM287" s="215" t="s">
        <v>672</v>
      </c>
    </row>
    <row r="288" spans="1:65" s="2" customFormat="1" ht="24.15" customHeight="1">
      <c r="A288" s="36"/>
      <c r="B288" s="37"/>
      <c r="C288" s="217" t="s">
        <v>673</v>
      </c>
      <c r="D288" s="217" t="s">
        <v>272</v>
      </c>
      <c r="E288" s="218" t="s">
        <v>674</v>
      </c>
      <c r="F288" s="219" t="s">
        <v>675</v>
      </c>
      <c r="G288" s="220" t="s">
        <v>374</v>
      </c>
      <c r="H288" s="221">
        <v>2</v>
      </c>
      <c r="I288" s="222"/>
      <c r="J288" s="223">
        <f>ROUND(I288*H288,2)</f>
        <v>0</v>
      </c>
      <c r="K288" s="224"/>
      <c r="L288" s="225"/>
      <c r="M288" s="226" t="s">
        <v>28</v>
      </c>
      <c r="N288" s="227" t="s">
        <v>46</v>
      </c>
      <c r="O288" s="82"/>
      <c r="P288" s="213">
        <f>O288*H288</f>
        <v>0</v>
      </c>
      <c r="Q288" s="213">
        <v>0.548</v>
      </c>
      <c r="R288" s="213">
        <f>Q288*H288</f>
        <v>1.096</v>
      </c>
      <c r="S288" s="213">
        <v>0</v>
      </c>
      <c r="T288" s="214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15" t="s">
        <v>215</v>
      </c>
      <c r="AT288" s="215" t="s">
        <v>272</v>
      </c>
      <c r="AU288" s="215" t="s">
        <v>188</v>
      </c>
      <c r="AY288" s="15" t="s">
        <v>178</v>
      </c>
      <c r="BE288" s="216">
        <f>IF(N288="základní",J288,0)</f>
        <v>0</v>
      </c>
      <c r="BF288" s="216">
        <f>IF(N288="snížená",J288,0)</f>
        <v>0</v>
      </c>
      <c r="BG288" s="216">
        <f>IF(N288="zákl. přenesená",J288,0)</f>
        <v>0</v>
      </c>
      <c r="BH288" s="216">
        <f>IF(N288="sníž. přenesená",J288,0)</f>
        <v>0</v>
      </c>
      <c r="BI288" s="216">
        <f>IF(N288="nulová",J288,0)</f>
        <v>0</v>
      </c>
      <c r="BJ288" s="15" t="s">
        <v>182</v>
      </c>
      <c r="BK288" s="216">
        <f>ROUND(I288*H288,2)</f>
        <v>0</v>
      </c>
      <c r="BL288" s="15" t="s">
        <v>187</v>
      </c>
      <c r="BM288" s="215" t="s">
        <v>676</v>
      </c>
    </row>
    <row r="289" spans="1:65" s="2" customFormat="1" ht="24.15" customHeight="1">
      <c r="A289" s="36"/>
      <c r="B289" s="37"/>
      <c r="C289" s="203" t="s">
        <v>677</v>
      </c>
      <c r="D289" s="203" t="s">
        <v>183</v>
      </c>
      <c r="E289" s="204" t="s">
        <v>678</v>
      </c>
      <c r="F289" s="205" t="s">
        <v>679</v>
      </c>
      <c r="G289" s="206" t="s">
        <v>374</v>
      </c>
      <c r="H289" s="207">
        <v>2</v>
      </c>
      <c r="I289" s="208"/>
      <c r="J289" s="209">
        <f>ROUND(I289*H289,2)</f>
        <v>0</v>
      </c>
      <c r="K289" s="210"/>
      <c r="L289" s="42"/>
      <c r="M289" s="211" t="s">
        <v>28</v>
      </c>
      <c r="N289" s="212" t="s">
        <v>46</v>
      </c>
      <c r="O289" s="82"/>
      <c r="P289" s="213">
        <f>O289*H289</f>
        <v>0</v>
      </c>
      <c r="Q289" s="213">
        <v>0.028538</v>
      </c>
      <c r="R289" s="213">
        <f>Q289*H289</f>
        <v>0.057076</v>
      </c>
      <c r="S289" s="213">
        <v>0</v>
      </c>
      <c r="T289" s="214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15" t="s">
        <v>187</v>
      </c>
      <c r="AT289" s="215" t="s">
        <v>183</v>
      </c>
      <c r="AU289" s="215" t="s">
        <v>188</v>
      </c>
      <c r="AY289" s="15" t="s">
        <v>178</v>
      </c>
      <c r="BE289" s="216">
        <f>IF(N289="základní",J289,0)</f>
        <v>0</v>
      </c>
      <c r="BF289" s="216">
        <f>IF(N289="snížená",J289,0)</f>
        <v>0</v>
      </c>
      <c r="BG289" s="216">
        <f>IF(N289="zákl. přenesená",J289,0)</f>
        <v>0</v>
      </c>
      <c r="BH289" s="216">
        <f>IF(N289="sníž. přenesená",J289,0)</f>
        <v>0</v>
      </c>
      <c r="BI289" s="216">
        <f>IF(N289="nulová",J289,0)</f>
        <v>0</v>
      </c>
      <c r="BJ289" s="15" t="s">
        <v>182</v>
      </c>
      <c r="BK289" s="216">
        <f>ROUND(I289*H289,2)</f>
        <v>0</v>
      </c>
      <c r="BL289" s="15" t="s">
        <v>187</v>
      </c>
      <c r="BM289" s="215" t="s">
        <v>680</v>
      </c>
    </row>
    <row r="290" spans="1:65" s="2" customFormat="1" ht="24.15" customHeight="1">
      <c r="A290" s="36"/>
      <c r="B290" s="37"/>
      <c r="C290" s="217" t="s">
        <v>681</v>
      </c>
      <c r="D290" s="217" t="s">
        <v>272</v>
      </c>
      <c r="E290" s="218" t="s">
        <v>682</v>
      </c>
      <c r="F290" s="219" t="s">
        <v>683</v>
      </c>
      <c r="G290" s="220" t="s">
        <v>374</v>
      </c>
      <c r="H290" s="221">
        <v>2</v>
      </c>
      <c r="I290" s="222"/>
      <c r="J290" s="223">
        <f>ROUND(I290*H290,2)</f>
        <v>0</v>
      </c>
      <c r="K290" s="224"/>
      <c r="L290" s="225"/>
      <c r="M290" s="226" t="s">
        <v>28</v>
      </c>
      <c r="N290" s="227" t="s">
        <v>46</v>
      </c>
      <c r="O290" s="82"/>
      <c r="P290" s="213">
        <f>O290*H290</f>
        <v>0</v>
      </c>
      <c r="Q290" s="213">
        <v>1.363</v>
      </c>
      <c r="R290" s="213">
        <f>Q290*H290</f>
        <v>2.726</v>
      </c>
      <c r="S290" s="213">
        <v>0</v>
      </c>
      <c r="T290" s="214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15" t="s">
        <v>215</v>
      </c>
      <c r="AT290" s="215" t="s">
        <v>272</v>
      </c>
      <c r="AU290" s="215" t="s">
        <v>188</v>
      </c>
      <c r="AY290" s="15" t="s">
        <v>178</v>
      </c>
      <c r="BE290" s="216">
        <f>IF(N290="základní",J290,0)</f>
        <v>0</v>
      </c>
      <c r="BF290" s="216">
        <f>IF(N290="snížená",J290,0)</f>
        <v>0</v>
      </c>
      <c r="BG290" s="216">
        <f>IF(N290="zákl. přenesená",J290,0)</f>
        <v>0</v>
      </c>
      <c r="BH290" s="216">
        <f>IF(N290="sníž. přenesená",J290,0)</f>
        <v>0</v>
      </c>
      <c r="BI290" s="216">
        <f>IF(N290="nulová",J290,0)</f>
        <v>0</v>
      </c>
      <c r="BJ290" s="15" t="s">
        <v>182</v>
      </c>
      <c r="BK290" s="216">
        <f>ROUND(I290*H290,2)</f>
        <v>0</v>
      </c>
      <c r="BL290" s="15" t="s">
        <v>187</v>
      </c>
      <c r="BM290" s="215" t="s">
        <v>684</v>
      </c>
    </row>
    <row r="291" spans="1:65" s="2" customFormat="1" ht="24.15" customHeight="1">
      <c r="A291" s="36"/>
      <c r="B291" s="37"/>
      <c r="C291" s="217" t="s">
        <v>685</v>
      </c>
      <c r="D291" s="217" t="s">
        <v>272</v>
      </c>
      <c r="E291" s="218" t="s">
        <v>686</v>
      </c>
      <c r="F291" s="219" t="s">
        <v>687</v>
      </c>
      <c r="G291" s="220" t="s">
        <v>374</v>
      </c>
      <c r="H291" s="221">
        <v>12</v>
      </c>
      <c r="I291" s="222"/>
      <c r="J291" s="223">
        <f>ROUND(I291*H291,2)</f>
        <v>0</v>
      </c>
      <c r="K291" s="224"/>
      <c r="L291" s="225"/>
      <c r="M291" s="226" t="s">
        <v>28</v>
      </c>
      <c r="N291" s="227" t="s">
        <v>46</v>
      </c>
      <c r="O291" s="82"/>
      <c r="P291" s="213">
        <f>O291*H291</f>
        <v>0</v>
      </c>
      <c r="Q291" s="213">
        <v>0.002</v>
      </c>
      <c r="R291" s="213">
        <f>Q291*H291</f>
        <v>0.024</v>
      </c>
      <c r="S291" s="213">
        <v>0</v>
      </c>
      <c r="T291" s="214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15" t="s">
        <v>215</v>
      </c>
      <c r="AT291" s="215" t="s">
        <v>272</v>
      </c>
      <c r="AU291" s="215" t="s">
        <v>188</v>
      </c>
      <c r="AY291" s="15" t="s">
        <v>178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15" t="s">
        <v>182</v>
      </c>
      <c r="BK291" s="216">
        <f>ROUND(I291*H291,2)</f>
        <v>0</v>
      </c>
      <c r="BL291" s="15" t="s">
        <v>187</v>
      </c>
      <c r="BM291" s="215" t="s">
        <v>688</v>
      </c>
    </row>
    <row r="292" spans="1:65" s="2" customFormat="1" ht="37.8" customHeight="1">
      <c r="A292" s="36"/>
      <c r="B292" s="37"/>
      <c r="C292" s="203" t="s">
        <v>689</v>
      </c>
      <c r="D292" s="203" t="s">
        <v>183</v>
      </c>
      <c r="E292" s="204" t="s">
        <v>690</v>
      </c>
      <c r="F292" s="205" t="s">
        <v>691</v>
      </c>
      <c r="G292" s="206" t="s">
        <v>374</v>
      </c>
      <c r="H292" s="207">
        <v>2</v>
      </c>
      <c r="I292" s="208"/>
      <c r="J292" s="209">
        <f>ROUND(I292*H292,2)</f>
        <v>0</v>
      </c>
      <c r="K292" s="210"/>
      <c r="L292" s="42"/>
      <c r="M292" s="211" t="s">
        <v>28</v>
      </c>
      <c r="N292" s="212" t="s">
        <v>46</v>
      </c>
      <c r="O292" s="82"/>
      <c r="P292" s="213">
        <f>O292*H292</f>
        <v>0</v>
      </c>
      <c r="Q292" s="213">
        <v>0.02639245</v>
      </c>
      <c r="R292" s="213">
        <f>Q292*H292</f>
        <v>0.0527849</v>
      </c>
      <c r="S292" s="213">
        <v>0</v>
      </c>
      <c r="T292" s="214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15" t="s">
        <v>187</v>
      </c>
      <c r="AT292" s="215" t="s">
        <v>183</v>
      </c>
      <c r="AU292" s="215" t="s">
        <v>188</v>
      </c>
      <c r="AY292" s="15" t="s">
        <v>178</v>
      </c>
      <c r="BE292" s="216">
        <f>IF(N292="základní",J292,0)</f>
        <v>0</v>
      </c>
      <c r="BF292" s="216">
        <f>IF(N292="snížená",J292,0)</f>
        <v>0</v>
      </c>
      <c r="BG292" s="216">
        <f>IF(N292="zákl. přenesená",J292,0)</f>
        <v>0</v>
      </c>
      <c r="BH292" s="216">
        <f>IF(N292="sníž. přenesená",J292,0)</f>
        <v>0</v>
      </c>
      <c r="BI292" s="216">
        <f>IF(N292="nulová",J292,0)</f>
        <v>0</v>
      </c>
      <c r="BJ292" s="15" t="s">
        <v>182</v>
      </c>
      <c r="BK292" s="216">
        <f>ROUND(I292*H292,2)</f>
        <v>0</v>
      </c>
      <c r="BL292" s="15" t="s">
        <v>187</v>
      </c>
      <c r="BM292" s="215" t="s">
        <v>692</v>
      </c>
    </row>
    <row r="293" spans="1:65" s="2" customFormat="1" ht="37.8" customHeight="1">
      <c r="A293" s="36"/>
      <c r="B293" s="37"/>
      <c r="C293" s="203" t="s">
        <v>693</v>
      </c>
      <c r="D293" s="203" t="s">
        <v>183</v>
      </c>
      <c r="E293" s="204" t="s">
        <v>694</v>
      </c>
      <c r="F293" s="205" t="s">
        <v>695</v>
      </c>
      <c r="G293" s="206" t="s">
        <v>374</v>
      </c>
      <c r="H293" s="207">
        <v>4</v>
      </c>
      <c r="I293" s="208"/>
      <c r="J293" s="209">
        <f>ROUND(I293*H293,2)</f>
        <v>0</v>
      </c>
      <c r="K293" s="210"/>
      <c r="L293" s="42"/>
      <c r="M293" s="211" t="s">
        <v>28</v>
      </c>
      <c r="N293" s="212" t="s">
        <v>46</v>
      </c>
      <c r="O293" s="82"/>
      <c r="P293" s="213">
        <f>O293*H293</f>
        <v>0</v>
      </c>
      <c r="Q293" s="213">
        <v>0.02667525</v>
      </c>
      <c r="R293" s="213">
        <f>Q293*H293</f>
        <v>0.106701</v>
      </c>
      <c r="S293" s="213">
        <v>0</v>
      </c>
      <c r="T293" s="214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15" t="s">
        <v>187</v>
      </c>
      <c r="AT293" s="215" t="s">
        <v>183</v>
      </c>
      <c r="AU293" s="215" t="s">
        <v>188</v>
      </c>
      <c r="AY293" s="15" t="s">
        <v>178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15" t="s">
        <v>182</v>
      </c>
      <c r="BK293" s="216">
        <f>ROUND(I293*H293,2)</f>
        <v>0</v>
      </c>
      <c r="BL293" s="15" t="s">
        <v>187</v>
      </c>
      <c r="BM293" s="215" t="s">
        <v>696</v>
      </c>
    </row>
    <row r="294" spans="1:65" s="2" customFormat="1" ht="24.15" customHeight="1">
      <c r="A294" s="36"/>
      <c r="B294" s="37"/>
      <c r="C294" s="203" t="s">
        <v>697</v>
      </c>
      <c r="D294" s="203" t="s">
        <v>183</v>
      </c>
      <c r="E294" s="204" t="s">
        <v>698</v>
      </c>
      <c r="F294" s="205" t="s">
        <v>699</v>
      </c>
      <c r="G294" s="206" t="s">
        <v>374</v>
      </c>
      <c r="H294" s="207">
        <v>1</v>
      </c>
      <c r="I294" s="208"/>
      <c r="J294" s="209">
        <f>ROUND(I294*H294,2)</f>
        <v>0</v>
      </c>
      <c r="K294" s="210"/>
      <c r="L294" s="42"/>
      <c r="M294" s="211" t="s">
        <v>28</v>
      </c>
      <c r="N294" s="212" t="s">
        <v>46</v>
      </c>
      <c r="O294" s="82"/>
      <c r="P294" s="213">
        <f>O294*H294</f>
        <v>0</v>
      </c>
      <c r="Q294" s="213">
        <v>0.3409</v>
      </c>
      <c r="R294" s="213">
        <f>Q294*H294</f>
        <v>0.3409</v>
      </c>
      <c r="S294" s="213">
        <v>0</v>
      </c>
      <c r="T294" s="214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15" t="s">
        <v>187</v>
      </c>
      <c r="AT294" s="215" t="s">
        <v>183</v>
      </c>
      <c r="AU294" s="215" t="s">
        <v>188</v>
      </c>
      <c r="AY294" s="15" t="s">
        <v>178</v>
      </c>
      <c r="BE294" s="216">
        <f>IF(N294="základní",J294,0)</f>
        <v>0</v>
      </c>
      <c r="BF294" s="216">
        <f>IF(N294="snížená",J294,0)</f>
        <v>0</v>
      </c>
      <c r="BG294" s="216">
        <f>IF(N294="zákl. přenesená",J294,0)</f>
        <v>0</v>
      </c>
      <c r="BH294" s="216">
        <f>IF(N294="sníž. přenesená",J294,0)</f>
        <v>0</v>
      </c>
      <c r="BI294" s="216">
        <f>IF(N294="nulová",J294,0)</f>
        <v>0</v>
      </c>
      <c r="BJ294" s="15" t="s">
        <v>182</v>
      </c>
      <c r="BK294" s="216">
        <f>ROUND(I294*H294,2)</f>
        <v>0</v>
      </c>
      <c r="BL294" s="15" t="s">
        <v>187</v>
      </c>
      <c r="BM294" s="215" t="s">
        <v>700</v>
      </c>
    </row>
    <row r="295" spans="1:65" s="2" customFormat="1" ht="24.15" customHeight="1">
      <c r="A295" s="36"/>
      <c r="B295" s="37"/>
      <c r="C295" s="217" t="s">
        <v>701</v>
      </c>
      <c r="D295" s="217" t="s">
        <v>272</v>
      </c>
      <c r="E295" s="218" t="s">
        <v>702</v>
      </c>
      <c r="F295" s="219" t="s">
        <v>703</v>
      </c>
      <c r="G295" s="220" t="s">
        <v>374</v>
      </c>
      <c r="H295" s="221">
        <v>1</v>
      </c>
      <c r="I295" s="222"/>
      <c r="J295" s="223">
        <f>ROUND(I295*H295,2)</f>
        <v>0</v>
      </c>
      <c r="K295" s="224"/>
      <c r="L295" s="225"/>
      <c r="M295" s="226" t="s">
        <v>28</v>
      </c>
      <c r="N295" s="227" t="s">
        <v>46</v>
      </c>
      <c r="O295" s="82"/>
      <c r="P295" s="213">
        <f>O295*H295</f>
        <v>0</v>
      </c>
      <c r="Q295" s="213">
        <v>0.17</v>
      </c>
      <c r="R295" s="213">
        <f>Q295*H295</f>
        <v>0.17</v>
      </c>
      <c r="S295" s="213">
        <v>0</v>
      </c>
      <c r="T295" s="214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15" t="s">
        <v>215</v>
      </c>
      <c r="AT295" s="215" t="s">
        <v>272</v>
      </c>
      <c r="AU295" s="215" t="s">
        <v>188</v>
      </c>
      <c r="AY295" s="15" t="s">
        <v>178</v>
      </c>
      <c r="BE295" s="216">
        <f>IF(N295="základní",J295,0)</f>
        <v>0</v>
      </c>
      <c r="BF295" s="216">
        <f>IF(N295="snížená",J295,0)</f>
        <v>0</v>
      </c>
      <c r="BG295" s="216">
        <f>IF(N295="zákl. přenesená",J295,0)</f>
        <v>0</v>
      </c>
      <c r="BH295" s="216">
        <f>IF(N295="sníž. přenesená",J295,0)</f>
        <v>0</v>
      </c>
      <c r="BI295" s="216">
        <f>IF(N295="nulová",J295,0)</f>
        <v>0</v>
      </c>
      <c r="BJ295" s="15" t="s">
        <v>182</v>
      </c>
      <c r="BK295" s="216">
        <f>ROUND(I295*H295,2)</f>
        <v>0</v>
      </c>
      <c r="BL295" s="15" t="s">
        <v>187</v>
      </c>
      <c r="BM295" s="215" t="s">
        <v>704</v>
      </c>
    </row>
    <row r="296" spans="1:65" s="2" customFormat="1" ht="14.4" customHeight="1">
      <c r="A296" s="36"/>
      <c r="B296" s="37"/>
      <c r="C296" s="217" t="s">
        <v>705</v>
      </c>
      <c r="D296" s="217" t="s">
        <v>272</v>
      </c>
      <c r="E296" s="218" t="s">
        <v>706</v>
      </c>
      <c r="F296" s="219" t="s">
        <v>707</v>
      </c>
      <c r="G296" s="220" t="s">
        <v>374</v>
      </c>
      <c r="H296" s="221">
        <v>1</v>
      </c>
      <c r="I296" s="222"/>
      <c r="J296" s="223">
        <f>ROUND(I296*H296,2)</f>
        <v>0</v>
      </c>
      <c r="K296" s="224"/>
      <c r="L296" s="225"/>
      <c r="M296" s="226" t="s">
        <v>28</v>
      </c>
      <c r="N296" s="227" t="s">
        <v>46</v>
      </c>
      <c r="O296" s="82"/>
      <c r="P296" s="213">
        <f>O296*H296</f>
        <v>0</v>
      </c>
      <c r="Q296" s="213">
        <v>0.0085</v>
      </c>
      <c r="R296" s="213">
        <f>Q296*H296</f>
        <v>0.0085</v>
      </c>
      <c r="S296" s="213">
        <v>0</v>
      </c>
      <c r="T296" s="214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15" t="s">
        <v>215</v>
      </c>
      <c r="AT296" s="215" t="s">
        <v>272</v>
      </c>
      <c r="AU296" s="215" t="s">
        <v>188</v>
      </c>
      <c r="AY296" s="15" t="s">
        <v>178</v>
      </c>
      <c r="BE296" s="216">
        <f>IF(N296="základní",J296,0)</f>
        <v>0</v>
      </c>
      <c r="BF296" s="216">
        <f>IF(N296="snížená",J296,0)</f>
        <v>0</v>
      </c>
      <c r="BG296" s="216">
        <f>IF(N296="zákl. přenesená",J296,0)</f>
        <v>0</v>
      </c>
      <c r="BH296" s="216">
        <f>IF(N296="sníž. přenesená",J296,0)</f>
        <v>0</v>
      </c>
      <c r="BI296" s="216">
        <f>IF(N296="nulová",J296,0)</f>
        <v>0</v>
      </c>
      <c r="BJ296" s="15" t="s">
        <v>182</v>
      </c>
      <c r="BK296" s="216">
        <f>ROUND(I296*H296,2)</f>
        <v>0</v>
      </c>
      <c r="BL296" s="15" t="s">
        <v>187</v>
      </c>
      <c r="BM296" s="215" t="s">
        <v>708</v>
      </c>
    </row>
    <row r="297" spans="1:65" s="2" customFormat="1" ht="24.15" customHeight="1">
      <c r="A297" s="36"/>
      <c r="B297" s="37"/>
      <c r="C297" s="217" t="s">
        <v>709</v>
      </c>
      <c r="D297" s="217" t="s">
        <v>272</v>
      </c>
      <c r="E297" s="218" t="s">
        <v>710</v>
      </c>
      <c r="F297" s="219" t="s">
        <v>711</v>
      </c>
      <c r="G297" s="220" t="s">
        <v>204</v>
      </c>
      <c r="H297" s="221">
        <v>1</v>
      </c>
      <c r="I297" s="222"/>
      <c r="J297" s="223">
        <f>ROUND(I297*H297,2)</f>
        <v>0</v>
      </c>
      <c r="K297" s="224"/>
      <c r="L297" s="225"/>
      <c r="M297" s="226" t="s">
        <v>28</v>
      </c>
      <c r="N297" s="227" t="s">
        <v>46</v>
      </c>
      <c r="O297" s="82"/>
      <c r="P297" s="213">
        <f>O297*H297</f>
        <v>0</v>
      </c>
      <c r="Q297" s="213">
        <v>0.0074</v>
      </c>
      <c r="R297" s="213">
        <f>Q297*H297</f>
        <v>0.0074</v>
      </c>
      <c r="S297" s="213">
        <v>0</v>
      </c>
      <c r="T297" s="214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15" t="s">
        <v>215</v>
      </c>
      <c r="AT297" s="215" t="s">
        <v>272</v>
      </c>
      <c r="AU297" s="215" t="s">
        <v>188</v>
      </c>
      <c r="AY297" s="15" t="s">
        <v>178</v>
      </c>
      <c r="BE297" s="216">
        <f>IF(N297="základní",J297,0)</f>
        <v>0</v>
      </c>
      <c r="BF297" s="216">
        <f>IF(N297="snížená",J297,0)</f>
        <v>0</v>
      </c>
      <c r="BG297" s="216">
        <f>IF(N297="zákl. přenesená",J297,0)</f>
        <v>0</v>
      </c>
      <c r="BH297" s="216">
        <f>IF(N297="sníž. přenesená",J297,0)</f>
        <v>0</v>
      </c>
      <c r="BI297" s="216">
        <f>IF(N297="nulová",J297,0)</f>
        <v>0</v>
      </c>
      <c r="BJ297" s="15" t="s">
        <v>182</v>
      </c>
      <c r="BK297" s="216">
        <f>ROUND(I297*H297,2)</f>
        <v>0</v>
      </c>
      <c r="BL297" s="15" t="s">
        <v>187</v>
      </c>
      <c r="BM297" s="215" t="s">
        <v>712</v>
      </c>
    </row>
    <row r="298" spans="1:65" s="2" customFormat="1" ht="24.15" customHeight="1">
      <c r="A298" s="36"/>
      <c r="B298" s="37"/>
      <c r="C298" s="203" t="s">
        <v>713</v>
      </c>
      <c r="D298" s="203" t="s">
        <v>183</v>
      </c>
      <c r="E298" s="204" t="s">
        <v>714</v>
      </c>
      <c r="F298" s="205" t="s">
        <v>715</v>
      </c>
      <c r="G298" s="206" t="s">
        <v>374</v>
      </c>
      <c r="H298" s="207">
        <v>2</v>
      </c>
      <c r="I298" s="208"/>
      <c r="J298" s="209">
        <f>ROUND(I298*H298,2)</f>
        <v>0</v>
      </c>
      <c r="K298" s="210"/>
      <c r="L298" s="42"/>
      <c r="M298" s="211" t="s">
        <v>28</v>
      </c>
      <c r="N298" s="212" t="s">
        <v>46</v>
      </c>
      <c r="O298" s="82"/>
      <c r="P298" s="213">
        <f>O298*H298</f>
        <v>0</v>
      </c>
      <c r="Q298" s="213">
        <v>0.217338</v>
      </c>
      <c r="R298" s="213">
        <f>Q298*H298</f>
        <v>0.434676</v>
      </c>
      <c r="S298" s="213">
        <v>0</v>
      </c>
      <c r="T298" s="214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15" t="s">
        <v>187</v>
      </c>
      <c r="AT298" s="215" t="s">
        <v>183</v>
      </c>
      <c r="AU298" s="215" t="s">
        <v>188</v>
      </c>
      <c r="AY298" s="15" t="s">
        <v>178</v>
      </c>
      <c r="BE298" s="216">
        <f>IF(N298="základní",J298,0)</f>
        <v>0</v>
      </c>
      <c r="BF298" s="216">
        <f>IF(N298="snížená",J298,0)</f>
        <v>0</v>
      </c>
      <c r="BG298" s="216">
        <f>IF(N298="zákl. přenesená",J298,0)</f>
        <v>0</v>
      </c>
      <c r="BH298" s="216">
        <f>IF(N298="sníž. přenesená",J298,0)</f>
        <v>0</v>
      </c>
      <c r="BI298" s="216">
        <f>IF(N298="nulová",J298,0)</f>
        <v>0</v>
      </c>
      <c r="BJ298" s="15" t="s">
        <v>182</v>
      </c>
      <c r="BK298" s="216">
        <f>ROUND(I298*H298,2)</f>
        <v>0</v>
      </c>
      <c r="BL298" s="15" t="s">
        <v>187</v>
      </c>
      <c r="BM298" s="215" t="s">
        <v>716</v>
      </c>
    </row>
    <row r="299" spans="1:65" s="2" customFormat="1" ht="24.15" customHeight="1">
      <c r="A299" s="36"/>
      <c r="B299" s="37"/>
      <c r="C299" s="217" t="s">
        <v>717</v>
      </c>
      <c r="D299" s="217" t="s">
        <v>272</v>
      </c>
      <c r="E299" s="218" t="s">
        <v>718</v>
      </c>
      <c r="F299" s="219" t="s">
        <v>719</v>
      </c>
      <c r="G299" s="220" t="s">
        <v>374</v>
      </c>
      <c r="H299" s="221">
        <v>2</v>
      </c>
      <c r="I299" s="222"/>
      <c r="J299" s="223">
        <f>ROUND(I299*H299,2)</f>
        <v>0</v>
      </c>
      <c r="K299" s="224"/>
      <c r="L299" s="225"/>
      <c r="M299" s="226" t="s">
        <v>28</v>
      </c>
      <c r="N299" s="227" t="s">
        <v>46</v>
      </c>
      <c r="O299" s="82"/>
      <c r="P299" s="213">
        <f>O299*H299</f>
        <v>0</v>
      </c>
      <c r="Q299" s="213">
        <v>0.08</v>
      </c>
      <c r="R299" s="213">
        <f>Q299*H299</f>
        <v>0.16</v>
      </c>
      <c r="S299" s="213">
        <v>0</v>
      </c>
      <c r="T299" s="214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15" t="s">
        <v>215</v>
      </c>
      <c r="AT299" s="215" t="s">
        <v>272</v>
      </c>
      <c r="AU299" s="215" t="s">
        <v>188</v>
      </c>
      <c r="AY299" s="15" t="s">
        <v>178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5" t="s">
        <v>182</v>
      </c>
      <c r="BK299" s="216">
        <f>ROUND(I299*H299,2)</f>
        <v>0</v>
      </c>
      <c r="BL299" s="15" t="s">
        <v>187</v>
      </c>
      <c r="BM299" s="215" t="s">
        <v>720</v>
      </c>
    </row>
    <row r="300" spans="1:65" s="2" customFormat="1" ht="24.15" customHeight="1">
      <c r="A300" s="36"/>
      <c r="B300" s="37"/>
      <c r="C300" s="203" t="s">
        <v>721</v>
      </c>
      <c r="D300" s="203" t="s">
        <v>183</v>
      </c>
      <c r="E300" s="204" t="s">
        <v>722</v>
      </c>
      <c r="F300" s="205" t="s">
        <v>723</v>
      </c>
      <c r="G300" s="206" t="s">
        <v>374</v>
      </c>
      <c r="H300" s="207">
        <v>4</v>
      </c>
      <c r="I300" s="208"/>
      <c r="J300" s="209">
        <f>ROUND(I300*H300,2)</f>
        <v>0</v>
      </c>
      <c r="K300" s="210"/>
      <c r="L300" s="42"/>
      <c r="M300" s="211" t="s">
        <v>28</v>
      </c>
      <c r="N300" s="212" t="s">
        <v>46</v>
      </c>
      <c r="O300" s="82"/>
      <c r="P300" s="213">
        <f>O300*H300</f>
        <v>0</v>
      </c>
      <c r="Q300" s="213">
        <v>0.678512</v>
      </c>
      <c r="R300" s="213">
        <f>Q300*H300</f>
        <v>2.714048</v>
      </c>
      <c r="S300" s="213">
        <v>0.45</v>
      </c>
      <c r="T300" s="214">
        <f>S300*H300</f>
        <v>1.8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15" t="s">
        <v>187</v>
      </c>
      <c r="AT300" s="215" t="s">
        <v>183</v>
      </c>
      <c r="AU300" s="215" t="s">
        <v>188</v>
      </c>
      <c r="AY300" s="15" t="s">
        <v>178</v>
      </c>
      <c r="BE300" s="216">
        <f>IF(N300="základní",J300,0)</f>
        <v>0</v>
      </c>
      <c r="BF300" s="216">
        <f>IF(N300="snížená",J300,0)</f>
        <v>0</v>
      </c>
      <c r="BG300" s="216">
        <f>IF(N300="zákl. přenesená",J300,0)</f>
        <v>0</v>
      </c>
      <c r="BH300" s="216">
        <f>IF(N300="sníž. přenesená",J300,0)</f>
        <v>0</v>
      </c>
      <c r="BI300" s="216">
        <f>IF(N300="nulová",J300,0)</f>
        <v>0</v>
      </c>
      <c r="BJ300" s="15" t="s">
        <v>182</v>
      </c>
      <c r="BK300" s="216">
        <f>ROUND(I300*H300,2)</f>
        <v>0</v>
      </c>
      <c r="BL300" s="15" t="s">
        <v>187</v>
      </c>
      <c r="BM300" s="215" t="s">
        <v>724</v>
      </c>
    </row>
    <row r="301" spans="1:63" s="12" customFormat="1" ht="22.8" customHeight="1">
      <c r="A301" s="12"/>
      <c r="B301" s="187"/>
      <c r="C301" s="188"/>
      <c r="D301" s="189" t="s">
        <v>73</v>
      </c>
      <c r="E301" s="201" t="s">
        <v>219</v>
      </c>
      <c r="F301" s="201" t="s">
        <v>725</v>
      </c>
      <c r="G301" s="188"/>
      <c r="H301" s="188"/>
      <c r="I301" s="191"/>
      <c r="J301" s="202">
        <f>BK301</f>
        <v>0</v>
      </c>
      <c r="K301" s="188"/>
      <c r="L301" s="193"/>
      <c r="M301" s="194"/>
      <c r="N301" s="195"/>
      <c r="O301" s="195"/>
      <c r="P301" s="196">
        <f>P302+SUM(P303:P307)+P309+P317+P321+P329+P348</f>
        <v>0</v>
      </c>
      <c r="Q301" s="195"/>
      <c r="R301" s="196">
        <f>R302+SUM(R303:R307)+R309+R317+R321+R329+R348</f>
        <v>2.2899869584298003</v>
      </c>
      <c r="S301" s="195"/>
      <c r="T301" s="197">
        <f>T302+SUM(T303:T307)+T309+T317+T321+T329+T348</f>
        <v>110.04951799999999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198" t="s">
        <v>82</v>
      </c>
      <c r="AT301" s="199" t="s">
        <v>73</v>
      </c>
      <c r="AU301" s="199" t="s">
        <v>82</v>
      </c>
      <c r="AY301" s="198" t="s">
        <v>178</v>
      </c>
      <c r="BK301" s="200">
        <f>BK302+SUM(BK303:BK307)+BK309+BK317+BK321+BK329+BK348</f>
        <v>0</v>
      </c>
    </row>
    <row r="302" spans="1:65" s="2" customFormat="1" ht="14.4" customHeight="1">
      <c r="A302" s="36"/>
      <c r="B302" s="37"/>
      <c r="C302" s="203" t="s">
        <v>726</v>
      </c>
      <c r="D302" s="203" t="s">
        <v>183</v>
      </c>
      <c r="E302" s="204" t="s">
        <v>727</v>
      </c>
      <c r="F302" s="205" t="s">
        <v>728</v>
      </c>
      <c r="G302" s="206" t="s">
        <v>498</v>
      </c>
      <c r="H302" s="207">
        <v>1</v>
      </c>
      <c r="I302" s="208"/>
      <c r="J302" s="209">
        <f>ROUND(I302*H302,2)</f>
        <v>0</v>
      </c>
      <c r="K302" s="210"/>
      <c r="L302" s="42"/>
      <c r="M302" s="211" t="s">
        <v>28</v>
      </c>
      <c r="N302" s="212" t="s">
        <v>46</v>
      </c>
      <c r="O302" s="82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15" t="s">
        <v>187</v>
      </c>
      <c r="AT302" s="215" t="s">
        <v>183</v>
      </c>
      <c r="AU302" s="215" t="s">
        <v>182</v>
      </c>
      <c r="AY302" s="15" t="s">
        <v>178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15" t="s">
        <v>182</v>
      </c>
      <c r="BK302" s="216">
        <f>ROUND(I302*H302,2)</f>
        <v>0</v>
      </c>
      <c r="BL302" s="15" t="s">
        <v>187</v>
      </c>
      <c r="BM302" s="215" t="s">
        <v>729</v>
      </c>
    </row>
    <row r="303" spans="1:65" s="2" customFormat="1" ht="37.8" customHeight="1">
      <c r="A303" s="36"/>
      <c r="B303" s="37"/>
      <c r="C303" s="203" t="s">
        <v>730</v>
      </c>
      <c r="D303" s="203" t="s">
        <v>183</v>
      </c>
      <c r="E303" s="204" t="s">
        <v>731</v>
      </c>
      <c r="F303" s="205" t="s">
        <v>732</v>
      </c>
      <c r="G303" s="206" t="s">
        <v>498</v>
      </c>
      <c r="H303" s="207">
        <v>1</v>
      </c>
      <c r="I303" s="208"/>
      <c r="J303" s="209">
        <f>ROUND(I303*H303,2)</f>
        <v>0</v>
      </c>
      <c r="K303" s="210"/>
      <c r="L303" s="42"/>
      <c r="M303" s="211" t="s">
        <v>28</v>
      </c>
      <c r="N303" s="212" t="s">
        <v>46</v>
      </c>
      <c r="O303" s="82"/>
      <c r="P303" s="213">
        <f>O303*H303</f>
        <v>0</v>
      </c>
      <c r="Q303" s="213">
        <v>0</v>
      </c>
      <c r="R303" s="213">
        <f>Q303*H303</f>
        <v>0</v>
      </c>
      <c r="S303" s="213">
        <v>0</v>
      </c>
      <c r="T303" s="214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15" t="s">
        <v>187</v>
      </c>
      <c r="AT303" s="215" t="s">
        <v>183</v>
      </c>
      <c r="AU303" s="215" t="s">
        <v>182</v>
      </c>
      <c r="AY303" s="15" t="s">
        <v>178</v>
      </c>
      <c r="BE303" s="216">
        <f>IF(N303="základní",J303,0)</f>
        <v>0</v>
      </c>
      <c r="BF303" s="216">
        <f>IF(N303="snížená",J303,0)</f>
        <v>0</v>
      </c>
      <c r="BG303" s="216">
        <f>IF(N303="zákl. přenesená",J303,0)</f>
        <v>0</v>
      </c>
      <c r="BH303" s="216">
        <f>IF(N303="sníž. přenesená",J303,0)</f>
        <v>0</v>
      </c>
      <c r="BI303" s="216">
        <f>IF(N303="nulová",J303,0)</f>
        <v>0</v>
      </c>
      <c r="BJ303" s="15" t="s">
        <v>182</v>
      </c>
      <c r="BK303" s="216">
        <f>ROUND(I303*H303,2)</f>
        <v>0</v>
      </c>
      <c r="BL303" s="15" t="s">
        <v>187</v>
      </c>
      <c r="BM303" s="215" t="s">
        <v>733</v>
      </c>
    </row>
    <row r="304" spans="1:65" s="2" customFormat="1" ht="24.15" customHeight="1">
      <c r="A304" s="36"/>
      <c r="B304" s="37"/>
      <c r="C304" s="203" t="s">
        <v>734</v>
      </c>
      <c r="D304" s="203" t="s">
        <v>183</v>
      </c>
      <c r="E304" s="204" t="s">
        <v>735</v>
      </c>
      <c r="F304" s="205" t="s">
        <v>736</v>
      </c>
      <c r="G304" s="206" t="s">
        <v>498</v>
      </c>
      <c r="H304" s="207">
        <v>1</v>
      </c>
      <c r="I304" s="208"/>
      <c r="J304" s="209">
        <f>ROUND(I304*H304,2)</f>
        <v>0</v>
      </c>
      <c r="K304" s="210"/>
      <c r="L304" s="42"/>
      <c r="M304" s="211" t="s">
        <v>28</v>
      </c>
      <c r="N304" s="212" t="s">
        <v>46</v>
      </c>
      <c r="O304" s="82"/>
      <c r="P304" s="213">
        <f>O304*H304</f>
        <v>0</v>
      </c>
      <c r="Q304" s="213">
        <v>0</v>
      </c>
      <c r="R304" s="213">
        <f>Q304*H304</f>
        <v>0</v>
      </c>
      <c r="S304" s="213">
        <v>0</v>
      </c>
      <c r="T304" s="214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15" t="s">
        <v>187</v>
      </c>
      <c r="AT304" s="215" t="s">
        <v>183</v>
      </c>
      <c r="AU304" s="215" t="s">
        <v>182</v>
      </c>
      <c r="AY304" s="15" t="s">
        <v>178</v>
      </c>
      <c r="BE304" s="216">
        <f>IF(N304="základní",J304,0)</f>
        <v>0</v>
      </c>
      <c r="BF304" s="216">
        <f>IF(N304="snížená",J304,0)</f>
        <v>0</v>
      </c>
      <c r="BG304" s="216">
        <f>IF(N304="zákl. přenesená",J304,0)</f>
        <v>0</v>
      </c>
      <c r="BH304" s="216">
        <f>IF(N304="sníž. přenesená",J304,0)</f>
        <v>0</v>
      </c>
      <c r="BI304" s="216">
        <f>IF(N304="nulová",J304,0)</f>
        <v>0</v>
      </c>
      <c r="BJ304" s="15" t="s">
        <v>182</v>
      </c>
      <c r="BK304" s="216">
        <f>ROUND(I304*H304,2)</f>
        <v>0</v>
      </c>
      <c r="BL304" s="15" t="s">
        <v>187</v>
      </c>
      <c r="BM304" s="215" t="s">
        <v>737</v>
      </c>
    </row>
    <row r="305" spans="1:65" s="2" customFormat="1" ht="24.15" customHeight="1">
      <c r="A305" s="36"/>
      <c r="B305" s="37"/>
      <c r="C305" s="203" t="s">
        <v>738</v>
      </c>
      <c r="D305" s="203" t="s">
        <v>183</v>
      </c>
      <c r="E305" s="204" t="s">
        <v>739</v>
      </c>
      <c r="F305" s="205" t="s">
        <v>740</v>
      </c>
      <c r="G305" s="206" t="s">
        <v>374</v>
      </c>
      <c r="H305" s="207">
        <v>1</v>
      </c>
      <c r="I305" s="208"/>
      <c r="J305" s="209">
        <f>ROUND(I305*H305,2)</f>
        <v>0</v>
      </c>
      <c r="K305" s="210"/>
      <c r="L305" s="42"/>
      <c r="M305" s="211" t="s">
        <v>28</v>
      </c>
      <c r="N305" s="212" t="s">
        <v>46</v>
      </c>
      <c r="O305" s="82"/>
      <c r="P305" s="213">
        <f>O305*H305</f>
        <v>0</v>
      </c>
      <c r="Q305" s="213">
        <v>0.000176</v>
      </c>
      <c r="R305" s="213">
        <f>Q305*H305</f>
        <v>0.000176</v>
      </c>
      <c r="S305" s="213">
        <v>0</v>
      </c>
      <c r="T305" s="214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15" t="s">
        <v>245</v>
      </c>
      <c r="AT305" s="215" t="s">
        <v>183</v>
      </c>
      <c r="AU305" s="215" t="s">
        <v>182</v>
      </c>
      <c r="AY305" s="15" t="s">
        <v>178</v>
      </c>
      <c r="BE305" s="216">
        <f>IF(N305="základní",J305,0)</f>
        <v>0</v>
      </c>
      <c r="BF305" s="216">
        <f>IF(N305="snížená",J305,0)</f>
        <v>0</v>
      </c>
      <c r="BG305" s="216">
        <f>IF(N305="zákl. přenesená",J305,0)</f>
        <v>0</v>
      </c>
      <c r="BH305" s="216">
        <f>IF(N305="sníž. přenesená",J305,0)</f>
        <v>0</v>
      </c>
      <c r="BI305" s="216">
        <f>IF(N305="nulová",J305,0)</f>
        <v>0</v>
      </c>
      <c r="BJ305" s="15" t="s">
        <v>182</v>
      </c>
      <c r="BK305" s="216">
        <f>ROUND(I305*H305,2)</f>
        <v>0</v>
      </c>
      <c r="BL305" s="15" t="s">
        <v>245</v>
      </c>
      <c r="BM305" s="215" t="s">
        <v>741</v>
      </c>
    </row>
    <row r="306" spans="1:65" s="2" customFormat="1" ht="14.4" customHeight="1">
      <c r="A306" s="36"/>
      <c r="B306" s="37"/>
      <c r="C306" s="217" t="s">
        <v>742</v>
      </c>
      <c r="D306" s="217" t="s">
        <v>272</v>
      </c>
      <c r="E306" s="218" t="s">
        <v>743</v>
      </c>
      <c r="F306" s="219" t="s">
        <v>744</v>
      </c>
      <c r="G306" s="220" t="s">
        <v>374</v>
      </c>
      <c r="H306" s="221">
        <v>1</v>
      </c>
      <c r="I306" s="222"/>
      <c r="J306" s="223">
        <f>ROUND(I306*H306,2)</f>
        <v>0</v>
      </c>
      <c r="K306" s="224"/>
      <c r="L306" s="225"/>
      <c r="M306" s="226" t="s">
        <v>28</v>
      </c>
      <c r="N306" s="227" t="s">
        <v>46</v>
      </c>
      <c r="O306" s="82"/>
      <c r="P306" s="213">
        <f>O306*H306</f>
        <v>0</v>
      </c>
      <c r="Q306" s="213">
        <v>0.012</v>
      </c>
      <c r="R306" s="213">
        <f>Q306*H306</f>
        <v>0.012</v>
      </c>
      <c r="S306" s="213">
        <v>0</v>
      </c>
      <c r="T306" s="214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15" t="s">
        <v>311</v>
      </c>
      <c r="AT306" s="215" t="s">
        <v>272</v>
      </c>
      <c r="AU306" s="215" t="s">
        <v>182</v>
      </c>
      <c r="AY306" s="15" t="s">
        <v>178</v>
      </c>
      <c r="BE306" s="216">
        <f>IF(N306="základní",J306,0)</f>
        <v>0</v>
      </c>
      <c r="BF306" s="216">
        <f>IF(N306="snížená",J306,0)</f>
        <v>0</v>
      </c>
      <c r="BG306" s="216">
        <f>IF(N306="zákl. přenesená",J306,0)</f>
        <v>0</v>
      </c>
      <c r="BH306" s="216">
        <f>IF(N306="sníž. přenesená",J306,0)</f>
        <v>0</v>
      </c>
      <c r="BI306" s="216">
        <f>IF(N306="nulová",J306,0)</f>
        <v>0</v>
      </c>
      <c r="BJ306" s="15" t="s">
        <v>182</v>
      </c>
      <c r="BK306" s="216">
        <f>ROUND(I306*H306,2)</f>
        <v>0</v>
      </c>
      <c r="BL306" s="15" t="s">
        <v>245</v>
      </c>
      <c r="BM306" s="215" t="s">
        <v>745</v>
      </c>
    </row>
    <row r="307" spans="1:63" s="12" customFormat="1" ht="20.85" customHeight="1">
      <c r="A307" s="12"/>
      <c r="B307" s="187"/>
      <c r="C307" s="188"/>
      <c r="D307" s="189" t="s">
        <v>73</v>
      </c>
      <c r="E307" s="201" t="s">
        <v>575</v>
      </c>
      <c r="F307" s="201" t="s">
        <v>746</v>
      </c>
      <c r="G307" s="188"/>
      <c r="H307" s="188"/>
      <c r="I307" s="191"/>
      <c r="J307" s="202">
        <f>BK307</f>
        <v>0</v>
      </c>
      <c r="K307" s="188"/>
      <c r="L307" s="193"/>
      <c r="M307" s="194"/>
      <c r="N307" s="195"/>
      <c r="O307" s="195"/>
      <c r="P307" s="196">
        <f>P308</f>
        <v>0</v>
      </c>
      <c r="Q307" s="195"/>
      <c r="R307" s="196">
        <f>R308</f>
        <v>0</v>
      </c>
      <c r="S307" s="195"/>
      <c r="T307" s="197">
        <f>T308</f>
        <v>20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198" t="s">
        <v>82</v>
      </c>
      <c r="AT307" s="199" t="s">
        <v>73</v>
      </c>
      <c r="AU307" s="199" t="s">
        <v>182</v>
      </c>
      <c r="AY307" s="198" t="s">
        <v>178</v>
      </c>
      <c r="BK307" s="200">
        <f>BK308</f>
        <v>0</v>
      </c>
    </row>
    <row r="308" spans="1:65" s="2" customFormat="1" ht="24.15" customHeight="1">
      <c r="A308" s="36"/>
      <c r="B308" s="37"/>
      <c r="C308" s="203" t="s">
        <v>747</v>
      </c>
      <c r="D308" s="203" t="s">
        <v>183</v>
      </c>
      <c r="E308" s="204" t="s">
        <v>748</v>
      </c>
      <c r="F308" s="205" t="s">
        <v>749</v>
      </c>
      <c r="G308" s="206" t="s">
        <v>186</v>
      </c>
      <c r="H308" s="207">
        <v>1000</v>
      </c>
      <c r="I308" s="208"/>
      <c r="J308" s="209">
        <f>ROUND(I308*H308,2)</f>
        <v>0</v>
      </c>
      <c r="K308" s="210"/>
      <c r="L308" s="42"/>
      <c r="M308" s="211" t="s">
        <v>28</v>
      </c>
      <c r="N308" s="212" t="s">
        <v>46</v>
      </c>
      <c r="O308" s="82"/>
      <c r="P308" s="213">
        <f>O308*H308</f>
        <v>0</v>
      </c>
      <c r="Q308" s="213">
        <v>0</v>
      </c>
      <c r="R308" s="213">
        <f>Q308*H308</f>
        <v>0</v>
      </c>
      <c r="S308" s="213">
        <v>0.02</v>
      </c>
      <c r="T308" s="214">
        <f>S308*H308</f>
        <v>20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15" t="s">
        <v>187</v>
      </c>
      <c r="AT308" s="215" t="s">
        <v>183</v>
      </c>
      <c r="AU308" s="215" t="s">
        <v>188</v>
      </c>
      <c r="AY308" s="15" t="s">
        <v>178</v>
      </c>
      <c r="BE308" s="216">
        <f>IF(N308="základní",J308,0)</f>
        <v>0</v>
      </c>
      <c r="BF308" s="216">
        <f>IF(N308="snížená",J308,0)</f>
        <v>0</v>
      </c>
      <c r="BG308" s="216">
        <f>IF(N308="zákl. přenesená",J308,0)</f>
        <v>0</v>
      </c>
      <c r="BH308" s="216">
        <f>IF(N308="sníž. přenesená",J308,0)</f>
        <v>0</v>
      </c>
      <c r="BI308" s="216">
        <f>IF(N308="nulová",J308,0)</f>
        <v>0</v>
      </c>
      <c r="BJ308" s="15" t="s">
        <v>182</v>
      </c>
      <c r="BK308" s="216">
        <f>ROUND(I308*H308,2)</f>
        <v>0</v>
      </c>
      <c r="BL308" s="15" t="s">
        <v>187</v>
      </c>
      <c r="BM308" s="215" t="s">
        <v>750</v>
      </c>
    </row>
    <row r="309" spans="1:63" s="12" customFormat="1" ht="20.85" customHeight="1">
      <c r="A309" s="12"/>
      <c r="B309" s="187"/>
      <c r="C309" s="188"/>
      <c r="D309" s="189" t="s">
        <v>73</v>
      </c>
      <c r="E309" s="201" t="s">
        <v>580</v>
      </c>
      <c r="F309" s="201" t="s">
        <v>751</v>
      </c>
      <c r="G309" s="188"/>
      <c r="H309" s="188"/>
      <c r="I309" s="191"/>
      <c r="J309" s="202">
        <f>BK309</f>
        <v>0</v>
      </c>
      <c r="K309" s="188"/>
      <c r="L309" s="193"/>
      <c r="M309" s="194"/>
      <c r="N309" s="195"/>
      <c r="O309" s="195"/>
      <c r="P309" s="196">
        <f>SUM(P310:P316)</f>
        <v>0</v>
      </c>
      <c r="Q309" s="195"/>
      <c r="R309" s="196">
        <f>SUM(R310:R316)</f>
        <v>0.06919249999999999</v>
      </c>
      <c r="S309" s="195"/>
      <c r="T309" s="197">
        <f>SUM(T310:T316)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198" t="s">
        <v>82</v>
      </c>
      <c r="AT309" s="199" t="s">
        <v>73</v>
      </c>
      <c r="AU309" s="199" t="s">
        <v>182</v>
      </c>
      <c r="AY309" s="198" t="s">
        <v>178</v>
      </c>
      <c r="BK309" s="200">
        <f>SUM(BK310:BK316)</f>
        <v>0</v>
      </c>
    </row>
    <row r="310" spans="1:65" s="2" customFormat="1" ht="37.8" customHeight="1">
      <c r="A310" s="36"/>
      <c r="B310" s="37"/>
      <c r="C310" s="203" t="s">
        <v>752</v>
      </c>
      <c r="D310" s="203" t="s">
        <v>183</v>
      </c>
      <c r="E310" s="204" t="s">
        <v>753</v>
      </c>
      <c r="F310" s="205" t="s">
        <v>754</v>
      </c>
      <c r="G310" s="206" t="s">
        <v>186</v>
      </c>
      <c r="H310" s="207">
        <v>716</v>
      </c>
      <c r="I310" s="208"/>
      <c r="J310" s="209">
        <f>ROUND(I310*H310,2)</f>
        <v>0</v>
      </c>
      <c r="K310" s="210"/>
      <c r="L310" s="42"/>
      <c r="M310" s="211" t="s">
        <v>28</v>
      </c>
      <c r="N310" s="212" t="s">
        <v>46</v>
      </c>
      <c r="O310" s="82"/>
      <c r="P310" s="213">
        <f>O310*H310</f>
        <v>0</v>
      </c>
      <c r="Q310" s="213">
        <v>0</v>
      </c>
      <c r="R310" s="213">
        <f>Q310*H310</f>
        <v>0</v>
      </c>
      <c r="S310" s="213">
        <v>0</v>
      </c>
      <c r="T310" s="214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15" t="s">
        <v>187</v>
      </c>
      <c r="AT310" s="215" t="s">
        <v>183</v>
      </c>
      <c r="AU310" s="215" t="s">
        <v>188</v>
      </c>
      <c r="AY310" s="15" t="s">
        <v>178</v>
      </c>
      <c r="BE310" s="216">
        <f>IF(N310="základní",J310,0)</f>
        <v>0</v>
      </c>
      <c r="BF310" s="216">
        <f>IF(N310="snížená",J310,0)</f>
        <v>0</v>
      </c>
      <c r="BG310" s="216">
        <f>IF(N310="zákl. přenesená",J310,0)</f>
        <v>0</v>
      </c>
      <c r="BH310" s="216">
        <f>IF(N310="sníž. přenesená",J310,0)</f>
        <v>0</v>
      </c>
      <c r="BI310" s="216">
        <f>IF(N310="nulová",J310,0)</f>
        <v>0</v>
      </c>
      <c r="BJ310" s="15" t="s">
        <v>182</v>
      </c>
      <c r="BK310" s="216">
        <f>ROUND(I310*H310,2)</f>
        <v>0</v>
      </c>
      <c r="BL310" s="15" t="s">
        <v>187</v>
      </c>
      <c r="BM310" s="215" t="s">
        <v>755</v>
      </c>
    </row>
    <row r="311" spans="1:65" s="2" customFormat="1" ht="49.05" customHeight="1">
      <c r="A311" s="36"/>
      <c r="B311" s="37"/>
      <c r="C311" s="203" t="s">
        <v>756</v>
      </c>
      <c r="D311" s="203" t="s">
        <v>183</v>
      </c>
      <c r="E311" s="204" t="s">
        <v>757</v>
      </c>
      <c r="F311" s="205" t="s">
        <v>758</v>
      </c>
      <c r="G311" s="206" t="s">
        <v>186</v>
      </c>
      <c r="H311" s="207">
        <v>85920</v>
      </c>
      <c r="I311" s="208"/>
      <c r="J311" s="209">
        <f>ROUND(I311*H311,2)</f>
        <v>0</v>
      </c>
      <c r="K311" s="210"/>
      <c r="L311" s="42"/>
      <c r="M311" s="211" t="s">
        <v>28</v>
      </c>
      <c r="N311" s="212" t="s">
        <v>46</v>
      </c>
      <c r="O311" s="82"/>
      <c r="P311" s="213">
        <f>O311*H311</f>
        <v>0</v>
      </c>
      <c r="Q311" s="213">
        <v>0</v>
      </c>
      <c r="R311" s="213">
        <f>Q311*H311</f>
        <v>0</v>
      </c>
      <c r="S311" s="213">
        <v>0</v>
      </c>
      <c r="T311" s="214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15" t="s">
        <v>187</v>
      </c>
      <c r="AT311" s="215" t="s">
        <v>183</v>
      </c>
      <c r="AU311" s="215" t="s">
        <v>188</v>
      </c>
      <c r="AY311" s="15" t="s">
        <v>178</v>
      </c>
      <c r="BE311" s="216">
        <f>IF(N311="základní",J311,0)</f>
        <v>0</v>
      </c>
      <c r="BF311" s="216">
        <f>IF(N311="snížená",J311,0)</f>
        <v>0</v>
      </c>
      <c r="BG311" s="216">
        <f>IF(N311="zákl. přenesená",J311,0)</f>
        <v>0</v>
      </c>
      <c r="BH311" s="216">
        <f>IF(N311="sníž. přenesená",J311,0)</f>
        <v>0</v>
      </c>
      <c r="BI311" s="216">
        <f>IF(N311="nulová",J311,0)</f>
        <v>0</v>
      </c>
      <c r="BJ311" s="15" t="s">
        <v>182</v>
      </c>
      <c r="BK311" s="216">
        <f>ROUND(I311*H311,2)</f>
        <v>0</v>
      </c>
      <c r="BL311" s="15" t="s">
        <v>187</v>
      </c>
      <c r="BM311" s="215" t="s">
        <v>759</v>
      </c>
    </row>
    <row r="312" spans="1:65" s="2" customFormat="1" ht="37.8" customHeight="1">
      <c r="A312" s="36"/>
      <c r="B312" s="37"/>
      <c r="C312" s="203" t="s">
        <v>760</v>
      </c>
      <c r="D312" s="203" t="s">
        <v>183</v>
      </c>
      <c r="E312" s="204" t="s">
        <v>761</v>
      </c>
      <c r="F312" s="205" t="s">
        <v>762</v>
      </c>
      <c r="G312" s="206" t="s">
        <v>186</v>
      </c>
      <c r="H312" s="207">
        <v>716</v>
      </c>
      <c r="I312" s="208"/>
      <c r="J312" s="209">
        <f>ROUND(I312*H312,2)</f>
        <v>0</v>
      </c>
      <c r="K312" s="210"/>
      <c r="L312" s="42"/>
      <c r="M312" s="211" t="s">
        <v>28</v>
      </c>
      <c r="N312" s="212" t="s">
        <v>46</v>
      </c>
      <c r="O312" s="82"/>
      <c r="P312" s="213">
        <f>O312*H312</f>
        <v>0</v>
      </c>
      <c r="Q312" s="213">
        <v>0</v>
      </c>
      <c r="R312" s="213">
        <f>Q312*H312</f>
        <v>0</v>
      </c>
      <c r="S312" s="213">
        <v>0</v>
      </c>
      <c r="T312" s="214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15" t="s">
        <v>187</v>
      </c>
      <c r="AT312" s="215" t="s">
        <v>183</v>
      </c>
      <c r="AU312" s="215" t="s">
        <v>188</v>
      </c>
      <c r="AY312" s="15" t="s">
        <v>178</v>
      </c>
      <c r="BE312" s="216">
        <f>IF(N312="základní",J312,0)</f>
        <v>0</v>
      </c>
      <c r="BF312" s="216">
        <f>IF(N312="snížená",J312,0)</f>
        <v>0</v>
      </c>
      <c r="BG312" s="216">
        <f>IF(N312="zákl. přenesená",J312,0)</f>
        <v>0</v>
      </c>
      <c r="BH312" s="216">
        <f>IF(N312="sníž. přenesená",J312,0)</f>
        <v>0</v>
      </c>
      <c r="BI312" s="216">
        <f>IF(N312="nulová",J312,0)</f>
        <v>0</v>
      </c>
      <c r="BJ312" s="15" t="s">
        <v>182</v>
      </c>
      <c r="BK312" s="216">
        <f>ROUND(I312*H312,2)</f>
        <v>0</v>
      </c>
      <c r="BL312" s="15" t="s">
        <v>187</v>
      </c>
      <c r="BM312" s="215" t="s">
        <v>763</v>
      </c>
    </row>
    <row r="313" spans="1:65" s="2" customFormat="1" ht="24.15" customHeight="1">
      <c r="A313" s="36"/>
      <c r="B313" s="37"/>
      <c r="C313" s="203" t="s">
        <v>764</v>
      </c>
      <c r="D313" s="203" t="s">
        <v>183</v>
      </c>
      <c r="E313" s="204" t="s">
        <v>765</v>
      </c>
      <c r="F313" s="205" t="s">
        <v>766</v>
      </c>
      <c r="G313" s="206" t="s">
        <v>186</v>
      </c>
      <c r="H313" s="207">
        <v>716</v>
      </c>
      <c r="I313" s="208"/>
      <c r="J313" s="209">
        <f>ROUND(I313*H313,2)</f>
        <v>0</v>
      </c>
      <c r="K313" s="210"/>
      <c r="L313" s="42"/>
      <c r="M313" s="211" t="s">
        <v>28</v>
      </c>
      <c r="N313" s="212" t="s">
        <v>46</v>
      </c>
      <c r="O313" s="82"/>
      <c r="P313" s="213">
        <f>O313*H313</f>
        <v>0</v>
      </c>
      <c r="Q313" s="213">
        <v>0</v>
      </c>
      <c r="R313" s="213">
        <f>Q313*H313</f>
        <v>0</v>
      </c>
      <c r="S313" s="213">
        <v>0</v>
      </c>
      <c r="T313" s="214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15" t="s">
        <v>187</v>
      </c>
      <c r="AT313" s="215" t="s">
        <v>183</v>
      </c>
      <c r="AU313" s="215" t="s">
        <v>188</v>
      </c>
      <c r="AY313" s="15" t="s">
        <v>178</v>
      </c>
      <c r="BE313" s="216">
        <f>IF(N313="základní",J313,0)</f>
        <v>0</v>
      </c>
      <c r="BF313" s="216">
        <f>IF(N313="snížená",J313,0)</f>
        <v>0</v>
      </c>
      <c r="BG313" s="216">
        <f>IF(N313="zákl. přenesená",J313,0)</f>
        <v>0</v>
      </c>
      <c r="BH313" s="216">
        <f>IF(N313="sníž. přenesená",J313,0)</f>
        <v>0</v>
      </c>
      <c r="BI313" s="216">
        <f>IF(N313="nulová",J313,0)</f>
        <v>0</v>
      </c>
      <c r="BJ313" s="15" t="s">
        <v>182</v>
      </c>
      <c r="BK313" s="216">
        <f>ROUND(I313*H313,2)</f>
        <v>0</v>
      </c>
      <c r="BL313" s="15" t="s">
        <v>187</v>
      </c>
      <c r="BM313" s="215" t="s">
        <v>767</v>
      </c>
    </row>
    <row r="314" spans="1:65" s="2" customFormat="1" ht="24.15" customHeight="1">
      <c r="A314" s="36"/>
      <c r="B314" s="37"/>
      <c r="C314" s="203" t="s">
        <v>768</v>
      </c>
      <c r="D314" s="203" t="s">
        <v>183</v>
      </c>
      <c r="E314" s="204" t="s">
        <v>769</v>
      </c>
      <c r="F314" s="205" t="s">
        <v>770</v>
      </c>
      <c r="G314" s="206" t="s">
        <v>186</v>
      </c>
      <c r="H314" s="207">
        <v>85920</v>
      </c>
      <c r="I314" s="208"/>
      <c r="J314" s="209">
        <f>ROUND(I314*H314,2)</f>
        <v>0</v>
      </c>
      <c r="K314" s="210"/>
      <c r="L314" s="42"/>
      <c r="M314" s="211" t="s">
        <v>28</v>
      </c>
      <c r="N314" s="212" t="s">
        <v>46</v>
      </c>
      <c r="O314" s="82"/>
      <c r="P314" s="213">
        <f>O314*H314</f>
        <v>0</v>
      </c>
      <c r="Q314" s="213">
        <v>0</v>
      </c>
      <c r="R314" s="213">
        <f>Q314*H314</f>
        <v>0</v>
      </c>
      <c r="S314" s="213">
        <v>0</v>
      </c>
      <c r="T314" s="214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15" t="s">
        <v>187</v>
      </c>
      <c r="AT314" s="215" t="s">
        <v>183</v>
      </c>
      <c r="AU314" s="215" t="s">
        <v>188</v>
      </c>
      <c r="AY314" s="15" t="s">
        <v>178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15" t="s">
        <v>182</v>
      </c>
      <c r="BK314" s="216">
        <f>ROUND(I314*H314,2)</f>
        <v>0</v>
      </c>
      <c r="BL314" s="15" t="s">
        <v>187</v>
      </c>
      <c r="BM314" s="215" t="s">
        <v>771</v>
      </c>
    </row>
    <row r="315" spans="1:65" s="2" customFormat="1" ht="24.15" customHeight="1">
      <c r="A315" s="36"/>
      <c r="B315" s="37"/>
      <c r="C315" s="203" t="s">
        <v>772</v>
      </c>
      <c r="D315" s="203" t="s">
        <v>183</v>
      </c>
      <c r="E315" s="204" t="s">
        <v>773</v>
      </c>
      <c r="F315" s="205" t="s">
        <v>774</v>
      </c>
      <c r="G315" s="206" t="s">
        <v>186</v>
      </c>
      <c r="H315" s="207">
        <v>716</v>
      </c>
      <c r="I315" s="208"/>
      <c r="J315" s="209">
        <f>ROUND(I315*H315,2)</f>
        <v>0</v>
      </c>
      <c r="K315" s="210"/>
      <c r="L315" s="42"/>
      <c r="M315" s="211" t="s">
        <v>28</v>
      </c>
      <c r="N315" s="212" t="s">
        <v>46</v>
      </c>
      <c r="O315" s="82"/>
      <c r="P315" s="213">
        <f>O315*H315</f>
        <v>0</v>
      </c>
      <c r="Q315" s="213">
        <v>0</v>
      </c>
      <c r="R315" s="213">
        <f>Q315*H315</f>
        <v>0</v>
      </c>
      <c r="S315" s="213">
        <v>0</v>
      </c>
      <c r="T315" s="214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15" t="s">
        <v>187</v>
      </c>
      <c r="AT315" s="215" t="s">
        <v>183</v>
      </c>
      <c r="AU315" s="215" t="s">
        <v>188</v>
      </c>
      <c r="AY315" s="15" t="s">
        <v>178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15" t="s">
        <v>182</v>
      </c>
      <c r="BK315" s="216">
        <f>ROUND(I315*H315,2)</f>
        <v>0</v>
      </c>
      <c r="BL315" s="15" t="s">
        <v>187</v>
      </c>
      <c r="BM315" s="215" t="s">
        <v>775</v>
      </c>
    </row>
    <row r="316" spans="1:65" s="2" customFormat="1" ht="37.8" customHeight="1">
      <c r="A316" s="36"/>
      <c r="B316" s="37"/>
      <c r="C316" s="203" t="s">
        <v>776</v>
      </c>
      <c r="D316" s="203" t="s">
        <v>183</v>
      </c>
      <c r="E316" s="204" t="s">
        <v>777</v>
      </c>
      <c r="F316" s="205" t="s">
        <v>778</v>
      </c>
      <c r="G316" s="206" t="s">
        <v>186</v>
      </c>
      <c r="H316" s="207">
        <v>532.25</v>
      </c>
      <c r="I316" s="208"/>
      <c r="J316" s="209">
        <f>ROUND(I316*H316,2)</f>
        <v>0</v>
      </c>
      <c r="K316" s="210"/>
      <c r="L316" s="42"/>
      <c r="M316" s="211" t="s">
        <v>28</v>
      </c>
      <c r="N316" s="212" t="s">
        <v>46</v>
      </c>
      <c r="O316" s="82"/>
      <c r="P316" s="213">
        <f>O316*H316</f>
        <v>0</v>
      </c>
      <c r="Q316" s="213">
        <v>0.00013</v>
      </c>
      <c r="R316" s="213">
        <f>Q316*H316</f>
        <v>0.06919249999999999</v>
      </c>
      <c r="S316" s="213">
        <v>0</v>
      </c>
      <c r="T316" s="214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15" t="s">
        <v>187</v>
      </c>
      <c r="AT316" s="215" t="s">
        <v>183</v>
      </c>
      <c r="AU316" s="215" t="s">
        <v>188</v>
      </c>
      <c r="AY316" s="15" t="s">
        <v>178</v>
      </c>
      <c r="BE316" s="216">
        <f>IF(N316="základní",J316,0)</f>
        <v>0</v>
      </c>
      <c r="BF316" s="216">
        <f>IF(N316="snížená",J316,0)</f>
        <v>0</v>
      </c>
      <c r="BG316" s="216">
        <f>IF(N316="zákl. přenesená",J316,0)</f>
        <v>0</v>
      </c>
      <c r="BH316" s="216">
        <f>IF(N316="sníž. přenesená",J316,0)</f>
        <v>0</v>
      </c>
      <c r="BI316" s="216">
        <f>IF(N316="nulová",J316,0)</f>
        <v>0</v>
      </c>
      <c r="BJ316" s="15" t="s">
        <v>182</v>
      </c>
      <c r="BK316" s="216">
        <f>ROUND(I316*H316,2)</f>
        <v>0</v>
      </c>
      <c r="BL316" s="15" t="s">
        <v>187</v>
      </c>
      <c r="BM316" s="215" t="s">
        <v>779</v>
      </c>
    </row>
    <row r="317" spans="1:63" s="12" customFormat="1" ht="20.85" customHeight="1">
      <c r="A317" s="12"/>
      <c r="B317" s="187"/>
      <c r="C317" s="188"/>
      <c r="D317" s="189" t="s">
        <v>73</v>
      </c>
      <c r="E317" s="201" t="s">
        <v>584</v>
      </c>
      <c r="F317" s="201" t="s">
        <v>780</v>
      </c>
      <c r="G317" s="188"/>
      <c r="H317" s="188"/>
      <c r="I317" s="191"/>
      <c r="J317" s="202">
        <f>BK317</f>
        <v>0</v>
      </c>
      <c r="K317" s="188"/>
      <c r="L317" s="193"/>
      <c r="M317" s="194"/>
      <c r="N317" s="195"/>
      <c r="O317" s="195"/>
      <c r="P317" s="196">
        <f>SUM(P318:P320)</f>
        <v>0</v>
      </c>
      <c r="Q317" s="195"/>
      <c r="R317" s="196">
        <f>SUM(R318:R320)</f>
        <v>0.0367063290298</v>
      </c>
      <c r="S317" s="195"/>
      <c r="T317" s="197">
        <f>SUM(T318:T320)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198" t="s">
        <v>82</v>
      </c>
      <c r="AT317" s="199" t="s">
        <v>73</v>
      </c>
      <c r="AU317" s="199" t="s">
        <v>182</v>
      </c>
      <c r="AY317" s="198" t="s">
        <v>178</v>
      </c>
      <c r="BK317" s="200">
        <f>SUM(BK318:BK320)</f>
        <v>0</v>
      </c>
    </row>
    <row r="318" spans="1:65" s="2" customFormat="1" ht="37.8" customHeight="1">
      <c r="A318" s="36"/>
      <c r="B318" s="37"/>
      <c r="C318" s="203" t="s">
        <v>781</v>
      </c>
      <c r="D318" s="203" t="s">
        <v>183</v>
      </c>
      <c r="E318" s="204" t="s">
        <v>782</v>
      </c>
      <c r="F318" s="205" t="s">
        <v>783</v>
      </c>
      <c r="G318" s="206" t="s">
        <v>186</v>
      </c>
      <c r="H318" s="207">
        <v>602.5</v>
      </c>
      <c r="I318" s="208"/>
      <c r="J318" s="209">
        <f>ROUND(I318*H318,2)</f>
        <v>0</v>
      </c>
      <c r="K318" s="210"/>
      <c r="L318" s="42"/>
      <c r="M318" s="211" t="s">
        <v>28</v>
      </c>
      <c r="N318" s="212" t="s">
        <v>46</v>
      </c>
      <c r="O318" s="82"/>
      <c r="P318" s="213">
        <f>O318*H318</f>
        <v>0</v>
      </c>
      <c r="Q318" s="213">
        <v>3.95E-05</v>
      </c>
      <c r="R318" s="213">
        <f>Q318*H318</f>
        <v>0.02379875</v>
      </c>
      <c r="S318" s="213">
        <v>0</v>
      </c>
      <c r="T318" s="214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15" t="s">
        <v>187</v>
      </c>
      <c r="AT318" s="215" t="s">
        <v>183</v>
      </c>
      <c r="AU318" s="215" t="s">
        <v>188</v>
      </c>
      <c r="AY318" s="15" t="s">
        <v>178</v>
      </c>
      <c r="BE318" s="216">
        <f>IF(N318="základní",J318,0)</f>
        <v>0</v>
      </c>
      <c r="BF318" s="216">
        <f>IF(N318="snížená",J318,0)</f>
        <v>0</v>
      </c>
      <c r="BG318" s="216">
        <f>IF(N318="zákl. přenesená",J318,0)</f>
        <v>0</v>
      </c>
      <c r="BH318" s="216">
        <f>IF(N318="sníž. přenesená",J318,0)</f>
        <v>0</v>
      </c>
      <c r="BI318" s="216">
        <f>IF(N318="nulová",J318,0)</f>
        <v>0</v>
      </c>
      <c r="BJ318" s="15" t="s">
        <v>182</v>
      </c>
      <c r="BK318" s="216">
        <f>ROUND(I318*H318,2)</f>
        <v>0</v>
      </c>
      <c r="BL318" s="15" t="s">
        <v>187</v>
      </c>
      <c r="BM318" s="215" t="s">
        <v>784</v>
      </c>
    </row>
    <row r="319" spans="1:65" s="2" customFormat="1" ht="37.8" customHeight="1">
      <c r="A319" s="36"/>
      <c r="B319" s="37"/>
      <c r="C319" s="203" t="s">
        <v>785</v>
      </c>
      <c r="D319" s="203" t="s">
        <v>183</v>
      </c>
      <c r="E319" s="204" t="s">
        <v>786</v>
      </c>
      <c r="F319" s="205" t="s">
        <v>787</v>
      </c>
      <c r="G319" s="206" t="s">
        <v>374</v>
      </c>
      <c r="H319" s="207">
        <v>121.667</v>
      </c>
      <c r="I319" s="208"/>
      <c r="J319" s="209">
        <f>ROUND(I319*H319,2)</f>
        <v>0</v>
      </c>
      <c r="K319" s="210"/>
      <c r="L319" s="42"/>
      <c r="M319" s="211" t="s">
        <v>28</v>
      </c>
      <c r="N319" s="212" t="s">
        <v>46</v>
      </c>
      <c r="O319" s="82"/>
      <c r="P319" s="213">
        <f>O319*H319</f>
        <v>0</v>
      </c>
      <c r="Q319" s="213">
        <v>6.0894E-06</v>
      </c>
      <c r="R319" s="213">
        <f>Q319*H319</f>
        <v>0.0007408790298</v>
      </c>
      <c r="S319" s="213">
        <v>0</v>
      </c>
      <c r="T319" s="214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15" t="s">
        <v>187</v>
      </c>
      <c r="AT319" s="215" t="s">
        <v>183</v>
      </c>
      <c r="AU319" s="215" t="s">
        <v>188</v>
      </c>
      <c r="AY319" s="15" t="s">
        <v>178</v>
      </c>
      <c r="BE319" s="216">
        <f>IF(N319="základní",J319,0)</f>
        <v>0</v>
      </c>
      <c r="BF319" s="216">
        <f>IF(N319="snížená",J319,0)</f>
        <v>0</v>
      </c>
      <c r="BG319" s="216">
        <f>IF(N319="zákl. přenesená",J319,0)</f>
        <v>0</v>
      </c>
      <c r="BH319" s="216">
        <f>IF(N319="sníž. přenesená",J319,0)</f>
        <v>0</v>
      </c>
      <c r="BI319" s="216">
        <f>IF(N319="nulová",J319,0)</f>
        <v>0</v>
      </c>
      <c r="BJ319" s="15" t="s">
        <v>182</v>
      </c>
      <c r="BK319" s="216">
        <f>ROUND(I319*H319,2)</f>
        <v>0</v>
      </c>
      <c r="BL319" s="15" t="s">
        <v>187</v>
      </c>
      <c r="BM319" s="215" t="s">
        <v>788</v>
      </c>
    </row>
    <row r="320" spans="1:65" s="2" customFormat="1" ht="24.15" customHeight="1">
      <c r="A320" s="36"/>
      <c r="B320" s="37"/>
      <c r="C320" s="203" t="s">
        <v>789</v>
      </c>
      <c r="D320" s="203" t="s">
        <v>183</v>
      </c>
      <c r="E320" s="204" t="s">
        <v>790</v>
      </c>
      <c r="F320" s="205" t="s">
        <v>791</v>
      </c>
      <c r="G320" s="206" t="s">
        <v>374</v>
      </c>
      <c r="H320" s="207">
        <v>121.667</v>
      </c>
      <c r="I320" s="208"/>
      <c r="J320" s="209">
        <f>ROUND(I320*H320,2)</f>
        <v>0</v>
      </c>
      <c r="K320" s="210"/>
      <c r="L320" s="42"/>
      <c r="M320" s="211" t="s">
        <v>28</v>
      </c>
      <c r="N320" s="212" t="s">
        <v>46</v>
      </c>
      <c r="O320" s="82"/>
      <c r="P320" s="213">
        <f>O320*H320</f>
        <v>0</v>
      </c>
      <c r="Q320" s="213">
        <v>0.0001</v>
      </c>
      <c r="R320" s="213">
        <f>Q320*H320</f>
        <v>0.0121667</v>
      </c>
      <c r="S320" s="213">
        <v>0</v>
      </c>
      <c r="T320" s="214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15" t="s">
        <v>187</v>
      </c>
      <c r="AT320" s="215" t="s">
        <v>183</v>
      </c>
      <c r="AU320" s="215" t="s">
        <v>188</v>
      </c>
      <c r="AY320" s="15" t="s">
        <v>178</v>
      </c>
      <c r="BE320" s="216">
        <f>IF(N320="základní",J320,0)</f>
        <v>0</v>
      </c>
      <c r="BF320" s="216">
        <f>IF(N320="snížená",J320,0)</f>
        <v>0</v>
      </c>
      <c r="BG320" s="216">
        <f>IF(N320="zákl. přenesená",J320,0)</f>
        <v>0</v>
      </c>
      <c r="BH320" s="216">
        <f>IF(N320="sníž. přenesená",J320,0)</f>
        <v>0</v>
      </c>
      <c r="BI320" s="216">
        <f>IF(N320="nulová",J320,0)</f>
        <v>0</v>
      </c>
      <c r="BJ320" s="15" t="s">
        <v>182</v>
      </c>
      <c r="BK320" s="216">
        <f>ROUND(I320*H320,2)</f>
        <v>0</v>
      </c>
      <c r="BL320" s="15" t="s">
        <v>187</v>
      </c>
      <c r="BM320" s="215" t="s">
        <v>792</v>
      </c>
    </row>
    <row r="321" spans="1:63" s="12" customFormat="1" ht="20.85" customHeight="1">
      <c r="A321" s="12"/>
      <c r="B321" s="187"/>
      <c r="C321" s="188"/>
      <c r="D321" s="189" t="s">
        <v>73</v>
      </c>
      <c r="E321" s="201" t="s">
        <v>588</v>
      </c>
      <c r="F321" s="201" t="s">
        <v>793</v>
      </c>
      <c r="G321" s="188"/>
      <c r="H321" s="188"/>
      <c r="I321" s="191"/>
      <c r="J321" s="202">
        <f>BK321</f>
        <v>0</v>
      </c>
      <c r="K321" s="188"/>
      <c r="L321" s="193"/>
      <c r="M321" s="194"/>
      <c r="N321" s="195"/>
      <c r="O321" s="195"/>
      <c r="P321" s="196">
        <f>SUM(P322:P328)</f>
        <v>0</v>
      </c>
      <c r="Q321" s="195"/>
      <c r="R321" s="196">
        <f>SUM(R322:R328)</f>
        <v>0</v>
      </c>
      <c r="S321" s="195"/>
      <c r="T321" s="197">
        <f>SUM(T322:T328)</f>
        <v>45.286716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198" t="s">
        <v>82</v>
      </c>
      <c r="AT321" s="199" t="s">
        <v>73</v>
      </c>
      <c r="AU321" s="199" t="s">
        <v>182</v>
      </c>
      <c r="AY321" s="198" t="s">
        <v>178</v>
      </c>
      <c r="BK321" s="200">
        <f>SUM(BK322:BK328)</f>
        <v>0</v>
      </c>
    </row>
    <row r="322" spans="1:65" s="2" customFormat="1" ht="14.4" customHeight="1">
      <c r="A322" s="36"/>
      <c r="B322" s="37"/>
      <c r="C322" s="203" t="s">
        <v>794</v>
      </c>
      <c r="D322" s="203" t="s">
        <v>183</v>
      </c>
      <c r="E322" s="204" t="s">
        <v>795</v>
      </c>
      <c r="F322" s="205" t="s">
        <v>796</v>
      </c>
      <c r="G322" s="206" t="s">
        <v>213</v>
      </c>
      <c r="H322" s="207">
        <v>9.563</v>
      </c>
      <c r="I322" s="208"/>
      <c r="J322" s="209">
        <f>ROUND(I322*H322,2)</f>
        <v>0</v>
      </c>
      <c r="K322" s="210"/>
      <c r="L322" s="42"/>
      <c r="M322" s="211" t="s">
        <v>28</v>
      </c>
      <c r="N322" s="212" t="s">
        <v>46</v>
      </c>
      <c r="O322" s="82"/>
      <c r="P322" s="213">
        <f>O322*H322</f>
        <v>0</v>
      </c>
      <c r="Q322" s="213">
        <v>0</v>
      </c>
      <c r="R322" s="213">
        <f>Q322*H322</f>
        <v>0</v>
      </c>
      <c r="S322" s="213">
        <v>2.4</v>
      </c>
      <c r="T322" s="214">
        <f>S322*H322</f>
        <v>22.9512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15" t="s">
        <v>187</v>
      </c>
      <c r="AT322" s="215" t="s">
        <v>183</v>
      </c>
      <c r="AU322" s="215" t="s">
        <v>188</v>
      </c>
      <c r="AY322" s="15" t="s">
        <v>178</v>
      </c>
      <c r="BE322" s="216">
        <f>IF(N322="základní",J322,0)</f>
        <v>0</v>
      </c>
      <c r="BF322" s="216">
        <f>IF(N322="snížená",J322,0)</f>
        <v>0</v>
      </c>
      <c r="BG322" s="216">
        <f>IF(N322="zákl. přenesená",J322,0)</f>
        <v>0</v>
      </c>
      <c r="BH322" s="216">
        <f>IF(N322="sníž. přenesená",J322,0)</f>
        <v>0</v>
      </c>
      <c r="BI322" s="216">
        <f>IF(N322="nulová",J322,0)</f>
        <v>0</v>
      </c>
      <c r="BJ322" s="15" t="s">
        <v>182</v>
      </c>
      <c r="BK322" s="216">
        <f>ROUND(I322*H322,2)</f>
        <v>0</v>
      </c>
      <c r="BL322" s="15" t="s">
        <v>187</v>
      </c>
      <c r="BM322" s="215" t="s">
        <v>797</v>
      </c>
    </row>
    <row r="323" spans="1:65" s="2" customFormat="1" ht="37.8" customHeight="1">
      <c r="A323" s="36"/>
      <c r="B323" s="37"/>
      <c r="C323" s="203" t="s">
        <v>798</v>
      </c>
      <c r="D323" s="203" t="s">
        <v>183</v>
      </c>
      <c r="E323" s="204" t="s">
        <v>799</v>
      </c>
      <c r="F323" s="205" t="s">
        <v>800</v>
      </c>
      <c r="G323" s="206" t="s">
        <v>213</v>
      </c>
      <c r="H323" s="207">
        <v>1.722</v>
      </c>
      <c r="I323" s="208"/>
      <c r="J323" s="209">
        <f>ROUND(I323*H323,2)</f>
        <v>0</v>
      </c>
      <c r="K323" s="210"/>
      <c r="L323" s="42"/>
      <c r="M323" s="211" t="s">
        <v>28</v>
      </c>
      <c r="N323" s="212" t="s">
        <v>46</v>
      </c>
      <c r="O323" s="82"/>
      <c r="P323" s="213">
        <f>O323*H323</f>
        <v>0</v>
      </c>
      <c r="Q323" s="213">
        <v>0</v>
      </c>
      <c r="R323" s="213">
        <f>Q323*H323</f>
        <v>0</v>
      </c>
      <c r="S323" s="213">
        <v>2.27</v>
      </c>
      <c r="T323" s="214">
        <f>S323*H323</f>
        <v>3.90894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15" t="s">
        <v>187</v>
      </c>
      <c r="AT323" s="215" t="s">
        <v>183</v>
      </c>
      <c r="AU323" s="215" t="s">
        <v>188</v>
      </c>
      <c r="AY323" s="15" t="s">
        <v>178</v>
      </c>
      <c r="BE323" s="216">
        <f>IF(N323="základní",J323,0)</f>
        <v>0</v>
      </c>
      <c r="BF323" s="216">
        <f>IF(N323="snížená",J323,0)</f>
        <v>0</v>
      </c>
      <c r="BG323" s="216">
        <f>IF(N323="zákl. přenesená",J323,0)</f>
        <v>0</v>
      </c>
      <c r="BH323" s="216">
        <f>IF(N323="sníž. přenesená",J323,0)</f>
        <v>0</v>
      </c>
      <c r="BI323" s="216">
        <f>IF(N323="nulová",J323,0)</f>
        <v>0</v>
      </c>
      <c r="BJ323" s="15" t="s">
        <v>182</v>
      </c>
      <c r="BK323" s="216">
        <f>ROUND(I323*H323,2)</f>
        <v>0</v>
      </c>
      <c r="BL323" s="15" t="s">
        <v>187</v>
      </c>
      <c r="BM323" s="215" t="s">
        <v>801</v>
      </c>
    </row>
    <row r="324" spans="1:65" s="2" customFormat="1" ht="24.15" customHeight="1">
      <c r="A324" s="36"/>
      <c r="B324" s="37"/>
      <c r="C324" s="203" t="s">
        <v>802</v>
      </c>
      <c r="D324" s="203" t="s">
        <v>183</v>
      </c>
      <c r="E324" s="204" t="s">
        <v>803</v>
      </c>
      <c r="F324" s="205" t="s">
        <v>804</v>
      </c>
      <c r="G324" s="206" t="s">
        <v>374</v>
      </c>
      <c r="H324" s="207">
        <v>5</v>
      </c>
      <c r="I324" s="208"/>
      <c r="J324" s="209">
        <f>ROUND(I324*H324,2)</f>
        <v>0</v>
      </c>
      <c r="K324" s="210"/>
      <c r="L324" s="42"/>
      <c r="M324" s="211" t="s">
        <v>28</v>
      </c>
      <c r="N324" s="212" t="s">
        <v>46</v>
      </c>
      <c r="O324" s="82"/>
      <c r="P324" s="213">
        <f>O324*H324</f>
        <v>0</v>
      </c>
      <c r="Q324" s="213">
        <v>0</v>
      </c>
      <c r="R324" s="213">
        <f>Q324*H324</f>
        <v>0</v>
      </c>
      <c r="S324" s="213">
        <v>0.086</v>
      </c>
      <c r="T324" s="214">
        <f>S324*H324</f>
        <v>0.42999999999999994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15" t="s">
        <v>187</v>
      </c>
      <c r="AT324" s="215" t="s">
        <v>183</v>
      </c>
      <c r="AU324" s="215" t="s">
        <v>188</v>
      </c>
      <c r="AY324" s="15" t="s">
        <v>178</v>
      </c>
      <c r="BE324" s="216">
        <f>IF(N324="základní",J324,0)</f>
        <v>0</v>
      </c>
      <c r="BF324" s="216">
        <f>IF(N324="snížená",J324,0)</f>
        <v>0</v>
      </c>
      <c r="BG324" s="216">
        <f>IF(N324="zákl. přenesená",J324,0)</f>
        <v>0</v>
      </c>
      <c r="BH324" s="216">
        <f>IF(N324="sníž. přenesená",J324,0)</f>
        <v>0</v>
      </c>
      <c r="BI324" s="216">
        <f>IF(N324="nulová",J324,0)</f>
        <v>0</v>
      </c>
      <c r="BJ324" s="15" t="s">
        <v>182</v>
      </c>
      <c r="BK324" s="216">
        <f>ROUND(I324*H324,2)</f>
        <v>0</v>
      </c>
      <c r="BL324" s="15" t="s">
        <v>187</v>
      </c>
      <c r="BM324" s="215" t="s">
        <v>805</v>
      </c>
    </row>
    <row r="325" spans="1:65" s="2" customFormat="1" ht="24.15" customHeight="1">
      <c r="A325" s="36"/>
      <c r="B325" s="37"/>
      <c r="C325" s="203" t="s">
        <v>806</v>
      </c>
      <c r="D325" s="203" t="s">
        <v>183</v>
      </c>
      <c r="E325" s="204" t="s">
        <v>807</v>
      </c>
      <c r="F325" s="205" t="s">
        <v>808</v>
      </c>
      <c r="G325" s="206" t="s">
        <v>213</v>
      </c>
      <c r="H325" s="207">
        <v>1.4</v>
      </c>
      <c r="I325" s="208"/>
      <c r="J325" s="209">
        <f>ROUND(I325*H325,2)</f>
        <v>0</v>
      </c>
      <c r="K325" s="210"/>
      <c r="L325" s="42"/>
      <c r="M325" s="211" t="s">
        <v>28</v>
      </c>
      <c r="N325" s="212" t="s">
        <v>46</v>
      </c>
      <c r="O325" s="82"/>
      <c r="P325" s="213">
        <f>O325*H325</f>
        <v>0</v>
      </c>
      <c r="Q325" s="213">
        <v>0</v>
      </c>
      <c r="R325" s="213">
        <f>Q325*H325</f>
        <v>0</v>
      </c>
      <c r="S325" s="213">
        <v>1.4</v>
      </c>
      <c r="T325" s="214">
        <f>S325*H325</f>
        <v>1.9599999999999997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15" t="s">
        <v>187</v>
      </c>
      <c r="AT325" s="215" t="s">
        <v>183</v>
      </c>
      <c r="AU325" s="215" t="s">
        <v>188</v>
      </c>
      <c r="AY325" s="15" t="s">
        <v>178</v>
      </c>
      <c r="BE325" s="216">
        <f>IF(N325="základní",J325,0)</f>
        <v>0</v>
      </c>
      <c r="BF325" s="216">
        <f>IF(N325="snížená",J325,0)</f>
        <v>0</v>
      </c>
      <c r="BG325" s="216">
        <f>IF(N325="zákl. přenesená",J325,0)</f>
        <v>0</v>
      </c>
      <c r="BH325" s="216">
        <f>IF(N325="sníž. přenesená",J325,0)</f>
        <v>0</v>
      </c>
      <c r="BI325" s="216">
        <f>IF(N325="nulová",J325,0)</f>
        <v>0</v>
      </c>
      <c r="BJ325" s="15" t="s">
        <v>182</v>
      </c>
      <c r="BK325" s="216">
        <f>ROUND(I325*H325,2)</f>
        <v>0</v>
      </c>
      <c r="BL325" s="15" t="s">
        <v>187</v>
      </c>
      <c r="BM325" s="215" t="s">
        <v>809</v>
      </c>
    </row>
    <row r="326" spans="1:65" s="2" customFormat="1" ht="49.05" customHeight="1">
      <c r="A326" s="36"/>
      <c r="B326" s="37"/>
      <c r="C326" s="203" t="s">
        <v>810</v>
      </c>
      <c r="D326" s="203" t="s">
        <v>183</v>
      </c>
      <c r="E326" s="204" t="s">
        <v>811</v>
      </c>
      <c r="F326" s="205" t="s">
        <v>812</v>
      </c>
      <c r="G326" s="206" t="s">
        <v>186</v>
      </c>
      <c r="H326" s="207">
        <v>68.453</v>
      </c>
      <c r="I326" s="208"/>
      <c r="J326" s="209">
        <f>ROUND(I326*H326,2)</f>
        <v>0</v>
      </c>
      <c r="K326" s="210"/>
      <c r="L326" s="42"/>
      <c r="M326" s="211" t="s">
        <v>28</v>
      </c>
      <c r="N326" s="212" t="s">
        <v>46</v>
      </c>
      <c r="O326" s="82"/>
      <c r="P326" s="213">
        <f>O326*H326</f>
        <v>0</v>
      </c>
      <c r="Q326" s="213">
        <v>0</v>
      </c>
      <c r="R326" s="213">
        <f>Q326*H326</f>
        <v>0</v>
      </c>
      <c r="S326" s="213">
        <v>0.183</v>
      </c>
      <c r="T326" s="214">
        <f>S326*H326</f>
        <v>12.526899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215" t="s">
        <v>187</v>
      </c>
      <c r="AT326" s="215" t="s">
        <v>183</v>
      </c>
      <c r="AU326" s="215" t="s">
        <v>188</v>
      </c>
      <c r="AY326" s="15" t="s">
        <v>178</v>
      </c>
      <c r="BE326" s="216">
        <f>IF(N326="základní",J326,0)</f>
        <v>0</v>
      </c>
      <c r="BF326" s="216">
        <f>IF(N326="snížená",J326,0)</f>
        <v>0</v>
      </c>
      <c r="BG326" s="216">
        <f>IF(N326="zákl. přenesená",J326,0)</f>
        <v>0</v>
      </c>
      <c r="BH326" s="216">
        <f>IF(N326="sníž. přenesená",J326,0)</f>
        <v>0</v>
      </c>
      <c r="BI326" s="216">
        <f>IF(N326="nulová",J326,0)</f>
        <v>0</v>
      </c>
      <c r="BJ326" s="15" t="s">
        <v>182</v>
      </c>
      <c r="BK326" s="216">
        <f>ROUND(I326*H326,2)</f>
        <v>0</v>
      </c>
      <c r="BL326" s="15" t="s">
        <v>187</v>
      </c>
      <c r="BM326" s="215" t="s">
        <v>813</v>
      </c>
    </row>
    <row r="327" spans="1:65" s="2" customFormat="1" ht="24.15" customHeight="1">
      <c r="A327" s="36"/>
      <c r="B327" s="37"/>
      <c r="C327" s="203" t="s">
        <v>814</v>
      </c>
      <c r="D327" s="203" t="s">
        <v>183</v>
      </c>
      <c r="E327" s="204" t="s">
        <v>815</v>
      </c>
      <c r="F327" s="205" t="s">
        <v>816</v>
      </c>
      <c r="G327" s="206" t="s">
        <v>186</v>
      </c>
      <c r="H327" s="207">
        <v>35.92</v>
      </c>
      <c r="I327" s="208"/>
      <c r="J327" s="209">
        <f>ROUND(I327*H327,2)</f>
        <v>0</v>
      </c>
      <c r="K327" s="210"/>
      <c r="L327" s="42"/>
      <c r="M327" s="211" t="s">
        <v>28</v>
      </c>
      <c r="N327" s="212" t="s">
        <v>46</v>
      </c>
      <c r="O327" s="82"/>
      <c r="P327" s="213">
        <f>O327*H327</f>
        <v>0</v>
      </c>
      <c r="Q327" s="213">
        <v>0</v>
      </c>
      <c r="R327" s="213">
        <f>Q327*H327</f>
        <v>0</v>
      </c>
      <c r="S327" s="213">
        <v>0.009</v>
      </c>
      <c r="T327" s="214">
        <f>S327*H327</f>
        <v>0.32328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15" t="s">
        <v>187</v>
      </c>
      <c r="AT327" s="215" t="s">
        <v>183</v>
      </c>
      <c r="AU327" s="215" t="s">
        <v>188</v>
      </c>
      <c r="AY327" s="15" t="s">
        <v>178</v>
      </c>
      <c r="BE327" s="216">
        <f>IF(N327="základní",J327,0)</f>
        <v>0</v>
      </c>
      <c r="BF327" s="216">
        <f>IF(N327="snížená",J327,0)</f>
        <v>0</v>
      </c>
      <c r="BG327" s="216">
        <f>IF(N327="zákl. přenesená",J327,0)</f>
        <v>0</v>
      </c>
      <c r="BH327" s="216">
        <f>IF(N327="sníž. přenesená",J327,0)</f>
        <v>0</v>
      </c>
      <c r="BI327" s="216">
        <f>IF(N327="nulová",J327,0)</f>
        <v>0</v>
      </c>
      <c r="BJ327" s="15" t="s">
        <v>182</v>
      </c>
      <c r="BK327" s="216">
        <f>ROUND(I327*H327,2)</f>
        <v>0</v>
      </c>
      <c r="BL327" s="15" t="s">
        <v>187</v>
      </c>
      <c r="BM327" s="215" t="s">
        <v>817</v>
      </c>
    </row>
    <row r="328" spans="1:65" s="2" customFormat="1" ht="37.8" customHeight="1">
      <c r="A328" s="36"/>
      <c r="B328" s="37"/>
      <c r="C328" s="203" t="s">
        <v>818</v>
      </c>
      <c r="D328" s="203" t="s">
        <v>183</v>
      </c>
      <c r="E328" s="204" t="s">
        <v>819</v>
      </c>
      <c r="F328" s="205" t="s">
        <v>820</v>
      </c>
      <c r="G328" s="206" t="s">
        <v>186</v>
      </c>
      <c r="H328" s="207">
        <v>102.787</v>
      </c>
      <c r="I328" s="208"/>
      <c r="J328" s="209">
        <f>ROUND(I328*H328,2)</f>
        <v>0</v>
      </c>
      <c r="K328" s="210"/>
      <c r="L328" s="42"/>
      <c r="M328" s="211" t="s">
        <v>28</v>
      </c>
      <c r="N328" s="212" t="s">
        <v>46</v>
      </c>
      <c r="O328" s="82"/>
      <c r="P328" s="213">
        <f>O328*H328</f>
        <v>0</v>
      </c>
      <c r="Q328" s="213">
        <v>0</v>
      </c>
      <c r="R328" s="213">
        <f>Q328*H328</f>
        <v>0</v>
      </c>
      <c r="S328" s="213">
        <v>0.031</v>
      </c>
      <c r="T328" s="214">
        <f>S328*H328</f>
        <v>3.1863970000000004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15" t="s">
        <v>187</v>
      </c>
      <c r="AT328" s="215" t="s">
        <v>183</v>
      </c>
      <c r="AU328" s="215" t="s">
        <v>188</v>
      </c>
      <c r="AY328" s="15" t="s">
        <v>178</v>
      </c>
      <c r="BE328" s="216">
        <f>IF(N328="základní",J328,0)</f>
        <v>0</v>
      </c>
      <c r="BF328" s="216">
        <f>IF(N328="snížená",J328,0)</f>
        <v>0</v>
      </c>
      <c r="BG328" s="216">
        <f>IF(N328="zákl. přenesená",J328,0)</f>
        <v>0</v>
      </c>
      <c r="BH328" s="216">
        <f>IF(N328="sníž. přenesená",J328,0)</f>
        <v>0</v>
      </c>
      <c r="BI328" s="216">
        <f>IF(N328="nulová",J328,0)</f>
        <v>0</v>
      </c>
      <c r="BJ328" s="15" t="s">
        <v>182</v>
      </c>
      <c r="BK328" s="216">
        <f>ROUND(I328*H328,2)</f>
        <v>0</v>
      </c>
      <c r="BL328" s="15" t="s">
        <v>187</v>
      </c>
      <c r="BM328" s="215" t="s">
        <v>821</v>
      </c>
    </row>
    <row r="329" spans="1:63" s="12" customFormat="1" ht="20.85" customHeight="1">
      <c r="A329" s="12"/>
      <c r="B329" s="187"/>
      <c r="C329" s="188"/>
      <c r="D329" s="189" t="s">
        <v>73</v>
      </c>
      <c r="E329" s="201" t="s">
        <v>592</v>
      </c>
      <c r="F329" s="201" t="s">
        <v>822</v>
      </c>
      <c r="G329" s="188"/>
      <c r="H329" s="188"/>
      <c r="I329" s="191"/>
      <c r="J329" s="202">
        <f>BK329</f>
        <v>0</v>
      </c>
      <c r="K329" s="188"/>
      <c r="L329" s="193"/>
      <c r="M329" s="194"/>
      <c r="N329" s="195"/>
      <c r="O329" s="195"/>
      <c r="P329" s="196">
        <f>SUM(P330:P347)</f>
        <v>0</v>
      </c>
      <c r="Q329" s="195"/>
      <c r="R329" s="196">
        <f>SUM(R330:R347)</f>
        <v>0.9200655000000001</v>
      </c>
      <c r="S329" s="195"/>
      <c r="T329" s="197">
        <f>SUM(T330:T347)</f>
        <v>44.625135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198" t="s">
        <v>82</v>
      </c>
      <c r="AT329" s="199" t="s">
        <v>73</v>
      </c>
      <c r="AU329" s="199" t="s">
        <v>182</v>
      </c>
      <c r="AY329" s="198" t="s">
        <v>178</v>
      </c>
      <c r="BK329" s="200">
        <f>SUM(BK330:BK347)</f>
        <v>0</v>
      </c>
    </row>
    <row r="330" spans="1:65" s="2" customFormat="1" ht="49.05" customHeight="1">
      <c r="A330" s="36"/>
      <c r="B330" s="37"/>
      <c r="C330" s="203" t="s">
        <v>823</v>
      </c>
      <c r="D330" s="203" t="s">
        <v>183</v>
      </c>
      <c r="E330" s="204" t="s">
        <v>824</v>
      </c>
      <c r="F330" s="205" t="s">
        <v>825</v>
      </c>
      <c r="G330" s="206" t="s">
        <v>374</v>
      </c>
      <c r="H330" s="207">
        <v>37</v>
      </c>
      <c r="I330" s="208"/>
      <c r="J330" s="209">
        <f>ROUND(I330*H330,2)</f>
        <v>0</v>
      </c>
      <c r="K330" s="210"/>
      <c r="L330" s="42"/>
      <c r="M330" s="211" t="s">
        <v>28</v>
      </c>
      <c r="N330" s="212" t="s">
        <v>46</v>
      </c>
      <c r="O330" s="82"/>
      <c r="P330" s="213">
        <f>O330*H330</f>
        <v>0</v>
      </c>
      <c r="Q330" s="213">
        <v>0</v>
      </c>
      <c r="R330" s="213">
        <f>Q330*H330</f>
        <v>0</v>
      </c>
      <c r="S330" s="213">
        <v>0.262</v>
      </c>
      <c r="T330" s="214">
        <f>S330*H330</f>
        <v>9.694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215" t="s">
        <v>187</v>
      </c>
      <c r="AT330" s="215" t="s">
        <v>183</v>
      </c>
      <c r="AU330" s="215" t="s">
        <v>188</v>
      </c>
      <c r="AY330" s="15" t="s">
        <v>178</v>
      </c>
      <c r="BE330" s="216">
        <f>IF(N330="základní",J330,0)</f>
        <v>0</v>
      </c>
      <c r="BF330" s="216">
        <f>IF(N330="snížená",J330,0)</f>
        <v>0</v>
      </c>
      <c r="BG330" s="216">
        <f>IF(N330="zákl. přenesená",J330,0)</f>
        <v>0</v>
      </c>
      <c r="BH330" s="216">
        <f>IF(N330="sníž. přenesená",J330,0)</f>
        <v>0</v>
      </c>
      <c r="BI330" s="216">
        <f>IF(N330="nulová",J330,0)</f>
        <v>0</v>
      </c>
      <c r="BJ330" s="15" t="s">
        <v>182</v>
      </c>
      <c r="BK330" s="216">
        <f>ROUND(I330*H330,2)</f>
        <v>0</v>
      </c>
      <c r="BL330" s="15" t="s">
        <v>187</v>
      </c>
      <c r="BM330" s="215" t="s">
        <v>826</v>
      </c>
    </row>
    <row r="331" spans="1:65" s="2" customFormat="1" ht="49.05" customHeight="1">
      <c r="A331" s="36"/>
      <c r="B331" s="37"/>
      <c r="C331" s="203" t="s">
        <v>827</v>
      </c>
      <c r="D331" s="203" t="s">
        <v>183</v>
      </c>
      <c r="E331" s="204" t="s">
        <v>828</v>
      </c>
      <c r="F331" s="205" t="s">
        <v>829</v>
      </c>
      <c r="G331" s="206" t="s">
        <v>374</v>
      </c>
      <c r="H331" s="207">
        <v>6</v>
      </c>
      <c r="I331" s="208"/>
      <c r="J331" s="209">
        <f>ROUND(I331*H331,2)</f>
        <v>0</v>
      </c>
      <c r="K331" s="210"/>
      <c r="L331" s="42"/>
      <c r="M331" s="211" t="s">
        <v>28</v>
      </c>
      <c r="N331" s="212" t="s">
        <v>46</v>
      </c>
      <c r="O331" s="82"/>
      <c r="P331" s="213">
        <f>O331*H331</f>
        <v>0</v>
      </c>
      <c r="Q331" s="213">
        <v>0</v>
      </c>
      <c r="R331" s="213">
        <f>Q331*H331</f>
        <v>0</v>
      </c>
      <c r="S331" s="213">
        <v>0.349</v>
      </c>
      <c r="T331" s="214">
        <f>S331*H331</f>
        <v>2.094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15" t="s">
        <v>187</v>
      </c>
      <c r="AT331" s="215" t="s">
        <v>183</v>
      </c>
      <c r="AU331" s="215" t="s">
        <v>188</v>
      </c>
      <c r="AY331" s="15" t="s">
        <v>178</v>
      </c>
      <c r="BE331" s="216">
        <f>IF(N331="základní",J331,0)</f>
        <v>0</v>
      </c>
      <c r="BF331" s="216">
        <f>IF(N331="snížená",J331,0)</f>
        <v>0</v>
      </c>
      <c r="BG331" s="216">
        <f>IF(N331="zákl. přenesená",J331,0)</f>
        <v>0</v>
      </c>
      <c r="BH331" s="216">
        <f>IF(N331="sníž. přenesená",J331,0)</f>
        <v>0</v>
      </c>
      <c r="BI331" s="216">
        <f>IF(N331="nulová",J331,0)</f>
        <v>0</v>
      </c>
      <c r="BJ331" s="15" t="s">
        <v>182</v>
      </c>
      <c r="BK331" s="216">
        <f>ROUND(I331*H331,2)</f>
        <v>0</v>
      </c>
      <c r="BL331" s="15" t="s">
        <v>187</v>
      </c>
      <c r="BM331" s="215" t="s">
        <v>830</v>
      </c>
    </row>
    <row r="332" spans="1:65" s="2" customFormat="1" ht="49.05" customHeight="1">
      <c r="A332" s="36"/>
      <c r="B332" s="37"/>
      <c r="C332" s="203" t="s">
        <v>831</v>
      </c>
      <c r="D332" s="203" t="s">
        <v>183</v>
      </c>
      <c r="E332" s="204" t="s">
        <v>832</v>
      </c>
      <c r="F332" s="205" t="s">
        <v>833</v>
      </c>
      <c r="G332" s="206" t="s">
        <v>374</v>
      </c>
      <c r="H332" s="207">
        <v>7</v>
      </c>
      <c r="I332" s="208"/>
      <c r="J332" s="209">
        <f>ROUND(I332*H332,2)</f>
        <v>0</v>
      </c>
      <c r="K332" s="210"/>
      <c r="L332" s="42"/>
      <c r="M332" s="211" t="s">
        <v>28</v>
      </c>
      <c r="N332" s="212" t="s">
        <v>46</v>
      </c>
      <c r="O332" s="82"/>
      <c r="P332" s="213">
        <f>O332*H332</f>
        <v>0</v>
      </c>
      <c r="Q332" s="213">
        <v>0</v>
      </c>
      <c r="R332" s="213">
        <f>Q332*H332</f>
        <v>0</v>
      </c>
      <c r="S332" s="213">
        <v>0.523</v>
      </c>
      <c r="T332" s="214">
        <f>S332*H332</f>
        <v>3.661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215" t="s">
        <v>187</v>
      </c>
      <c r="AT332" s="215" t="s">
        <v>183</v>
      </c>
      <c r="AU332" s="215" t="s">
        <v>188</v>
      </c>
      <c r="AY332" s="15" t="s">
        <v>178</v>
      </c>
      <c r="BE332" s="216">
        <f>IF(N332="základní",J332,0)</f>
        <v>0</v>
      </c>
      <c r="BF332" s="216">
        <f>IF(N332="snížená",J332,0)</f>
        <v>0</v>
      </c>
      <c r="BG332" s="216">
        <f>IF(N332="zákl. přenesená",J332,0)</f>
        <v>0</v>
      </c>
      <c r="BH332" s="216">
        <f>IF(N332="sníž. přenesená",J332,0)</f>
        <v>0</v>
      </c>
      <c r="BI332" s="216">
        <f>IF(N332="nulová",J332,0)</f>
        <v>0</v>
      </c>
      <c r="BJ332" s="15" t="s">
        <v>182</v>
      </c>
      <c r="BK332" s="216">
        <f>ROUND(I332*H332,2)</f>
        <v>0</v>
      </c>
      <c r="BL332" s="15" t="s">
        <v>187</v>
      </c>
      <c r="BM332" s="215" t="s">
        <v>834</v>
      </c>
    </row>
    <row r="333" spans="1:65" s="2" customFormat="1" ht="49.05" customHeight="1">
      <c r="A333" s="36"/>
      <c r="B333" s="37"/>
      <c r="C333" s="203" t="s">
        <v>835</v>
      </c>
      <c r="D333" s="203" t="s">
        <v>183</v>
      </c>
      <c r="E333" s="204" t="s">
        <v>836</v>
      </c>
      <c r="F333" s="205" t="s">
        <v>837</v>
      </c>
      <c r="G333" s="206" t="s">
        <v>213</v>
      </c>
      <c r="H333" s="207">
        <v>0.646</v>
      </c>
      <c r="I333" s="208"/>
      <c r="J333" s="209">
        <f>ROUND(I333*H333,2)</f>
        <v>0</v>
      </c>
      <c r="K333" s="210"/>
      <c r="L333" s="42"/>
      <c r="M333" s="211" t="s">
        <v>28</v>
      </c>
      <c r="N333" s="212" t="s">
        <v>46</v>
      </c>
      <c r="O333" s="82"/>
      <c r="P333" s="213">
        <f>O333*H333</f>
        <v>0</v>
      </c>
      <c r="Q333" s="213">
        <v>0</v>
      </c>
      <c r="R333" s="213">
        <f>Q333*H333</f>
        <v>0</v>
      </c>
      <c r="S333" s="213">
        <v>2.5</v>
      </c>
      <c r="T333" s="214">
        <f>S333*H333</f>
        <v>1.615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215" t="s">
        <v>187</v>
      </c>
      <c r="AT333" s="215" t="s">
        <v>183</v>
      </c>
      <c r="AU333" s="215" t="s">
        <v>188</v>
      </c>
      <c r="AY333" s="15" t="s">
        <v>178</v>
      </c>
      <c r="BE333" s="216">
        <f>IF(N333="základní",J333,0)</f>
        <v>0</v>
      </c>
      <c r="BF333" s="216">
        <f>IF(N333="snížená",J333,0)</f>
        <v>0</v>
      </c>
      <c r="BG333" s="216">
        <f>IF(N333="zákl. přenesená",J333,0)</f>
        <v>0</v>
      </c>
      <c r="BH333" s="216">
        <f>IF(N333="sníž. přenesená",J333,0)</f>
        <v>0</v>
      </c>
      <c r="BI333" s="216">
        <f>IF(N333="nulová",J333,0)</f>
        <v>0</v>
      </c>
      <c r="BJ333" s="15" t="s">
        <v>182</v>
      </c>
      <c r="BK333" s="216">
        <f>ROUND(I333*H333,2)</f>
        <v>0</v>
      </c>
      <c r="BL333" s="15" t="s">
        <v>187</v>
      </c>
      <c r="BM333" s="215" t="s">
        <v>838</v>
      </c>
    </row>
    <row r="334" spans="1:65" s="2" customFormat="1" ht="49.05" customHeight="1">
      <c r="A334" s="36"/>
      <c r="B334" s="37"/>
      <c r="C334" s="203" t="s">
        <v>839</v>
      </c>
      <c r="D334" s="203" t="s">
        <v>183</v>
      </c>
      <c r="E334" s="204" t="s">
        <v>840</v>
      </c>
      <c r="F334" s="205" t="s">
        <v>841</v>
      </c>
      <c r="G334" s="206" t="s">
        <v>213</v>
      </c>
      <c r="H334" s="207">
        <v>0.069</v>
      </c>
      <c r="I334" s="208"/>
      <c r="J334" s="209">
        <f>ROUND(I334*H334,2)</f>
        <v>0</v>
      </c>
      <c r="K334" s="210"/>
      <c r="L334" s="42"/>
      <c r="M334" s="211" t="s">
        <v>28</v>
      </c>
      <c r="N334" s="212" t="s">
        <v>46</v>
      </c>
      <c r="O334" s="82"/>
      <c r="P334" s="213">
        <f>O334*H334</f>
        <v>0</v>
      </c>
      <c r="Q334" s="213">
        <v>0</v>
      </c>
      <c r="R334" s="213">
        <f>Q334*H334</f>
        <v>0</v>
      </c>
      <c r="S334" s="213">
        <v>2.5</v>
      </c>
      <c r="T334" s="214">
        <f>S334*H334</f>
        <v>0.17250000000000001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15" t="s">
        <v>187</v>
      </c>
      <c r="AT334" s="215" t="s">
        <v>183</v>
      </c>
      <c r="AU334" s="215" t="s">
        <v>188</v>
      </c>
      <c r="AY334" s="15" t="s">
        <v>178</v>
      </c>
      <c r="BE334" s="216">
        <f>IF(N334="základní",J334,0)</f>
        <v>0</v>
      </c>
      <c r="BF334" s="216">
        <f>IF(N334="snížená",J334,0)</f>
        <v>0</v>
      </c>
      <c r="BG334" s="216">
        <f>IF(N334="zákl. přenesená",J334,0)</f>
        <v>0</v>
      </c>
      <c r="BH334" s="216">
        <f>IF(N334="sníž. přenesená",J334,0)</f>
        <v>0</v>
      </c>
      <c r="BI334" s="216">
        <f>IF(N334="nulová",J334,0)</f>
        <v>0</v>
      </c>
      <c r="BJ334" s="15" t="s">
        <v>182</v>
      </c>
      <c r="BK334" s="216">
        <f>ROUND(I334*H334,2)</f>
        <v>0</v>
      </c>
      <c r="BL334" s="15" t="s">
        <v>187</v>
      </c>
      <c r="BM334" s="215" t="s">
        <v>842</v>
      </c>
    </row>
    <row r="335" spans="1:65" s="2" customFormat="1" ht="37.8" customHeight="1">
      <c r="A335" s="36"/>
      <c r="B335" s="37"/>
      <c r="C335" s="203" t="s">
        <v>843</v>
      </c>
      <c r="D335" s="203" t="s">
        <v>183</v>
      </c>
      <c r="E335" s="204" t="s">
        <v>844</v>
      </c>
      <c r="F335" s="205" t="s">
        <v>845</v>
      </c>
      <c r="G335" s="206" t="s">
        <v>213</v>
      </c>
      <c r="H335" s="207">
        <v>1</v>
      </c>
      <c r="I335" s="208"/>
      <c r="J335" s="209">
        <f>ROUND(I335*H335,2)</f>
        <v>0</v>
      </c>
      <c r="K335" s="210"/>
      <c r="L335" s="42"/>
      <c r="M335" s="211" t="s">
        <v>28</v>
      </c>
      <c r="N335" s="212" t="s">
        <v>46</v>
      </c>
      <c r="O335" s="82"/>
      <c r="P335" s="213">
        <f>O335*H335</f>
        <v>0</v>
      </c>
      <c r="Q335" s="213">
        <v>0</v>
      </c>
      <c r="R335" s="213">
        <f>Q335*H335</f>
        <v>0</v>
      </c>
      <c r="S335" s="213">
        <v>1.8</v>
      </c>
      <c r="T335" s="214">
        <f>S335*H335</f>
        <v>1.8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15" t="s">
        <v>187</v>
      </c>
      <c r="AT335" s="215" t="s">
        <v>183</v>
      </c>
      <c r="AU335" s="215" t="s">
        <v>188</v>
      </c>
      <c r="AY335" s="15" t="s">
        <v>178</v>
      </c>
      <c r="BE335" s="216">
        <f>IF(N335="základní",J335,0)</f>
        <v>0</v>
      </c>
      <c r="BF335" s="216">
        <f>IF(N335="snížená",J335,0)</f>
        <v>0</v>
      </c>
      <c r="BG335" s="216">
        <f>IF(N335="zákl. přenesená",J335,0)</f>
        <v>0</v>
      </c>
      <c r="BH335" s="216">
        <f>IF(N335="sníž. přenesená",J335,0)</f>
        <v>0</v>
      </c>
      <c r="BI335" s="216">
        <f>IF(N335="nulová",J335,0)</f>
        <v>0</v>
      </c>
      <c r="BJ335" s="15" t="s">
        <v>182</v>
      </c>
      <c r="BK335" s="216">
        <f>ROUND(I335*H335,2)</f>
        <v>0</v>
      </c>
      <c r="BL335" s="15" t="s">
        <v>187</v>
      </c>
      <c r="BM335" s="215" t="s">
        <v>846</v>
      </c>
    </row>
    <row r="336" spans="1:65" s="2" customFormat="1" ht="37.8" customHeight="1">
      <c r="A336" s="36"/>
      <c r="B336" s="37"/>
      <c r="C336" s="203" t="s">
        <v>847</v>
      </c>
      <c r="D336" s="203" t="s">
        <v>183</v>
      </c>
      <c r="E336" s="204" t="s">
        <v>848</v>
      </c>
      <c r="F336" s="205" t="s">
        <v>849</v>
      </c>
      <c r="G336" s="206" t="s">
        <v>374</v>
      </c>
      <c r="H336" s="207">
        <v>38</v>
      </c>
      <c r="I336" s="208"/>
      <c r="J336" s="209">
        <f>ROUND(I336*H336,2)</f>
        <v>0</v>
      </c>
      <c r="K336" s="210"/>
      <c r="L336" s="42"/>
      <c r="M336" s="211" t="s">
        <v>28</v>
      </c>
      <c r="N336" s="212" t="s">
        <v>46</v>
      </c>
      <c r="O336" s="82"/>
      <c r="P336" s="213">
        <f>O336*H336</f>
        <v>0</v>
      </c>
      <c r="Q336" s="213">
        <v>0</v>
      </c>
      <c r="R336" s="213">
        <f>Q336*H336</f>
        <v>0</v>
      </c>
      <c r="S336" s="213">
        <v>0.001</v>
      </c>
      <c r="T336" s="214">
        <f>S336*H336</f>
        <v>0.038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15" t="s">
        <v>187</v>
      </c>
      <c r="AT336" s="215" t="s">
        <v>183</v>
      </c>
      <c r="AU336" s="215" t="s">
        <v>188</v>
      </c>
      <c r="AY336" s="15" t="s">
        <v>178</v>
      </c>
      <c r="BE336" s="216">
        <f>IF(N336="základní",J336,0)</f>
        <v>0</v>
      </c>
      <c r="BF336" s="216">
        <f>IF(N336="snížená",J336,0)</f>
        <v>0</v>
      </c>
      <c r="BG336" s="216">
        <f>IF(N336="zákl. přenesená",J336,0)</f>
        <v>0</v>
      </c>
      <c r="BH336" s="216">
        <f>IF(N336="sníž. přenesená",J336,0)</f>
        <v>0</v>
      </c>
      <c r="BI336" s="216">
        <f>IF(N336="nulová",J336,0)</f>
        <v>0</v>
      </c>
      <c r="BJ336" s="15" t="s">
        <v>182</v>
      </c>
      <c r="BK336" s="216">
        <f>ROUND(I336*H336,2)</f>
        <v>0</v>
      </c>
      <c r="BL336" s="15" t="s">
        <v>187</v>
      </c>
      <c r="BM336" s="215" t="s">
        <v>850</v>
      </c>
    </row>
    <row r="337" spans="1:65" s="2" customFormat="1" ht="24.15" customHeight="1">
      <c r="A337" s="36"/>
      <c r="B337" s="37"/>
      <c r="C337" s="203" t="s">
        <v>851</v>
      </c>
      <c r="D337" s="203" t="s">
        <v>183</v>
      </c>
      <c r="E337" s="204" t="s">
        <v>852</v>
      </c>
      <c r="F337" s="205" t="s">
        <v>853</v>
      </c>
      <c r="G337" s="206" t="s">
        <v>204</v>
      </c>
      <c r="H337" s="207">
        <v>91.4</v>
      </c>
      <c r="I337" s="208"/>
      <c r="J337" s="209">
        <f>ROUND(I337*H337,2)</f>
        <v>0</v>
      </c>
      <c r="K337" s="210"/>
      <c r="L337" s="42"/>
      <c r="M337" s="211" t="s">
        <v>28</v>
      </c>
      <c r="N337" s="212" t="s">
        <v>46</v>
      </c>
      <c r="O337" s="82"/>
      <c r="P337" s="213">
        <f>O337*H337</f>
        <v>0</v>
      </c>
      <c r="Q337" s="213">
        <v>0</v>
      </c>
      <c r="R337" s="213">
        <f>Q337*H337</f>
        <v>0</v>
      </c>
      <c r="S337" s="213">
        <v>0.052</v>
      </c>
      <c r="T337" s="214">
        <f>S337*H337</f>
        <v>4.7528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215" t="s">
        <v>187</v>
      </c>
      <c r="AT337" s="215" t="s">
        <v>183</v>
      </c>
      <c r="AU337" s="215" t="s">
        <v>188</v>
      </c>
      <c r="AY337" s="15" t="s">
        <v>178</v>
      </c>
      <c r="BE337" s="216">
        <f>IF(N337="základní",J337,0)</f>
        <v>0</v>
      </c>
      <c r="BF337" s="216">
        <f>IF(N337="snížená",J337,0)</f>
        <v>0</v>
      </c>
      <c r="BG337" s="216">
        <f>IF(N337="zákl. přenesená",J337,0)</f>
        <v>0</v>
      </c>
      <c r="BH337" s="216">
        <f>IF(N337="sníž. přenesená",J337,0)</f>
        <v>0</v>
      </c>
      <c r="BI337" s="216">
        <f>IF(N337="nulová",J337,0)</f>
        <v>0</v>
      </c>
      <c r="BJ337" s="15" t="s">
        <v>182</v>
      </c>
      <c r="BK337" s="216">
        <f>ROUND(I337*H337,2)</f>
        <v>0</v>
      </c>
      <c r="BL337" s="15" t="s">
        <v>187</v>
      </c>
      <c r="BM337" s="215" t="s">
        <v>854</v>
      </c>
    </row>
    <row r="338" spans="1:65" s="2" customFormat="1" ht="24.15" customHeight="1">
      <c r="A338" s="36"/>
      <c r="B338" s="37"/>
      <c r="C338" s="203" t="s">
        <v>855</v>
      </c>
      <c r="D338" s="203" t="s">
        <v>183</v>
      </c>
      <c r="E338" s="204" t="s">
        <v>856</v>
      </c>
      <c r="F338" s="205" t="s">
        <v>857</v>
      </c>
      <c r="G338" s="206" t="s">
        <v>204</v>
      </c>
      <c r="H338" s="207">
        <v>50</v>
      </c>
      <c r="I338" s="208"/>
      <c r="J338" s="209">
        <f>ROUND(I338*H338,2)</f>
        <v>0</v>
      </c>
      <c r="K338" s="210"/>
      <c r="L338" s="42"/>
      <c r="M338" s="211" t="s">
        <v>28</v>
      </c>
      <c r="N338" s="212" t="s">
        <v>46</v>
      </c>
      <c r="O338" s="82"/>
      <c r="P338" s="213">
        <f>O338*H338</f>
        <v>0</v>
      </c>
      <c r="Q338" s="213">
        <v>0</v>
      </c>
      <c r="R338" s="213">
        <f>Q338*H338</f>
        <v>0</v>
      </c>
      <c r="S338" s="213">
        <v>0.001</v>
      </c>
      <c r="T338" s="214">
        <f>S338*H338</f>
        <v>0.05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15" t="s">
        <v>187</v>
      </c>
      <c r="AT338" s="215" t="s">
        <v>183</v>
      </c>
      <c r="AU338" s="215" t="s">
        <v>188</v>
      </c>
      <c r="AY338" s="15" t="s">
        <v>178</v>
      </c>
      <c r="BE338" s="216">
        <f>IF(N338="základní",J338,0)</f>
        <v>0</v>
      </c>
      <c r="BF338" s="216">
        <f>IF(N338="snížená",J338,0)</f>
        <v>0</v>
      </c>
      <c r="BG338" s="216">
        <f>IF(N338="zákl. přenesená",J338,0)</f>
        <v>0</v>
      </c>
      <c r="BH338" s="216">
        <f>IF(N338="sníž. přenesená",J338,0)</f>
        <v>0</v>
      </c>
      <c r="BI338" s="216">
        <f>IF(N338="nulová",J338,0)</f>
        <v>0</v>
      </c>
      <c r="BJ338" s="15" t="s">
        <v>182</v>
      </c>
      <c r="BK338" s="216">
        <f>ROUND(I338*H338,2)</f>
        <v>0</v>
      </c>
      <c r="BL338" s="15" t="s">
        <v>187</v>
      </c>
      <c r="BM338" s="215" t="s">
        <v>858</v>
      </c>
    </row>
    <row r="339" spans="1:65" s="2" customFormat="1" ht="24.15" customHeight="1">
      <c r="A339" s="36"/>
      <c r="B339" s="37"/>
      <c r="C339" s="203" t="s">
        <v>859</v>
      </c>
      <c r="D339" s="203" t="s">
        <v>183</v>
      </c>
      <c r="E339" s="204" t="s">
        <v>860</v>
      </c>
      <c r="F339" s="205" t="s">
        <v>861</v>
      </c>
      <c r="G339" s="206" t="s">
        <v>204</v>
      </c>
      <c r="H339" s="207">
        <v>5</v>
      </c>
      <c r="I339" s="208"/>
      <c r="J339" s="209">
        <f>ROUND(I339*H339,2)</f>
        <v>0</v>
      </c>
      <c r="K339" s="210"/>
      <c r="L339" s="42"/>
      <c r="M339" s="211" t="s">
        <v>28</v>
      </c>
      <c r="N339" s="212" t="s">
        <v>46</v>
      </c>
      <c r="O339" s="82"/>
      <c r="P339" s="213">
        <f>O339*H339</f>
        <v>0</v>
      </c>
      <c r="Q339" s="213">
        <v>0</v>
      </c>
      <c r="R339" s="213">
        <f>Q339*H339</f>
        <v>0</v>
      </c>
      <c r="S339" s="213">
        <v>0.002</v>
      </c>
      <c r="T339" s="214">
        <f>S339*H339</f>
        <v>0.01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15" t="s">
        <v>187</v>
      </c>
      <c r="AT339" s="215" t="s">
        <v>183</v>
      </c>
      <c r="AU339" s="215" t="s">
        <v>188</v>
      </c>
      <c r="AY339" s="15" t="s">
        <v>178</v>
      </c>
      <c r="BE339" s="216">
        <f>IF(N339="základní",J339,0)</f>
        <v>0</v>
      </c>
      <c r="BF339" s="216">
        <f>IF(N339="snížená",J339,0)</f>
        <v>0</v>
      </c>
      <c r="BG339" s="216">
        <f>IF(N339="zákl. přenesená",J339,0)</f>
        <v>0</v>
      </c>
      <c r="BH339" s="216">
        <f>IF(N339="sníž. přenesená",J339,0)</f>
        <v>0</v>
      </c>
      <c r="BI339" s="216">
        <f>IF(N339="nulová",J339,0)</f>
        <v>0</v>
      </c>
      <c r="BJ339" s="15" t="s">
        <v>182</v>
      </c>
      <c r="BK339" s="216">
        <f>ROUND(I339*H339,2)</f>
        <v>0</v>
      </c>
      <c r="BL339" s="15" t="s">
        <v>187</v>
      </c>
      <c r="BM339" s="215" t="s">
        <v>862</v>
      </c>
    </row>
    <row r="340" spans="1:65" s="2" customFormat="1" ht="24.15" customHeight="1">
      <c r="A340" s="36"/>
      <c r="B340" s="37"/>
      <c r="C340" s="203" t="s">
        <v>863</v>
      </c>
      <c r="D340" s="203" t="s">
        <v>183</v>
      </c>
      <c r="E340" s="204" t="s">
        <v>864</v>
      </c>
      <c r="F340" s="205" t="s">
        <v>865</v>
      </c>
      <c r="G340" s="206" t="s">
        <v>204</v>
      </c>
      <c r="H340" s="207">
        <v>5</v>
      </c>
      <c r="I340" s="208"/>
      <c r="J340" s="209">
        <f>ROUND(I340*H340,2)</f>
        <v>0</v>
      </c>
      <c r="K340" s="210"/>
      <c r="L340" s="42"/>
      <c r="M340" s="211" t="s">
        <v>28</v>
      </c>
      <c r="N340" s="212" t="s">
        <v>46</v>
      </c>
      <c r="O340" s="82"/>
      <c r="P340" s="213">
        <f>O340*H340</f>
        <v>0</v>
      </c>
      <c r="Q340" s="213">
        <v>0</v>
      </c>
      <c r="R340" s="213">
        <f>Q340*H340</f>
        <v>0</v>
      </c>
      <c r="S340" s="213">
        <v>0.005</v>
      </c>
      <c r="T340" s="214">
        <f>S340*H340</f>
        <v>0.025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15" t="s">
        <v>187</v>
      </c>
      <c r="AT340" s="215" t="s">
        <v>183</v>
      </c>
      <c r="AU340" s="215" t="s">
        <v>188</v>
      </c>
      <c r="AY340" s="15" t="s">
        <v>178</v>
      </c>
      <c r="BE340" s="216">
        <f>IF(N340="základní",J340,0)</f>
        <v>0</v>
      </c>
      <c r="BF340" s="216">
        <f>IF(N340="snížená",J340,0)</f>
        <v>0</v>
      </c>
      <c r="BG340" s="216">
        <f>IF(N340="zákl. přenesená",J340,0)</f>
        <v>0</v>
      </c>
      <c r="BH340" s="216">
        <f>IF(N340="sníž. přenesená",J340,0)</f>
        <v>0</v>
      </c>
      <c r="BI340" s="216">
        <f>IF(N340="nulová",J340,0)</f>
        <v>0</v>
      </c>
      <c r="BJ340" s="15" t="s">
        <v>182</v>
      </c>
      <c r="BK340" s="216">
        <f>ROUND(I340*H340,2)</f>
        <v>0</v>
      </c>
      <c r="BL340" s="15" t="s">
        <v>187</v>
      </c>
      <c r="BM340" s="215" t="s">
        <v>866</v>
      </c>
    </row>
    <row r="341" spans="1:65" s="2" customFormat="1" ht="24.15" customHeight="1">
      <c r="A341" s="36"/>
      <c r="B341" s="37"/>
      <c r="C341" s="203" t="s">
        <v>867</v>
      </c>
      <c r="D341" s="203" t="s">
        <v>183</v>
      </c>
      <c r="E341" s="204" t="s">
        <v>868</v>
      </c>
      <c r="F341" s="205" t="s">
        <v>869</v>
      </c>
      <c r="G341" s="206" t="s">
        <v>204</v>
      </c>
      <c r="H341" s="207">
        <v>20</v>
      </c>
      <c r="I341" s="208"/>
      <c r="J341" s="209">
        <f>ROUND(I341*H341,2)</f>
        <v>0</v>
      </c>
      <c r="K341" s="210"/>
      <c r="L341" s="42"/>
      <c r="M341" s="211" t="s">
        <v>28</v>
      </c>
      <c r="N341" s="212" t="s">
        <v>46</v>
      </c>
      <c r="O341" s="82"/>
      <c r="P341" s="213">
        <f>O341*H341</f>
        <v>0</v>
      </c>
      <c r="Q341" s="213">
        <v>0</v>
      </c>
      <c r="R341" s="213">
        <f>Q341*H341</f>
        <v>0</v>
      </c>
      <c r="S341" s="213">
        <v>0.001</v>
      </c>
      <c r="T341" s="214">
        <f>S341*H341</f>
        <v>0.02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215" t="s">
        <v>187</v>
      </c>
      <c r="AT341" s="215" t="s">
        <v>183</v>
      </c>
      <c r="AU341" s="215" t="s">
        <v>188</v>
      </c>
      <c r="AY341" s="15" t="s">
        <v>178</v>
      </c>
      <c r="BE341" s="216">
        <f>IF(N341="základní",J341,0)</f>
        <v>0</v>
      </c>
      <c r="BF341" s="216">
        <f>IF(N341="snížená",J341,0)</f>
        <v>0</v>
      </c>
      <c r="BG341" s="216">
        <f>IF(N341="zákl. přenesená",J341,0)</f>
        <v>0</v>
      </c>
      <c r="BH341" s="216">
        <f>IF(N341="sníž. přenesená",J341,0)</f>
        <v>0</v>
      </c>
      <c r="BI341" s="216">
        <f>IF(N341="nulová",J341,0)</f>
        <v>0</v>
      </c>
      <c r="BJ341" s="15" t="s">
        <v>182</v>
      </c>
      <c r="BK341" s="216">
        <f>ROUND(I341*H341,2)</f>
        <v>0</v>
      </c>
      <c r="BL341" s="15" t="s">
        <v>187</v>
      </c>
      <c r="BM341" s="215" t="s">
        <v>870</v>
      </c>
    </row>
    <row r="342" spans="1:65" s="2" customFormat="1" ht="37.8" customHeight="1">
      <c r="A342" s="36"/>
      <c r="B342" s="37"/>
      <c r="C342" s="203" t="s">
        <v>871</v>
      </c>
      <c r="D342" s="203" t="s">
        <v>183</v>
      </c>
      <c r="E342" s="204" t="s">
        <v>872</v>
      </c>
      <c r="F342" s="205" t="s">
        <v>873</v>
      </c>
      <c r="G342" s="206" t="s">
        <v>204</v>
      </c>
      <c r="H342" s="207">
        <v>51</v>
      </c>
      <c r="I342" s="208"/>
      <c r="J342" s="209">
        <f>ROUND(I342*H342,2)</f>
        <v>0</v>
      </c>
      <c r="K342" s="210"/>
      <c r="L342" s="42"/>
      <c r="M342" s="211" t="s">
        <v>28</v>
      </c>
      <c r="N342" s="212" t="s">
        <v>46</v>
      </c>
      <c r="O342" s="82"/>
      <c r="P342" s="213">
        <f>O342*H342</f>
        <v>0</v>
      </c>
      <c r="Q342" s="213">
        <v>0.0180405</v>
      </c>
      <c r="R342" s="213">
        <f>Q342*H342</f>
        <v>0.9200655000000001</v>
      </c>
      <c r="S342" s="213">
        <v>0</v>
      </c>
      <c r="T342" s="214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15" t="s">
        <v>187</v>
      </c>
      <c r="AT342" s="215" t="s">
        <v>183</v>
      </c>
      <c r="AU342" s="215" t="s">
        <v>188</v>
      </c>
      <c r="AY342" s="15" t="s">
        <v>178</v>
      </c>
      <c r="BE342" s="216">
        <f>IF(N342="základní",J342,0)</f>
        <v>0</v>
      </c>
      <c r="BF342" s="216">
        <f>IF(N342="snížená",J342,0)</f>
        <v>0</v>
      </c>
      <c r="BG342" s="216">
        <f>IF(N342="zákl. přenesená",J342,0)</f>
        <v>0</v>
      </c>
      <c r="BH342" s="216">
        <f>IF(N342="sníž. přenesená",J342,0)</f>
        <v>0</v>
      </c>
      <c r="BI342" s="216">
        <f>IF(N342="nulová",J342,0)</f>
        <v>0</v>
      </c>
      <c r="BJ342" s="15" t="s">
        <v>182</v>
      </c>
      <c r="BK342" s="216">
        <f>ROUND(I342*H342,2)</f>
        <v>0</v>
      </c>
      <c r="BL342" s="15" t="s">
        <v>187</v>
      </c>
      <c r="BM342" s="215" t="s">
        <v>874</v>
      </c>
    </row>
    <row r="343" spans="1:65" s="2" customFormat="1" ht="37.8" customHeight="1">
      <c r="A343" s="36"/>
      <c r="B343" s="37"/>
      <c r="C343" s="203" t="s">
        <v>875</v>
      </c>
      <c r="D343" s="203" t="s">
        <v>183</v>
      </c>
      <c r="E343" s="204" t="s">
        <v>876</v>
      </c>
      <c r="F343" s="205" t="s">
        <v>877</v>
      </c>
      <c r="G343" s="206" t="s">
        <v>186</v>
      </c>
      <c r="H343" s="207">
        <v>24.9</v>
      </c>
      <c r="I343" s="208"/>
      <c r="J343" s="209">
        <f>ROUND(I343*H343,2)</f>
        <v>0</v>
      </c>
      <c r="K343" s="210"/>
      <c r="L343" s="42"/>
      <c r="M343" s="211" t="s">
        <v>28</v>
      </c>
      <c r="N343" s="212" t="s">
        <v>46</v>
      </c>
      <c r="O343" s="82"/>
      <c r="P343" s="213">
        <f>O343*H343</f>
        <v>0</v>
      </c>
      <c r="Q343" s="213">
        <v>0</v>
      </c>
      <c r="R343" s="213">
        <f>Q343*H343</f>
        <v>0</v>
      </c>
      <c r="S343" s="213">
        <v>0.046</v>
      </c>
      <c r="T343" s="214">
        <f>S343*H343</f>
        <v>1.1454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215" t="s">
        <v>187</v>
      </c>
      <c r="AT343" s="215" t="s">
        <v>183</v>
      </c>
      <c r="AU343" s="215" t="s">
        <v>188</v>
      </c>
      <c r="AY343" s="15" t="s">
        <v>178</v>
      </c>
      <c r="BE343" s="216">
        <f>IF(N343="základní",J343,0)</f>
        <v>0</v>
      </c>
      <c r="BF343" s="216">
        <f>IF(N343="snížená",J343,0)</f>
        <v>0</v>
      </c>
      <c r="BG343" s="216">
        <f>IF(N343="zákl. přenesená",J343,0)</f>
        <v>0</v>
      </c>
      <c r="BH343" s="216">
        <f>IF(N343="sníž. přenesená",J343,0)</f>
        <v>0</v>
      </c>
      <c r="BI343" s="216">
        <f>IF(N343="nulová",J343,0)</f>
        <v>0</v>
      </c>
      <c r="BJ343" s="15" t="s">
        <v>182</v>
      </c>
      <c r="BK343" s="216">
        <f>ROUND(I343*H343,2)</f>
        <v>0</v>
      </c>
      <c r="BL343" s="15" t="s">
        <v>187</v>
      </c>
      <c r="BM343" s="215" t="s">
        <v>878</v>
      </c>
    </row>
    <row r="344" spans="1:65" s="2" customFormat="1" ht="37.8" customHeight="1">
      <c r="A344" s="36"/>
      <c r="B344" s="37"/>
      <c r="C344" s="203" t="s">
        <v>879</v>
      </c>
      <c r="D344" s="203" t="s">
        <v>183</v>
      </c>
      <c r="E344" s="204" t="s">
        <v>880</v>
      </c>
      <c r="F344" s="205" t="s">
        <v>881</v>
      </c>
      <c r="G344" s="206" t="s">
        <v>186</v>
      </c>
      <c r="H344" s="207">
        <v>83.172</v>
      </c>
      <c r="I344" s="208"/>
      <c r="J344" s="209">
        <f>ROUND(I344*H344,2)</f>
        <v>0</v>
      </c>
      <c r="K344" s="210"/>
      <c r="L344" s="42"/>
      <c r="M344" s="211" t="s">
        <v>28</v>
      </c>
      <c r="N344" s="212" t="s">
        <v>46</v>
      </c>
      <c r="O344" s="82"/>
      <c r="P344" s="213">
        <f>O344*H344</f>
        <v>0</v>
      </c>
      <c r="Q344" s="213">
        <v>0</v>
      </c>
      <c r="R344" s="213">
        <f>Q344*H344</f>
        <v>0</v>
      </c>
      <c r="S344" s="213">
        <v>0.059</v>
      </c>
      <c r="T344" s="214">
        <f>S344*H344</f>
        <v>4.907147999999999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15" t="s">
        <v>187</v>
      </c>
      <c r="AT344" s="215" t="s">
        <v>183</v>
      </c>
      <c r="AU344" s="215" t="s">
        <v>188</v>
      </c>
      <c r="AY344" s="15" t="s">
        <v>178</v>
      </c>
      <c r="BE344" s="216">
        <f>IF(N344="základní",J344,0)</f>
        <v>0</v>
      </c>
      <c r="BF344" s="216">
        <f>IF(N344="snížená",J344,0)</f>
        <v>0</v>
      </c>
      <c r="BG344" s="216">
        <f>IF(N344="zákl. přenesená",J344,0)</f>
        <v>0</v>
      </c>
      <c r="BH344" s="216">
        <f>IF(N344="sníž. přenesená",J344,0)</f>
        <v>0</v>
      </c>
      <c r="BI344" s="216">
        <f>IF(N344="nulová",J344,0)</f>
        <v>0</v>
      </c>
      <c r="BJ344" s="15" t="s">
        <v>182</v>
      </c>
      <c r="BK344" s="216">
        <f>ROUND(I344*H344,2)</f>
        <v>0</v>
      </c>
      <c r="BL344" s="15" t="s">
        <v>187</v>
      </c>
      <c r="BM344" s="215" t="s">
        <v>882</v>
      </c>
    </row>
    <row r="345" spans="1:65" s="2" customFormat="1" ht="37.8" customHeight="1">
      <c r="A345" s="36"/>
      <c r="B345" s="37"/>
      <c r="C345" s="203" t="s">
        <v>883</v>
      </c>
      <c r="D345" s="203" t="s">
        <v>183</v>
      </c>
      <c r="E345" s="204" t="s">
        <v>884</v>
      </c>
      <c r="F345" s="205" t="s">
        <v>885</v>
      </c>
      <c r="G345" s="206" t="s">
        <v>186</v>
      </c>
      <c r="H345" s="207">
        <v>316.096</v>
      </c>
      <c r="I345" s="208"/>
      <c r="J345" s="209">
        <f>ROUND(I345*H345,2)</f>
        <v>0</v>
      </c>
      <c r="K345" s="210"/>
      <c r="L345" s="42"/>
      <c r="M345" s="211" t="s">
        <v>28</v>
      </c>
      <c r="N345" s="212" t="s">
        <v>46</v>
      </c>
      <c r="O345" s="82"/>
      <c r="P345" s="213">
        <f>O345*H345</f>
        <v>0</v>
      </c>
      <c r="Q345" s="213">
        <v>0</v>
      </c>
      <c r="R345" s="213">
        <f>Q345*H345</f>
        <v>0</v>
      </c>
      <c r="S345" s="213">
        <v>0.022</v>
      </c>
      <c r="T345" s="214">
        <f>S345*H345</f>
        <v>6.954111999999999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15" t="s">
        <v>187</v>
      </c>
      <c r="AT345" s="215" t="s">
        <v>183</v>
      </c>
      <c r="AU345" s="215" t="s">
        <v>188</v>
      </c>
      <c r="AY345" s="15" t="s">
        <v>178</v>
      </c>
      <c r="BE345" s="216">
        <f>IF(N345="základní",J345,0)</f>
        <v>0</v>
      </c>
      <c r="BF345" s="216">
        <f>IF(N345="snížená",J345,0)</f>
        <v>0</v>
      </c>
      <c r="BG345" s="216">
        <f>IF(N345="zákl. přenesená",J345,0)</f>
        <v>0</v>
      </c>
      <c r="BH345" s="216">
        <f>IF(N345="sníž. přenesená",J345,0)</f>
        <v>0</v>
      </c>
      <c r="BI345" s="216">
        <f>IF(N345="nulová",J345,0)</f>
        <v>0</v>
      </c>
      <c r="BJ345" s="15" t="s">
        <v>182</v>
      </c>
      <c r="BK345" s="216">
        <f>ROUND(I345*H345,2)</f>
        <v>0</v>
      </c>
      <c r="BL345" s="15" t="s">
        <v>187</v>
      </c>
      <c r="BM345" s="215" t="s">
        <v>886</v>
      </c>
    </row>
    <row r="346" spans="1:65" s="2" customFormat="1" ht="37.8" customHeight="1">
      <c r="A346" s="36"/>
      <c r="B346" s="37"/>
      <c r="C346" s="203" t="s">
        <v>887</v>
      </c>
      <c r="D346" s="203" t="s">
        <v>183</v>
      </c>
      <c r="E346" s="204" t="s">
        <v>888</v>
      </c>
      <c r="F346" s="205" t="s">
        <v>889</v>
      </c>
      <c r="G346" s="206" t="s">
        <v>186</v>
      </c>
      <c r="H346" s="207">
        <v>219.605</v>
      </c>
      <c r="I346" s="208"/>
      <c r="J346" s="209">
        <f>ROUND(I346*H346,2)</f>
        <v>0</v>
      </c>
      <c r="K346" s="210"/>
      <c r="L346" s="42"/>
      <c r="M346" s="211" t="s">
        <v>28</v>
      </c>
      <c r="N346" s="212" t="s">
        <v>46</v>
      </c>
      <c r="O346" s="82"/>
      <c r="P346" s="213">
        <f>O346*H346</f>
        <v>0</v>
      </c>
      <c r="Q346" s="213">
        <v>0</v>
      </c>
      <c r="R346" s="213">
        <f>Q346*H346</f>
        <v>0</v>
      </c>
      <c r="S346" s="213">
        <v>0.035</v>
      </c>
      <c r="T346" s="214">
        <f>S346*H346</f>
        <v>7.686175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215" t="s">
        <v>187</v>
      </c>
      <c r="AT346" s="215" t="s">
        <v>183</v>
      </c>
      <c r="AU346" s="215" t="s">
        <v>188</v>
      </c>
      <c r="AY346" s="15" t="s">
        <v>178</v>
      </c>
      <c r="BE346" s="216">
        <f>IF(N346="základní",J346,0)</f>
        <v>0</v>
      </c>
      <c r="BF346" s="216">
        <f>IF(N346="snížená",J346,0)</f>
        <v>0</v>
      </c>
      <c r="BG346" s="216">
        <f>IF(N346="zákl. přenesená",J346,0)</f>
        <v>0</v>
      </c>
      <c r="BH346" s="216">
        <f>IF(N346="sníž. přenesená",J346,0)</f>
        <v>0</v>
      </c>
      <c r="BI346" s="216">
        <f>IF(N346="nulová",J346,0)</f>
        <v>0</v>
      </c>
      <c r="BJ346" s="15" t="s">
        <v>182</v>
      </c>
      <c r="BK346" s="216">
        <f>ROUND(I346*H346,2)</f>
        <v>0</v>
      </c>
      <c r="BL346" s="15" t="s">
        <v>187</v>
      </c>
      <c r="BM346" s="215" t="s">
        <v>890</v>
      </c>
    </row>
    <row r="347" spans="1:65" s="2" customFormat="1" ht="76.35" customHeight="1">
      <c r="A347" s="36"/>
      <c r="B347" s="37"/>
      <c r="C347" s="203" t="s">
        <v>891</v>
      </c>
      <c r="D347" s="203" t="s">
        <v>183</v>
      </c>
      <c r="E347" s="204" t="s">
        <v>892</v>
      </c>
      <c r="F347" s="205" t="s">
        <v>893</v>
      </c>
      <c r="G347" s="206" t="s">
        <v>186</v>
      </c>
      <c r="H347" s="207">
        <v>47.5</v>
      </c>
      <c r="I347" s="208"/>
      <c r="J347" s="209">
        <f>ROUND(I347*H347,2)</f>
        <v>0</v>
      </c>
      <c r="K347" s="210"/>
      <c r="L347" s="42"/>
      <c r="M347" s="211" t="s">
        <v>28</v>
      </c>
      <c r="N347" s="212" t="s">
        <v>46</v>
      </c>
      <c r="O347" s="82"/>
      <c r="P347" s="213">
        <f>O347*H347</f>
        <v>0</v>
      </c>
      <c r="Q347" s="213">
        <v>0</v>
      </c>
      <c r="R347" s="213">
        <f>Q347*H347</f>
        <v>0</v>
      </c>
      <c r="S347" s="213">
        <v>0</v>
      </c>
      <c r="T347" s="214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15" t="s">
        <v>187</v>
      </c>
      <c r="AT347" s="215" t="s">
        <v>183</v>
      </c>
      <c r="AU347" s="215" t="s">
        <v>188</v>
      </c>
      <c r="AY347" s="15" t="s">
        <v>178</v>
      </c>
      <c r="BE347" s="216">
        <f>IF(N347="základní",J347,0)</f>
        <v>0</v>
      </c>
      <c r="BF347" s="216">
        <f>IF(N347="snížená",J347,0)</f>
        <v>0</v>
      </c>
      <c r="BG347" s="216">
        <f>IF(N347="zákl. přenesená",J347,0)</f>
        <v>0</v>
      </c>
      <c r="BH347" s="216">
        <f>IF(N347="sníž. přenesená",J347,0)</f>
        <v>0</v>
      </c>
      <c r="BI347" s="216">
        <f>IF(N347="nulová",J347,0)</f>
        <v>0</v>
      </c>
      <c r="BJ347" s="15" t="s">
        <v>182</v>
      </c>
      <c r="BK347" s="216">
        <f>ROUND(I347*H347,2)</f>
        <v>0</v>
      </c>
      <c r="BL347" s="15" t="s">
        <v>187</v>
      </c>
      <c r="BM347" s="215" t="s">
        <v>894</v>
      </c>
    </row>
    <row r="348" spans="1:63" s="12" customFormat="1" ht="20.85" customHeight="1">
      <c r="A348" s="12"/>
      <c r="B348" s="187"/>
      <c r="C348" s="188"/>
      <c r="D348" s="189" t="s">
        <v>73</v>
      </c>
      <c r="E348" s="201" t="s">
        <v>596</v>
      </c>
      <c r="F348" s="201" t="s">
        <v>895</v>
      </c>
      <c r="G348" s="188"/>
      <c r="H348" s="188"/>
      <c r="I348" s="191"/>
      <c r="J348" s="202">
        <f>BK348</f>
        <v>0</v>
      </c>
      <c r="K348" s="188"/>
      <c r="L348" s="193"/>
      <c r="M348" s="194"/>
      <c r="N348" s="195"/>
      <c r="O348" s="195"/>
      <c r="P348" s="196">
        <f>SUM(P349:P352)</f>
        <v>0</v>
      </c>
      <c r="Q348" s="195"/>
      <c r="R348" s="196">
        <f>SUM(R349:R352)</f>
        <v>1.2518466294000001</v>
      </c>
      <c r="S348" s="195"/>
      <c r="T348" s="197">
        <f>SUM(T349:T352)</f>
        <v>0.137667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198" t="s">
        <v>82</v>
      </c>
      <c r="AT348" s="199" t="s">
        <v>73</v>
      </c>
      <c r="AU348" s="199" t="s">
        <v>182</v>
      </c>
      <c r="AY348" s="198" t="s">
        <v>178</v>
      </c>
      <c r="BK348" s="200">
        <f>SUM(BK349:BK352)</f>
        <v>0</v>
      </c>
    </row>
    <row r="349" spans="1:65" s="2" customFormat="1" ht="24.15" customHeight="1">
      <c r="A349" s="36"/>
      <c r="B349" s="37"/>
      <c r="C349" s="203" t="s">
        <v>896</v>
      </c>
      <c r="D349" s="203" t="s">
        <v>183</v>
      </c>
      <c r="E349" s="204" t="s">
        <v>897</v>
      </c>
      <c r="F349" s="205" t="s">
        <v>898</v>
      </c>
      <c r="G349" s="206" t="s">
        <v>186</v>
      </c>
      <c r="H349" s="207">
        <v>28.305</v>
      </c>
      <c r="I349" s="208"/>
      <c r="J349" s="209">
        <f>ROUND(I349*H349,2)</f>
        <v>0</v>
      </c>
      <c r="K349" s="210"/>
      <c r="L349" s="42"/>
      <c r="M349" s="211" t="s">
        <v>28</v>
      </c>
      <c r="N349" s="212" t="s">
        <v>46</v>
      </c>
      <c r="O349" s="82"/>
      <c r="P349" s="213">
        <f>O349*H349</f>
        <v>0</v>
      </c>
      <c r="Q349" s="213">
        <v>0</v>
      </c>
      <c r="R349" s="213">
        <f>Q349*H349</f>
        <v>0</v>
      </c>
      <c r="S349" s="213">
        <v>0</v>
      </c>
      <c r="T349" s="214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215" t="s">
        <v>187</v>
      </c>
      <c r="AT349" s="215" t="s">
        <v>183</v>
      </c>
      <c r="AU349" s="215" t="s">
        <v>188</v>
      </c>
      <c r="AY349" s="15" t="s">
        <v>178</v>
      </c>
      <c r="BE349" s="216">
        <f>IF(N349="základní",J349,0)</f>
        <v>0</v>
      </c>
      <c r="BF349" s="216">
        <f>IF(N349="snížená",J349,0)</f>
        <v>0</v>
      </c>
      <c r="BG349" s="216">
        <f>IF(N349="zákl. přenesená",J349,0)</f>
        <v>0</v>
      </c>
      <c r="BH349" s="216">
        <f>IF(N349="sníž. přenesená",J349,0)</f>
        <v>0</v>
      </c>
      <c r="BI349" s="216">
        <f>IF(N349="nulová",J349,0)</f>
        <v>0</v>
      </c>
      <c r="BJ349" s="15" t="s">
        <v>182</v>
      </c>
      <c r="BK349" s="216">
        <f>ROUND(I349*H349,2)</f>
        <v>0</v>
      </c>
      <c r="BL349" s="15" t="s">
        <v>187</v>
      </c>
      <c r="BM349" s="215" t="s">
        <v>899</v>
      </c>
    </row>
    <row r="350" spans="1:65" s="2" customFormat="1" ht="14.4" customHeight="1">
      <c r="A350" s="36"/>
      <c r="B350" s="37"/>
      <c r="C350" s="203" t="s">
        <v>900</v>
      </c>
      <c r="D350" s="203" t="s">
        <v>183</v>
      </c>
      <c r="E350" s="204" t="s">
        <v>901</v>
      </c>
      <c r="F350" s="205" t="s">
        <v>902</v>
      </c>
      <c r="G350" s="206" t="s">
        <v>213</v>
      </c>
      <c r="H350" s="207">
        <v>0.6</v>
      </c>
      <c r="I350" s="208"/>
      <c r="J350" s="209">
        <f>ROUND(I350*H350,2)</f>
        <v>0</v>
      </c>
      <c r="K350" s="210"/>
      <c r="L350" s="42"/>
      <c r="M350" s="211" t="s">
        <v>28</v>
      </c>
      <c r="N350" s="212" t="s">
        <v>46</v>
      </c>
      <c r="O350" s="82"/>
      <c r="P350" s="213">
        <f>O350*H350</f>
        <v>0</v>
      </c>
      <c r="Q350" s="213">
        <v>0.54034</v>
      </c>
      <c r="R350" s="213">
        <f>Q350*H350</f>
        <v>0.324204</v>
      </c>
      <c r="S350" s="213">
        <v>0</v>
      </c>
      <c r="T350" s="214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215" t="s">
        <v>187</v>
      </c>
      <c r="AT350" s="215" t="s">
        <v>183</v>
      </c>
      <c r="AU350" s="215" t="s">
        <v>188</v>
      </c>
      <c r="AY350" s="15" t="s">
        <v>178</v>
      </c>
      <c r="BE350" s="216">
        <f>IF(N350="základní",J350,0)</f>
        <v>0</v>
      </c>
      <c r="BF350" s="216">
        <f>IF(N350="snížená",J350,0)</f>
        <v>0</v>
      </c>
      <c r="BG350" s="216">
        <f>IF(N350="zákl. přenesená",J350,0)</f>
        <v>0</v>
      </c>
      <c r="BH350" s="216">
        <f>IF(N350="sníž. přenesená",J350,0)</f>
        <v>0</v>
      </c>
      <c r="BI350" s="216">
        <f>IF(N350="nulová",J350,0)</f>
        <v>0</v>
      </c>
      <c r="BJ350" s="15" t="s">
        <v>182</v>
      </c>
      <c r="BK350" s="216">
        <f>ROUND(I350*H350,2)</f>
        <v>0</v>
      </c>
      <c r="BL350" s="15" t="s">
        <v>187</v>
      </c>
      <c r="BM350" s="215" t="s">
        <v>903</v>
      </c>
    </row>
    <row r="351" spans="1:65" s="2" customFormat="1" ht="14.4" customHeight="1">
      <c r="A351" s="36"/>
      <c r="B351" s="37"/>
      <c r="C351" s="217" t="s">
        <v>904</v>
      </c>
      <c r="D351" s="217" t="s">
        <v>272</v>
      </c>
      <c r="E351" s="218" t="s">
        <v>905</v>
      </c>
      <c r="F351" s="219" t="s">
        <v>906</v>
      </c>
      <c r="G351" s="220" t="s">
        <v>374</v>
      </c>
      <c r="H351" s="221">
        <v>183</v>
      </c>
      <c r="I351" s="222"/>
      <c r="J351" s="223">
        <f>ROUND(I351*H351,2)</f>
        <v>0</v>
      </c>
      <c r="K351" s="224"/>
      <c r="L351" s="225"/>
      <c r="M351" s="226" t="s">
        <v>28</v>
      </c>
      <c r="N351" s="227" t="s">
        <v>46</v>
      </c>
      <c r="O351" s="82"/>
      <c r="P351" s="213">
        <f>O351*H351</f>
        <v>0</v>
      </c>
      <c r="Q351" s="213">
        <v>0.0041</v>
      </c>
      <c r="R351" s="213">
        <f>Q351*H351</f>
        <v>0.7503000000000001</v>
      </c>
      <c r="S351" s="213">
        <v>0</v>
      </c>
      <c r="T351" s="214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215" t="s">
        <v>215</v>
      </c>
      <c r="AT351" s="215" t="s">
        <v>272</v>
      </c>
      <c r="AU351" s="215" t="s">
        <v>188</v>
      </c>
      <c r="AY351" s="15" t="s">
        <v>178</v>
      </c>
      <c r="BE351" s="216">
        <f>IF(N351="základní",J351,0)</f>
        <v>0</v>
      </c>
      <c r="BF351" s="216">
        <f>IF(N351="snížená",J351,0)</f>
        <v>0</v>
      </c>
      <c r="BG351" s="216">
        <f>IF(N351="zákl. přenesená",J351,0)</f>
        <v>0</v>
      </c>
      <c r="BH351" s="216">
        <f>IF(N351="sníž. přenesená",J351,0)</f>
        <v>0</v>
      </c>
      <c r="BI351" s="216">
        <f>IF(N351="nulová",J351,0)</f>
        <v>0</v>
      </c>
      <c r="BJ351" s="15" t="s">
        <v>182</v>
      </c>
      <c r="BK351" s="216">
        <f>ROUND(I351*H351,2)</f>
        <v>0</v>
      </c>
      <c r="BL351" s="15" t="s">
        <v>187</v>
      </c>
      <c r="BM351" s="215" t="s">
        <v>907</v>
      </c>
    </row>
    <row r="352" spans="1:65" s="2" customFormat="1" ht="49.05" customHeight="1">
      <c r="A352" s="36"/>
      <c r="B352" s="37"/>
      <c r="C352" s="203" t="s">
        <v>908</v>
      </c>
      <c r="D352" s="203" t="s">
        <v>183</v>
      </c>
      <c r="E352" s="204" t="s">
        <v>909</v>
      </c>
      <c r="F352" s="205" t="s">
        <v>910</v>
      </c>
      <c r="G352" s="206" t="s">
        <v>204</v>
      </c>
      <c r="H352" s="207">
        <v>137.667</v>
      </c>
      <c r="I352" s="208"/>
      <c r="J352" s="209">
        <f>ROUND(I352*H352,2)</f>
        <v>0</v>
      </c>
      <c r="K352" s="210"/>
      <c r="L352" s="42"/>
      <c r="M352" s="211" t="s">
        <v>28</v>
      </c>
      <c r="N352" s="212" t="s">
        <v>46</v>
      </c>
      <c r="O352" s="82"/>
      <c r="P352" s="213">
        <f>O352*H352</f>
        <v>0</v>
      </c>
      <c r="Q352" s="213">
        <v>0.0012882</v>
      </c>
      <c r="R352" s="213">
        <f>Q352*H352</f>
        <v>0.1773426294</v>
      </c>
      <c r="S352" s="213">
        <v>0.001</v>
      </c>
      <c r="T352" s="214">
        <f>S352*H352</f>
        <v>0.137667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215" t="s">
        <v>187</v>
      </c>
      <c r="AT352" s="215" t="s">
        <v>183</v>
      </c>
      <c r="AU352" s="215" t="s">
        <v>188</v>
      </c>
      <c r="AY352" s="15" t="s">
        <v>178</v>
      </c>
      <c r="BE352" s="216">
        <f>IF(N352="základní",J352,0)</f>
        <v>0</v>
      </c>
      <c r="BF352" s="216">
        <f>IF(N352="snížená",J352,0)</f>
        <v>0</v>
      </c>
      <c r="BG352" s="216">
        <f>IF(N352="zákl. přenesená",J352,0)</f>
        <v>0</v>
      </c>
      <c r="BH352" s="216">
        <f>IF(N352="sníž. přenesená",J352,0)</f>
        <v>0</v>
      </c>
      <c r="BI352" s="216">
        <f>IF(N352="nulová",J352,0)</f>
        <v>0</v>
      </c>
      <c r="BJ352" s="15" t="s">
        <v>182</v>
      </c>
      <c r="BK352" s="216">
        <f>ROUND(I352*H352,2)</f>
        <v>0</v>
      </c>
      <c r="BL352" s="15" t="s">
        <v>187</v>
      </c>
      <c r="BM352" s="215" t="s">
        <v>911</v>
      </c>
    </row>
    <row r="353" spans="1:63" s="12" customFormat="1" ht="22.8" customHeight="1">
      <c r="A353" s="12"/>
      <c r="B353" s="187"/>
      <c r="C353" s="188"/>
      <c r="D353" s="189" t="s">
        <v>73</v>
      </c>
      <c r="E353" s="201" t="s">
        <v>912</v>
      </c>
      <c r="F353" s="201" t="s">
        <v>913</v>
      </c>
      <c r="G353" s="188"/>
      <c r="H353" s="188"/>
      <c r="I353" s="191"/>
      <c r="J353" s="202">
        <f>BK353</f>
        <v>0</v>
      </c>
      <c r="K353" s="188"/>
      <c r="L353" s="193"/>
      <c r="M353" s="194"/>
      <c r="N353" s="195"/>
      <c r="O353" s="195"/>
      <c r="P353" s="196">
        <f>SUM(P354:P358)</f>
        <v>0</v>
      </c>
      <c r="Q353" s="195"/>
      <c r="R353" s="196">
        <f>SUM(R354:R358)</f>
        <v>0</v>
      </c>
      <c r="S353" s="195"/>
      <c r="T353" s="197">
        <f>SUM(T354:T358)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198" t="s">
        <v>82</v>
      </c>
      <c r="AT353" s="199" t="s">
        <v>73</v>
      </c>
      <c r="AU353" s="199" t="s">
        <v>82</v>
      </c>
      <c r="AY353" s="198" t="s">
        <v>178</v>
      </c>
      <c r="BK353" s="200">
        <f>SUM(BK354:BK358)</f>
        <v>0</v>
      </c>
    </row>
    <row r="354" spans="1:65" s="2" customFormat="1" ht="37.8" customHeight="1">
      <c r="A354" s="36"/>
      <c r="B354" s="37"/>
      <c r="C354" s="203" t="s">
        <v>914</v>
      </c>
      <c r="D354" s="203" t="s">
        <v>183</v>
      </c>
      <c r="E354" s="204" t="s">
        <v>915</v>
      </c>
      <c r="F354" s="205" t="s">
        <v>916</v>
      </c>
      <c r="G354" s="206" t="s">
        <v>266</v>
      </c>
      <c r="H354" s="207">
        <v>213.149</v>
      </c>
      <c r="I354" s="208"/>
      <c r="J354" s="209">
        <f>ROUND(I354*H354,2)</f>
        <v>0</v>
      </c>
      <c r="K354" s="210"/>
      <c r="L354" s="42"/>
      <c r="M354" s="211" t="s">
        <v>28</v>
      </c>
      <c r="N354" s="212" t="s">
        <v>46</v>
      </c>
      <c r="O354" s="82"/>
      <c r="P354" s="213">
        <f>O354*H354</f>
        <v>0</v>
      </c>
      <c r="Q354" s="213">
        <v>0</v>
      </c>
      <c r="R354" s="213">
        <f>Q354*H354</f>
        <v>0</v>
      </c>
      <c r="S354" s="213">
        <v>0</v>
      </c>
      <c r="T354" s="214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215" t="s">
        <v>187</v>
      </c>
      <c r="AT354" s="215" t="s">
        <v>183</v>
      </c>
      <c r="AU354" s="215" t="s">
        <v>182</v>
      </c>
      <c r="AY354" s="15" t="s">
        <v>178</v>
      </c>
      <c r="BE354" s="216">
        <f>IF(N354="základní",J354,0)</f>
        <v>0</v>
      </c>
      <c r="BF354" s="216">
        <f>IF(N354="snížená",J354,0)</f>
        <v>0</v>
      </c>
      <c r="BG354" s="216">
        <f>IF(N354="zákl. přenesená",J354,0)</f>
        <v>0</v>
      </c>
      <c r="BH354" s="216">
        <f>IF(N354="sníž. přenesená",J354,0)</f>
        <v>0</v>
      </c>
      <c r="BI354" s="216">
        <f>IF(N354="nulová",J354,0)</f>
        <v>0</v>
      </c>
      <c r="BJ354" s="15" t="s">
        <v>182</v>
      </c>
      <c r="BK354" s="216">
        <f>ROUND(I354*H354,2)</f>
        <v>0</v>
      </c>
      <c r="BL354" s="15" t="s">
        <v>187</v>
      </c>
      <c r="BM354" s="215" t="s">
        <v>917</v>
      </c>
    </row>
    <row r="355" spans="1:65" s="2" customFormat="1" ht="24.15" customHeight="1">
      <c r="A355" s="36"/>
      <c r="B355" s="37"/>
      <c r="C355" s="203" t="s">
        <v>918</v>
      </c>
      <c r="D355" s="203" t="s">
        <v>183</v>
      </c>
      <c r="E355" s="204" t="s">
        <v>919</v>
      </c>
      <c r="F355" s="205" t="s">
        <v>920</v>
      </c>
      <c r="G355" s="206" t="s">
        <v>266</v>
      </c>
      <c r="H355" s="207">
        <v>213.149</v>
      </c>
      <c r="I355" s="208"/>
      <c r="J355" s="209">
        <f>ROUND(I355*H355,2)</f>
        <v>0</v>
      </c>
      <c r="K355" s="210"/>
      <c r="L355" s="42"/>
      <c r="M355" s="211" t="s">
        <v>28</v>
      </c>
      <c r="N355" s="212" t="s">
        <v>46</v>
      </c>
      <c r="O355" s="82"/>
      <c r="P355" s="213">
        <f>O355*H355</f>
        <v>0</v>
      </c>
      <c r="Q355" s="213">
        <v>0</v>
      </c>
      <c r="R355" s="213">
        <f>Q355*H355</f>
        <v>0</v>
      </c>
      <c r="S355" s="213">
        <v>0</v>
      </c>
      <c r="T355" s="214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215" t="s">
        <v>187</v>
      </c>
      <c r="AT355" s="215" t="s">
        <v>183</v>
      </c>
      <c r="AU355" s="215" t="s">
        <v>182</v>
      </c>
      <c r="AY355" s="15" t="s">
        <v>178</v>
      </c>
      <c r="BE355" s="216">
        <f>IF(N355="základní",J355,0)</f>
        <v>0</v>
      </c>
      <c r="BF355" s="216">
        <f>IF(N355="snížená",J355,0)</f>
        <v>0</v>
      </c>
      <c r="BG355" s="216">
        <f>IF(N355="zákl. přenesená",J355,0)</f>
        <v>0</v>
      </c>
      <c r="BH355" s="216">
        <f>IF(N355="sníž. přenesená",J355,0)</f>
        <v>0</v>
      </c>
      <c r="BI355" s="216">
        <f>IF(N355="nulová",J355,0)</f>
        <v>0</v>
      </c>
      <c r="BJ355" s="15" t="s">
        <v>182</v>
      </c>
      <c r="BK355" s="216">
        <f>ROUND(I355*H355,2)</f>
        <v>0</v>
      </c>
      <c r="BL355" s="15" t="s">
        <v>187</v>
      </c>
      <c r="BM355" s="215" t="s">
        <v>921</v>
      </c>
    </row>
    <row r="356" spans="1:65" s="2" customFormat="1" ht="37.8" customHeight="1">
      <c r="A356" s="36"/>
      <c r="B356" s="37"/>
      <c r="C356" s="203" t="s">
        <v>922</v>
      </c>
      <c r="D356" s="203" t="s">
        <v>183</v>
      </c>
      <c r="E356" s="204" t="s">
        <v>923</v>
      </c>
      <c r="F356" s="205" t="s">
        <v>924</v>
      </c>
      <c r="G356" s="206" t="s">
        <v>266</v>
      </c>
      <c r="H356" s="207">
        <v>2131.49</v>
      </c>
      <c r="I356" s="208"/>
      <c r="J356" s="209">
        <f>ROUND(I356*H356,2)</f>
        <v>0</v>
      </c>
      <c r="K356" s="210"/>
      <c r="L356" s="42"/>
      <c r="M356" s="211" t="s">
        <v>28</v>
      </c>
      <c r="N356" s="212" t="s">
        <v>46</v>
      </c>
      <c r="O356" s="82"/>
      <c r="P356" s="213">
        <f>O356*H356</f>
        <v>0</v>
      </c>
      <c r="Q356" s="213">
        <v>0</v>
      </c>
      <c r="R356" s="213">
        <f>Q356*H356</f>
        <v>0</v>
      </c>
      <c r="S356" s="213">
        <v>0</v>
      </c>
      <c r="T356" s="214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15" t="s">
        <v>187</v>
      </c>
      <c r="AT356" s="215" t="s">
        <v>183</v>
      </c>
      <c r="AU356" s="215" t="s">
        <v>182</v>
      </c>
      <c r="AY356" s="15" t="s">
        <v>178</v>
      </c>
      <c r="BE356" s="216">
        <f>IF(N356="základní",J356,0)</f>
        <v>0</v>
      </c>
      <c r="BF356" s="216">
        <f>IF(N356="snížená",J356,0)</f>
        <v>0</v>
      </c>
      <c r="BG356" s="216">
        <f>IF(N356="zákl. přenesená",J356,0)</f>
        <v>0</v>
      </c>
      <c r="BH356" s="216">
        <f>IF(N356="sníž. přenesená",J356,0)</f>
        <v>0</v>
      </c>
      <c r="BI356" s="216">
        <f>IF(N356="nulová",J356,0)</f>
        <v>0</v>
      </c>
      <c r="BJ356" s="15" t="s">
        <v>182</v>
      </c>
      <c r="BK356" s="216">
        <f>ROUND(I356*H356,2)</f>
        <v>0</v>
      </c>
      <c r="BL356" s="15" t="s">
        <v>187</v>
      </c>
      <c r="BM356" s="215" t="s">
        <v>925</v>
      </c>
    </row>
    <row r="357" spans="1:65" s="2" customFormat="1" ht="37.8" customHeight="1">
      <c r="A357" s="36"/>
      <c r="B357" s="37"/>
      <c r="C357" s="203" t="s">
        <v>926</v>
      </c>
      <c r="D357" s="203" t="s">
        <v>183</v>
      </c>
      <c r="E357" s="204" t="s">
        <v>927</v>
      </c>
      <c r="F357" s="205" t="s">
        <v>928</v>
      </c>
      <c r="G357" s="206" t="s">
        <v>266</v>
      </c>
      <c r="H357" s="207">
        <v>209.963</v>
      </c>
      <c r="I357" s="208"/>
      <c r="J357" s="209">
        <f>ROUND(I357*H357,2)</f>
        <v>0</v>
      </c>
      <c r="K357" s="210"/>
      <c r="L357" s="42"/>
      <c r="M357" s="211" t="s">
        <v>28</v>
      </c>
      <c r="N357" s="212" t="s">
        <v>46</v>
      </c>
      <c r="O357" s="82"/>
      <c r="P357" s="213">
        <f>O357*H357</f>
        <v>0</v>
      </c>
      <c r="Q357" s="213">
        <v>0</v>
      </c>
      <c r="R357" s="213">
        <f>Q357*H357</f>
        <v>0</v>
      </c>
      <c r="S357" s="213">
        <v>0</v>
      </c>
      <c r="T357" s="214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215" t="s">
        <v>187</v>
      </c>
      <c r="AT357" s="215" t="s">
        <v>183</v>
      </c>
      <c r="AU357" s="215" t="s">
        <v>182</v>
      </c>
      <c r="AY357" s="15" t="s">
        <v>178</v>
      </c>
      <c r="BE357" s="216">
        <f>IF(N357="základní",J357,0)</f>
        <v>0</v>
      </c>
      <c r="BF357" s="216">
        <f>IF(N357="snížená",J357,0)</f>
        <v>0</v>
      </c>
      <c r="BG357" s="216">
        <f>IF(N357="zákl. přenesená",J357,0)</f>
        <v>0</v>
      </c>
      <c r="BH357" s="216">
        <f>IF(N357="sníž. přenesená",J357,0)</f>
        <v>0</v>
      </c>
      <c r="BI357" s="216">
        <f>IF(N357="nulová",J357,0)</f>
        <v>0</v>
      </c>
      <c r="BJ357" s="15" t="s">
        <v>182</v>
      </c>
      <c r="BK357" s="216">
        <f>ROUND(I357*H357,2)</f>
        <v>0</v>
      </c>
      <c r="BL357" s="15" t="s">
        <v>187</v>
      </c>
      <c r="BM357" s="215" t="s">
        <v>929</v>
      </c>
    </row>
    <row r="358" spans="1:65" s="2" customFormat="1" ht="37.8" customHeight="1">
      <c r="A358" s="36"/>
      <c r="B358" s="37"/>
      <c r="C358" s="203" t="s">
        <v>930</v>
      </c>
      <c r="D358" s="203" t="s">
        <v>183</v>
      </c>
      <c r="E358" s="204" t="s">
        <v>931</v>
      </c>
      <c r="F358" s="205" t="s">
        <v>932</v>
      </c>
      <c r="G358" s="206" t="s">
        <v>266</v>
      </c>
      <c r="H358" s="207">
        <v>3.186</v>
      </c>
      <c r="I358" s="208"/>
      <c r="J358" s="209">
        <f>ROUND(I358*H358,2)</f>
        <v>0</v>
      </c>
      <c r="K358" s="210"/>
      <c r="L358" s="42"/>
      <c r="M358" s="211" t="s">
        <v>28</v>
      </c>
      <c r="N358" s="212" t="s">
        <v>46</v>
      </c>
      <c r="O358" s="82"/>
      <c r="P358" s="213">
        <f>O358*H358</f>
        <v>0</v>
      </c>
      <c r="Q358" s="213">
        <v>0</v>
      </c>
      <c r="R358" s="213">
        <f>Q358*H358</f>
        <v>0</v>
      </c>
      <c r="S358" s="213">
        <v>0</v>
      </c>
      <c r="T358" s="214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215" t="s">
        <v>187</v>
      </c>
      <c r="AT358" s="215" t="s">
        <v>183</v>
      </c>
      <c r="AU358" s="215" t="s">
        <v>182</v>
      </c>
      <c r="AY358" s="15" t="s">
        <v>178</v>
      </c>
      <c r="BE358" s="216">
        <f>IF(N358="základní",J358,0)</f>
        <v>0</v>
      </c>
      <c r="BF358" s="216">
        <f>IF(N358="snížená",J358,0)</f>
        <v>0</v>
      </c>
      <c r="BG358" s="216">
        <f>IF(N358="zákl. přenesená",J358,0)</f>
        <v>0</v>
      </c>
      <c r="BH358" s="216">
        <f>IF(N358="sníž. přenesená",J358,0)</f>
        <v>0</v>
      </c>
      <c r="BI358" s="216">
        <f>IF(N358="nulová",J358,0)</f>
        <v>0</v>
      </c>
      <c r="BJ358" s="15" t="s">
        <v>182</v>
      </c>
      <c r="BK358" s="216">
        <f>ROUND(I358*H358,2)</f>
        <v>0</v>
      </c>
      <c r="BL358" s="15" t="s">
        <v>187</v>
      </c>
      <c r="BM358" s="215" t="s">
        <v>933</v>
      </c>
    </row>
    <row r="359" spans="1:63" s="12" customFormat="1" ht="22.8" customHeight="1">
      <c r="A359" s="12"/>
      <c r="B359" s="187"/>
      <c r="C359" s="188"/>
      <c r="D359" s="189" t="s">
        <v>73</v>
      </c>
      <c r="E359" s="201" t="s">
        <v>934</v>
      </c>
      <c r="F359" s="201" t="s">
        <v>935</v>
      </c>
      <c r="G359" s="188"/>
      <c r="H359" s="188"/>
      <c r="I359" s="191"/>
      <c r="J359" s="202">
        <f>BK359</f>
        <v>0</v>
      </c>
      <c r="K359" s="188"/>
      <c r="L359" s="193"/>
      <c r="M359" s="194"/>
      <c r="N359" s="195"/>
      <c r="O359" s="195"/>
      <c r="P359" s="196">
        <f>P360</f>
        <v>0</v>
      </c>
      <c r="Q359" s="195"/>
      <c r="R359" s="196">
        <f>R360</f>
        <v>0</v>
      </c>
      <c r="S359" s="195"/>
      <c r="T359" s="197">
        <f>T360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198" t="s">
        <v>82</v>
      </c>
      <c r="AT359" s="199" t="s">
        <v>73</v>
      </c>
      <c r="AU359" s="199" t="s">
        <v>82</v>
      </c>
      <c r="AY359" s="198" t="s">
        <v>178</v>
      </c>
      <c r="BK359" s="200">
        <f>BK360</f>
        <v>0</v>
      </c>
    </row>
    <row r="360" spans="1:65" s="2" customFormat="1" ht="49.05" customHeight="1">
      <c r="A360" s="36"/>
      <c r="B360" s="37"/>
      <c r="C360" s="203" t="s">
        <v>936</v>
      </c>
      <c r="D360" s="203" t="s">
        <v>183</v>
      </c>
      <c r="E360" s="204" t="s">
        <v>937</v>
      </c>
      <c r="F360" s="205" t="s">
        <v>938</v>
      </c>
      <c r="G360" s="206" t="s">
        <v>266</v>
      </c>
      <c r="H360" s="207">
        <v>545.036</v>
      </c>
      <c r="I360" s="208"/>
      <c r="J360" s="209">
        <f>ROUND(I360*H360,2)</f>
        <v>0</v>
      </c>
      <c r="K360" s="210"/>
      <c r="L360" s="42"/>
      <c r="M360" s="211" t="s">
        <v>28</v>
      </c>
      <c r="N360" s="212" t="s">
        <v>46</v>
      </c>
      <c r="O360" s="82"/>
      <c r="P360" s="213">
        <f>O360*H360</f>
        <v>0</v>
      </c>
      <c r="Q360" s="213">
        <v>0</v>
      </c>
      <c r="R360" s="213">
        <f>Q360*H360</f>
        <v>0</v>
      </c>
      <c r="S360" s="213">
        <v>0</v>
      </c>
      <c r="T360" s="214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15" t="s">
        <v>187</v>
      </c>
      <c r="AT360" s="215" t="s">
        <v>183</v>
      </c>
      <c r="AU360" s="215" t="s">
        <v>182</v>
      </c>
      <c r="AY360" s="15" t="s">
        <v>178</v>
      </c>
      <c r="BE360" s="216">
        <f>IF(N360="základní",J360,0)</f>
        <v>0</v>
      </c>
      <c r="BF360" s="216">
        <f>IF(N360="snížená",J360,0)</f>
        <v>0</v>
      </c>
      <c r="BG360" s="216">
        <f>IF(N360="zákl. přenesená",J360,0)</f>
        <v>0</v>
      </c>
      <c r="BH360" s="216">
        <f>IF(N360="sníž. přenesená",J360,0)</f>
        <v>0</v>
      </c>
      <c r="BI360" s="216">
        <f>IF(N360="nulová",J360,0)</f>
        <v>0</v>
      </c>
      <c r="BJ360" s="15" t="s">
        <v>182</v>
      </c>
      <c r="BK360" s="216">
        <f>ROUND(I360*H360,2)</f>
        <v>0</v>
      </c>
      <c r="BL360" s="15" t="s">
        <v>187</v>
      </c>
      <c r="BM360" s="215" t="s">
        <v>939</v>
      </c>
    </row>
    <row r="361" spans="1:63" s="12" customFormat="1" ht="25.9" customHeight="1">
      <c r="A361" s="12"/>
      <c r="B361" s="187"/>
      <c r="C361" s="188"/>
      <c r="D361" s="189" t="s">
        <v>73</v>
      </c>
      <c r="E361" s="190" t="s">
        <v>940</v>
      </c>
      <c r="F361" s="190" t="s">
        <v>941</v>
      </c>
      <c r="G361" s="188"/>
      <c r="H361" s="188"/>
      <c r="I361" s="191"/>
      <c r="J361" s="192">
        <f>BK361</f>
        <v>0</v>
      </c>
      <c r="K361" s="188"/>
      <c r="L361" s="193"/>
      <c r="M361" s="194"/>
      <c r="N361" s="195"/>
      <c r="O361" s="195"/>
      <c r="P361" s="196">
        <f>P362+P376+P386+P391+P393+P398+P408+P477+P513+P525+P546+P556+P565+P589+P598+P603+P618</f>
        <v>0</v>
      </c>
      <c r="Q361" s="195"/>
      <c r="R361" s="196">
        <f>R362+R376+R386+R391+R393+R398+R408+R477+R513+R525+R546+R556+R565+R589+R598+R603+R618</f>
        <v>59.60415469089601</v>
      </c>
      <c r="S361" s="195"/>
      <c r="T361" s="197">
        <f>T362+T376+T386+T391+T393+T398+T408+T477+T513+T525+T546+T556+T565+T589+T598+T603+T618</f>
        <v>7.73788025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198" t="s">
        <v>182</v>
      </c>
      <c r="AT361" s="199" t="s">
        <v>73</v>
      </c>
      <c r="AU361" s="199" t="s">
        <v>74</v>
      </c>
      <c r="AY361" s="198" t="s">
        <v>178</v>
      </c>
      <c r="BK361" s="200">
        <f>BK362+BK376+BK386+BK391+BK393+BK398+BK408+BK477+BK513+BK525+BK546+BK556+BK565+BK589+BK598+BK603+BK618</f>
        <v>0</v>
      </c>
    </row>
    <row r="362" spans="1:63" s="12" customFormat="1" ht="22.8" customHeight="1">
      <c r="A362" s="12"/>
      <c r="B362" s="187"/>
      <c r="C362" s="188"/>
      <c r="D362" s="189" t="s">
        <v>73</v>
      </c>
      <c r="E362" s="201" t="s">
        <v>942</v>
      </c>
      <c r="F362" s="201" t="s">
        <v>943</v>
      </c>
      <c r="G362" s="188"/>
      <c r="H362" s="188"/>
      <c r="I362" s="191"/>
      <c r="J362" s="202">
        <f>BK362</f>
        <v>0</v>
      </c>
      <c r="K362" s="188"/>
      <c r="L362" s="193"/>
      <c r="M362" s="194"/>
      <c r="N362" s="195"/>
      <c r="O362" s="195"/>
      <c r="P362" s="196">
        <f>SUM(P363:P375)</f>
        <v>0</v>
      </c>
      <c r="Q362" s="195"/>
      <c r="R362" s="196">
        <f>SUM(R363:R375)</f>
        <v>3.5860568124999994</v>
      </c>
      <c r="S362" s="195"/>
      <c r="T362" s="197">
        <f>SUM(T363:T375)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198" t="s">
        <v>182</v>
      </c>
      <c r="AT362" s="199" t="s">
        <v>73</v>
      </c>
      <c r="AU362" s="199" t="s">
        <v>82</v>
      </c>
      <c r="AY362" s="198" t="s">
        <v>178</v>
      </c>
      <c r="BK362" s="200">
        <f>SUM(BK363:BK375)</f>
        <v>0</v>
      </c>
    </row>
    <row r="363" spans="1:65" s="2" customFormat="1" ht="24.15" customHeight="1">
      <c r="A363" s="36"/>
      <c r="B363" s="37"/>
      <c r="C363" s="203" t="s">
        <v>944</v>
      </c>
      <c r="D363" s="203" t="s">
        <v>183</v>
      </c>
      <c r="E363" s="204" t="s">
        <v>945</v>
      </c>
      <c r="F363" s="205" t="s">
        <v>946</v>
      </c>
      <c r="G363" s="206" t="s">
        <v>204</v>
      </c>
      <c r="H363" s="207">
        <v>73</v>
      </c>
      <c r="I363" s="208"/>
      <c r="J363" s="209">
        <f>ROUND(I363*H363,2)</f>
        <v>0</v>
      </c>
      <c r="K363" s="210"/>
      <c r="L363" s="42"/>
      <c r="M363" s="211" t="s">
        <v>28</v>
      </c>
      <c r="N363" s="212" t="s">
        <v>46</v>
      </c>
      <c r="O363" s="82"/>
      <c r="P363" s="213">
        <f>O363*H363</f>
        <v>0</v>
      </c>
      <c r="Q363" s="213">
        <v>0.0004</v>
      </c>
      <c r="R363" s="213">
        <f>Q363*H363</f>
        <v>0.0292</v>
      </c>
      <c r="S363" s="213">
        <v>0</v>
      </c>
      <c r="T363" s="214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215" t="s">
        <v>245</v>
      </c>
      <c r="AT363" s="215" t="s">
        <v>183</v>
      </c>
      <c r="AU363" s="215" t="s">
        <v>182</v>
      </c>
      <c r="AY363" s="15" t="s">
        <v>178</v>
      </c>
      <c r="BE363" s="216">
        <f>IF(N363="základní",J363,0)</f>
        <v>0</v>
      </c>
      <c r="BF363" s="216">
        <f>IF(N363="snížená",J363,0)</f>
        <v>0</v>
      </c>
      <c r="BG363" s="216">
        <f>IF(N363="zákl. přenesená",J363,0)</f>
        <v>0</v>
      </c>
      <c r="BH363" s="216">
        <f>IF(N363="sníž. přenesená",J363,0)</f>
        <v>0</v>
      </c>
      <c r="BI363" s="216">
        <f>IF(N363="nulová",J363,0)</f>
        <v>0</v>
      </c>
      <c r="BJ363" s="15" t="s">
        <v>182</v>
      </c>
      <c r="BK363" s="216">
        <f>ROUND(I363*H363,2)</f>
        <v>0</v>
      </c>
      <c r="BL363" s="15" t="s">
        <v>245</v>
      </c>
      <c r="BM363" s="215" t="s">
        <v>947</v>
      </c>
    </row>
    <row r="364" spans="1:65" s="2" customFormat="1" ht="24.15" customHeight="1">
      <c r="A364" s="36"/>
      <c r="B364" s="37"/>
      <c r="C364" s="203" t="s">
        <v>948</v>
      </c>
      <c r="D364" s="203" t="s">
        <v>183</v>
      </c>
      <c r="E364" s="204" t="s">
        <v>949</v>
      </c>
      <c r="F364" s="205" t="s">
        <v>950</v>
      </c>
      <c r="G364" s="206" t="s">
        <v>186</v>
      </c>
      <c r="H364" s="207">
        <v>380.225</v>
      </c>
      <c r="I364" s="208"/>
      <c r="J364" s="209">
        <f>ROUND(I364*H364,2)</f>
        <v>0</v>
      </c>
      <c r="K364" s="210"/>
      <c r="L364" s="42"/>
      <c r="M364" s="211" t="s">
        <v>28</v>
      </c>
      <c r="N364" s="212" t="s">
        <v>46</v>
      </c>
      <c r="O364" s="82"/>
      <c r="P364" s="213">
        <f>O364*H364</f>
        <v>0</v>
      </c>
      <c r="Q364" s="213">
        <v>0.0029105</v>
      </c>
      <c r="R364" s="213">
        <f>Q364*H364</f>
        <v>1.1066448625</v>
      </c>
      <c r="S364" s="213">
        <v>0</v>
      </c>
      <c r="T364" s="214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215" t="s">
        <v>245</v>
      </c>
      <c r="AT364" s="215" t="s">
        <v>183</v>
      </c>
      <c r="AU364" s="215" t="s">
        <v>182</v>
      </c>
      <c r="AY364" s="15" t="s">
        <v>178</v>
      </c>
      <c r="BE364" s="216">
        <f>IF(N364="základní",J364,0)</f>
        <v>0</v>
      </c>
      <c r="BF364" s="216">
        <f>IF(N364="snížená",J364,0)</f>
        <v>0</v>
      </c>
      <c r="BG364" s="216">
        <f>IF(N364="zákl. přenesená",J364,0)</f>
        <v>0</v>
      </c>
      <c r="BH364" s="216">
        <f>IF(N364="sníž. přenesená",J364,0)</f>
        <v>0</v>
      </c>
      <c r="BI364" s="216">
        <f>IF(N364="nulová",J364,0)</f>
        <v>0</v>
      </c>
      <c r="BJ364" s="15" t="s">
        <v>182</v>
      </c>
      <c r="BK364" s="216">
        <f>ROUND(I364*H364,2)</f>
        <v>0</v>
      </c>
      <c r="BL364" s="15" t="s">
        <v>245</v>
      </c>
      <c r="BM364" s="215" t="s">
        <v>951</v>
      </c>
    </row>
    <row r="365" spans="1:65" s="2" customFormat="1" ht="37.8" customHeight="1">
      <c r="A365" s="36"/>
      <c r="B365" s="37"/>
      <c r="C365" s="203" t="s">
        <v>952</v>
      </c>
      <c r="D365" s="203" t="s">
        <v>183</v>
      </c>
      <c r="E365" s="204" t="s">
        <v>953</v>
      </c>
      <c r="F365" s="205" t="s">
        <v>954</v>
      </c>
      <c r="G365" s="206" t="s">
        <v>186</v>
      </c>
      <c r="H365" s="207">
        <v>320.936</v>
      </c>
      <c r="I365" s="208"/>
      <c r="J365" s="209">
        <f>ROUND(I365*H365,2)</f>
        <v>0</v>
      </c>
      <c r="K365" s="210"/>
      <c r="L365" s="42"/>
      <c r="M365" s="211" t="s">
        <v>28</v>
      </c>
      <c r="N365" s="212" t="s">
        <v>46</v>
      </c>
      <c r="O365" s="82"/>
      <c r="P365" s="213">
        <f>O365*H365</f>
        <v>0</v>
      </c>
      <c r="Q365" s="213">
        <v>0</v>
      </c>
      <c r="R365" s="213">
        <f>Q365*H365</f>
        <v>0</v>
      </c>
      <c r="S365" s="213">
        <v>0</v>
      </c>
      <c r="T365" s="214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215" t="s">
        <v>245</v>
      </c>
      <c r="AT365" s="215" t="s">
        <v>183</v>
      </c>
      <c r="AU365" s="215" t="s">
        <v>182</v>
      </c>
      <c r="AY365" s="15" t="s">
        <v>178</v>
      </c>
      <c r="BE365" s="216">
        <f>IF(N365="základní",J365,0)</f>
        <v>0</v>
      </c>
      <c r="BF365" s="216">
        <f>IF(N365="snížená",J365,0)</f>
        <v>0</v>
      </c>
      <c r="BG365" s="216">
        <f>IF(N365="zákl. přenesená",J365,0)</f>
        <v>0</v>
      </c>
      <c r="BH365" s="216">
        <f>IF(N365="sníž. přenesená",J365,0)</f>
        <v>0</v>
      </c>
      <c r="BI365" s="216">
        <f>IF(N365="nulová",J365,0)</f>
        <v>0</v>
      </c>
      <c r="BJ365" s="15" t="s">
        <v>182</v>
      </c>
      <c r="BK365" s="216">
        <f>ROUND(I365*H365,2)</f>
        <v>0</v>
      </c>
      <c r="BL365" s="15" t="s">
        <v>245</v>
      </c>
      <c r="BM365" s="215" t="s">
        <v>955</v>
      </c>
    </row>
    <row r="366" spans="1:65" s="2" customFormat="1" ht="24.15" customHeight="1">
      <c r="A366" s="36"/>
      <c r="B366" s="37"/>
      <c r="C366" s="217" t="s">
        <v>956</v>
      </c>
      <c r="D366" s="217" t="s">
        <v>272</v>
      </c>
      <c r="E366" s="218" t="s">
        <v>957</v>
      </c>
      <c r="F366" s="219" t="s">
        <v>958</v>
      </c>
      <c r="G366" s="220" t="s">
        <v>186</v>
      </c>
      <c r="H366" s="221">
        <v>369.076</v>
      </c>
      <c r="I366" s="222"/>
      <c r="J366" s="223">
        <f>ROUND(I366*H366,2)</f>
        <v>0</v>
      </c>
      <c r="K366" s="224"/>
      <c r="L366" s="225"/>
      <c r="M366" s="226" t="s">
        <v>28</v>
      </c>
      <c r="N366" s="227" t="s">
        <v>46</v>
      </c>
      <c r="O366" s="82"/>
      <c r="P366" s="213">
        <f>O366*H366</f>
        <v>0</v>
      </c>
      <c r="Q366" s="213">
        <v>0.0003</v>
      </c>
      <c r="R366" s="213">
        <f>Q366*H366</f>
        <v>0.1107228</v>
      </c>
      <c r="S366" s="213">
        <v>0</v>
      </c>
      <c r="T366" s="214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15" t="s">
        <v>311</v>
      </c>
      <c r="AT366" s="215" t="s">
        <v>272</v>
      </c>
      <c r="AU366" s="215" t="s">
        <v>182</v>
      </c>
      <c r="AY366" s="15" t="s">
        <v>178</v>
      </c>
      <c r="BE366" s="216">
        <f>IF(N366="základní",J366,0)</f>
        <v>0</v>
      </c>
      <c r="BF366" s="216">
        <f>IF(N366="snížená",J366,0)</f>
        <v>0</v>
      </c>
      <c r="BG366" s="216">
        <f>IF(N366="zákl. přenesená",J366,0)</f>
        <v>0</v>
      </c>
      <c r="BH366" s="216">
        <f>IF(N366="sníž. přenesená",J366,0)</f>
        <v>0</v>
      </c>
      <c r="BI366" s="216">
        <f>IF(N366="nulová",J366,0)</f>
        <v>0</v>
      </c>
      <c r="BJ366" s="15" t="s">
        <v>182</v>
      </c>
      <c r="BK366" s="216">
        <f>ROUND(I366*H366,2)</f>
        <v>0</v>
      </c>
      <c r="BL366" s="15" t="s">
        <v>245</v>
      </c>
      <c r="BM366" s="215" t="s">
        <v>959</v>
      </c>
    </row>
    <row r="367" spans="1:65" s="2" customFormat="1" ht="24.15" customHeight="1">
      <c r="A367" s="36"/>
      <c r="B367" s="37"/>
      <c r="C367" s="203" t="s">
        <v>960</v>
      </c>
      <c r="D367" s="203" t="s">
        <v>183</v>
      </c>
      <c r="E367" s="204" t="s">
        <v>961</v>
      </c>
      <c r="F367" s="205" t="s">
        <v>962</v>
      </c>
      <c r="G367" s="206" t="s">
        <v>186</v>
      </c>
      <c r="H367" s="207">
        <v>11.489</v>
      </c>
      <c r="I367" s="208"/>
      <c r="J367" s="209">
        <f>ROUND(I367*H367,2)</f>
        <v>0</v>
      </c>
      <c r="K367" s="210"/>
      <c r="L367" s="42"/>
      <c r="M367" s="211" t="s">
        <v>28</v>
      </c>
      <c r="N367" s="212" t="s">
        <v>46</v>
      </c>
      <c r="O367" s="82"/>
      <c r="P367" s="213">
        <f>O367*H367</f>
        <v>0</v>
      </c>
      <c r="Q367" s="213">
        <v>0.0045075</v>
      </c>
      <c r="R367" s="213">
        <f>Q367*H367</f>
        <v>0.05178666750000001</v>
      </c>
      <c r="S367" s="213">
        <v>0</v>
      </c>
      <c r="T367" s="214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215" t="s">
        <v>245</v>
      </c>
      <c r="AT367" s="215" t="s">
        <v>183</v>
      </c>
      <c r="AU367" s="215" t="s">
        <v>182</v>
      </c>
      <c r="AY367" s="15" t="s">
        <v>178</v>
      </c>
      <c r="BE367" s="216">
        <f>IF(N367="základní",J367,0)</f>
        <v>0</v>
      </c>
      <c r="BF367" s="216">
        <f>IF(N367="snížená",J367,0)</f>
        <v>0</v>
      </c>
      <c r="BG367" s="216">
        <f>IF(N367="zákl. přenesená",J367,0)</f>
        <v>0</v>
      </c>
      <c r="BH367" s="216">
        <f>IF(N367="sníž. přenesená",J367,0)</f>
        <v>0</v>
      </c>
      <c r="BI367" s="216">
        <f>IF(N367="nulová",J367,0)</f>
        <v>0</v>
      </c>
      <c r="BJ367" s="15" t="s">
        <v>182</v>
      </c>
      <c r="BK367" s="216">
        <f>ROUND(I367*H367,2)</f>
        <v>0</v>
      </c>
      <c r="BL367" s="15" t="s">
        <v>245</v>
      </c>
      <c r="BM367" s="215" t="s">
        <v>963</v>
      </c>
    </row>
    <row r="368" spans="1:65" s="2" customFormat="1" ht="24.15" customHeight="1">
      <c r="A368" s="36"/>
      <c r="B368" s="37"/>
      <c r="C368" s="203" t="s">
        <v>964</v>
      </c>
      <c r="D368" s="203" t="s">
        <v>183</v>
      </c>
      <c r="E368" s="204" t="s">
        <v>965</v>
      </c>
      <c r="F368" s="205" t="s">
        <v>966</v>
      </c>
      <c r="G368" s="206" t="s">
        <v>186</v>
      </c>
      <c r="H368" s="207">
        <v>81.651</v>
      </c>
      <c r="I368" s="208"/>
      <c r="J368" s="209">
        <f>ROUND(I368*H368,2)</f>
        <v>0</v>
      </c>
      <c r="K368" s="210"/>
      <c r="L368" s="42"/>
      <c r="M368" s="211" t="s">
        <v>28</v>
      </c>
      <c r="N368" s="212" t="s">
        <v>46</v>
      </c>
      <c r="O368" s="82"/>
      <c r="P368" s="213">
        <f>O368*H368</f>
        <v>0</v>
      </c>
      <c r="Q368" s="213">
        <v>0.0045075</v>
      </c>
      <c r="R368" s="213">
        <f>Q368*H368</f>
        <v>0.36804188250000003</v>
      </c>
      <c r="S368" s="213">
        <v>0</v>
      </c>
      <c r="T368" s="214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215" t="s">
        <v>245</v>
      </c>
      <c r="AT368" s="215" t="s">
        <v>183</v>
      </c>
      <c r="AU368" s="215" t="s">
        <v>182</v>
      </c>
      <c r="AY368" s="15" t="s">
        <v>178</v>
      </c>
      <c r="BE368" s="216">
        <f>IF(N368="základní",J368,0)</f>
        <v>0</v>
      </c>
      <c r="BF368" s="216">
        <f>IF(N368="snížená",J368,0)</f>
        <v>0</v>
      </c>
      <c r="BG368" s="216">
        <f>IF(N368="zákl. přenesená",J368,0)</f>
        <v>0</v>
      </c>
      <c r="BH368" s="216">
        <f>IF(N368="sníž. přenesená",J368,0)</f>
        <v>0</v>
      </c>
      <c r="BI368" s="216">
        <f>IF(N368="nulová",J368,0)</f>
        <v>0</v>
      </c>
      <c r="BJ368" s="15" t="s">
        <v>182</v>
      </c>
      <c r="BK368" s="216">
        <f>ROUND(I368*H368,2)</f>
        <v>0</v>
      </c>
      <c r="BL368" s="15" t="s">
        <v>245</v>
      </c>
      <c r="BM368" s="215" t="s">
        <v>967</v>
      </c>
    </row>
    <row r="369" spans="1:65" s="2" customFormat="1" ht="37.8" customHeight="1">
      <c r="A369" s="36"/>
      <c r="B369" s="37"/>
      <c r="C369" s="203" t="s">
        <v>968</v>
      </c>
      <c r="D369" s="203" t="s">
        <v>183</v>
      </c>
      <c r="E369" s="204" t="s">
        <v>969</v>
      </c>
      <c r="F369" s="205" t="s">
        <v>970</v>
      </c>
      <c r="G369" s="206" t="s">
        <v>186</v>
      </c>
      <c r="H369" s="207">
        <v>229.739</v>
      </c>
      <c r="I369" s="208"/>
      <c r="J369" s="209">
        <f>ROUND(I369*H369,2)</f>
        <v>0</v>
      </c>
      <c r="K369" s="210"/>
      <c r="L369" s="42"/>
      <c r="M369" s="211" t="s">
        <v>28</v>
      </c>
      <c r="N369" s="212" t="s">
        <v>46</v>
      </c>
      <c r="O369" s="82"/>
      <c r="P369" s="213">
        <f>O369*H369</f>
        <v>0</v>
      </c>
      <c r="Q369" s="213">
        <v>0.0034</v>
      </c>
      <c r="R369" s="213">
        <f>Q369*H369</f>
        <v>0.7811125999999999</v>
      </c>
      <c r="S369" s="213">
        <v>0</v>
      </c>
      <c r="T369" s="214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215" t="s">
        <v>245</v>
      </c>
      <c r="AT369" s="215" t="s">
        <v>183</v>
      </c>
      <c r="AU369" s="215" t="s">
        <v>182</v>
      </c>
      <c r="AY369" s="15" t="s">
        <v>178</v>
      </c>
      <c r="BE369" s="216">
        <f>IF(N369="základní",J369,0)</f>
        <v>0</v>
      </c>
      <c r="BF369" s="216">
        <f>IF(N369="snížená",J369,0)</f>
        <v>0</v>
      </c>
      <c r="BG369" s="216">
        <f>IF(N369="zákl. přenesená",J369,0)</f>
        <v>0</v>
      </c>
      <c r="BH369" s="216">
        <f>IF(N369="sníž. přenesená",J369,0)</f>
        <v>0</v>
      </c>
      <c r="BI369" s="216">
        <f>IF(N369="nulová",J369,0)</f>
        <v>0</v>
      </c>
      <c r="BJ369" s="15" t="s">
        <v>182</v>
      </c>
      <c r="BK369" s="216">
        <f>ROUND(I369*H369,2)</f>
        <v>0</v>
      </c>
      <c r="BL369" s="15" t="s">
        <v>245</v>
      </c>
      <c r="BM369" s="215" t="s">
        <v>971</v>
      </c>
    </row>
    <row r="370" spans="1:65" s="2" customFormat="1" ht="24.15" customHeight="1">
      <c r="A370" s="36"/>
      <c r="B370" s="37"/>
      <c r="C370" s="203" t="s">
        <v>972</v>
      </c>
      <c r="D370" s="203" t="s">
        <v>183</v>
      </c>
      <c r="E370" s="204" t="s">
        <v>973</v>
      </c>
      <c r="F370" s="205" t="s">
        <v>974</v>
      </c>
      <c r="G370" s="206" t="s">
        <v>186</v>
      </c>
      <c r="H370" s="207">
        <v>204.276</v>
      </c>
      <c r="I370" s="208"/>
      <c r="J370" s="209">
        <f>ROUND(I370*H370,2)</f>
        <v>0</v>
      </c>
      <c r="K370" s="210"/>
      <c r="L370" s="42"/>
      <c r="M370" s="211" t="s">
        <v>28</v>
      </c>
      <c r="N370" s="212" t="s">
        <v>46</v>
      </c>
      <c r="O370" s="82"/>
      <c r="P370" s="213">
        <f>O370*H370</f>
        <v>0</v>
      </c>
      <c r="Q370" s="213">
        <v>0.0055</v>
      </c>
      <c r="R370" s="213">
        <f>Q370*H370</f>
        <v>1.123518</v>
      </c>
      <c r="S370" s="213">
        <v>0</v>
      </c>
      <c r="T370" s="214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215" t="s">
        <v>245</v>
      </c>
      <c r="AT370" s="215" t="s">
        <v>183</v>
      </c>
      <c r="AU370" s="215" t="s">
        <v>182</v>
      </c>
      <c r="AY370" s="15" t="s">
        <v>178</v>
      </c>
      <c r="BE370" s="216">
        <f>IF(N370="základní",J370,0)</f>
        <v>0</v>
      </c>
      <c r="BF370" s="216">
        <f>IF(N370="snížená",J370,0)</f>
        <v>0</v>
      </c>
      <c r="BG370" s="216">
        <f>IF(N370="zákl. přenesená",J370,0)</f>
        <v>0</v>
      </c>
      <c r="BH370" s="216">
        <f>IF(N370="sníž. přenesená",J370,0)</f>
        <v>0</v>
      </c>
      <c r="BI370" s="216">
        <f>IF(N370="nulová",J370,0)</f>
        <v>0</v>
      </c>
      <c r="BJ370" s="15" t="s">
        <v>182</v>
      </c>
      <c r="BK370" s="216">
        <f>ROUND(I370*H370,2)</f>
        <v>0</v>
      </c>
      <c r="BL370" s="15" t="s">
        <v>245</v>
      </c>
      <c r="BM370" s="215" t="s">
        <v>975</v>
      </c>
    </row>
    <row r="371" spans="1:65" s="2" customFormat="1" ht="14.4" customHeight="1">
      <c r="A371" s="36"/>
      <c r="B371" s="37"/>
      <c r="C371" s="217" t="s">
        <v>976</v>
      </c>
      <c r="D371" s="217" t="s">
        <v>272</v>
      </c>
      <c r="E371" s="218" t="s">
        <v>977</v>
      </c>
      <c r="F371" s="219" t="s">
        <v>978</v>
      </c>
      <c r="G371" s="220" t="s">
        <v>204</v>
      </c>
      <c r="H371" s="221">
        <v>50</v>
      </c>
      <c r="I371" s="222"/>
      <c r="J371" s="223">
        <f>ROUND(I371*H371,2)</f>
        <v>0</v>
      </c>
      <c r="K371" s="224"/>
      <c r="L371" s="225"/>
      <c r="M371" s="226" t="s">
        <v>28</v>
      </c>
      <c r="N371" s="227" t="s">
        <v>46</v>
      </c>
      <c r="O371" s="82"/>
      <c r="P371" s="213">
        <f>O371*H371</f>
        <v>0</v>
      </c>
      <c r="Q371" s="213">
        <v>0.0001</v>
      </c>
      <c r="R371" s="213">
        <f>Q371*H371</f>
        <v>0.005</v>
      </c>
      <c r="S371" s="213">
        <v>0</v>
      </c>
      <c r="T371" s="214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215" t="s">
        <v>311</v>
      </c>
      <c r="AT371" s="215" t="s">
        <v>272</v>
      </c>
      <c r="AU371" s="215" t="s">
        <v>182</v>
      </c>
      <c r="AY371" s="15" t="s">
        <v>178</v>
      </c>
      <c r="BE371" s="216">
        <f>IF(N371="základní",J371,0)</f>
        <v>0</v>
      </c>
      <c r="BF371" s="216">
        <f>IF(N371="snížená",J371,0)</f>
        <v>0</v>
      </c>
      <c r="BG371" s="216">
        <f>IF(N371="zákl. přenesená",J371,0)</f>
        <v>0</v>
      </c>
      <c r="BH371" s="216">
        <f>IF(N371="sníž. přenesená",J371,0)</f>
        <v>0</v>
      </c>
      <c r="BI371" s="216">
        <f>IF(N371="nulová",J371,0)</f>
        <v>0</v>
      </c>
      <c r="BJ371" s="15" t="s">
        <v>182</v>
      </c>
      <c r="BK371" s="216">
        <f>ROUND(I371*H371,2)</f>
        <v>0</v>
      </c>
      <c r="BL371" s="15" t="s">
        <v>245</v>
      </c>
      <c r="BM371" s="215" t="s">
        <v>979</v>
      </c>
    </row>
    <row r="372" spans="1:65" s="2" customFormat="1" ht="37.8" customHeight="1">
      <c r="A372" s="36"/>
      <c r="B372" s="37"/>
      <c r="C372" s="203" t="s">
        <v>980</v>
      </c>
      <c r="D372" s="203" t="s">
        <v>183</v>
      </c>
      <c r="E372" s="204" t="s">
        <v>981</v>
      </c>
      <c r="F372" s="205" t="s">
        <v>982</v>
      </c>
      <c r="G372" s="206" t="s">
        <v>374</v>
      </c>
      <c r="H372" s="207">
        <v>2</v>
      </c>
      <c r="I372" s="208"/>
      <c r="J372" s="209">
        <f>ROUND(I372*H372,2)</f>
        <v>0</v>
      </c>
      <c r="K372" s="210"/>
      <c r="L372" s="42"/>
      <c r="M372" s="211" t="s">
        <v>28</v>
      </c>
      <c r="N372" s="212" t="s">
        <v>46</v>
      </c>
      <c r="O372" s="82"/>
      <c r="P372" s="213">
        <f>O372*H372</f>
        <v>0</v>
      </c>
      <c r="Q372" s="213">
        <v>1.5E-05</v>
      </c>
      <c r="R372" s="213">
        <f>Q372*H372</f>
        <v>3E-05</v>
      </c>
      <c r="S372" s="213">
        <v>0</v>
      </c>
      <c r="T372" s="214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215" t="s">
        <v>245</v>
      </c>
      <c r="AT372" s="215" t="s">
        <v>183</v>
      </c>
      <c r="AU372" s="215" t="s">
        <v>182</v>
      </c>
      <c r="AY372" s="15" t="s">
        <v>178</v>
      </c>
      <c r="BE372" s="216">
        <f>IF(N372="základní",J372,0)</f>
        <v>0</v>
      </c>
      <c r="BF372" s="216">
        <f>IF(N372="snížená",J372,0)</f>
        <v>0</v>
      </c>
      <c r="BG372" s="216">
        <f>IF(N372="zákl. přenesená",J372,0)</f>
        <v>0</v>
      </c>
      <c r="BH372" s="216">
        <f>IF(N372="sníž. přenesená",J372,0)</f>
        <v>0</v>
      </c>
      <c r="BI372" s="216">
        <f>IF(N372="nulová",J372,0)</f>
        <v>0</v>
      </c>
      <c r="BJ372" s="15" t="s">
        <v>182</v>
      </c>
      <c r="BK372" s="216">
        <f>ROUND(I372*H372,2)</f>
        <v>0</v>
      </c>
      <c r="BL372" s="15" t="s">
        <v>245</v>
      </c>
      <c r="BM372" s="215" t="s">
        <v>983</v>
      </c>
    </row>
    <row r="373" spans="1:65" s="2" customFormat="1" ht="14.4" customHeight="1">
      <c r="A373" s="36"/>
      <c r="B373" s="37"/>
      <c r="C373" s="217" t="s">
        <v>984</v>
      </c>
      <c r="D373" s="217" t="s">
        <v>272</v>
      </c>
      <c r="E373" s="218" t="s">
        <v>985</v>
      </c>
      <c r="F373" s="219" t="s">
        <v>986</v>
      </c>
      <c r="G373" s="220" t="s">
        <v>374</v>
      </c>
      <c r="H373" s="221">
        <v>2</v>
      </c>
      <c r="I373" s="222"/>
      <c r="J373" s="223">
        <f>ROUND(I373*H373,2)</f>
        <v>0</v>
      </c>
      <c r="K373" s="224"/>
      <c r="L373" s="225"/>
      <c r="M373" s="226" t="s">
        <v>28</v>
      </c>
      <c r="N373" s="227" t="s">
        <v>46</v>
      </c>
      <c r="O373" s="82"/>
      <c r="P373" s="213">
        <f>O373*H373</f>
        <v>0</v>
      </c>
      <c r="Q373" s="213">
        <v>0.005</v>
      </c>
      <c r="R373" s="213">
        <f>Q373*H373</f>
        <v>0.01</v>
      </c>
      <c r="S373" s="213">
        <v>0</v>
      </c>
      <c r="T373" s="214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215" t="s">
        <v>311</v>
      </c>
      <c r="AT373" s="215" t="s">
        <v>272</v>
      </c>
      <c r="AU373" s="215" t="s">
        <v>182</v>
      </c>
      <c r="AY373" s="15" t="s">
        <v>178</v>
      </c>
      <c r="BE373" s="216">
        <f>IF(N373="základní",J373,0)</f>
        <v>0</v>
      </c>
      <c r="BF373" s="216">
        <f>IF(N373="snížená",J373,0)</f>
        <v>0</v>
      </c>
      <c r="BG373" s="216">
        <f>IF(N373="zákl. přenesená",J373,0)</f>
        <v>0</v>
      </c>
      <c r="BH373" s="216">
        <f>IF(N373="sníž. přenesená",J373,0)</f>
        <v>0</v>
      </c>
      <c r="BI373" s="216">
        <f>IF(N373="nulová",J373,0)</f>
        <v>0</v>
      </c>
      <c r="BJ373" s="15" t="s">
        <v>182</v>
      </c>
      <c r="BK373" s="216">
        <f>ROUND(I373*H373,2)</f>
        <v>0</v>
      </c>
      <c r="BL373" s="15" t="s">
        <v>245</v>
      </c>
      <c r="BM373" s="215" t="s">
        <v>987</v>
      </c>
    </row>
    <row r="374" spans="1:65" s="2" customFormat="1" ht="49.05" customHeight="1">
      <c r="A374" s="36"/>
      <c r="B374" s="37"/>
      <c r="C374" s="203" t="s">
        <v>988</v>
      </c>
      <c r="D374" s="203" t="s">
        <v>183</v>
      </c>
      <c r="E374" s="204" t="s">
        <v>989</v>
      </c>
      <c r="F374" s="205" t="s">
        <v>990</v>
      </c>
      <c r="G374" s="206" t="s">
        <v>266</v>
      </c>
      <c r="H374" s="207">
        <v>3.586</v>
      </c>
      <c r="I374" s="208"/>
      <c r="J374" s="209">
        <f>ROUND(I374*H374,2)</f>
        <v>0</v>
      </c>
      <c r="K374" s="210"/>
      <c r="L374" s="42"/>
      <c r="M374" s="211" t="s">
        <v>28</v>
      </c>
      <c r="N374" s="212" t="s">
        <v>46</v>
      </c>
      <c r="O374" s="82"/>
      <c r="P374" s="213">
        <f>O374*H374</f>
        <v>0</v>
      </c>
      <c r="Q374" s="213">
        <v>0</v>
      </c>
      <c r="R374" s="213">
        <f>Q374*H374</f>
        <v>0</v>
      </c>
      <c r="S374" s="213">
        <v>0</v>
      </c>
      <c r="T374" s="214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215" t="s">
        <v>245</v>
      </c>
      <c r="AT374" s="215" t="s">
        <v>183</v>
      </c>
      <c r="AU374" s="215" t="s">
        <v>182</v>
      </c>
      <c r="AY374" s="15" t="s">
        <v>178</v>
      </c>
      <c r="BE374" s="216">
        <f>IF(N374="základní",J374,0)</f>
        <v>0</v>
      </c>
      <c r="BF374" s="216">
        <f>IF(N374="snížená",J374,0)</f>
        <v>0</v>
      </c>
      <c r="BG374" s="216">
        <f>IF(N374="zákl. přenesená",J374,0)</f>
        <v>0</v>
      </c>
      <c r="BH374" s="216">
        <f>IF(N374="sníž. přenesená",J374,0)</f>
        <v>0</v>
      </c>
      <c r="BI374" s="216">
        <f>IF(N374="nulová",J374,0)</f>
        <v>0</v>
      </c>
      <c r="BJ374" s="15" t="s">
        <v>182</v>
      </c>
      <c r="BK374" s="216">
        <f>ROUND(I374*H374,2)</f>
        <v>0</v>
      </c>
      <c r="BL374" s="15" t="s">
        <v>245</v>
      </c>
      <c r="BM374" s="215" t="s">
        <v>991</v>
      </c>
    </row>
    <row r="375" spans="1:65" s="2" customFormat="1" ht="49.05" customHeight="1">
      <c r="A375" s="36"/>
      <c r="B375" s="37"/>
      <c r="C375" s="203" t="s">
        <v>992</v>
      </c>
      <c r="D375" s="203" t="s">
        <v>183</v>
      </c>
      <c r="E375" s="204" t="s">
        <v>993</v>
      </c>
      <c r="F375" s="205" t="s">
        <v>994</v>
      </c>
      <c r="G375" s="206" t="s">
        <v>266</v>
      </c>
      <c r="H375" s="207">
        <v>3.586</v>
      </c>
      <c r="I375" s="208"/>
      <c r="J375" s="209">
        <f>ROUND(I375*H375,2)</f>
        <v>0</v>
      </c>
      <c r="K375" s="210"/>
      <c r="L375" s="42"/>
      <c r="M375" s="211" t="s">
        <v>28</v>
      </c>
      <c r="N375" s="212" t="s">
        <v>46</v>
      </c>
      <c r="O375" s="82"/>
      <c r="P375" s="213">
        <f>O375*H375</f>
        <v>0</v>
      </c>
      <c r="Q375" s="213">
        <v>0</v>
      </c>
      <c r="R375" s="213">
        <f>Q375*H375</f>
        <v>0</v>
      </c>
      <c r="S375" s="213">
        <v>0</v>
      </c>
      <c r="T375" s="214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215" t="s">
        <v>245</v>
      </c>
      <c r="AT375" s="215" t="s">
        <v>183</v>
      </c>
      <c r="AU375" s="215" t="s">
        <v>182</v>
      </c>
      <c r="AY375" s="15" t="s">
        <v>178</v>
      </c>
      <c r="BE375" s="216">
        <f>IF(N375="základní",J375,0)</f>
        <v>0</v>
      </c>
      <c r="BF375" s="216">
        <f>IF(N375="snížená",J375,0)</f>
        <v>0</v>
      </c>
      <c r="BG375" s="216">
        <f>IF(N375="zákl. přenesená",J375,0)</f>
        <v>0</v>
      </c>
      <c r="BH375" s="216">
        <f>IF(N375="sníž. přenesená",J375,0)</f>
        <v>0</v>
      </c>
      <c r="BI375" s="216">
        <f>IF(N375="nulová",J375,0)</f>
        <v>0</v>
      </c>
      <c r="BJ375" s="15" t="s">
        <v>182</v>
      </c>
      <c r="BK375" s="216">
        <f>ROUND(I375*H375,2)</f>
        <v>0</v>
      </c>
      <c r="BL375" s="15" t="s">
        <v>245</v>
      </c>
      <c r="BM375" s="215" t="s">
        <v>995</v>
      </c>
    </row>
    <row r="376" spans="1:63" s="12" customFormat="1" ht="22.8" customHeight="1">
      <c r="A376" s="12"/>
      <c r="B376" s="187"/>
      <c r="C376" s="188"/>
      <c r="D376" s="189" t="s">
        <v>73</v>
      </c>
      <c r="E376" s="201" t="s">
        <v>996</v>
      </c>
      <c r="F376" s="201" t="s">
        <v>997</v>
      </c>
      <c r="G376" s="188"/>
      <c r="H376" s="188"/>
      <c r="I376" s="191"/>
      <c r="J376" s="202">
        <f>BK376</f>
        <v>0</v>
      </c>
      <c r="K376" s="188"/>
      <c r="L376" s="193"/>
      <c r="M376" s="194"/>
      <c r="N376" s="195"/>
      <c r="O376" s="195"/>
      <c r="P376" s="196">
        <f>SUM(P377:P385)</f>
        <v>0</v>
      </c>
      <c r="Q376" s="195"/>
      <c r="R376" s="196">
        <f>SUM(R377:R385)</f>
        <v>0.50117688</v>
      </c>
      <c r="S376" s="195"/>
      <c r="T376" s="197">
        <f>SUM(T377:T385)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198" t="s">
        <v>182</v>
      </c>
      <c r="AT376" s="199" t="s">
        <v>73</v>
      </c>
      <c r="AU376" s="199" t="s">
        <v>82</v>
      </c>
      <c r="AY376" s="198" t="s">
        <v>178</v>
      </c>
      <c r="BK376" s="200">
        <f>SUM(BK377:BK385)</f>
        <v>0</v>
      </c>
    </row>
    <row r="377" spans="1:65" s="2" customFormat="1" ht="37.8" customHeight="1">
      <c r="A377" s="36"/>
      <c r="B377" s="37"/>
      <c r="C377" s="203" t="s">
        <v>998</v>
      </c>
      <c r="D377" s="203" t="s">
        <v>183</v>
      </c>
      <c r="E377" s="204" t="s">
        <v>999</v>
      </c>
      <c r="F377" s="205" t="s">
        <v>1000</v>
      </c>
      <c r="G377" s="206" t="s">
        <v>186</v>
      </c>
      <c r="H377" s="207">
        <v>13.397</v>
      </c>
      <c r="I377" s="208"/>
      <c r="J377" s="209">
        <f>ROUND(I377*H377,2)</f>
        <v>0</v>
      </c>
      <c r="K377" s="210"/>
      <c r="L377" s="42"/>
      <c r="M377" s="211" t="s">
        <v>28</v>
      </c>
      <c r="N377" s="212" t="s">
        <v>46</v>
      </c>
      <c r="O377" s="82"/>
      <c r="P377" s="213">
        <f>O377*H377</f>
        <v>0</v>
      </c>
      <c r="Q377" s="213">
        <v>0.006</v>
      </c>
      <c r="R377" s="213">
        <f>Q377*H377</f>
        <v>0.08038200000000001</v>
      </c>
      <c r="S377" s="213">
        <v>0</v>
      </c>
      <c r="T377" s="214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215" t="s">
        <v>245</v>
      </c>
      <c r="AT377" s="215" t="s">
        <v>183</v>
      </c>
      <c r="AU377" s="215" t="s">
        <v>182</v>
      </c>
      <c r="AY377" s="15" t="s">
        <v>178</v>
      </c>
      <c r="BE377" s="216">
        <f>IF(N377="základní",J377,0)</f>
        <v>0</v>
      </c>
      <c r="BF377" s="216">
        <f>IF(N377="snížená",J377,0)</f>
        <v>0</v>
      </c>
      <c r="BG377" s="216">
        <f>IF(N377="zákl. přenesená",J377,0)</f>
        <v>0</v>
      </c>
      <c r="BH377" s="216">
        <f>IF(N377="sníž. přenesená",J377,0)</f>
        <v>0</v>
      </c>
      <c r="BI377" s="216">
        <f>IF(N377="nulová",J377,0)</f>
        <v>0</v>
      </c>
      <c r="BJ377" s="15" t="s">
        <v>182</v>
      </c>
      <c r="BK377" s="216">
        <f>ROUND(I377*H377,2)</f>
        <v>0</v>
      </c>
      <c r="BL377" s="15" t="s">
        <v>245</v>
      </c>
      <c r="BM377" s="215" t="s">
        <v>1001</v>
      </c>
    </row>
    <row r="378" spans="1:65" s="2" customFormat="1" ht="24.15" customHeight="1">
      <c r="A378" s="36"/>
      <c r="B378" s="37"/>
      <c r="C378" s="217" t="s">
        <v>1002</v>
      </c>
      <c r="D378" s="217" t="s">
        <v>272</v>
      </c>
      <c r="E378" s="218" t="s">
        <v>1003</v>
      </c>
      <c r="F378" s="219" t="s">
        <v>1004</v>
      </c>
      <c r="G378" s="220" t="s">
        <v>186</v>
      </c>
      <c r="H378" s="221">
        <v>13.665</v>
      </c>
      <c r="I378" s="222"/>
      <c r="J378" s="223">
        <f>ROUND(I378*H378,2)</f>
        <v>0</v>
      </c>
      <c r="K378" s="224"/>
      <c r="L378" s="225"/>
      <c r="M378" s="226" t="s">
        <v>28</v>
      </c>
      <c r="N378" s="227" t="s">
        <v>46</v>
      </c>
      <c r="O378" s="82"/>
      <c r="P378" s="213">
        <f>O378*H378</f>
        <v>0</v>
      </c>
      <c r="Q378" s="213">
        <v>0.00075</v>
      </c>
      <c r="R378" s="213">
        <f>Q378*H378</f>
        <v>0.01024875</v>
      </c>
      <c r="S378" s="213">
        <v>0</v>
      </c>
      <c r="T378" s="214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215" t="s">
        <v>311</v>
      </c>
      <c r="AT378" s="215" t="s">
        <v>272</v>
      </c>
      <c r="AU378" s="215" t="s">
        <v>182</v>
      </c>
      <c r="AY378" s="15" t="s">
        <v>178</v>
      </c>
      <c r="BE378" s="216">
        <f>IF(N378="základní",J378,0)</f>
        <v>0</v>
      </c>
      <c r="BF378" s="216">
        <f>IF(N378="snížená",J378,0)</f>
        <v>0</v>
      </c>
      <c r="BG378" s="216">
        <f>IF(N378="zákl. přenesená",J378,0)</f>
        <v>0</v>
      </c>
      <c r="BH378" s="216">
        <f>IF(N378="sníž. přenesená",J378,0)</f>
        <v>0</v>
      </c>
      <c r="BI378" s="216">
        <f>IF(N378="nulová",J378,0)</f>
        <v>0</v>
      </c>
      <c r="BJ378" s="15" t="s">
        <v>182</v>
      </c>
      <c r="BK378" s="216">
        <f>ROUND(I378*H378,2)</f>
        <v>0</v>
      </c>
      <c r="BL378" s="15" t="s">
        <v>245</v>
      </c>
      <c r="BM378" s="215" t="s">
        <v>1005</v>
      </c>
    </row>
    <row r="379" spans="1:65" s="2" customFormat="1" ht="37.8" customHeight="1">
      <c r="A379" s="36"/>
      <c r="B379" s="37"/>
      <c r="C379" s="203" t="s">
        <v>1006</v>
      </c>
      <c r="D379" s="203" t="s">
        <v>183</v>
      </c>
      <c r="E379" s="204" t="s">
        <v>1007</v>
      </c>
      <c r="F379" s="205" t="s">
        <v>1008</v>
      </c>
      <c r="G379" s="206" t="s">
        <v>186</v>
      </c>
      <c r="H379" s="207">
        <v>55.395</v>
      </c>
      <c r="I379" s="208"/>
      <c r="J379" s="209">
        <f>ROUND(I379*H379,2)</f>
        <v>0</v>
      </c>
      <c r="K379" s="210"/>
      <c r="L379" s="42"/>
      <c r="M379" s="211" t="s">
        <v>28</v>
      </c>
      <c r="N379" s="212" t="s">
        <v>46</v>
      </c>
      <c r="O379" s="82"/>
      <c r="P379" s="213">
        <f>O379*H379</f>
        <v>0</v>
      </c>
      <c r="Q379" s="213">
        <v>0.006</v>
      </c>
      <c r="R379" s="213">
        <f>Q379*H379</f>
        <v>0.33237</v>
      </c>
      <c r="S379" s="213">
        <v>0</v>
      </c>
      <c r="T379" s="214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215" t="s">
        <v>245</v>
      </c>
      <c r="AT379" s="215" t="s">
        <v>183</v>
      </c>
      <c r="AU379" s="215" t="s">
        <v>182</v>
      </c>
      <c r="AY379" s="15" t="s">
        <v>178</v>
      </c>
      <c r="BE379" s="216">
        <f>IF(N379="základní",J379,0)</f>
        <v>0</v>
      </c>
      <c r="BF379" s="216">
        <f>IF(N379="snížená",J379,0)</f>
        <v>0</v>
      </c>
      <c r="BG379" s="216">
        <f>IF(N379="zákl. přenesená",J379,0)</f>
        <v>0</v>
      </c>
      <c r="BH379" s="216">
        <f>IF(N379="sníž. přenesená",J379,0)</f>
        <v>0</v>
      </c>
      <c r="BI379" s="216">
        <f>IF(N379="nulová",J379,0)</f>
        <v>0</v>
      </c>
      <c r="BJ379" s="15" t="s">
        <v>182</v>
      </c>
      <c r="BK379" s="216">
        <f>ROUND(I379*H379,2)</f>
        <v>0</v>
      </c>
      <c r="BL379" s="15" t="s">
        <v>245</v>
      </c>
      <c r="BM379" s="215" t="s">
        <v>1009</v>
      </c>
    </row>
    <row r="380" spans="1:65" s="2" customFormat="1" ht="24.15" customHeight="1">
      <c r="A380" s="36"/>
      <c r="B380" s="37"/>
      <c r="C380" s="217" t="s">
        <v>1010</v>
      </c>
      <c r="D380" s="217" t="s">
        <v>272</v>
      </c>
      <c r="E380" s="218" t="s">
        <v>1003</v>
      </c>
      <c r="F380" s="219" t="s">
        <v>1004</v>
      </c>
      <c r="G380" s="220" t="s">
        <v>186</v>
      </c>
      <c r="H380" s="221">
        <v>56.503</v>
      </c>
      <c r="I380" s="222"/>
      <c r="J380" s="223">
        <f>ROUND(I380*H380,2)</f>
        <v>0</v>
      </c>
      <c r="K380" s="224"/>
      <c r="L380" s="225"/>
      <c r="M380" s="226" t="s">
        <v>28</v>
      </c>
      <c r="N380" s="227" t="s">
        <v>46</v>
      </c>
      <c r="O380" s="82"/>
      <c r="P380" s="213">
        <f>O380*H380</f>
        <v>0</v>
      </c>
      <c r="Q380" s="213">
        <v>0.00075</v>
      </c>
      <c r="R380" s="213">
        <f>Q380*H380</f>
        <v>0.04237725</v>
      </c>
      <c r="S380" s="213">
        <v>0</v>
      </c>
      <c r="T380" s="214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215" t="s">
        <v>311</v>
      </c>
      <c r="AT380" s="215" t="s">
        <v>272</v>
      </c>
      <c r="AU380" s="215" t="s">
        <v>182</v>
      </c>
      <c r="AY380" s="15" t="s">
        <v>178</v>
      </c>
      <c r="BE380" s="216">
        <f>IF(N380="základní",J380,0)</f>
        <v>0</v>
      </c>
      <c r="BF380" s="216">
        <f>IF(N380="snížená",J380,0)</f>
        <v>0</v>
      </c>
      <c r="BG380" s="216">
        <f>IF(N380="zákl. přenesená",J380,0)</f>
        <v>0</v>
      </c>
      <c r="BH380" s="216">
        <f>IF(N380="sníž. přenesená",J380,0)</f>
        <v>0</v>
      </c>
      <c r="BI380" s="216">
        <f>IF(N380="nulová",J380,0)</f>
        <v>0</v>
      </c>
      <c r="BJ380" s="15" t="s">
        <v>182</v>
      </c>
      <c r="BK380" s="216">
        <f>ROUND(I380*H380,2)</f>
        <v>0</v>
      </c>
      <c r="BL380" s="15" t="s">
        <v>245</v>
      </c>
      <c r="BM380" s="215" t="s">
        <v>1011</v>
      </c>
    </row>
    <row r="381" spans="1:65" s="2" customFormat="1" ht="49.05" customHeight="1">
      <c r="A381" s="36"/>
      <c r="B381" s="37"/>
      <c r="C381" s="203" t="s">
        <v>1012</v>
      </c>
      <c r="D381" s="203" t="s">
        <v>183</v>
      </c>
      <c r="E381" s="204" t="s">
        <v>1013</v>
      </c>
      <c r="F381" s="205" t="s">
        <v>1014</v>
      </c>
      <c r="G381" s="206" t="s">
        <v>186</v>
      </c>
      <c r="H381" s="207">
        <v>20</v>
      </c>
      <c r="I381" s="208"/>
      <c r="J381" s="209">
        <f>ROUND(I381*H381,2)</f>
        <v>0</v>
      </c>
      <c r="K381" s="210"/>
      <c r="L381" s="42"/>
      <c r="M381" s="211" t="s">
        <v>28</v>
      </c>
      <c r="N381" s="212" t="s">
        <v>46</v>
      </c>
      <c r="O381" s="82"/>
      <c r="P381" s="213">
        <f>O381*H381</f>
        <v>0</v>
      </c>
      <c r="Q381" s="213">
        <v>0.00036</v>
      </c>
      <c r="R381" s="213">
        <f>Q381*H381</f>
        <v>0.007200000000000001</v>
      </c>
      <c r="S381" s="213">
        <v>0</v>
      </c>
      <c r="T381" s="214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215" t="s">
        <v>245</v>
      </c>
      <c r="AT381" s="215" t="s">
        <v>183</v>
      </c>
      <c r="AU381" s="215" t="s">
        <v>182</v>
      </c>
      <c r="AY381" s="15" t="s">
        <v>178</v>
      </c>
      <c r="BE381" s="216">
        <f>IF(N381="základní",J381,0)</f>
        <v>0</v>
      </c>
      <c r="BF381" s="216">
        <f>IF(N381="snížená",J381,0)</f>
        <v>0</v>
      </c>
      <c r="BG381" s="216">
        <f>IF(N381="zákl. přenesená",J381,0)</f>
        <v>0</v>
      </c>
      <c r="BH381" s="216">
        <f>IF(N381="sníž. přenesená",J381,0)</f>
        <v>0</v>
      </c>
      <c r="BI381" s="216">
        <f>IF(N381="nulová",J381,0)</f>
        <v>0</v>
      </c>
      <c r="BJ381" s="15" t="s">
        <v>182</v>
      </c>
      <c r="BK381" s="216">
        <f>ROUND(I381*H381,2)</f>
        <v>0</v>
      </c>
      <c r="BL381" s="15" t="s">
        <v>245</v>
      </c>
      <c r="BM381" s="215" t="s">
        <v>1015</v>
      </c>
    </row>
    <row r="382" spans="1:65" s="2" customFormat="1" ht="24.15" customHeight="1">
      <c r="A382" s="36"/>
      <c r="B382" s="37"/>
      <c r="C382" s="217" t="s">
        <v>1016</v>
      </c>
      <c r="D382" s="217" t="s">
        <v>272</v>
      </c>
      <c r="E382" s="218" t="s">
        <v>1017</v>
      </c>
      <c r="F382" s="219" t="s">
        <v>1018</v>
      </c>
      <c r="G382" s="220" t="s">
        <v>186</v>
      </c>
      <c r="H382" s="221">
        <v>4</v>
      </c>
      <c r="I382" s="222"/>
      <c r="J382" s="223">
        <f>ROUND(I382*H382,2)</f>
        <v>0</v>
      </c>
      <c r="K382" s="224"/>
      <c r="L382" s="225"/>
      <c r="M382" s="226" t="s">
        <v>28</v>
      </c>
      <c r="N382" s="227" t="s">
        <v>46</v>
      </c>
      <c r="O382" s="82"/>
      <c r="P382" s="213">
        <f>O382*H382</f>
        <v>0</v>
      </c>
      <c r="Q382" s="213">
        <v>0.0039</v>
      </c>
      <c r="R382" s="213">
        <f>Q382*H382</f>
        <v>0.0156</v>
      </c>
      <c r="S382" s="213">
        <v>0</v>
      </c>
      <c r="T382" s="214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215" t="s">
        <v>311</v>
      </c>
      <c r="AT382" s="215" t="s">
        <v>272</v>
      </c>
      <c r="AU382" s="215" t="s">
        <v>182</v>
      </c>
      <c r="AY382" s="15" t="s">
        <v>178</v>
      </c>
      <c r="BE382" s="216">
        <f>IF(N382="základní",J382,0)</f>
        <v>0</v>
      </c>
      <c r="BF382" s="216">
        <f>IF(N382="snížená",J382,0)</f>
        <v>0</v>
      </c>
      <c r="BG382" s="216">
        <f>IF(N382="zákl. přenesená",J382,0)</f>
        <v>0</v>
      </c>
      <c r="BH382" s="216">
        <f>IF(N382="sníž. přenesená",J382,0)</f>
        <v>0</v>
      </c>
      <c r="BI382" s="216">
        <f>IF(N382="nulová",J382,0)</f>
        <v>0</v>
      </c>
      <c r="BJ382" s="15" t="s">
        <v>182</v>
      </c>
      <c r="BK382" s="216">
        <f>ROUND(I382*H382,2)</f>
        <v>0</v>
      </c>
      <c r="BL382" s="15" t="s">
        <v>245</v>
      </c>
      <c r="BM382" s="215" t="s">
        <v>1019</v>
      </c>
    </row>
    <row r="383" spans="1:65" s="2" customFormat="1" ht="49.05" customHeight="1">
      <c r="A383" s="36"/>
      <c r="B383" s="37"/>
      <c r="C383" s="203" t="s">
        <v>1020</v>
      </c>
      <c r="D383" s="203" t="s">
        <v>183</v>
      </c>
      <c r="E383" s="204" t="s">
        <v>1021</v>
      </c>
      <c r="F383" s="205" t="s">
        <v>1022</v>
      </c>
      <c r="G383" s="206" t="s">
        <v>186</v>
      </c>
      <c r="H383" s="207">
        <v>24.48</v>
      </c>
      <c r="I383" s="208"/>
      <c r="J383" s="209">
        <f>ROUND(I383*H383,2)</f>
        <v>0</v>
      </c>
      <c r="K383" s="210"/>
      <c r="L383" s="42"/>
      <c r="M383" s="211" t="s">
        <v>28</v>
      </c>
      <c r="N383" s="212" t="s">
        <v>46</v>
      </c>
      <c r="O383" s="82"/>
      <c r="P383" s="213">
        <f>O383*H383</f>
        <v>0</v>
      </c>
      <c r="Q383" s="213">
        <v>0.000531</v>
      </c>
      <c r="R383" s="213">
        <f>Q383*H383</f>
        <v>0.01299888</v>
      </c>
      <c r="S383" s="213">
        <v>0</v>
      </c>
      <c r="T383" s="214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215" t="s">
        <v>245</v>
      </c>
      <c r="AT383" s="215" t="s">
        <v>183</v>
      </c>
      <c r="AU383" s="215" t="s">
        <v>182</v>
      </c>
      <c r="AY383" s="15" t="s">
        <v>178</v>
      </c>
      <c r="BE383" s="216">
        <f>IF(N383="základní",J383,0)</f>
        <v>0</v>
      </c>
      <c r="BF383" s="216">
        <f>IF(N383="snížená",J383,0)</f>
        <v>0</v>
      </c>
      <c r="BG383" s="216">
        <f>IF(N383="zákl. přenesená",J383,0)</f>
        <v>0</v>
      </c>
      <c r="BH383" s="216">
        <f>IF(N383="sníž. přenesená",J383,0)</f>
        <v>0</v>
      </c>
      <c r="BI383" s="216">
        <f>IF(N383="nulová",J383,0)</f>
        <v>0</v>
      </c>
      <c r="BJ383" s="15" t="s">
        <v>182</v>
      </c>
      <c r="BK383" s="216">
        <f>ROUND(I383*H383,2)</f>
        <v>0</v>
      </c>
      <c r="BL383" s="15" t="s">
        <v>245</v>
      </c>
      <c r="BM383" s="215" t="s">
        <v>1023</v>
      </c>
    </row>
    <row r="384" spans="1:65" s="2" customFormat="1" ht="37.8" customHeight="1">
      <c r="A384" s="36"/>
      <c r="B384" s="37"/>
      <c r="C384" s="203" t="s">
        <v>1024</v>
      </c>
      <c r="D384" s="203" t="s">
        <v>183</v>
      </c>
      <c r="E384" s="204" t="s">
        <v>1025</v>
      </c>
      <c r="F384" s="205" t="s">
        <v>1026</v>
      </c>
      <c r="G384" s="206" t="s">
        <v>266</v>
      </c>
      <c r="H384" s="207">
        <v>0.501</v>
      </c>
      <c r="I384" s="208"/>
      <c r="J384" s="209">
        <f>ROUND(I384*H384,2)</f>
        <v>0</v>
      </c>
      <c r="K384" s="210"/>
      <c r="L384" s="42"/>
      <c r="M384" s="211" t="s">
        <v>28</v>
      </c>
      <c r="N384" s="212" t="s">
        <v>46</v>
      </c>
      <c r="O384" s="82"/>
      <c r="P384" s="213">
        <f>O384*H384</f>
        <v>0</v>
      </c>
      <c r="Q384" s="213">
        <v>0</v>
      </c>
      <c r="R384" s="213">
        <f>Q384*H384</f>
        <v>0</v>
      </c>
      <c r="S384" s="213">
        <v>0</v>
      </c>
      <c r="T384" s="214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215" t="s">
        <v>245</v>
      </c>
      <c r="AT384" s="215" t="s">
        <v>183</v>
      </c>
      <c r="AU384" s="215" t="s">
        <v>182</v>
      </c>
      <c r="AY384" s="15" t="s">
        <v>178</v>
      </c>
      <c r="BE384" s="216">
        <f>IF(N384="základní",J384,0)</f>
        <v>0</v>
      </c>
      <c r="BF384" s="216">
        <f>IF(N384="snížená",J384,0)</f>
        <v>0</v>
      </c>
      <c r="BG384" s="216">
        <f>IF(N384="zákl. přenesená",J384,0)</f>
        <v>0</v>
      </c>
      <c r="BH384" s="216">
        <f>IF(N384="sníž. přenesená",J384,0)</f>
        <v>0</v>
      </c>
      <c r="BI384" s="216">
        <f>IF(N384="nulová",J384,0)</f>
        <v>0</v>
      </c>
      <c r="BJ384" s="15" t="s">
        <v>182</v>
      </c>
      <c r="BK384" s="216">
        <f>ROUND(I384*H384,2)</f>
        <v>0</v>
      </c>
      <c r="BL384" s="15" t="s">
        <v>245</v>
      </c>
      <c r="BM384" s="215" t="s">
        <v>1027</v>
      </c>
    </row>
    <row r="385" spans="1:65" s="2" customFormat="1" ht="49.05" customHeight="1">
      <c r="A385" s="36"/>
      <c r="B385" s="37"/>
      <c r="C385" s="203" t="s">
        <v>1028</v>
      </c>
      <c r="D385" s="203" t="s">
        <v>183</v>
      </c>
      <c r="E385" s="204" t="s">
        <v>1029</v>
      </c>
      <c r="F385" s="205" t="s">
        <v>1030</v>
      </c>
      <c r="G385" s="206" t="s">
        <v>266</v>
      </c>
      <c r="H385" s="207">
        <v>0.501</v>
      </c>
      <c r="I385" s="208"/>
      <c r="J385" s="209">
        <f>ROUND(I385*H385,2)</f>
        <v>0</v>
      </c>
      <c r="K385" s="210"/>
      <c r="L385" s="42"/>
      <c r="M385" s="211" t="s">
        <v>28</v>
      </c>
      <c r="N385" s="212" t="s">
        <v>46</v>
      </c>
      <c r="O385" s="82"/>
      <c r="P385" s="213">
        <f>O385*H385</f>
        <v>0</v>
      </c>
      <c r="Q385" s="213">
        <v>0</v>
      </c>
      <c r="R385" s="213">
        <f>Q385*H385</f>
        <v>0</v>
      </c>
      <c r="S385" s="213">
        <v>0</v>
      </c>
      <c r="T385" s="214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215" t="s">
        <v>245</v>
      </c>
      <c r="AT385" s="215" t="s">
        <v>183</v>
      </c>
      <c r="AU385" s="215" t="s">
        <v>182</v>
      </c>
      <c r="AY385" s="15" t="s">
        <v>178</v>
      </c>
      <c r="BE385" s="216">
        <f>IF(N385="základní",J385,0)</f>
        <v>0</v>
      </c>
      <c r="BF385" s="216">
        <f>IF(N385="snížená",J385,0)</f>
        <v>0</v>
      </c>
      <c r="BG385" s="216">
        <f>IF(N385="zákl. přenesená",J385,0)</f>
        <v>0</v>
      </c>
      <c r="BH385" s="216">
        <f>IF(N385="sníž. přenesená",J385,0)</f>
        <v>0</v>
      </c>
      <c r="BI385" s="216">
        <f>IF(N385="nulová",J385,0)</f>
        <v>0</v>
      </c>
      <c r="BJ385" s="15" t="s">
        <v>182</v>
      </c>
      <c r="BK385" s="216">
        <f>ROUND(I385*H385,2)</f>
        <v>0</v>
      </c>
      <c r="BL385" s="15" t="s">
        <v>245</v>
      </c>
      <c r="BM385" s="215" t="s">
        <v>1031</v>
      </c>
    </row>
    <row r="386" spans="1:63" s="12" customFormat="1" ht="22.8" customHeight="1">
      <c r="A386" s="12"/>
      <c r="B386" s="187"/>
      <c r="C386" s="188"/>
      <c r="D386" s="189" t="s">
        <v>73</v>
      </c>
      <c r="E386" s="201" t="s">
        <v>1032</v>
      </c>
      <c r="F386" s="201" t="s">
        <v>1033</v>
      </c>
      <c r="G386" s="188"/>
      <c r="H386" s="188"/>
      <c r="I386" s="191"/>
      <c r="J386" s="202">
        <f>BK386</f>
        <v>0</v>
      </c>
      <c r="K386" s="188"/>
      <c r="L386" s="193"/>
      <c r="M386" s="194"/>
      <c r="N386" s="195"/>
      <c r="O386" s="195"/>
      <c r="P386" s="196">
        <f>SUM(P387:P390)</f>
        <v>0</v>
      </c>
      <c r="Q386" s="195"/>
      <c r="R386" s="196">
        <f>SUM(R387:R390)</f>
        <v>0.18834269599999998</v>
      </c>
      <c r="S386" s="195"/>
      <c r="T386" s="197">
        <f>SUM(T387:T390)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198" t="s">
        <v>182</v>
      </c>
      <c r="AT386" s="199" t="s">
        <v>73</v>
      </c>
      <c r="AU386" s="199" t="s">
        <v>82</v>
      </c>
      <c r="AY386" s="198" t="s">
        <v>178</v>
      </c>
      <c r="BK386" s="200">
        <f>SUM(BK387:BK390)</f>
        <v>0</v>
      </c>
    </row>
    <row r="387" spans="1:65" s="2" customFormat="1" ht="14.4" customHeight="1">
      <c r="A387" s="36"/>
      <c r="B387" s="37"/>
      <c r="C387" s="203" t="s">
        <v>1034</v>
      </c>
      <c r="D387" s="203" t="s">
        <v>183</v>
      </c>
      <c r="E387" s="204" t="s">
        <v>1035</v>
      </c>
      <c r="F387" s="205" t="s">
        <v>1036</v>
      </c>
      <c r="G387" s="206" t="s">
        <v>204</v>
      </c>
      <c r="H387" s="207">
        <v>6</v>
      </c>
      <c r="I387" s="208"/>
      <c r="J387" s="209">
        <f>ROUND(I387*H387,2)</f>
        <v>0</v>
      </c>
      <c r="K387" s="210"/>
      <c r="L387" s="42"/>
      <c r="M387" s="211" t="s">
        <v>28</v>
      </c>
      <c r="N387" s="212" t="s">
        <v>46</v>
      </c>
      <c r="O387" s="82"/>
      <c r="P387" s="213">
        <f>O387*H387</f>
        <v>0</v>
      </c>
      <c r="Q387" s="213">
        <v>0.017014491</v>
      </c>
      <c r="R387" s="213">
        <f>Q387*H387</f>
        <v>0.102086946</v>
      </c>
      <c r="S387" s="213">
        <v>0</v>
      </c>
      <c r="T387" s="214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215" t="s">
        <v>245</v>
      </c>
      <c r="AT387" s="215" t="s">
        <v>183</v>
      </c>
      <c r="AU387" s="215" t="s">
        <v>182</v>
      </c>
      <c r="AY387" s="15" t="s">
        <v>178</v>
      </c>
      <c r="BE387" s="216">
        <f>IF(N387="základní",J387,0)</f>
        <v>0</v>
      </c>
      <c r="BF387" s="216">
        <f>IF(N387="snížená",J387,0)</f>
        <v>0</v>
      </c>
      <c r="BG387" s="216">
        <f>IF(N387="zákl. přenesená",J387,0)</f>
        <v>0</v>
      </c>
      <c r="BH387" s="216">
        <f>IF(N387="sníž. přenesená",J387,0)</f>
        <v>0</v>
      </c>
      <c r="BI387" s="216">
        <f>IF(N387="nulová",J387,0)</f>
        <v>0</v>
      </c>
      <c r="BJ387" s="15" t="s">
        <v>182</v>
      </c>
      <c r="BK387" s="216">
        <f>ROUND(I387*H387,2)</f>
        <v>0</v>
      </c>
      <c r="BL387" s="15" t="s">
        <v>245</v>
      </c>
      <c r="BM387" s="215" t="s">
        <v>1037</v>
      </c>
    </row>
    <row r="388" spans="1:65" s="2" customFormat="1" ht="14.4" customHeight="1">
      <c r="A388" s="36"/>
      <c r="B388" s="37"/>
      <c r="C388" s="203" t="s">
        <v>1038</v>
      </c>
      <c r="D388" s="203" t="s">
        <v>183</v>
      </c>
      <c r="E388" s="204" t="s">
        <v>1039</v>
      </c>
      <c r="F388" s="205" t="s">
        <v>1040</v>
      </c>
      <c r="G388" s="206" t="s">
        <v>204</v>
      </c>
      <c r="H388" s="207">
        <v>7</v>
      </c>
      <c r="I388" s="208"/>
      <c r="J388" s="209">
        <f>ROUND(I388*H388,2)</f>
        <v>0</v>
      </c>
      <c r="K388" s="210"/>
      <c r="L388" s="42"/>
      <c r="M388" s="211" t="s">
        <v>28</v>
      </c>
      <c r="N388" s="212" t="s">
        <v>46</v>
      </c>
      <c r="O388" s="82"/>
      <c r="P388" s="213">
        <f>O388*H388</f>
        <v>0</v>
      </c>
      <c r="Q388" s="213">
        <v>0.01232225</v>
      </c>
      <c r="R388" s="213">
        <f>Q388*H388</f>
        <v>0.08625574999999999</v>
      </c>
      <c r="S388" s="213">
        <v>0</v>
      </c>
      <c r="T388" s="214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215" t="s">
        <v>245</v>
      </c>
      <c r="AT388" s="215" t="s">
        <v>183</v>
      </c>
      <c r="AU388" s="215" t="s">
        <v>182</v>
      </c>
      <c r="AY388" s="15" t="s">
        <v>178</v>
      </c>
      <c r="BE388" s="216">
        <f>IF(N388="základní",J388,0)</f>
        <v>0</v>
      </c>
      <c r="BF388" s="216">
        <f>IF(N388="snížená",J388,0)</f>
        <v>0</v>
      </c>
      <c r="BG388" s="216">
        <f>IF(N388="zákl. přenesená",J388,0)</f>
        <v>0</v>
      </c>
      <c r="BH388" s="216">
        <f>IF(N388="sníž. přenesená",J388,0)</f>
        <v>0</v>
      </c>
      <c r="BI388" s="216">
        <f>IF(N388="nulová",J388,0)</f>
        <v>0</v>
      </c>
      <c r="BJ388" s="15" t="s">
        <v>182</v>
      </c>
      <c r="BK388" s="216">
        <f>ROUND(I388*H388,2)</f>
        <v>0</v>
      </c>
      <c r="BL388" s="15" t="s">
        <v>245</v>
      </c>
      <c r="BM388" s="215" t="s">
        <v>1041</v>
      </c>
    </row>
    <row r="389" spans="1:65" s="2" customFormat="1" ht="49.05" customHeight="1">
      <c r="A389" s="36"/>
      <c r="B389" s="37"/>
      <c r="C389" s="203" t="s">
        <v>1042</v>
      </c>
      <c r="D389" s="203" t="s">
        <v>183</v>
      </c>
      <c r="E389" s="204" t="s">
        <v>1043</v>
      </c>
      <c r="F389" s="205" t="s">
        <v>1044</v>
      </c>
      <c r="G389" s="206" t="s">
        <v>266</v>
      </c>
      <c r="H389" s="207">
        <v>0.188</v>
      </c>
      <c r="I389" s="208"/>
      <c r="J389" s="209">
        <f>ROUND(I389*H389,2)</f>
        <v>0</v>
      </c>
      <c r="K389" s="210"/>
      <c r="L389" s="42"/>
      <c r="M389" s="211" t="s">
        <v>28</v>
      </c>
      <c r="N389" s="212" t="s">
        <v>46</v>
      </c>
      <c r="O389" s="82"/>
      <c r="P389" s="213">
        <f>O389*H389</f>
        <v>0</v>
      </c>
      <c r="Q389" s="213">
        <v>0</v>
      </c>
      <c r="R389" s="213">
        <f>Q389*H389</f>
        <v>0</v>
      </c>
      <c r="S389" s="213">
        <v>0</v>
      </c>
      <c r="T389" s="214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215" t="s">
        <v>245</v>
      </c>
      <c r="AT389" s="215" t="s">
        <v>183</v>
      </c>
      <c r="AU389" s="215" t="s">
        <v>182</v>
      </c>
      <c r="AY389" s="15" t="s">
        <v>178</v>
      </c>
      <c r="BE389" s="216">
        <f>IF(N389="základní",J389,0)</f>
        <v>0</v>
      </c>
      <c r="BF389" s="216">
        <f>IF(N389="snížená",J389,0)</f>
        <v>0</v>
      </c>
      <c r="BG389" s="216">
        <f>IF(N389="zákl. přenesená",J389,0)</f>
        <v>0</v>
      </c>
      <c r="BH389" s="216">
        <f>IF(N389="sníž. přenesená",J389,0)</f>
        <v>0</v>
      </c>
      <c r="BI389" s="216">
        <f>IF(N389="nulová",J389,0)</f>
        <v>0</v>
      </c>
      <c r="BJ389" s="15" t="s">
        <v>182</v>
      </c>
      <c r="BK389" s="216">
        <f>ROUND(I389*H389,2)</f>
        <v>0</v>
      </c>
      <c r="BL389" s="15" t="s">
        <v>245</v>
      </c>
      <c r="BM389" s="215" t="s">
        <v>1045</v>
      </c>
    </row>
    <row r="390" spans="1:65" s="2" customFormat="1" ht="49.05" customHeight="1">
      <c r="A390" s="36"/>
      <c r="B390" s="37"/>
      <c r="C390" s="203" t="s">
        <v>1046</v>
      </c>
      <c r="D390" s="203" t="s">
        <v>183</v>
      </c>
      <c r="E390" s="204" t="s">
        <v>1047</v>
      </c>
      <c r="F390" s="205" t="s">
        <v>1048</v>
      </c>
      <c r="G390" s="206" t="s">
        <v>266</v>
      </c>
      <c r="H390" s="207">
        <v>0.188</v>
      </c>
      <c r="I390" s="208"/>
      <c r="J390" s="209">
        <f>ROUND(I390*H390,2)</f>
        <v>0</v>
      </c>
      <c r="K390" s="210"/>
      <c r="L390" s="42"/>
      <c r="M390" s="211" t="s">
        <v>28</v>
      </c>
      <c r="N390" s="212" t="s">
        <v>46</v>
      </c>
      <c r="O390" s="82"/>
      <c r="P390" s="213">
        <f>O390*H390</f>
        <v>0</v>
      </c>
      <c r="Q390" s="213">
        <v>0</v>
      </c>
      <c r="R390" s="213">
        <f>Q390*H390</f>
        <v>0</v>
      </c>
      <c r="S390" s="213">
        <v>0</v>
      </c>
      <c r="T390" s="214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215" t="s">
        <v>245</v>
      </c>
      <c r="AT390" s="215" t="s">
        <v>183</v>
      </c>
      <c r="AU390" s="215" t="s">
        <v>182</v>
      </c>
      <c r="AY390" s="15" t="s">
        <v>178</v>
      </c>
      <c r="BE390" s="216">
        <f>IF(N390="základní",J390,0)</f>
        <v>0</v>
      </c>
      <c r="BF390" s="216">
        <f>IF(N390="snížená",J390,0)</f>
        <v>0</v>
      </c>
      <c r="BG390" s="216">
        <f>IF(N390="zákl. přenesená",J390,0)</f>
        <v>0</v>
      </c>
      <c r="BH390" s="216">
        <f>IF(N390="sníž. přenesená",J390,0)</f>
        <v>0</v>
      </c>
      <c r="BI390" s="216">
        <f>IF(N390="nulová",J390,0)</f>
        <v>0</v>
      </c>
      <c r="BJ390" s="15" t="s">
        <v>182</v>
      </c>
      <c r="BK390" s="216">
        <f>ROUND(I390*H390,2)</f>
        <v>0</v>
      </c>
      <c r="BL390" s="15" t="s">
        <v>245</v>
      </c>
      <c r="BM390" s="215" t="s">
        <v>1049</v>
      </c>
    </row>
    <row r="391" spans="1:63" s="12" customFormat="1" ht="22.8" customHeight="1">
      <c r="A391" s="12"/>
      <c r="B391" s="187"/>
      <c r="C391" s="188"/>
      <c r="D391" s="189" t="s">
        <v>73</v>
      </c>
      <c r="E391" s="201" t="s">
        <v>1050</v>
      </c>
      <c r="F391" s="201" t="s">
        <v>1051</v>
      </c>
      <c r="G391" s="188"/>
      <c r="H391" s="188"/>
      <c r="I391" s="191"/>
      <c r="J391" s="202">
        <f>BK391</f>
        <v>0</v>
      </c>
      <c r="K391" s="188"/>
      <c r="L391" s="193"/>
      <c r="M391" s="194"/>
      <c r="N391" s="195"/>
      <c r="O391" s="195"/>
      <c r="P391" s="196">
        <f>P392</f>
        <v>0</v>
      </c>
      <c r="Q391" s="195"/>
      <c r="R391" s="196">
        <f>R392</f>
        <v>0</v>
      </c>
      <c r="S391" s="195"/>
      <c r="T391" s="197">
        <f>T392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198" t="s">
        <v>182</v>
      </c>
      <c r="AT391" s="199" t="s">
        <v>73</v>
      </c>
      <c r="AU391" s="199" t="s">
        <v>82</v>
      </c>
      <c r="AY391" s="198" t="s">
        <v>178</v>
      </c>
      <c r="BK391" s="200">
        <f>BK392</f>
        <v>0</v>
      </c>
    </row>
    <row r="392" spans="1:65" s="2" customFormat="1" ht="37.8" customHeight="1">
      <c r="A392" s="36"/>
      <c r="B392" s="37"/>
      <c r="C392" s="203" t="s">
        <v>1052</v>
      </c>
      <c r="D392" s="203" t="s">
        <v>183</v>
      </c>
      <c r="E392" s="204" t="s">
        <v>1053</v>
      </c>
      <c r="F392" s="205" t="s">
        <v>1054</v>
      </c>
      <c r="G392" s="206" t="s">
        <v>204</v>
      </c>
      <c r="H392" s="207">
        <v>4</v>
      </c>
      <c r="I392" s="208"/>
      <c r="J392" s="209">
        <f>ROUND(I392*H392,2)</f>
        <v>0</v>
      </c>
      <c r="K392" s="210"/>
      <c r="L392" s="42"/>
      <c r="M392" s="211" t="s">
        <v>28</v>
      </c>
      <c r="N392" s="212" t="s">
        <v>46</v>
      </c>
      <c r="O392" s="82"/>
      <c r="P392" s="213">
        <f>O392*H392</f>
        <v>0</v>
      </c>
      <c r="Q392" s="213">
        <v>0</v>
      </c>
      <c r="R392" s="213">
        <f>Q392*H392</f>
        <v>0</v>
      </c>
      <c r="S392" s="213">
        <v>0</v>
      </c>
      <c r="T392" s="214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215" t="s">
        <v>245</v>
      </c>
      <c r="AT392" s="215" t="s">
        <v>183</v>
      </c>
      <c r="AU392" s="215" t="s">
        <v>182</v>
      </c>
      <c r="AY392" s="15" t="s">
        <v>178</v>
      </c>
      <c r="BE392" s="216">
        <f>IF(N392="základní",J392,0)</f>
        <v>0</v>
      </c>
      <c r="BF392" s="216">
        <f>IF(N392="snížená",J392,0)</f>
        <v>0</v>
      </c>
      <c r="BG392" s="216">
        <f>IF(N392="zákl. přenesená",J392,0)</f>
        <v>0</v>
      </c>
      <c r="BH392" s="216">
        <f>IF(N392="sníž. přenesená",J392,0)</f>
        <v>0</v>
      </c>
      <c r="BI392" s="216">
        <f>IF(N392="nulová",J392,0)</f>
        <v>0</v>
      </c>
      <c r="BJ392" s="15" t="s">
        <v>182</v>
      </c>
      <c r="BK392" s="216">
        <f>ROUND(I392*H392,2)</f>
        <v>0</v>
      </c>
      <c r="BL392" s="15" t="s">
        <v>245</v>
      </c>
      <c r="BM392" s="215" t="s">
        <v>1055</v>
      </c>
    </row>
    <row r="393" spans="1:63" s="12" customFormat="1" ht="22.8" customHeight="1">
      <c r="A393" s="12"/>
      <c r="B393" s="187"/>
      <c r="C393" s="188"/>
      <c r="D393" s="189" t="s">
        <v>73</v>
      </c>
      <c r="E393" s="201" t="s">
        <v>1056</v>
      </c>
      <c r="F393" s="201" t="s">
        <v>1057</v>
      </c>
      <c r="G393" s="188"/>
      <c r="H393" s="188"/>
      <c r="I393" s="191"/>
      <c r="J393" s="202">
        <f>BK393</f>
        <v>0</v>
      </c>
      <c r="K393" s="188"/>
      <c r="L393" s="193"/>
      <c r="M393" s="194"/>
      <c r="N393" s="195"/>
      <c r="O393" s="195"/>
      <c r="P393" s="196">
        <f>SUM(P394:P397)</f>
        <v>0</v>
      </c>
      <c r="Q393" s="195"/>
      <c r="R393" s="196">
        <f>SUM(R394:R397)</f>
        <v>0.0009725074</v>
      </c>
      <c r="S393" s="195"/>
      <c r="T393" s="197">
        <f>SUM(T394:T397)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198" t="s">
        <v>182</v>
      </c>
      <c r="AT393" s="199" t="s">
        <v>73</v>
      </c>
      <c r="AU393" s="199" t="s">
        <v>82</v>
      </c>
      <c r="AY393" s="198" t="s">
        <v>178</v>
      </c>
      <c r="BK393" s="200">
        <f>SUM(BK394:BK397)</f>
        <v>0</v>
      </c>
    </row>
    <row r="394" spans="1:65" s="2" customFormat="1" ht="37.8" customHeight="1">
      <c r="A394" s="36"/>
      <c r="B394" s="37"/>
      <c r="C394" s="203" t="s">
        <v>1058</v>
      </c>
      <c r="D394" s="203" t="s">
        <v>183</v>
      </c>
      <c r="E394" s="204" t="s">
        <v>1059</v>
      </c>
      <c r="F394" s="205" t="s">
        <v>1060</v>
      </c>
      <c r="G394" s="206" t="s">
        <v>374</v>
      </c>
      <c r="H394" s="207">
        <v>1</v>
      </c>
      <c r="I394" s="208"/>
      <c r="J394" s="209">
        <f>ROUND(I394*H394,2)</f>
        <v>0</v>
      </c>
      <c r="K394" s="210"/>
      <c r="L394" s="42"/>
      <c r="M394" s="211" t="s">
        <v>28</v>
      </c>
      <c r="N394" s="212" t="s">
        <v>46</v>
      </c>
      <c r="O394" s="82"/>
      <c r="P394" s="213">
        <f>O394*H394</f>
        <v>0</v>
      </c>
      <c r="Q394" s="213">
        <v>0.00011</v>
      </c>
      <c r="R394" s="213">
        <f>Q394*H394</f>
        <v>0.00011</v>
      </c>
      <c r="S394" s="213">
        <v>0</v>
      </c>
      <c r="T394" s="214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215" t="s">
        <v>245</v>
      </c>
      <c r="AT394" s="215" t="s">
        <v>183</v>
      </c>
      <c r="AU394" s="215" t="s">
        <v>182</v>
      </c>
      <c r="AY394" s="15" t="s">
        <v>178</v>
      </c>
      <c r="BE394" s="216">
        <f>IF(N394="základní",J394,0)</f>
        <v>0</v>
      </c>
      <c r="BF394" s="216">
        <f>IF(N394="snížená",J394,0)</f>
        <v>0</v>
      </c>
      <c r="BG394" s="216">
        <f>IF(N394="zákl. přenesená",J394,0)</f>
        <v>0</v>
      </c>
      <c r="BH394" s="216">
        <f>IF(N394="sníž. přenesená",J394,0)</f>
        <v>0</v>
      </c>
      <c r="BI394" s="216">
        <f>IF(N394="nulová",J394,0)</f>
        <v>0</v>
      </c>
      <c r="BJ394" s="15" t="s">
        <v>182</v>
      </c>
      <c r="BK394" s="216">
        <f>ROUND(I394*H394,2)</f>
        <v>0</v>
      </c>
      <c r="BL394" s="15" t="s">
        <v>245</v>
      </c>
      <c r="BM394" s="215" t="s">
        <v>1061</v>
      </c>
    </row>
    <row r="395" spans="1:65" s="2" customFormat="1" ht="24.15" customHeight="1">
      <c r="A395" s="36"/>
      <c r="B395" s="37"/>
      <c r="C395" s="203" t="s">
        <v>1062</v>
      </c>
      <c r="D395" s="203" t="s">
        <v>183</v>
      </c>
      <c r="E395" s="204" t="s">
        <v>1063</v>
      </c>
      <c r="F395" s="205" t="s">
        <v>1064</v>
      </c>
      <c r="G395" s="206" t="s">
        <v>374</v>
      </c>
      <c r="H395" s="207">
        <v>1</v>
      </c>
      <c r="I395" s="208"/>
      <c r="J395" s="209">
        <f>ROUND(I395*H395,2)</f>
        <v>0</v>
      </c>
      <c r="K395" s="210"/>
      <c r="L395" s="42"/>
      <c r="M395" s="211" t="s">
        <v>28</v>
      </c>
      <c r="N395" s="212" t="s">
        <v>46</v>
      </c>
      <c r="O395" s="82"/>
      <c r="P395" s="213">
        <f>O395*H395</f>
        <v>0</v>
      </c>
      <c r="Q395" s="213">
        <v>0.0008625074</v>
      </c>
      <c r="R395" s="213">
        <f>Q395*H395</f>
        <v>0.0008625074</v>
      </c>
      <c r="S395" s="213">
        <v>0</v>
      </c>
      <c r="T395" s="214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215" t="s">
        <v>245</v>
      </c>
      <c r="AT395" s="215" t="s">
        <v>183</v>
      </c>
      <c r="AU395" s="215" t="s">
        <v>182</v>
      </c>
      <c r="AY395" s="15" t="s">
        <v>178</v>
      </c>
      <c r="BE395" s="216">
        <f>IF(N395="základní",J395,0)</f>
        <v>0</v>
      </c>
      <c r="BF395" s="216">
        <f>IF(N395="snížená",J395,0)</f>
        <v>0</v>
      </c>
      <c r="BG395" s="216">
        <f>IF(N395="zákl. přenesená",J395,0)</f>
        <v>0</v>
      </c>
      <c r="BH395" s="216">
        <f>IF(N395="sníž. přenesená",J395,0)</f>
        <v>0</v>
      </c>
      <c r="BI395" s="216">
        <f>IF(N395="nulová",J395,0)</f>
        <v>0</v>
      </c>
      <c r="BJ395" s="15" t="s">
        <v>182</v>
      </c>
      <c r="BK395" s="216">
        <f>ROUND(I395*H395,2)</f>
        <v>0</v>
      </c>
      <c r="BL395" s="15" t="s">
        <v>245</v>
      </c>
      <c r="BM395" s="215" t="s">
        <v>1065</v>
      </c>
    </row>
    <row r="396" spans="1:65" s="2" customFormat="1" ht="37.8" customHeight="1">
      <c r="A396" s="36"/>
      <c r="B396" s="37"/>
      <c r="C396" s="203" t="s">
        <v>1066</v>
      </c>
      <c r="D396" s="203" t="s">
        <v>183</v>
      </c>
      <c r="E396" s="204" t="s">
        <v>1067</v>
      </c>
      <c r="F396" s="205" t="s">
        <v>1068</v>
      </c>
      <c r="G396" s="206" t="s">
        <v>266</v>
      </c>
      <c r="H396" s="207">
        <v>0.001</v>
      </c>
      <c r="I396" s="208"/>
      <c r="J396" s="209">
        <f>ROUND(I396*H396,2)</f>
        <v>0</v>
      </c>
      <c r="K396" s="210"/>
      <c r="L396" s="42"/>
      <c r="M396" s="211" t="s">
        <v>28</v>
      </c>
      <c r="N396" s="212" t="s">
        <v>46</v>
      </c>
      <c r="O396" s="82"/>
      <c r="P396" s="213">
        <f>O396*H396</f>
        <v>0</v>
      </c>
      <c r="Q396" s="213">
        <v>0</v>
      </c>
      <c r="R396" s="213">
        <f>Q396*H396</f>
        <v>0</v>
      </c>
      <c r="S396" s="213">
        <v>0</v>
      </c>
      <c r="T396" s="214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215" t="s">
        <v>245</v>
      </c>
      <c r="AT396" s="215" t="s">
        <v>183</v>
      </c>
      <c r="AU396" s="215" t="s">
        <v>182</v>
      </c>
      <c r="AY396" s="15" t="s">
        <v>178</v>
      </c>
      <c r="BE396" s="216">
        <f>IF(N396="základní",J396,0)</f>
        <v>0</v>
      </c>
      <c r="BF396" s="216">
        <f>IF(N396="snížená",J396,0)</f>
        <v>0</v>
      </c>
      <c r="BG396" s="216">
        <f>IF(N396="zákl. přenesená",J396,0)</f>
        <v>0</v>
      </c>
      <c r="BH396" s="216">
        <f>IF(N396="sníž. přenesená",J396,0)</f>
        <v>0</v>
      </c>
      <c r="BI396" s="216">
        <f>IF(N396="nulová",J396,0)</f>
        <v>0</v>
      </c>
      <c r="BJ396" s="15" t="s">
        <v>182</v>
      </c>
      <c r="BK396" s="216">
        <f>ROUND(I396*H396,2)</f>
        <v>0</v>
      </c>
      <c r="BL396" s="15" t="s">
        <v>245</v>
      </c>
      <c r="BM396" s="215" t="s">
        <v>1069</v>
      </c>
    </row>
    <row r="397" spans="1:65" s="2" customFormat="1" ht="49.05" customHeight="1">
      <c r="A397" s="36"/>
      <c r="B397" s="37"/>
      <c r="C397" s="203" t="s">
        <v>1070</v>
      </c>
      <c r="D397" s="203" t="s">
        <v>183</v>
      </c>
      <c r="E397" s="204" t="s">
        <v>1071</v>
      </c>
      <c r="F397" s="205" t="s">
        <v>1072</v>
      </c>
      <c r="G397" s="206" t="s">
        <v>266</v>
      </c>
      <c r="H397" s="207">
        <v>0.001</v>
      </c>
      <c r="I397" s="208"/>
      <c r="J397" s="209">
        <f>ROUND(I397*H397,2)</f>
        <v>0</v>
      </c>
      <c r="K397" s="210"/>
      <c r="L397" s="42"/>
      <c r="M397" s="211" t="s">
        <v>28</v>
      </c>
      <c r="N397" s="212" t="s">
        <v>46</v>
      </c>
      <c r="O397" s="82"/>
      <c r="P397" s="213">
        <f>O397*H397</f>
        <v>0</v>
      </c>
      <c r="Q397" s="213">
        <v>0</v>
      </c>
      <c r="R397" s="213">
        <f>Q397*H397</f>
        <v>0</v>
      </c>
      <c r="S397" s="213">
        <v>0</v>
      </c>
      <c r="T397" s="214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215" t="s">
        <v>245</v>
      </c>
      <c r="AT397" s="215" t="s">
        <v>183</v>
      </c>
      <c r="AU397" s="215" t="s">
        <v>182</v>
      </c>
      <c r="AY397" s="15" t="s">
        <v>178</v>
      </c>
      <c r="BE397" s="216">
        <f>IF(N397="základní",J397,0)</f>
        <v>0</v>
      </c>
      <c r="BF397" s="216">
        <f>IF(N397="snížená",J397,0)</f>
        <v>0</v>
      </c>
      <c r="BG397" s="216">
        <f>IF(N397="zákl. přenesená",J397,0)</f>
        <v>0</v>
      </c>
      <c r="BH397" s="216">
        <f>IF(N397="sníž. přenesená",J397,0)</f>
        <v>0</v>
      </c>
      <c r="BI397" s="216">
        <f>IF(N397="nulová",J397,0)</f>
        <v>0</v>
      </c>
      <c r="BJ397" s="15" t="s">
        <v>182</v>
      </c>
      <c r="BK397" s="216">
        <f>ROUND(I397*H397,2)</f>
        <v>0</v>
      </c>
      <c r="BL397" s="15" t="s">
        <v>245</v>
      </c>
      <c r="BM397" s="215" t="s">
        <v>1073</v>
      </c>
    </row>
    <row r="398" spans="1:63" s="12" customFormat="1" ht="22.8" customHeight="1">
      <c r="A398" s="12"/>
      <c r="B398" s="187"/>
      <c r="C398" s="188"/>
      <c r="D398" s="189" t="s">
        <v>73</v>
      </c>
      <c r="E398" s="201" t="s">
        <v>1074</v>
      </c>
      <c r="F398" s="201" t="s">
        <v>1075</v>
      </c>
      <c r="G398" s="188"/>
      <c r="H398" s="188"/>
      <c r="I398" s="191"/>
      <c r="J398" s="202">
        <f>BK398</f>
        <v>0</v>
      </c>
      <c r="K398" s="188"/>
      <c r="L398" s="193"/>
      <c r="M398" s="194"/>
      <c r="N398" s="195"/>
      <c r="O398" s="195"/>
      <c r="P398" s="196">
        <f>SUM(P399:P407)</f>
        <v>0</v>
      </c>
      <c r="Q398" s="195"/>
      <c r="R398" s="196">
        <f>SUM(R399:R407)</f>
        <v>7.6E-05</v>
      </c>
      <c r="S398" s="195"/>
      <c r="T398" s="197">
        <f>SUM(T399:T407)</f>
        <v>0.02493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198" t="s">
        <v>182</v>
      </c>
      <c r="AT398" s="199" t="s">
        <v>73</v>
      </c>
      <c r="AU398" s="199" t="s">
        <v>82</v>
      </c>
      <c r="AY398" s="198" t="s">
        <v>178</v>
      </c>
      <c r="BK398" s="200">
        <f>SUM(BK399:BK407)</f>
        <v>0</v>
      </c>
    </row>
    <row r="399" spans="1:65" s="2" customFormat="1" ht="24.15" customHeight="1">
      <c r="A399" s="36"/>
      <c r="B399" s="37"/>
      <c r="C399" s="203" t="s">
        <v>1076</v>
      </c>
      <c r="D399" s="203" t="s">
        <v>183</v>
      </c>
      <c r="E399" s="204" t="s">
        <v>1077</v>
      </c>
      <c r="F399" s="205" t="s">
        <v>1078</v>
      </c>
      <c r="G399" s="206" t="s">
        <v>374</v>
      </c>
      <c r="H399" s="207">
        <v>1</v>
      </c>
      <c r="I399" s="208"/>
      <c r="J399" s="209">
        <f>ROUND(I399*H399,2)</f>
        <v>0</v>
      </c>
      <c r="K399" s="210"/>
      <c r="L399" s="42"/>
      <c r="M399" s="211" t="s">
        <v>28</v>
      </c>
      <c r="N399" s="212" t="s">
        <v>46</v>
      </c>
      <c r="O399" s="82"/>
      <c r="P399" s="213">
        <f>O399*H399</f>
        <v>0</v>
      </c>
      <c r="Q399" s="213">
        <v>7.6E-05</v>
      </c>
      <c r="R399" s="213">
        <f>Q399*H399</f>
        <v>7.6E-05</v>
      </c>
      <c r="S399" s="213">
        <v>0.02493</v>
      </c>
      <c r="T399" s="214">
        <f>S399*H399</f>
        <v>0.02493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215" t="s">
        <v>245</v>
      </c>
      <c r="AT399" s="215" t="s">
        <v>183</v>
      </c>
      <c r="AU399" s="215" t="s">
        <v>182</v>
      </c>
      <c r="AY399" s="15" t="s">
        <v>178</v>
      </c>
      <c r="BE399" s="216">
        <f>IF(N399="základní",J399,0)</f>
        <v>0</v>
      </c>
      <c r="BF399" s="216">
        <f>IF(N399="snížená",J399,0)</f>
        <v>0</v>
      </c>
      <c r="BG399" s="216">
        <f>IF(N399="zákl. přenesená",J399,0)</f>
        <v>0</v>
      </c>
      <c r="BH399" s="216">
        <f>IF(N399="sníž. přenesená",J399,0)</f>
        <v>0</v>
      </c>
      <c r="BI399" s="216">
        <f>IF(N399="nulová",J399,0)</f>
        <v>0</v>
      </c>
      <c r="BJ399" s="15" t="s">
        <v>182</v>
      </c>
      <c r="BK399" s="216">
        <f>ROUND(I399*H399,2)</f>
        <v>0</v>
      </c>
      <c r="BL399" s="15" t="s">
        <v>245</v>
      </c>
      <c r="BM399" s="215" t="s">
        <v>1079</v>
      </c>
    </row>
    <row r="400" spans="1:65" s="2" customFormat="1" ht="24.15" customHeight="1">
      <c r="A400" s="36"/>
      <c r="B400" s="37"/>
      <c r="C400" s="203" t="s">
        <v>1080</v>
      </c>
      <c r="D400" s="203" t="s">
        <v>183</v>
      </c>
      <c r="E400" s="204" t="s">
        <v>1081</v>
      </c>
      <c r="F400" s="205" t="s">
        <v>1082</v>
      </c>
      <c r="G400" s="206" t="s">
        <v>374</v>
      </c>
      <c r="H400" s="207">
        <v>1</v>
      </c>
      <c r="I400" s="208"/>
      <c r="J400" s="209">
        <f>ROUND(I400*H400,2)</f>
        <v>0</v>
      </c>
      <c r="K400" s="210"/>
      <c r="L400" s="42"/>
      <c r="M400" s="211" t="s">
        <v>28</v>
      </c>
      <c r="N400" s="212" t="s">
        <v>46</v>
      </c>
      <c r="O400" s="82"/>
      <c r="P400" s="213">
        <f>O400*H400</f>
        <v>0</v>
      </c>
      <c r="Q400" s="213">
        <v>0</v>
      </c>
      <c r="R400" s="213">
        <f>Q400*H400</f>
        <v>0</v>
      </c>
      <c r="S400" s="213">
        <v>0</v>
      </c>
      <c r="T400" s="214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215" t="s">
        <v>245</v>
      </c>
      <c r="AT400" s="215" t="s">
        <v>183</v>
      </c>
      <c r="AU400" s="215" t="s">
        <v>182</v>
      </c>
      <c r="AY400" s="15" t="s">
        <v>178</v>
      </c>
      <c r="BE400" s="216">
        <f>IF(N400="základní",J400,0)</f>
        <v>0</v>
      </c>
      <c r="BF400" s="216">
        <f>IF(N400="snížená",J400,0)</f>
        <v>0</v>
      </c>
      <c r="BG400" s="216">
        <f>IF(N400="zákl. přenesená",J400,0)</f>
        <v>0</v>
      </c>
      <c r="BH400" s="216">
        <f>IF(N400="sníž. přenesená",J400,0)</f>
        <v>0</v>
      </c>
      <c r="BI400" s="216">
        <f>IF(N400="nulová",J400,0)</f>
        <v>0</v>
      </c>
      <c r="BJ400" s="15" t="s">
        <v>182</v>
      </c>
      <c r="BK400" s="216">
        <f>ROUND(I400*H400,2)</f>
        <v>0</v>
      </c>
      <c r="BL400" s="15" t="s">
        <v>245</v>
      </c>
      <c r="BM400" s="215" t="s">
        <v>1083</v>
      </c>
    </row>
    <row r="401" spans="1:65" s="2" customFormat="1" ht="24.15" customHeight="1">
      <c r="A401" s="36"/>
      <c r="B401" s="37"/>
      <c r="C401" s="203" t="s">
        <v>1084</v>
      </c>
      <c r="D401" s="203" t="s">
        <v>183</v>
      </c>
      <c r="E401" s="204" t="s">
        <v>1085</v>
      </c>
      <c r="F401" s="205" t="s">
        <v>1086</v>
      </c>
      <c r="G401" s="206" t="s">
        <v>186</v>
      </c>
      <c r="H401" s="207">
        <v>1.6</v>
      </c>
      <c r="I401" s="208"/>
      <c r="J401" s="209">
        <f>ROUND(I401*H401,2)</f>
        <v>0</v>
      </c>
      <c r="K401" s="210"/>
      <c r="L401" s="42"/>
      <c r="M401" s="211" t="s">
        <v>28</v>
      </c>
      <c r="N401" s="212" t="s">
        <v>46</v>
      </c>
      <c r="O401" s="82"/>
      <c r="P401" s="213">
        <f>O401*H401</f>
        <v>0</v>
      </c>
      <c r="Q401" s="213">
        <v>0</v>
      </c>
      <c r="R401" s="213">
        <f>Q401*H401</f>
        <v>0</v>
      </c>
      <c r="S401" s="213">
        <v>0</v>
      </c>
      <c r="T401" s="214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215" t="s">
        <v>245</v>
      </c>
      <c r="AT401" s="215" t="s">
        <v>183</v>
      </c>
      <c r="AU401" s="215" t="s">
        <v>182</v>
      </c>
      <c r="AY401" s="15" t="s">
        <v>178</v>
      </c>
      <c r="BE401" s="216">
        <f>IF(N401="základní",J401,0)</f>
        <v>0</v>
      </c>
      <c r="BF401" s="216">
        <f>IF(N401="snížená",J401,0)</f>
        <v>0</v>
      </c>
      <c r="BG401" s="216">
        <f>IF(N401="zákl. přenesená",J401,0)</f>
        <v>0</v>
      </c>
      <c r="BH401" s="216">
        <f>IF(N401="sníž. přenesená",J401,0)</f>
        <v>0</v>
      </c>
      <c r="BI401" s="216">
        <f>IF(N401="nulová",J401,0)</f>
        <v>0</v>
      </c>
      <c r="BJ401" s="15" t="s">
        <v>182</v>
      </c>
      <c r="BK401" s="216">
        <f>ROUND(I401*H401,2)</f>
        <v>0</v>
      </c>
      <c r="BL401" s="15" t="s">
        <v>245</v>
      </c>
      <c r="BM401" s="215" t="s">
        <v>1087</v>
      </c>
    </row>
    <row r="402" spans="1:65" s="2" customFormat="1" ht="24.15" customHeight="1">
      <c r="A402" s="36"/>
      <c r="B402" s="37"/>
      <c r="C402" s="203" t="s">
        <v>1088</v>
      </c>
      <c r="D402" s="203" t="s">
        <v>183</v>
      </c>
      <c r="E402" s="204" t="s">
        <v>1089</v>
      </c>
      <c r="F402" s="205" t="s">
        <v>1090</v>
      </c>
      <c r="G402" s="206" t="s">
        <v>186</v>
      </c>
      <c r="H402" s="207">
        <v>1.6</v>
      </c>
      <c r="I402" s="208"/>
      <c r="J402" s="209">
        <f>ROUND(I402*H402,2)</f>
        <v>0</v>
      </c>
      <c r="K402" s="210"/>
      <c r="L402" s="42"/>
      <c r="M402" s="211" t="s">
        <v>28</v>
      </c>
      <c r="N402" s="212" t="s">
        <v>46</v>
      </c>
      <c r="O402" s="82"/>
      <c r="P402" s="213">
        <f>O402*H402</f>
        <v>0</v>
      </c>
      <c r="Q402" s="213">
        <v>0</v>
      </c>
      <c r="R402" s="213">
        <f>Q402*H402</f>
        <v>0</v>
      </c>
      <c r="S402" s="213">
        <v>0</v>
      </c>
      <c r="T402" s="214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215" t="s">
        <v>245</v>
      </c>
      <c r="AT402" s="215" t="s">
        <v>183</v>
      </c>
      <c r="AU402" s="215" t="s">
        <v>182</v>
      </c>
      <c r="AY402" s="15" t="s">
        <v>178</v>
      </c>
      <c r="BE402" s="216">
        <f>IF(N402="základní",J402,0)</f>
        <v>0</v>
      </c>
      <c r="BF402" s="216">
        <f>IF(N402="snížená",J402,0)</f>
        <v>0</v>
      </c>
      <c r="BG402" s="216">
        <f>IF(N402="zákl. přenesená",J402,0)</f>
        <v>0</v>
      </c>
      <c r="BH402" s="216">
        <f>IF(N402="sníž. přenesená",J402,0)</f>
        <v>0</v>
      </c>
      <c r="BI402" s="216">
        <f>IF(N402="nulová",J402,0)</f>
        <v>0</v>
      </c>
      <c r="BJ402" s="15" t="s">
        <v>182</v>
      </c>
      <c r="BK402" s="216">
        <f>ROUND(I402*H402,2)</f>
        <v>0</v>
      </c>
      <c r="BL402" s="15" t="s">
        <v>245</v>
      </c>
      <c r="BM402" s="215" t="s">
        <v>1091</v>
      </c>
    </row>
    <row r="403" spans="1:65" s="2" customFormat="1" ht="14.4" customHeight="1">
      <c r="A403" s="36"/>
      <c r="B403" s="37"/>
      <c r="C403" s="203" t="s">
        <v>1092</v>
      </c>
      <c r="D403" s="203" t="s">
        <v>183</v>
      </c>
      <c r="E403" s="204" t="s">
        <v>1093</v>
      </c>
      <c r="F403" s="205" t="s">
        <v>1094</v>
      </c>
      <c r="G403" s="206" t="s">
        <v>374</v>
      </c>
      <c r="H403" s="207">
        <v>1</v>
      </c>
      <c r="I403" s="208"/>
      <c r="J403" s="209">
        <f>ROUND(I403*H403,2)</f>
        <v>0</v>
      </c>
      <c r="K403" s="210"/>
      <c r="L403" s="42"/>
      <c r="M403" s="211" t="s">
        <v>28</v>
      </c>
      <c r="N403" s="212" t="s">
        <v>46</v>
      </c>
      <c r="O403" s="82"/>
      <c r="P403" s="213">
        <f>O403*H403</f>
        <v>0</v>
      </c>
      <c r="Q403" s="213">
        <v>0</v>
      </c>
      <c r="R403" s="213">
        <f>Q403*H403</f>
        <v>0</v>
      </c>
      <c r="S403" s="213">
        <v>0</v>
      </c>
      <c r="T403" s="214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215" t="s">
        <v>245</v>
      </c>
      <c r="AT403" s="215" t="s">
        <v>183</v>
      </c>
      <c r="AU403" s="215" t="s">
        <v>182</v>
      </c>
      <c r="AY403" s="15" t="s">
        <v>178</v>
      </c>
      <c r="BE403" s="216">
        <f>IF(N403="základní",J403,0)</f>
        <v>0</v>
      </c>
      <c r="BF403" s="216">
        <f>IF(N403="snížená",J403,0)</f>
        <v>0</v>
      </c>
      <c r="BG403" s="216">
        <f>IF(N403="zákl. přenesená",J403,0)</f>
        <v>0</v>
      </c>
      <c r="BH403" s="216">
        <f>IF(N403="sníž. přenesená",J403,0)</f>
        <v>0</v>
      </c>
      <c r="BI403" s="216">
        <f>IF(N403="nulová",J403,0)</f>
        <v>0</v>
      </c>
      <c r="BJ403" s="15" t="s">
        <v>182</v>
      </c>
      <c r="BK403" s="216">
        <f>ROUND(I403*H403,2)</f>
        <v>0</v>
      </c>
      <c r="BL403" s="15" t="s">
        <v>245</v>
      </c>
      <c r="BM403" s="215" t="s">
        <v>1095</v>
      </c>
    </row>
    <row r="404" spans="1:65" s="2" customFormat="1" ht="37.8" customHeight="1">
      <c r="A404" s="36"/>
      <c r="B404" s="37"/>
      <c r="C404" s="203" t="s">
        <v>1096</v>
      </c>
      <c r="D404" s="203" t="s">
        <v>183</v>
      </c>
      <c r="E404" s="204" t="s">
        <v>1097</v>
      </c>
      <c r="F404" s="205" t="s">
        <v>1098</v>
      </c>
      <c r="G404" s="206" t="s">
        <v>186</v>
      </c>
      <c r="H404" s="207">
        <v>1.6</v>
      </c>
      <c r="I404" s="208"/>
      <c r="J404" s="209">
        <f>ROUND(I404*H404,2)</f>
        <v>0</v>
      </c>
      <c r="K404" s="210"/>
      <c r="L404" s="42"/>
      <c r="M404" s="211" t="s">
        <v>28</v>
      </c>
      <c r="N404" s="212" t="s">
        <v>46</v>
      </c>
      <c r="O404" s="82"/>
      <c r="P404" s="213">
        <f>O404*H404</f>
        <v>0</v>
      </c>
      <c r="Q404" s="213">
        <v>0</v>
      </c>
      <c r="R404" s="213">
        <f>Q404*H404</f>
        <v>0</v>
      </c>
      <c r="S404" s="213">
        <v>0</v>
      </c>
      <c r="T404" s="214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215" t="s">
        <v>245</v>
      </c>
      <c r="AT404" s="215" t="s">
        <v>183</v>
      </c>
      <c r="AU404" s="215" t="s">
        <v>182</v>
      </c>
      <c r="AY404" s="15" t="s">
        <v>178</v>
      </c>
      <c r="BE404" s="216">
        <f>IF(N404="základní",J404,0)</f>
        <v>0</v>
      </c>
      <c r="BF404" s="216">
        <f>IF(N404="snížená",J404,0)</f>
        <v>0</v>
      </c>
      <c r="BG404" s="216">
        <f>IF(N404="zákl. přenesená",J404,0)</f>
        <v>0</v>
      </c>
      <c r="BH404" s="216">
        <f>IF(N404="sníž. přenesená",J404,0)</f>
        <v>0</v>
      </c>
      <c r="BI404" s="216">
        <f>IF(N404="nulová",J404,0)</f>
        <v>0</v>
      </c>
      <c r="BJ404" s="15" t="s">
        <v>182</v>
      </c>
      <c r="BK404" s="216">
        <f>ROUND(I404*H404,2)</f>
        <v>0</v>
      </c>
      <c r="BL404" s="15" t="s">
        <v>245</v>
      </c>
      <c r="BM404" s="215" t="s">
        <v>1099</v>
      </c>
    </row>
    <row r="405" spans="1:65" s="2" customFormat="1" ht="24.15" customHeight="1">
      <c r="A405" s="36"/>
      <c r="B405" s="37"/>
      <c r="C405" s="203" t="s">
        <v>1100</v>
      </c>
      <c r="D405" s="203" t="s">
        <v>183</v>
      </c>
      <c r="E405" s="204" t="s">
        <v>1101</v>
      </c>
      <c r="F405" s="205" t="s">
        <v>1102</v>
      </c>
      <c r="G405" s="206" t="s">
        <v>186</v>
      </c>
      <c r="H405" s="207">
        <v>1.6</v>
      </c>
      <c r="I405" s="208"/>
      <c r="J405" s="209">
        <f>ROUND(I405*H405,2)</f>
        <v>0</v>
      </c>
      <c r="K405" s="210"/>
      <c r="L405" s="42"/>
      <c r="M405" s="211" t="s">
        <v>28</v>
      </c>
      <c r="N405" s="212" t="s">
        <v>46</v>
      </c>
      <c r="O405" s="82"/>
      <c r="P405" s="213">
        <f>O405*H405</f>
        <v>0</v>
      </c>
      <c r="Q405" s="213">
        <v>0</v>
      </c>
      <c r="R405" s="213">
        <f>Q405*H405</f>
        <v>0</v>
      </c>
      <c r="S405" s="213">
        <v>0</v>
      </c>
      <c r="T405" s="214">
        <f>S405*H405</f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215" t="s">
        <v>245</v>
      </c>
      <c r="AT405" s="215" t="s">
        <v>183</v>
      </c>
      <c r="AU405" s="215" t="s">
        <v>182</v>
      </c>
      <c r="AY405" s="15" t="s">
        <v>178</v>
      </c>
      <c r="BE405" s="216">
        <f>IF(N405="základní",J405,0)</f>
        <v>0</v>
      </c>
      <c r="BF405" s="216">
        <f>IF(N405="snížená",J405,0)</f>
        <v>0</v>
      </c>
      <c r="BG405" s="216">
        <f>IF(N405="zákl. přenesená",J405,0)</f>
        <v>0</v>
      </c>
      <c r="BH405" s="216">
        <f>IF(N405="sníž. přenesená",J405,0)</f>
        <v>0</v>
      </c>
      <c r="BI405" s="216">
        <f>IF(N405="nulová",J405,0)</f>
        <v>0</v>
      </c>
      <c r="BJ405" s="15" t="s">
        <v>182</v>
      </c>
      <c r="BK405" s="216">
        <f>ROUND(I405*H405,2)</f>
        <v>0</v>
      </c>
      <c r="BL405" s="15" t="s">
        <v>245</v>
      </c>
      <c r="BM405" s="215" t="s">
        <v>1103</v>
      </c>
    </row>
    <row r="406" spans="1:65" s="2" customFormat="1" ht="37.8" customHeight="1">
      <c r="A406" s="36"/>
      <c r="B406" s="37"/>
      <c r="C406" s="203" t="s">
        <v>1104</v>
      </c>
      <c r="D406" s="203" t="s">
        <v>183</v>
      </c>
      <c r="E406" s="204" t="s">
        <v>1105</v>
      </c>
      <c r="F406" s="205" t="s">
        <v>1106</v>
      </c>
      <c r="G406" s="206" t="s">
        <v>266</v>
      </c>
      <c r="H406" s="207">
        <v>0.025</v>
      </c>
      <c r="I406" s="208"/>
      <c r="J406" s="209">
        <f>ROUND(I406*H406,2)</f>
        <v>0</v>
      </c>
      <c r="K406" s="210"/>
      <c r="L406" s="42"/>
      <c r="M406" s="211" t="s">
        <v>28</v>
      </c>
      <c r="N406" s="212" t="s">
        <v>46</v>
      </c>
      <c r="O406" s="82"/>
      <c r="P406" s="213">
        <f>O406*H406</f>
        <v>0</v>
      </c>
      <c r="Q406" s="213">
        <v>0</v>
      </c>
      <c r="R406" s="213">
        <f>Q406*H406</f>
        <v>0</v>
      </c>
      <c r="S406" s="213">
        <v>0</v>
      </c>
      <c r="T406" s="214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215" t="s">
        <v>245</v>
      </c>
      <c r="AT406" s="215" t="s">
        <v>183</v>
      </c>
      <c r="AU406" s="215" t="s">
        <v>182</v>
      </c>
      <c r="AY406" s="15" t="s">
        <v>178</v>
      </c>
      <c r="BE406" s="216">
        <f>IF(N406="základní",J406,0)</f>
        <v>0</v>
      </c>
      <c r="BF406" s="216">
        <f>IF(N406="snížená",J406,0)</f>
        <v>0</v>
      </c>
      <c r="BG406" s="216">
        <f>IF(N406="zákl. přenesená",J406,0)</f>
        <v>0</v>
      </c>
      <c r="BH406" s="216">
        <f>IF(N406="sníž. přenesená",J406,0)</f>
        <v>0</v>
      </c>
      <c r="BI406" s="216">
        <f>IF(N406="nulová",J406,0)</f>
        <v>0</v>
      </c>
      <c r="BJ406" s="15" t="s">
        <v>182</v>
      </c>
      <c r="BK406" s="216">
        <f>ROUND(I406*H406,2)</f>
        <v>0</v>
      </c>
      <c r="BL406" s="15" t="s">
        <v>245</v>
      </c>
      <c r="BM406" s="215" t="s">
        <v>1107</v>
      </c>
    </row>
    <row r="407" spans="1:65" s="2" customFormat="1" ht="24.15" customHeight="1">
      <c r="A407" s="36"/>
      <c r="B407" s="37"/>
      <c r="C407" s="203" t="s">
        <v>1108</v>
      </c>
      <c r="D407" s="203" t="s">
        <v>183</v>
      </c>
      <c r="E407" s="204" t="s">
        <v>1109</v>
      </c>
      <c r="F407" s="205" t="s">
        <v>1110</v>
      </c>
      <c r="G407" s="206" t="s">
        <v>1111</v>
      </c>
      <c r="H407" s="207">
        <v>8</v>
      </c>
      <c r="I407" s="208"/>
      <c r="J407" s="209">
        <f>ROUND(I407*H407,2)</f>
        <v>0</v>
      </c>
      <c r="K407" s="210"/>
      <c r="L407" s="42"/>
      <c r="M407" s="211" t="s">
        <v>28</v>
      </c>
      <c r="N407" s="212" t="s">
        <v>46</v>
      </c>
      <c r="O407" s="82"/>
      <c r="P407" s="213">
        <f>O407*H407</f>
        <v>0</v>
      </c>
      <c r="Q407" s="213">
        <v>0</v>
      </c>
      <c r="R407" s="213">
        <f>Q407*H407</f>
        <v>0</v>
      </c>
      <c r="S407" s="213">
        <v>0</v>
      </c>
      <c r="T407" s="214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215" t="s">
        <v>1112</v>
      </c>
      <c r="AT407" s="215" t="s">
        <v>183</v>
      </c>
      <c r="AU407" s="215" t="s">
        <v>182</v>
      </c>
      <c r="AY407" s="15" t="s">
        <v>178</v>
      </c>
      <c r="BE407" s="216">
        <f>IF(N407="základní",J407,0)</f>
        <v>0</v>
      </c>
      <c r="BF407" s="216">
        <f>IF(N407="snížená",J407,0)</f>
        <v>0</v>
      </c>
      <c r="BG407" s="216">
        <f>IF(N407="zákl. přenesená",J407,0)</f>
        <v>0</v>
      </c>
      <c r="BH407" s="216">
        <f>IF(N407="sníž. přenesená",J407,0)</f>
        <v>0</v>
      </c>
      <c r="BI407" s="216">
        <f>IF(N407="nulová",J407,0)</f>
        <v>0</v>
      </c>
      <c r="BJ407" s="15" t="s">
        <v>182</v>
      </c>
      <c r="BK407" s="216">
        <f>ROUND(I407*H407,2)</f>
        <v>0</v>
      </c>
      <c r="BL407" s="15" t="s">
        <v>1112</v>
      </c>
      <c r="BM407" s="215" t="s">
        <v>1113</v>
      </c>
    </row>
    <row r="408" spans="1:63" s="12" customFormat="1" ht="22.8" customHeight="1">
      <c r="A408" s="12"/>
      <c r="B408" s="187"/>
      <c r="C408" s="188"/>
      <c r="D408" s="189" t="s">
        <v>73</v>
      </c>
      <c r="E408" s="201" t="s">
        <v>1114</v>
      </c>
      <c r="F408" s="201" t="s">
        <v>1115</v>
      </c>
      <c r="G408" s="188"/>
      <c r="H408" s="188"/>
      <c r="I408" s="191"/>
      <c r="J408" s="202">
        <f>BK408</f>
        <v>0</v>
      </c>
      <c r="K408" s="188"/>
      <c r="L408" s="193"/>
      <c r="M408" s="194"/>
      <c r="N408" s="195"/>
      <c r="O408" s="195"/>
      <c r="P408" s="196">
        <f>P409+SUM(P410:P464)</f>
        <v>0</v>
      </c>
      <c r="Q408" s="195"/>
      <c r="R408" s="196">
        <f>R409+SUM(R410:R464)</f>
        <v>0.28953200000000007</v>
      </c>
      <c r="S408" s="195"/>
      <c r="T408" s="197">
        <f>T409+SUM(T410:T464)</f>
        <v>0.04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198" t="s">
        <v>182</v>
      </c>
      <c r="AT408" s="199" t="s">
        <v>73</v>
      </c>
      <c r="AU408" s="199" t="s">
        <v>82</v>
      </c>
      <c r="AY408" s="198" t="s">
        <v>178</v>
      </c>
      <c r="BK408" s="200">
        <f>BK409+SUM(BK410:BK464)</f>
        <v>0</v>
      </c>
    </row>
    <row r="409" spans="1:65" s="2" customFormat="1" ht="24.15" customHeight="1">
      <c r="A409" s="36"/>
      <c r="B409" s="37"/>
      <c r="C409" s="203" t="s">
        <v>1116</v>
      </c>
      <c r="D409" s="203" t="s">
        <v>183</v>
      </c>
      <c r="E409" s="204" t="s">
        <v>1117</v>
      </c>
      <c r="F409" s="205" t="s">
        <v>1118</v>
      </c>
      <c r="G409" s="206" t="s">
        <v>374</v>
      </c>
      <c r="H409" s="207">
        <v>6</v>
      </c>
      <c r="I409" s="208"/>
      <c r="J409" s="209">
        <f>ROUND(I409*H409,2)</f>
        <v>0</v>
      </c>
      <c r="K409" s="210"/>
      <c r="L409" s="42"/>
      <c r="M409" s="211" t="s">
        <v>28</v>
      </c>
      <c r="N409" s="212" t="s">
        <v>46</v>
      </c>
      <c r="O409" s="82"/>
      <c r="P409" s="213">
        <f>O409*H409</f>
        <v>0</v>
      </c>
      <c r="Q409" s="213">
        <v>0</v>
      </c>
      <c r="R409" s="213">
        <f>Q409*H409</f>
        <v>0</v>
      </c>
      <c r="S409" s="213">
        <v>0</v>
      </c>
      <c r="T409" s="214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215" t="s">
        <v>245</v>
      </c>
      <c r="AT409" s="215" t="s">
        <v>183</v>
      </c>
      <c r="AU409" s="215" t="s">
        <v>182</v>
      </c>
      <c r="AY409" s="15" t="s">
        <v>178</v>
      </c>
      <c r="BE409" s="216">
        <f>IF(N409="základní",J409,0)</f>
        <v>0</v>
      </c>
      <c r="BF409" s="216">
        <f>IF(N409="snížená",J409,0)</f>
        <v>0</v>
      </c>
      <c r="BG409" s="216">
        <f>IF(N409="zákl. přenesená",J409,0)</f>
        <v>0</v>
      </c>
      <c r="BH409" s="216">
        <f>IF(N409="sníž. přenesená",J409,0)</f>
        <v>0</v>
      </c>
      <c r="BI409" s="216">
        <f>IF(N409="nulová",J409,0)</f>
        <v>0</v>
      </c>
      <c r="BJ409" s="15" t="s">
        <v>182</v>
      </c>
      <c r="BK409" s="216">
        <f>ROUND(I409*H409,2)</f>
        <v>0</v>
      </c>
      <c r="BL409" s="15" t="s">
        <v>245</v>
      </c>
      <c r="BM409" s="215" t="s">
        <v>1119</v>
      </c>
    </row>
    <row r="410" spans="1:65" s="2" customFormat="1" ht="14.4" customHeight="1">
      <c r="A410" s="36"/>
      <c r="B410" s="37"/>
      <c r="C410" s="217" t="s">
        <v>1120</v>
      </c>
      <c r="D410" s="217" t="s">
        <v>272</v>
      </c>
      <c r="E410" s="218" t="s">
        <v>1121</v>
      </c>
      <c r="F410" s="219" t="s">
        <v>1122</v>
      </c>
      <c r="G410" s="220" t="s">
        <v>1123</v>
      </c>
      <c r="H410" s="221">
        <v>6</v>
      </c>
      <c r="I410" s="222"/>
      <c r="J410" s="223">
        <f>ROUND(I410*H410,2)</f>
        <v>0</v>
      </c>
      <c r="K410" s="224"/>
      <c r="L410" s="225"/>
      <c r="M410" s="226" t="s">
        <v>28</v>
      </c>
      <c r="N410" s="227" t="s">
        <v>46</v>
      </c>
      <c r="O410" s="82"/>
      <c r="P410" s="213">
        <f>O410*H410</f>
        <v>0</v>
      </c>
      <c r="Q410" s="213">
        <v>0.00018</v>
      </c>
      <c r="R410" s="213">
        <f>Q410*H410</f>
        <v>0.00108</v>
      </c>
      <c r="S410" s="213">
        <v>0</v>
      </c>
      <c r="T410" s="214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215" t="s">
        <v>311</v>
      </c>
      <c r="AT410" s="215" t="s">
        <v>272</v>
      </c>
      <c r="AU410" s="215" t="s">
        <v>182</v>
      </c>
      <c r="AY410" s="15" t="s">
        <v>178</v>
      </c>
      <c r="BE410" s="216">
        <f>IF(N410="základní",J410,0)</f>
        <v>0</v>
      </c>
      <c r="BF410" s="216">
        <f>IF(N410="snížená",J410,0)</f>
        <v>0</v>
      </c>
      <c r="BG410" s="216">
        <f>IF(N410="zákl. přenesená",J410,0)</f>
        <v>0</v>
      </c>
      <c r="BH410" s="216">
        <f>IF(N410="sníž. přenesená",J410,0)</f>
        <v>0</v>
      </c>
      <c r="BI410" s="216">
        <f>IF(N410="nulová",J410,0)</f>
        <v>0</v>
      </c>
      <c r="BJ410" s="15" t="s">
        <v>182</v>
      </c>
      <c r="BK410" s="216">
        <f>ROUND(I410*H410,2)</f>
        <v>0</v>
      </c>
      <c r="BL410" s="15" t="s">
        <v>245</v>
      </c>
      <c r="BM410" s="215" t="s">
        <v>1124</v>
      </c>
    </row>
    <row r="411" spans="1:65" s="2" customFormat="1" ht="14.4" customHeight="1">
      <c r="A411" s="36"/>
      <c r="B411" s="37"/>
      <c r="C411" s="217" t="s">
        <v>1125</v>
      </c>
      <c r="D411" s="217" t="s">
        <v>272</v>
      </c>
      <c r="E411" s="218" t="s">
        <v>1126</v>
      </c>
      <c r="F411" s="219" t="s">
        <v>1127</v>
      </c>
      <c r="G411" s="220" t="s">
        <v>272</v>
      </c>
      <c r="H411" s="221">
        <v>6</v>
      </c>
      <c r="I411" s="222"/>
      <c r="J411" s="223">
        <f>ROUND(I411*H411,2)</f>
        <v>0</v>
      </c>
      <c r="K411" s="224"/>
      <c r="L411" s="225"/>
      <c r="M411" s="226" t="s">
        <v>28</v>
      </c>
      <c r="N411" s="227" t="s">
        <v>46</v>
      </c>
      <c r="O411" s="82"/>
      <c r="P411" s="213">
        <f>O411*H411</f>
        <v>0</v>
      </c>
      <c r="Q411" s="213">
        <v>0.00012</v>
      </c>
      <c r="R411" s="213">
        <f>Q411*H411</f>
        <v>0.00072</v>
      </c>
      <c r="S411" s="213">
        <v>0</v>
      </c>
      <c r="T411" s="214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215" t="s">
        <v>311</v>
      </c>
      <c r="AT411" s="215" t="s">
        <v>272</v>
      </c>
      <c r="AU411" s="215" t="s">
        <v>182</v>
      </c>
      <c r="AY411" s="15" t="s">
        <v>178</v>
      </c>
      <c r="BE411" s="216">
        <f>IF(N411="základní",J411,0)</f>
        <v>0</v>
      </c>
      <c r="BF411" s="216">
        <f>IF(N411="snížená",J411,0)</f>
        <v>0</v>
      </c>
      <c r="BG411" s="216">
        <f>IF(N411="zákl. přenesená",J411,0)</f>
        <v>0</v>
      </c>
      <c r="BH411" s="216">
        <f>IF(N411="sníž. přenesená",J411,0)</f>
        <v>0</v>
      </c>
      <c r="BI411" s="216">
        <f>IF(N411="nulová",J411,0)</f>
        <v>0</v>
      </c>
      <c r="BJ411" s="15" t="s">
        <v>182</v>
      </c>
      <c r="BK411" s="216">
        <f>ROUND(I411*H411,2)</f>
        <v>0</v>
      </c>
      <c r="BL411" s="15" t="s">
        <v>245</v>
      </c>
      <c r="BM411" s="215" t="s">
        <v>1128</v>
      </c>
    </row>
    <row r="412" spans="1:65" s="2" customFormat="1" ht="37.8" customHeight="1">
      <c r="A412" s="36"/>
      <c r="B412" s="37"/>
      <c r="C412" s="203" t="s">
        <v>1129</v>
      </c>
      <c r="D412" s="203" t="s">
        <v>183</v>
      </c>
      <c r="E412" s="204" t="s">
        <v>1130</v>
      </c>
      <c r="F412" s="205" t="s">
        <v>1131</v>
      </c>
      <c r="G412" s="206" t="s">
        <v>204</v>
      </c>
      <c r="H412" s="207">
        <v>26</v>
      </c>
      <c r="I412" s="208"/>
      <c r="J412" s="209">
        <f>ROUND(I412*H412,2)</f>
        <v>0</v>
      </c>
      <c r="K412" s="210"/>
      <c r="L412" s="42"/>
      <c r="M412" s="211" t="s">
        <v>28</v>
      </c>
      <c r="N412" s="212" t="s">
        <v>46</v>
      </c>
      <c r="O412" s="82"/>
      <c r="P412" s="213">
        <f>O412*H412</f>
        <v>0</v>
      </c>
      <c r="Q412" s="213">
        <v>0</v>
      </c>
      <c r="R412" s="213">
        <f>Q412*H412</f>
        <v>0</v>
      </c>
      <c r="S412" s="213">
        <v>0</v>
      </c>
      <c r="T412" s="214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215" t="s">
        <v>245</v>
      </c>
      <c r="AT412" s="215" t="s">
        <v>183</v>
      </c>
      <c r="AU412" s="215" t="s">
        <v>182</v>
      </c>
      <c r="AY412" s="15" t="s">
        <v>178</v>
      </c>
      <c r="BE412" s="216">
        <f>IF(N412="základní",J412,0)</f>
        <v>0</v>
      </c>
      <c r="BF412" s="216">
        <f>IF(N412="snížená",J412,0)</f>
        <v>0</v>
      </c>
      <c r="BG412" s="216">
        <f>IF(N412="zákl. přenesená",J412,0)</f>
        <v>0</v>
      </c>
      <c r="BH412" s="216">
        <f>IF(N412="sníž. přenesená",J412,0)</f>
        <v>0</v>
      </c>
      <c r="BI412" s="216">
        <f>IF(N412="nulová",J412,0)</f>
        <v>0</v>
      </c>
      <c r="BJ412" s="15" t="s">
        <v>182</v>
      </c>
      <c r="BK412" s="216">
        <f>ROUND(I412*H412,2)</f>
        <v>0</v>
      </c>
      <c r="BL412" s="15" t="s">
        <v>245</v>
      </c>
      <c r="BM412" s="215" t="s">
        <v>1132</v>
      </c>
    </row>
    <row r="413" spans="1:65" s="2" customFormat="1" ht="14.4" customHeight="1">
      <c r="A413" s="36"/>
      <c r="B413" s="37"/>
      <c r="C413" s="217" t="s">
        <v>1133</v>
      </c>
      <c r="D413" s="217" t="s">
        <v>272</v>
      </c>
      <c r="E413" s="218" t="s">
        <v>1134</v>
      </c>
      <c r="F413" s="219" t="s">
        <v>1135</v>
      </c>
      <c r="G413" s="220" t="s">
        <v>204</v>
      </c>
      <c r="H413" s="221">
        <v>26</v>
      </c>
      <c r="I413" s="222"/>
      <c r="J413" s="223">
        <f>ROUND(I413*H413,2)</f>
        <v>0</v>
      </c>
      <c r="K413" s="224"/>
      <c r="L413" s="225"/>
      <c r="M413" s="226" t="s">
        <v>28</v>
      </c>
      <c r="N413" s="227" t="s">
        <v>46</v>
      </c>
      <c r="O413" s="82"/>
      <c r="P413" s="213">
        <f>O413*H413</f>
        <v>0</v>
      </c>
      <c r="Q413" s="213">
        <v>8E-05</v>
      </c>
      <c r="R413" s="213">
        <f>Q413*H413</f>
        <v>0.0020800000000000003</v>
      </c>
      <c r="S413" s="213">
        <v>0</v>
      </c>
      <c r="T413" s="214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215" t="s">
        <v>311</v>
      </c>
      <c r="AT413" s="215" t="s">
        <v>272</v>
      </c>
      <c r="AU413" s="215" t="s">
        <v>182</v>
      </c>
      <c r="AY413" s="15" t="s">
        <v>178</v>
      </c>
      <c r="BE413" s="216">
        <f>IF(N413="základní",J413,0)</f>
        <v>0</v>
      </c>
      <c r="BF413" s="216">
        <f>IF(N413="snížená",J413,0)</f>
        <v>0</v>
      </c>
      <c r="BG413" s="216">
        <f>IF(N413="zákl. přenesená",J413,0)</f>
        <v>0</v>
      </c>
      <c r="BH413" s="216">
        <f>IF(N413="sníž. přenesená",J413,0)</f>
        <v>0</v>
      </c>
      <c r="BI413" s="216">
        <f>IF(N413="nulová",J413,0)</f>
        <v>0</v>
      </c>
      <c r="BJ413" s="15" t="s">
        <v>182</v>
      </c>
      <c r="BK413" s="216">
        <f>ROUND(I413*H413,2)</f>
        <v>0</v>
      </c>
      <c r="BL413" s="15" t="s">
        <v>245</v>
      </c>
      <c r="BM413" s="215" t="s">
        <v>1136</v>
      </c>
    </row>
    <row r="414" spans="1:65" s="2" customFormat="1" ht="37.8" customHeight="1">
      <c r="A414" s="36"/>
      <c r="B414" s="37"/>
      <c r="C414" s="203" t="s">
        <v>1137</v>
      </c>
      <c r="D414" s="203" t="s">
        <v>183</v>
      </c>
      <c r="E414" s="204" t="s">
        <v>1138</v>
      </c>
      <c r="F414" s="205" t="s">
        <v>1139</v>
      </c>
      <c r="G414" s="206" t="s">
        <v>204</v>
      </c>
      <c r="H414" s="207">
        <v>8</v>
      </c>
      <c r="I414" s="208"/>
      <c r="J414" s="209">
        <f>ROUND(I414*H414,2)</f>
        <v>0</v>
      </c>
      <c r="K414" s="210"/>
      <c r="L414" s="42"/>
      <c r="M414" s="211" t="s">
        <v>28</v>
      </c>
      <c r="N414" s="212" t="s">
        <v>46</v>
      </c>
      <c r="O414" s="82"/>
      <c r="P414" s="213">
        <f>O414*H414</f>
        <v>0</v>
      </c>
      <c r="Q414" s="213">
        <v>0</v>
      </c>
      <c r="R414" s="213">
        <f>Q414*H414</f>
        <v>0</v>
      </c>
      <c r="S414" s="213">
        <v>0</v>
      </c>
      <c r="T414" s="214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215" t="s">
        <v>245</v>
      </c>
      <c r="AT414" s="215" t="s">
        <v>183</v>
      </c>
      <c r="AU414" s="215" t="s">
        <v>182</v>
      </c>
      <c r="AY414" s="15" t="s">
        <v>178</v>
      </c>
      <c r="BE414" s="216">
        <f>IF(N414="základní",J414,0)</f>
        <v>0</v>
      </c>
      <c r="BF414" s="216">
        <f>IF(N414="snížená",J414,0)</f>
        <v>0</v>
      </c>
      <c r="BG414" s="216">
        <f>IF(N414="zákl. přenesená",J414,0)</f>
        <v>0</v>
      </c>
      <c r="BH414" s="216">
        <f>IF(N414="sníž. přenesená",J414,0)</f>
        <v>0</v>
      </c>
      <c r="BI414" s="216">
        <f>IF(N414="nulová",J414,0)</f>
        <v>0</v>
      </c>
      <c r="BJ414" s="15" t="s">
        <v>182</v>
      </c>
      <c r="BK414" s="216">
        <f>ROUND(I414*H414,2)</f>
        <v>0</v>
      </c>
      <c r="BL414" s="15" t="s">
        <v>245</v>
      </c>
      <c r="BM414" s="215" t="s">
        <v>1140</v>
      </c>
    </row>
    <row r="415" spans="1:65" s="2" customFormat="1" ht="14.4" customHeight="1">
      <c r="A415" s="36"/>
      <c r="B415" s="37"/>
      <c r="C415" s="217" t="s">
        <v>1141</v>
      </c>
      <c r="D415" s="217" t="s">
        <v>272</v>
      </c>
      <c r="E415" s="218" t="s">
        <v>1142</v>
      </c>
      <c r="F415" s="219" t="s">
        <v>1143</v>
      </c>
      <c r="G415" s="220" t="s">
        <v>204</v>
      </c>
      <c r="H415" s="221">
        <v>4</v>
      </c>
      <c r="I415" s="222"/>
      <c r="J415" s="223">
        <f>ROUND(I415*H415,2)</f>
        <v>0</v>
      </c>
      <c r="K415" s="224"/>
      <c r="L415" s="225"/>
      <c r="M415" s="226" t="s">
        <v>28</v>
      </c>
      <c r="N415" s="227" t="s">
        <v>46</v>
      </c>
      <c r="O415" s="82"/>
      <c r="P415" s="213">
        <f>O415*H415</f>
        <v>0</v>
      </c>
      <c r="Q415" s="213">
        <v>0.0001</v>
      </c>
      <c r="R415" s="213">
        <f>Q415*H415</f>
        <v>0.0004</v>
      </c>
      <c r="S415" s="213">
        <v>0</v>
      </c>
      <c r="T415" s="214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215" t="s">
        <v>311</v>
      </c>
      <c r="AT415" s="215" t="s">
        <v>272</v>
      </c>
      <c r="AU415" s="215" t="s">
        <v>182</v>
      </c>
      <c r="AY415" s="15" t="s">
        <v>178</v>
      </c>
      <c r="BE415" s="216">
        <f>IF(N415="základní",J415,0)</f>
        <v>0</v>
      </c>
      <c r="BF415" s="216">
        <f>IF(N415="snížená",J415,0)</f>
        <v>0</v>
      </c>
      <c r="BG415" s="216">
        <f>IF(N415="zákl. přenesená",J415,0)</f>
        <v>0</v>
      </c>
      <c r="BH415" s="216">
        <f>IF(N415="sníž. přenesená",J415,0)</f>
        <v>0</v>
      </c>
      <c r="BI415" s="216">
        <f>IF(N415="nulová",J415,0)</f>
        <v>0</v>
      </c>
      <c r="BJ415" s="15" t="s">
        <v>182</v>
      </c>
      <c r="BK415" s="216">
        <f>ROUND(I415*H415,2)</f>
        <v>0</v>
      </c>
      <c r="BL415" s="15" t="s">
        <v>245</v>
      </c>
      <c r="BM415" s="215" t="s">
        <v>1144</v>
      </c>
    </row>
    <row r="416" spans="1:65" s="2" customFormat="1" ht="14.4" customHeight="1">
      <c r="A416" s="36"/>
      <c r="B416" s="37"/>
      <c r="C416" s="217" t="s">
        <v>1145</v>
      </c>
      <c r="D416" s="217" t="s">
        <v>272</v>
      </c>
      <c r="E416" s="218" t="s">
        <v>1146</v>
      </c>
      <c r="F416" s="219" t="s">
        <v>1147</v>
      </c>
      <c r="G416" s="220" t="s">
        <v>204</v>
      </c>
      <c r="H416" s="221">
        <v>4</v>
      </c>
      <c r="I416" s="222"/>
      <c r="J416" s="223">
        <f>ROUND(I416*H416,2)</f>
        <v>0</v>
      </c>
      <c r="K416" s="224"/>
      <c r="L416" s="225"/>
      <c r="M416" s="226" t="s">
        <v>28</v>
      </c>
      <c r="N416" s="227" t="s">
        <v>46</v>
      </c>
      <c r="O416" s="82"/>
      <c r="P416" s="213">
        <f>O416*H416</f>
        <v>0</v>
      </c>
      <c r="Q416" s="213">
        <v>0.00015</v>
      </c>
      <c r="R416" s="213">
        <f>Q416*H416</f>
        <v>0.0006</v>
      </c>
      <c r="S416" s="213">
        <v>0</v>
      </c>
      <c r="T416" s="214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215" t="s">
        <v>311</v>
      </c>
      <c r="AT416" s="215" t="s">
        <v>272</v>
      </c>
      <c r="AU416" s="215" t="s">
        <v>182</v>
      </c>
      <c r="AY416" s="15" t="s">
        <v>178</v>
      </c>
      <c r="BE416" s="216">
        <f>IF(N416="základní",J416,0)</f>
        <v>0</v>
      </c>
      <c r="BF416" s="216">
        <f>IF(N416="snížená",J416,0)</f>
        <v>0</v>
      </c>
      <c r="BG416" s="216">
        <f>IF(N416="zákl. přenesená",J416,0)</f>
        <v>0</v>
      </c>
      <c r="BH416" s="216">
        <f>IF(N416="sníž. přenesená",J416,0)</f>
        <v>0</v>
      </c>
      <c r="BI416" s="216">
        <f>IF(N416="nulová",J416,0)</f>
        <v>0</v>
      </c>
      <c r="BJ416" s="15" t="s">
        <v>182</v>
      </c>
      <c r="BK416" s="216">
        <f>ROUND(I416*H416,2)</f>
        <v>0</v>
      </c>
      <c r="BL416" s="15" t="s">
        <v>245</v>
      </c>
      <c r="BM416" s="215" t="s">
        <v>1148</v>
      </c>
    </row>
    <row r="417" spans="1:65" s="2" customFormat="1" ht="37.8" customHeight="1">
      <c r="A417" s="36"/>
      <c r="B417" s="37"/>
      <c r="C417" s="203" t="s">
        <v>1149</v>
      </c>
      <c r="D417" s="203" t="s">
        <v>183</v>
      </c>
      <c r="E417" s="204" t="s">
        <v>1150</v>
      </c>
      <c r="F417" s="205" t="s">
        <v>1151</v>
      </c>
      <c r="G417" s="206" t="s">
        <v>374</v>
      </c>
      <c r="H417" s="207">
        <v>24</v>
      </c>
      <c r="I417" s="208"/>
      <c r="J417" s="209">
        <f>ROUND(I417*H417,2)</f>
        <v>0</v>
      </c>
      <c r="K417" s="210"/>
      <c r="L417" s="42"/>
      <c r="M417" s="211" t="s">
        <v>28</v>
      </c>
      <c r="N417" s="212" t="s">
        <v>46</v>
      </c>
      <c r="O417" s="82"/>
      <c r="P417" s="213">
        <f>O417*H417</f>
        <v>0</v>
      </c>
      <c r="Q417" s="213">
        <v>0</v>
      </c>
      <c r="R417" s="213">
        <f>Q417*H417</f>
        <v>0</v>
      </c>
      <c r="S417" s="213">
        <v>0</v>
      </c>
      <c r="T417" s="214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215" t="s">
        <v>245</v>
      </c>
      <c r="AT417" s="215" t="s">
        <v>183</v>
      </c>
      <c r="AU417" s="215" t="s">
        <v>182</v>
      </c>
      <c r="AY417" s="15" t="s">
        <v>178</v>
      </c>
      <c r="BE417" s="216">
        <f>IF(N417="základní",J417,0)</f>
        <v>0</v>
      </c>
      <c r="BF417" s="216">
        <f>IF(N417="snížená",J417,0)</f>
        <v>0</v>
      </c>
      <c r="BG417" s="216">
        <f>IF(N417="zákl. přenesená",J417,0)</f>
        <v>0</v>
      </c>
      <c r="BH417" s="216">
        <f>IF(N417="sníž. přenesená",J417,0)</f>
        <v>0</v>
      </c>
      <c r="BI417" s="216">
        <f>IF(N417="nulová",J417,0)</f>
        <v>0</v>
      </c>
      <c r="BJ417" s="15" t="s">
        <v>182</v>
      </c>
      <c r="BK417" s="216">
        <f>ROUND(I417*H417,2)</f>
        <v>0</v>
      </c>
      <c r="BL417" s="15" t="s">
        <v>245</v>
      </c>
      <c r="BM417" s="215" t="s">
        <v>1152</v>
      </c>
    </row>
    <row r="418" spans="1:65" s="2" customFormat="1" ht="14.4" customHeight="1">
      <c r="A418" s="36"/>
      <c r="B418" s="37"/>
      <c r="C418" s="217" t="s">
        <v>1153</v>
      </c>
      <c r="D418" s="217" t="s">
        <v>272</v>
      </c>
      <c r="E418" s="218" t="s">
        <v>1154</v>
      </c>
      <c r="F418" s="219" t="s">
        <v>1155</v>
      </c>
      <c r="G418" s="220" t="s">
        <v>374</v>
      </c>
      <c r="H418" s="221">
        <v>24</v>
      </c>
      <c r="I418" s="222"/>
      <c r="J418" s="223">
        <f>ROUND(I418*H418,2)</f>
        <v>0</v>
      </c>
      <c r="K418" s="224"/>
      <c r="L418" s="225"/>
      <c r="M418" s="226" t="s">
        <v>28</v>
      </c>
      <c r="N418" s="227" t="s">
        <v>46</v>
      </c>
      <c r="O418" s="82"/>
      <c r="P418" s="213">
        <f>O418*H418</f>
        <v>0</v>
      </c>
      <c r="Q418" s="213">
        <v>3E-05</v>
      </c>
      <c r="R418" s="213">
        <f>Q418*H418</f>
        <v>0.00072</v>
      </c>
      <c r="S418" s="213">
        <v>0</v>
      </c>
      <c r="T418" s="214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215" t="s">
        <v>311</v>
      </c>
      <c r="AT418" s="215" t="s">
        <v>272</v>
      </c>
      <c r="AU418" s="215" t="s">
        <v>182</v>
      </c>
      <c r="AY418" s="15" t="s">
        <v>178</v>
      </c>
      <c r="BE418" s="216">
        <f>IF(N418="základní",J418,0)</f>
        <v>0</v>
      </c>
      <c r="BF418" s="216">
        <f>IF(N418="snížená",J418,0)</f>
        <v>0</v>
      </c>
      <c r="BG418" s="216">
        <f>IF(N418="zákl. přenesená",J418,0)</f>
        <v>0</v>
      </c>
      <c r="BH418" s="216">
        <f>IF(N418="sníž. přenesená",J418,0)</f>
        <v>0</v>
      </c>
      <c r="BI418" s="216">
        <f>IF(N418="nulová",J418,0)</f>
        <v>0</v>
      </c>
      <c r="BJ418" s="15" t="s">
        <v>182</v>
      </c>
      <c r="BK418" s="216">
        <f>ROUND(I418*H418,2)</f>
        <v>0</v>
      </c>
      <c r="BL418" s="15" t="s">
        <v>245</v>
      </c>
      <c r="BM418" s="215" t="s">
        <v>1156</v>
      </c>
    </row>
    <row r="419" spans="1:65" s="2" customFormat="1" ht="49.05" customHeight="1">
      <c r="A419" s="36"/>
      <c r="B419" s="37"/>
      <c r="C419" s="203" t="s">
        <v>1157</v>
      </c>
      <c r="D419" s="203" t="s">
        <v>183</v>
      </c>
      <c r="E419" s="204" t="s">
        <v>1158</v>
      </c>
      <c r="F419" s="205" t="s">
        <v>1159</v>
      </c>
      <c r="G419" s="206" t="s">
        <v>374</v>
      </c>
      <c r="H419" s="207">
        <v>15</v>
      </c>
      <c r="I419" s="208"/>
      <c r="J419" s="209">
        <f>ROUND(I419*H419,2)</f>
        <v>0</v>
      </c>
      <c r="K419" s="210"/>
      <c r="L419" s="42"/>
      <c r="M419" s="211" t="s">
        <v>28</v>
      </c>
      <c r="N419" s="212" t="s">
        <v>46</v>
      </c>
      <c r="O419" s="82"/>
      <c r="P419" s="213">
        <f>O419*H419</f>
        <v>0</v>
      </c>
      <c r="Q419" s="213">
        <v>0</v>
      </c>
      <c r="R419" s="213">
        <f>Q419*H419</f>
        <v>0</v>
      </c>
      <c r="S419" s="213">
        <v>0</v>
      </c>
      <c r="T419" s="214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215" t="s">
        <v>245</v>
      </c>
      <c r="AT419" s="215" t="s">
        <v>183</v>
      </c>
      <c r="AU419" s="215" t="s">
        <v>182</v>
      </c>
      <c r="AY419" s="15" t="s">
        <v>178</v>
      </c>
      <c r="BE419" s="216">
        <f>IF(N419="základní",J419,0)</f>
        <v>0</v>
      </c>
      <c r="BF419" s="216">
        <f>IF(N419="snížená",J419,0)</f>
        <v>0</v>
      </c>
      <c r="BG419" s="216">
        <f>IF(N419="zákl. přenesená",J419,0)</f>
        <v>0</v>
      </c>
      <c r="BH419" s="216">
        <f>IF(N419="sníž. přenesená",J419,0)</f>
        <v>0</v>
      </c>
      <c r="BI419" s="216">
        <f>IF(N419="nulová",J419,0)</f>
        <v>0</v>
      </c>
      <c r="BJ419" s="15" t="s">
        <v>182</v>
      </c>
      <c r="BK419" s="216">
        <f>ROUND(I419*H419,2)</f>
        <v>0</v>
      </c>
      <c r="BL419" s="15" t="s">
        <v>245</v>
      </c>
      <c r="BM419" s="215" t="s">
        <v>1160</v>
      </c>
    </row>
    <row r="420" spans="1:65" s="2" customFormat="1" ht="37.8" customHeight="1">
      <c r="A420" s="36"/>
      <c r="B420" s="37"/>
      <c r="C420" s="217" t="s">
        <v>1161</v>
      </c>
      <c r="D420" s="217" t="s">
        <v>272</v>
      </c>
      <c r="E420" s="218" t="s">
        <v>1162</v>
      </c>
      <c r="F420" s="219" t="s">
        <v>1163</v>
      </c>
      <c r="G420" s="220" t="s">
        <v>374</v>
      </c>
      <c r="H420" s="221">
        <v>15</v>
      </c>
      <c r="I420" s="222"/>
      <c r="J420" s="223">
        <f>ROUND(I420*H420,2)</f>
        <v>0</v>
      </c>
      <c r="K420" s="224"/>
      <c r="L420" s="225"/>
      <c r="M420" s="226" t="s">
        <v>28</v>
      </c>
      <c r="N420" s="227" t="s">
        <v>46</v>
      </c>
      <c r="O420" s="82"/>
      <c r="P420" s="213">
        <f>O420*H420</f>
        <v>0</v>
      </c>
      <c r="Q420" s="213">
        <v>9E-05</v>
      </c>
      <c r="R420" s="213">
        <f>Q420*H420</f>
        <v>0.00135</v>
      </c>
      <c r="S420" s="213">
        <v>0</v>
      </c>
      <c r="T420" s="214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215" t="s">
        <v>311</v>
      </c>
      <c r="AT420" s="215" t="s">
        <v>272</v>
      </c>
      <c r="AU420" s="215" t="s">
        <v>182</v>
      </c>
      <c r="AY420" s="15" t="s">
        <v>178</v>
      </c>
      <c r="BE420" s="216">
        <f>IF(N420="základní",J420,0)</f>
        <v>0</v>
      </c>
      <c r="BF420" s="216">
        <f>IF(N420="snížená",J420,0)</f>
        <v>0</v>
      </c>
      <c r="BG420" s="216">
        <f>IF(N420="zákl. přenesená",J420,0)</f>
        <v>0</v>
      </c>
      <c r="BH420" s="216">
        <f>IF(N420="sníž. přenesená",J420,0)</f>
        <v>0</v>
      </c>
      <c r="BI420" s="216">
        <f>IF(N420="nulová",J420,0)</f>
        <v>0</v>
      </c>
      <c r="BJ420" s="15" t="s">
        <v>182</v>
      </c>
      <c r="BK420" s="216">
        <f>ROUND(I420*H420,2)</f>
        <v>0</v>
      </c>
      <c r="BL420" s="15" t="s">
        <v>245</v>
      </c>
      <c r="BM420" s="215" t="s">
        <v>1164</v>
      </c>
    </row>
    <row r="421" spans="1:65" s="2" customFormat="1" ht="37.8" customHeight="1">
      <c r="A421" s="36"/>
      <c r="B421" s="37"/>
      <c r="C421" s="203" t="s">
        <v>1165</v>
      </c>
      <c r="D421" s="203" t="s">
        <v>183</v>
      </c>
      <c r="E421" s="204" t="s">
        <v>1166</v>
      </c>
      <c r="F421" s="205" t="s">
        <v>1167</v>
      </c>
      <c r="G421" s="206" t="s">
        <v>204</v>
      </c>
      <c r="H421" s="207">
        <v>234</v>
      </c>
      <c r="I421" s="208"/>
      <c r="J421" s="209">
        <f>ROUND(I421*H421,2)</f>
        <v>0</v>
      </c>
      <c r="K421" s="210"/>
      <c r="L421" s="42"/>
      <c r="M421" s="211" t="s">
        <v>28</v>
      </c>
      <c r="N421" s="212" t="s">
        <v>46</v>
      </c>
      <c r="O421" s="82"/>
      <c r="P421" s="213">
        <f>O421*H421</f>
        <v>0</v>
      </c>
      <c r="Q421" s="213">
        <v>0</v>
      </c>
      <c r="R421" s="213">
        <f>Q421*H421</f>
        <v>0</v>
      </c>
      <c r="S421" s="213">
        <v>0</v>
      </c>
      <c r="T421" s="214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215" t="s">
        <v>245</v>
      </c>
      <c r="AT421" s="215" t="s">
        <v>183</v>
      </c>
      <c r="AU421" s="215" t="s">
        <v>182</v>
      </c>
      <c r="AY421" s="15" t="s">
        <v>178</v>
      </c>
      <c r="BE421" s="216">
        <f>IF(N421="základní",J421,0)</f>
        <v>0</v>
      </c>
      <c r="BF421" s="216">
        <f>IF(N421="snížená",J421,0)</f>
        <v>0</v>
      </c>
      <c r="BG421" s="216">
        <f>IF(N421="zákl. přenesená",J421,0)</f>
        <v>0</v>
      </c>
      <c r="BH421" s="216">
        <f>IF(N421="sníž. přenesená",J421,0)</f>
        <v>0</v>
      </c>
      <c r="BI421" s="216">
        <f>IF(N421="nulová",J421,0)</f>
        <v>0</v>
      </c>
      <c r="BJ421" s="15" t="s">
        <v>182</v>
      </c>
      <c r="BK421" s="216">
        <f>ROUND(I421*H421,2)</f>
        <v>0</v>
      </c>
      <c r="BL421" s="15" t="s">
        <v>245</v>
      </c>
      <c r="BM421" s="215" t="s">
        <v>1168</v>
      </c>
    </row>
    <row r="422" spans="1:65" s="2" customFormat="1" ht="14.4" customHeight="1">
      <c r="A422" s="36"/>
      <c r="B422" s="37"/>
      <c r="C422" s="217" t="s">
        <v>1169</v>
      </c>
      <c r="D422" s="217" t="s">
        <v>272</v>
      </c>
      <c r="E422" s="218" t="s">
        <v>1170</v>
      </c>
      <c r="F422" s="219" t="s">
        <v>1171</v>
      </c>
      <c r="G422" s="220" t="s">
        <v>204</v>
      </c>
      <c r="H422" s="221">
        <v>280.8</v>
      </c>
      <c r="I422" s="222"/>
      <c r="J422" s="223">
        <f>ROUND(I422*H422,2)</f>
        <v>0</v>
      </c>
      <c r="K422" s="224"/>
      <c r="L422" s="225"/>
      <c r="M422" s="226" t="s">
        <v>28</v>
      </c>
      <c r="N422" s="227" t="s">
        <v>46</v>
      </c>
      <c r="O422" s="82"/>
      <c r="P422" s="213">
        <f>O422*H422</f>
        <v>0</v>
      </c>
      <c r="Q422" s="213">
        <v>0.00012</v>
      </c>
      <c r="R422" s="213">
        <f>Q422*H422</f>
        <v>0.033696000000000004</v>
      </c>
      <c r="S422" s="213">
        <v>0</v>
      </c>
      <c r="T422" s="214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215" t="s">
        <v>311</v>
      </c>
      <c r="AT422" s="215" t="s">
        <v>272</v>
      </c>
      <c r="AU422" s="215" t="s">
        <v>182</v>
      </c>
      <c r="AY422" s="15" t="s">
        <v>178</v>
      </c>
      <c r="BE422" s="216">
        <f>IF(N422="základní",J422,0)</f>
        <v>0</v>
      </c>
      <c r="BF422" s="216">
        <f>IF(N422="snížená",J422,0)</f>
        <v>0</v>
      </c>
      <c r="BG422" s="216">
        <f>IF(N422="zákl. přenesená",J422,0)</f>
        <v>0</v>
      </c>
      <c r="BH422" s="216">
        <f>IF(N422="sníž. přenesená",J422,0)</f>
        <v>0</v>
      </c>
      <c r="BI422" s="216">
        <f>IF(N422="nulová",J422,0)</f>
        <v>0</v>
      </c>
      <c r="BJ422" s="15" t="s">
        <v>182</v>
      </c>
      <c r="BK422" s="216">
        <f>ROUND(I422*H422,2)</f>
        <v>0</v>
      </c>
      <c r="BL422" s="15" t="s">
        <v>245</v>
      </c>
      <c r="BM422" s="215" t="s">
        <v>1172</v>
      </c>
    </row>
    <row r="423" spans="1:65" s="2" customFormat="1" ht="37.8" customHeight="1">
      <c r="A423" s="36"/>
      <c r="B423" s="37"/>
      <c r="C423" s="203" t="s">
        <v>1173</v>
      </c>
      <c r="D423" s="203" t="s">
        <v>183</v>
      </c>
      <c r="E423" s="204" t="s">
        <v>1174</v>
      </c>
      <c r="F423" s="205" t="s">
        <v>1175</v>
      </c>
      <c r="G423" s="206" t="s">
        <v>204</v>
      </c>
      <c r="H423" s="207">
        <v>30</v>
      </c>
      <c r="I423" s="208"/>
      <c r="J423" s="209">
        <f>ROUND(I423*H423,2)</f>
        <v>0</v>
      </c>
      <c r="K423" s="210"/>
      <c r="L423" s="42"/>
      <c r="M423" s="211" t="s">
        <v>28</v>
      </c>
      <c r="N423" s="212" t="s">
        <v>46</v>
      </c>
      <c r="O423" s="82"/>
      <c r="P423" s="213">
        <f>O423*H423</f>
        <v>0</v>
      </c>
      <c r="Q423" s="213">
        <v>0</v>
      </c>
      <c r="R423" s="213">
        <f>Q423*H423</f>
        <v>0</v>
      </c>
      <c r="S423" s="213">
        <v>0</v>
      </c>
      <c r="T423" s="214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215" t="s">
        <v>245</v>
      </c>
      <c r="AT423" s="215" t="s">
        <v>183</v>
      </c>
      <c r="AU423" s="215" t="s">
        <v>182</v>
      </c>
      <c r="AY423" s="15" t="s">
        <v>178</v>
      </c>
      <c r="BE423" s="216">
        <f>IF(N423="základní",J423,0)</f>
        <v>0</v>
      </c>
      <c r="BF423" s="216">
        <f>IF(N423="snížená",J423,0)</f>
        <v>0</v>
      </c>
      <c r="BG423" s="216">
        <f>IF(N423="zákl. přenesená",J423,0)</f>
        <v>0</v>
      </c>
      <c r="BH423" s="216">
        <f>IF(N423="sníž. přenesená",J423,0)</f>
        <v>0</v>
      </c>
      <c r="BI423" s="216">
        <f>IF(N423="nulová",J423,0)</f>
        <v>0</v>
      </c>
      <c r="BJ423" s="15" t="s">
        <v>182</v>
      </c>
      <c r="BK423" s="216">
        <f>ROUND(I423*H423,2)</f>
        <v>0</v>
      </c>
      <c r="BL423" s="15" t="s">
        <v>245</v>
      </c>
      <c r="BM423" s="215" t="s">
        <v>1176</v>
      </c>
    </row>
    <row r="424" spans="1:65" s="2" customFormat="1" ht="14.4" customHeight="1">
      <c r="A424" s="36"/>
      <c r="B424" s="37"/>
      <c r="C424" s="217" t="s">
        <v>1177</v>
      </c>
      <c r="D424" s="217" t="s">
        <v>272</v>
      </c>
      <c r="E424" s="218" t="s">
        <v>1178</v>
      </c>
      <c r="F424" s="219" t="s">
        <v>1179</v>
      </c>
      <c r="G424" s="220" t="s">
        <v>204</v>
      </c>
      <c r="H424" s="221">
        <v>36</v>
      </c>
      <c r="I424" s="222"/>
      <c r="J424" s="223">
        <f>ROUND(I424*H424,2)</f>
        <v>0</v>
      </c>
      <c r="K424" s="224"/>
      <c r="L424" s="225"/>
      <c r="M424" s="226" t="s">
        <v>28</v>
      </c>
      <c r="N424" s="227" t="s">
        <v>46</v>
      </c>
      <c r="O424" s="82"/>
      <c r="P424" s="213">
        <f>O424*H424</f>
        <v>0</v>
      </c>
      <c r="Q424" s="213">
        <v>0.00017</v>
      </c>
      <c r="R424" s="213">
        <f>Q424*H424</f>
        <v>0.0061200000000000004</v>
      </c>
      <c r="S424" s="213">
        <v>0</v>
      </c>
      <c r="T424" s="214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215" t="s">
        <v>311</v>
      </c>
      <c r="AT424" s="215" t="s">
        <v>272</v>
      </c>
      <c r="AU424" s="215" t="s">
        <v>182</v>
      </c>
      <c r="AY424" s="15" t="s">
        <v>178</v>
      </c>
      <c r="BE424" s="216">
        <f>IF(N424="základní",J424,0)</f>
        <v>0</v>
      </c>
      <c r="BF424" s="216">
        <f>IF(N424="snížená",J424,0)</f>
        <v>0</v>
      </c>
      <c r="BG424" s="216">
        <f>IF(N424="zákl. přenesená",J424,0)</f>
        <v>0</v>
      </c>
      <c r="BH424" s="216">
        <f>IF(N424="sníž. přenesená",J424,0)</f>
        <v>0</v>
      </c>
      <c r="BI424" s="216">
        <f>IF(N424="nulová",J424,0)</f>
        <v>0</v>
      </c>
      <c r="BJ424" s="15" t="s">
        <v>182</v>
      </c>
      <c r="BK424" s="216">
        <f>ROUND(I424*H424,2)</f>
        <v>0</v>
      </c>
      <c r="BL424" s="15" t="s">
        <v>245</v>
      </c>
      <c r="BM424" s="215" t="s">
        <v>1180</v>
      </c>
    </row>
    <row r="425" spans="1:65" s="2" customFormat="1" ht="37.8" customHeight="1">
      <c r="A425" s="36"/>
      <c r="B425" s="37"/>
      <c r="C425" s="203" t="s">
        <v>1181</v>
      </c>
      <c r="D425" s="203" t="s">
        <v>183</v>
      </c>
      <c r="E425" s="204" t="s">
        <v>1174</v>
      </c>
      <c r="F425" s="205" t="s">
        <v>1175</v>
      </c>
      <c r="G425" s="206" t="s">
        <v>204</v>
      </c>
      <c r="H425" s="207">
        <v>5</v>
      </c>
      <c r="I425" s="208"/>
      <c r="J425" s="209">
        <f>ROUND(I425*H425,2)</f>
        <v>0</v>
      </c>
      <c r="K425" s="210"/>
      <c r="L425" s="42"/>
      <c r="M425" s="211" t="s">
        <v>28</v>
      </c>
      <c r="N425" s="212" t="s">
        <v>46</v>
      </c>
      <c r="O425" s="82"/>
      <c r="P425" s="213">
        <f>O425*H425</f>
        <v>0</v>
      </c>
      <c r="Q425" s="213">
        <v>0</v>
      </c>
      <c r="R425" s="213">
        <f>Q425*H425</f>
        <v>0</v>
      </c>
      <c r="S425" s="213">
        <v>0</v>
      </c>
      <c r="T425" s="214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215" t="s">
        <v>245</v>
      </c>
      <c r="AT425" s="215" t="s">
        <v>183</v>
      </c>
      <c r="AU425" s="215" t="s">
        <v>182</v>
      </c>
      <c r="AY425" s="15" t="s">
        <v>178</v>
      </c>
      <c r="BE425" s="216">
        <f>IF(N425="základní",J425,0)</f>
        <v>0</v>
      </c>
      <c r="BF425" s="216">
        <f>IF(N425="snížená",J425,0)</f>
        <v>0</v>
      </c>
      <c r="BG425" s="216">
        <f>IF(N425="zákl. přenesená",J425,0)</f>
        <v>0</v>
      </c>
      <c r="BH425" s="216">
        <f>IF(N425="sníž. přenesená",J425,0)</f>
        <v>0</v>
      </c>
      <c r="BI425" s="216">
        <f>IF(N425="nulová",J425,0)</f>
        <v>0</v>
      </c>
      <c r="BJ425" s="15" t="s">
        <v>182</v>
      </c>
      <c r="BK425" s="216">
        <f>ROUND(I425*H425,2)</f>
        <v>0</v>
      </c>
      <c r="BL425" s="15" t="s">
        <v>245</v>
      </c>
      <c r="BM425" s="215" t="s">
        <v>1182</v>
      </c>
    </row>
    <row r="426" spans="1:65" s="2" customFormat="1" ht="14.4" customHeight="1">
      <c r="A426" s="36"/>
      <c r="B426" s="37"/>
      <c r="C426" s="217" t="s">
        <v>1183</v>
      </c>
      <c r="D426" s="217" t="s">
        <v>272</v>
      </c>
      <c r="E426" s="218" t="s">
        <v>1184</v>
      </c>
      <c r="F426" s="219" t="s">
        <v>1185</v>
      </c>
      <c r="G426" s="220" t="s">
        <v>204</v>
      </c>
      <c r="H426" s="221">
        <v>6</v>
      </c>
      <c r="I426" s="222"/>
      <c r="J426" s="223">
        <f>ROUND(I426*H426,2)</f>
        <v>0</v>
      </c>
      <c r="K426" s="224"/>
      <c r="L426" s="225"/>
      <c r="M426" s="226" t="s">
        <v>28</v>
      </c>
      <c r="N426" s="227" t="s">
        <v>46</v>
      </c>
      <c r="O426" s="82"/>
      <c r="P426" s="213">
        <f>O426*H426</f>
        <v>0</v>
      </c>
      <c r="Q426" s="213">
        <v>0.00023</v>
      </c>
      <c r="R426" s="213">
        <f>Q426*H426</f>
        <v>0.0013800000000000002</v>
      </c>
      <c r="S426" s="213">
        <v>0</v>
      </c>
      <c r="T426" s="214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215" t="s">
        <v>311</v>
      </c>
      <c r="AT426" s="215" t="s">
        <v>272</v>
      </c>
      <c r="AU426" s="215" t="s">
        <v>182</v>
      </c>
      <c r="AY426" s="15" t="s">
        <v>178</v>
      </c>
      <c r="BE426" s="216">
        <f>IF(N426="základní",J426,0)</f>
        <v>0</v>
      </c>
      <c r="BF426" s="216">
        <f>IF(N426="snížená",J426,0)</f>
        <v>0</v>
      </c>
      <c r="BG426" s="216">
        <f>IF(N426="zákl. přenesená",J426,0)</f>
        <v>0</v>
      </c>
      <c r="BH426" s="216">
        <f>IF(N426="sníž. přenesená",J426,0)</f>
        <v>0</v>
      </c>
      <c r="BI426" s="216">
        <f>IF(N426="nulová",J426,0)</f>
        <v>0</v>
      </c>
      <c r="BJ426" s="15" t="s">
        <v>182</v>
      </c>
      <c r="BK426" s="216">
        <f>ROUND(I426*H426,2)</f>
        <v>0</v>
      </c>
      <c r="BL426" s="15" t="s">
        <v>245</v>
      </c>
      <c r="BM426" s="215" t="s">
        <v>1186</v>
      </c>
    </row>
    <row r="427" spans="1:65" s="2" customFormat="1" ht="37.8" customHeight="1">
      <c r="A427" s="36"/>
      <c r="B427" s="37"/>
      <c r="C427" s="203" t="s">
        <v>1187</v>
      </c>
      <c r="D427" s="203" t="s">
        <v>183</v>
      </c>
      <c r="E427" s="204" t="s">
        <v>1188</v>
      </c>
      <c r="F427" s="205" t="s">
        <v>1189</v>
      </c>
      <c r="G427" s="206" t="s">
        <v>204</v>
      </c>
      <c r="H427" s="207">
        <v>68</v>
      </c>
      <c r="I427" s="208"/>
      <c r="J427" s="209">
        <f>ROUND(I427*H427,2)</f>
        <v>0</v>
      </c>
      <c r="K427" s="210"/>
      <c r="L427" s="42"/>
      <c r="M427" s="211" t="s">
        <v>28</v>
      </c>
      <c r="N427" s="212" t="s">
        <v>46</v>
      </c>
      <c r="O427" s="82"/>
      <c r="P427" s="213">
        <f>O427*H427</f>
        <v>0</v>
      </c>
      <c r="Q427" s="213">
        <v>0</v>
      </c>
      <c r="R427" s="213">
        <f>Q427*H427</f>
        <v>0</v>
      </c>
      <c r="S427" s="213">
        <v>0</v>
      </c>
      <c r="T427" s="214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215" t="s">
        <v>245</v>
      </c>
      <c r="AT427" s="215" t="s">
        <v>183</v>
      </c>
      <c r="AU427" s="215" t="s">
        <v>182</v>
      </c>
      <c r="AY427" s="15" t="s">
        <v>178</v>
      </c>
      <c r="BE427" s="216">
        <f>IF(N427="základní",J427,0)</f>
        <v>0</v>
      </c>
      <c r="BF427" s="216">
        <f>IF(N427="snížená",J427,0)</f>
        <v>0</v>
      </c>
      <c r="BG427" s="216">
        <f>IF(N427="zákl. přenesená",J427,0)</f>
        <v>0</v>
      </c>
      <c r="BH427" s="216">
        <f>IF(N427="sníž. přenesená",J427,0)</f>
        <v>0</v>
      </c>
      <c r="BI427" s="216">
        <f>IF(N427="nulová",J427,0)</f>
        <v>0</v>
      </c>
      <c r="BJ427" s="15" t="s">
        <v>182</v>
      </c>
      <c r="BK427" s="216">
        <f>ROUND(I427*H427,2)</f>
        <v>0</v>
      </c>
      <c r="BL427" s="15" t="s">
        <v>245</v>
      </c>
      <c r="BM427" s="215" t="s">
        <v>1190</v>
      </c>
    </row>
    <row r="428" spans="1:65" s="2" customFormat="1" ht="14.4" customHeight="1">
      <c r="A428" s="36"/>
      <c r="B428" s="37"/>
      <c r="C428" s="217" t="s">
        <v>1191</v>
      </c>
      <c r="D428" s="217" t="s">
        <v>272</v>
      </c>
      <c r="E428" s="218" t="s">
        <v>1192</v>
      </c>
      <c r="F428" s="219" t="s">
        <v>1193</v>
      </c>
      <c r="G428" s="220" t="s">
        <v>204</v>
      </c>
      <c r="H428" s="221">
        <v>81.6</v>
      </c>
      <c r="I428" s="222"/>
      <c r="J428" s="223">
        <f>ROUND(I428*H428,2)</f>
        <v>0</v>
      </c>
      <c r="K428" s="224"/>
      <c r="L428" s="225"/>
      <c r="M428" s="226" t="s">
        <v>28</v>
      </c>
      <c r="N428" s="227" t="s">
        <v>46</v>
      </c>
      <c r="O428" s="82"/>
      <c r="P428" s="213">
        <f>O428*H428</f>
        <v>0</v>
      </c>
      <c r="Q428" s="213">
        <v>0.00016</v>
      </c>
      <c r="R428" s="213">
        <f>Q428*H428</f>
        <v>0.013056</v>
      </c>
      <c r="S428" s="213">
        <v>0</v>
      </c>
      <c r="T428" s="214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215" t="s">
        <v>311</v>
      </c>
      <c r="AT428" s="215" t="s">
        <v>272</v>
      </c>
      <c r="AU428" s="215" t="s">
        <v>182</v>
      </c>
      <c r="AY428" s="15" t="s">
        <v>178</v>
      </c>
      <c r="BE428" s="216">
        <f>IF(N428="základní",J428,0)</f>
        <v>0</v>
      </c>
      <c r="BF428" s="216">
        <f>IF(N428="snížená",J428,0)</f>
        <v>0</v>
      </c>
      <c r="BG428" s="216">
        <f>IF(N428="zákl. přenesená",J428,0)</f>
        <v>0</v>
      </c>
      <c r="BH428" s="216">
        <f>IF(N428="sníž. přenesená",J428,0)</f>
        <v>0</v>
      </c>
      <c r="BI428" s="216">
        <f>IF(N428="nulová",J428,0)</f>
        <v>0</v>
      </c>
      <c r="BJ428" s="15" t="s">
        <v>182</v>
      </c>
      <c r="BK428" s="216">
        <f>ROUND(I428*H428,2)</f>
        <v>0</v>
      </c>
      <c r="BL428" s="15" t="s">
        <v>245</v>
      </c>
      <c r="BM428" s="215" t="s">
        <v>1194</v>
      </c>
    </row>
    <row r="429" spans="1:65" s="2" customFormat="1" ht="37.8" customHeight="1">
      <c r="A429" s="36"/>
      <c r="B429" s="37"/>
      <c r="C429" s="203" t="s">
        <v>1195</v>
      </c>
      <c r="D429" s="203" t="s">
        <v>183</v>
      </c>
      <c r="E429" s="204" t="s">
        <v>1196</v>
      </c>
      <c r="F429" s="205" t="s">
        <v>1197</v>
      </c>
      <c r="G429" s="206" t="s">
        <v>204</v>
      </c>
      <c r="H429" s="207">
        <v>5</v>
      </c>
      <c r="I429" s="208"/>
      <c r="J429" s="209">
        <f>ROUND(I429*H429,2)</f>
        <v>0</v>
      </c>
      <c r="K429" s="210"/>
      <c r="L429" s="42"/>
      <c r="M429" s="211" t="s">
        <v>28</v>
      </c>
      <c r="N429" s="212" t="s">
        <v>46</v>
      </c>
      <c r="O429" s="82"/>
      <c r="P429" s="213">
        <f>O429*H429</f>
        <v>0</v>
      </c>
      <c r="Q429" s="213">
        <v>0</v>
      </c>
      <c r="R429" s="213">
        <f>Q429*H429</f>
        <v>0</v>
      </c>
      <c r="S429" s="213">
        <v>0</v>
      </c>
      <c r="T429" s="214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215" t="s">
        <v>245</v>
      </c>
      <c r="AT429" s="215" t="s">
        <v>183</v>
      </c>
      <c r="AU429" s="215" t="s">
        <v>182</v>
      </c>
      <c r="AY429" s="15" t="s">
        <v>178</v>
      </c>
      <c r="BE429" s="216">
        <f>IF(N429="základní",J429,0)</f>
        <v>0</v>
      </c>
      <c r="BF429" s="216">
        <f>IF(N429="snížená",J429,0)</f>
        <v>0</v>
      </c>
      <c r="BG429" s="216">
        <f>IF(N429="zákl. přenesená",J429,0)</f>
        <v>0</v>
      </c>
      <c r="BH429" s="216">
        <f>IF(N429="sníž. přenesená",J429,0)</f>
        <v>0</v>
      </c>
      <c r="BI429" s="216">
        <f>IF(N429="nulová",J429,0)</f>
        <v>0</v>
      </c>
      <c r="BJ429" s="15" t="s">
        <v>182</v>
      </c>
      <c r="BK429" s="216">
        <f>ROUND(I429*H429,2)</f>
        <v>0</v>
      </c>
      <c r="BL429" s="15" t="s">
        <v>245</v>
      </c>
      <c r="BM429" s="215" t="s">
        <v>1198</v>
      </c>
    </row>
    <row r="430" spans="1:65" s="2" customFormat="1" ht="14.4" customHeight="1">
      <c r="A430" s="36"/>
      <c r="B430" s="37"/>
      <c r="C430" s="217" t="s">
        <v>1199</v>
      </c>
      <c r="D430" s="217" t="s">
        <v>272</v>
      </c>
      <c r="E430" s="218" t="s">
        <v>1200</v>
      </c>
      <c r="F430" s="219" t="s">
        <v>1201</v>
      </c>
      <c r="G430" s="220" t="s">
        <v>204</v>
      </c>
      <c r="H430" s="221">
        <v>6</v>
      </c>
      <c r="I430" s="222"/>
      <c r="J430" s="223">
        <f>ROUND(I430*H430,2)</f>
        <v>0</v>
      </c>
      <c r="K430" s="224"/>
      <c r="L430" s="225"/>
      <c r="M430" s="226" t="s">
        <v>28</v>
      </c>
      <c r="N430" s="227" t="s">
        <v>46</v>
      </c>
      <c r="O430" s="82"/>
      <c r="P430" s="213">
        <f>O430*H430</f>
        <v>0</v>
      </c>
      <c r="Q430" s="213">
        <v>0.00053</v>
      </c>
      <c r="R430" s="213">
        <f>Q430*H430</f>
        <v>0.0031799999999999997</v>
      </c>
      <c r="S430" s="213">
        <v>0</v>
      </c>
      <c r="T430" s="214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215" t="s">
        <v>311</v>
      </c>
      <c r="AT430" s="215" t="s">
        <v>272</v>
      </c>
      <c r="AU430" s="215" t="s">
        <v>182</v>
      </c>
      <c r="AY430" s="15" t="s">
        <v>178</v>
      </c>
      <c r="BE430" s="216">
        <f>IF(N430="základní",J430,0)</f>
        <v>0</v>
      </c>
      <c r="BF430" s="216">
        <f>IF(N430="snížená",J430,0)</f>
        <v>0</v>
      </c>
      <c r="BG430" s="216">
        <f>IF(N430="zákl. přenesená",J430,0)</f>
        <v>0</v>
      </c>
      <c r="BH430" s="216">
        <f>IF(N430="sníž. přenesená",J430,0)</f>
        <v>0</v>
      </c>
      <c r="BI430" s="216">
        <f>IF(N430="nulová",J430,0)</f>
        <v>0</v>
      </c>
      <c r="BJ430" s="15" t="s">
        <v>182</v>
      </c>
      <c r="BK430" s="216">
        <f>ROUND(I430*H430,2)</f>
        <v>0</v>
      </c>
      <c r="BL430" s="15" t="s">
        <v>245</v>
      </c>
      <c r="BM430" s="215" t="s">
        <v>1202</v>
      </c>
    </row>
    <row r="431" spans="1:65" s="2" customFormat="1" ht="24.15" customHeight="1">
      <c r="A431" s="36"/>
      <c r="B431" s="37"/>
      <c r="C431" s="203" t="s">
        <v>1203</v>
      </c>
      <c r="D431" s="203" t="s">
        <v>183</v>
      </c>
      <c r="E431" s="204" t="s">
        <v>1204</v>
      </c>
      <c r="F431" s="205" t="s">
        <v>1205</v>
      </c>
      <c r="G431" s="206" t="s">
        <v>374</v>
      </c>
      <c r="H431" s="207">
        <v>15</v>
      </c>
      <c r="I431" s="208"/>
      <c r="J431" s="209">
        <f>ROUND(I431*H431,2)</f>
        <v>0</v>
      </c>
      <c r="K431" s="210"/>
      <c r="L431" s="42"/>
      <c r="M431" s="211" t="s">
        <v>28</v>
      </c>
      <c r="N431" s="212" t="s">
        <v>46</v>
      </c>
      <c r="O431" s="82"/>
      <c r="P431" s="213">
        <f>O431*H431</f>
        <v>0</v>
      </c>
      <c r="Q431" s="213">
        <v>0</v>
      </c>
      <c r="R431" s="213">
        <f>Q431*H431</f>
        <v>0</v>
      </c>
      <c r="S431" s="213">
        <v>0</v>
      </c>
      <c r="T431" s="214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215" t="s">
        <v>245</v>
      </c>
      <c r="AT431" s="215" t="s">
        <v>183</v>
      </c>
      <c r="AU431" s="215" t="s">
        <v>182</v>
      </c>
      <c r="AY431" s="15" t="s">
        <v>178</v>
      </c>
      <c r="BE431" s="216">
        <f>IF(N431="základní",J431,0)</f>
        <v>0</v>
      </c>
      <c r="BF431" s="216">
        <f>IF(N431="snížená",J431,0)</f>
        <v>0</v>
      </c>
      <c r="BG431" s="216">
        <f>IF(N431="zákl. přenesená",J431,0)</f>
        <v>0</v>
      </c>
      <c r="BH431" s="216">
        <f>IF(N431="sníž. přenesená",J431,0)</f>
        <v>0</v>
      </c>
      <c r="BI431" s="216">
        <f>IF(N431="nulová",J431,0)</f>
        <v>0</v>
      </c>
      <c r="BJ431" s="15" t="s">
        <v>182</v>
      </c>
      <c r="BK431" s="216">
        <f>ROUND(I431*H431,2)</f>
        <v>0</v>
      </c>
      <c r="BL431" s="15" t="s">
        <v>245</v>
      </c>
      <c r="BM431" s="215" t="s">
        <v>1206</v>
      </c>
    </row>
    <row r="432" spans="1:65" s="2" customFormat="1" ht="24.15" customHeight="1">
      <c r="A432" s="36"/>
      <c r="B432" s="37"/>
      <c r="C432" s="203" t="s">
        <v>1207</v>
      </c>
      <c r="D432" s="203" t="s">
        <v>183</v>
      </c>
      <c r="E432" s="204" t="s">
        <v>1208</v>
      </c>
      <c r="F432" s="205" t="s">
        <v>1209</v>
      </c>
      <c r="G432" s="206" t="s">
        <v>374</v>
      </c>
      <c r="H432" s="207">
        <v>10</v>
      </c>
      <c r="I432" s="208"/>
      <c r="J432" s="209">
        <f>ROUND(I432*H432,2)</f>
        <v>0</v>
      </c>
      <c r="K432" s="210"/>
      <c r="L432" s="42"/>
      <c r="M432" s="211" t="s">
        <v>28</v>
      </c>
      <c r="N432" s="212" t="s">
        <v>46</v>
      </c>
      <c r="O432" s="82"/>
      <c r="P432" s="213">
        <f>O432*H432</f>
        <v>0</v>
      </c>
      <c r="Q432" s="213">
        <v>0</v>
      </c>
      <c r="R432" s="213">
        <f>Q432*H432</f>
        <v>0</v>
      </c>
      <c r="S432" s="213">
        <v>0</v>
      </c>
      <c r="T432" s="214">
        <f>S432*H432</f>
        <v>0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215" t="s">
        <v>245</v>
      </c>
      <c r="AT432" s="215" t="s">
        <v>183</v>
      </c>
      <c r="AU432" s="215" t="s">
        <v>182</v>
      </c>
      <c r="AY432" s="15" t="s">
        <v>178</v>
      </c>
      <c r="BE432" s="216">
        <f>IF(N432="základní",J432,0)</f>
        <v>0</v>
      </c>
      <c r="BF432" s="216">
        <f>IF(N432="snížená",J432,0)</f>
        <v>0</v>
      </c>
      <c r="BG432" s="216">
        <f>IF(N432="zákl. přenesená",J432,0)</f>
        <v>0</v>
      </c>
      <c r="BH432" s="216">
        <f>IF(N432="sníž. přenesená",J432,0)</f>
        <v>0</v>
      </c>
      <c r="BI432" s="216">
        <f>IF(N432="nulová",J432,0)</f>
        <v>0</v>
      </c>
      <c r="BJ432" s="15" t="s">
        <v>182</v>
      </c>
      <c r="BK432" s="216">
        <f>ROUND(I432*H432,2)</f>
        <v>0</v>
      </c>
      <c r="BL432" s="15" t="s">
        <v>245</v>
      </c>
      <c r="BM432" s="215" t="s">
        <v>1210</v>
      </c>
    </row>
    <row r="433" spans="1:65" s="2" customFormat="1" ht="24.15" customHeight="1">
      <c r="A433" s="36"/>
      <c r="B433" s="37"/>
      <c r="C433" s="203" t="s">
        <v>1211</v>
      </c>
      <c r="D433" s="203" t="s">
        <v>183</v>
      </c>
      <c r="E433" s="204" t="s">
        <v>1212</v>
      </c>
      <c r="F433" s="205" t="s">
        <v>1213</v>
      </c>
      <c r="G433" s="206" t="s">
        <v>374</v>
      </c>
      <c r="H433" s="207">
        <v>6</v>
      </c>
      <c r="I433" s="208"/>
      <c r="J433" s="209">
        <f>ROUND(I433*H433,2)</f>
        <v>0</v>
      </c>
      <c r="K433" s="210"/>
      <c r="L433" s="42"/>
      <c r="M433" s="211" t="s">
        <v>28</v>
      </c>
      <c r="N433" s="212" t="s">
        <v>46</v>
      </c>
      <c r="O433" s="82"/>
      <c r="P433" s="213">
        <f>O433*H433</f>
        <v>0</v>
      </c>
      <c r="Q433" s="213">
        <v>0</v>
      </c>
      <c r="R433" s="213">
        <f>Q433*H433</f>
        <v>0</v>
      </c>
      <c r="S433" s="213">
        <v>0</v>
      </c>
      <c r="T433" s="214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215" t="s">
        <v>245</v>
      </c>
      <c r="AT433" s="215" t="s">
        <v>183</v>
      </c>
      <c r="AU433" s="215" t="s">
        <v>182</v>
      </c>
      <c r="AY433" s="15" t="s">
        <v>178</v>
      </c>
      <c r="BE433" s="216">
        <f>IF(N433="základní",J433,0)</f>
        <v>0</v>
      </c>
      <c r="BF433" s="216">
        <f>IF(N433="snížená",J433,0)</f>
        <v>0</v>
      </c>
      <c r="BG433" s="216">
        <f>IF(N433="zákl. přenesená",J433,0)</f>
        <v>0</v>
      </c>
      <c r="BH433" s="216">
        <f>IF(N433="sníž. přenesená",J433,0)</f>
        <v>0</v>
      </c>
      <c r="BI433" s="216">
        <f>IF(N433="nulová",J433,0)</f>
        <v>0</v>
      </c>
      <c r="BJ433" s="15" t="s">
        <v>182</v>
      </c>
      <c r="BK433" s="216">
        <f>ROUND(I433*H433,2)</f>
        <v>0</v>
      </c>
      <c r="BL433" s="15" t="s">
        <v>245</v>
      </c>
      <c r="BM433" s="215" t="s">
        <v>1214</v>
      </c>
    </row>
    <row r="434" spans="1:65" s="2" customFormat="1" ht="14.4" customHeight="1">
      <c r="A434" s="36"/>
      <c r="B434" s="37"/>
      <c r="C434" s="217" t="s">
        <v>1215</v>
      </c>
      <c r="D434" s="217" t="s">
        <v>272</v>
      </c>
      <c r="E434" s="218" t="s">
        <v>1216</v>
      </c>
      <c r="F434" s="219" t="s">
        <v>1217</v>
      </c>
      <c r="G434" s="220" t="s">
        <v>1218</v>
      </c>
      <c r="H434" s="221">
        <v>6</v>
      </c>
      <c r="I434" s="222"/>
      <c r="J434" s="223">
        <f>ROUND(I434*H434,2)</f>
        <v>0</v>
      </c>
      <c r="K434" s="224"/>
      <c r="L434" s="225"/>
      <c r="M434" s="226" t="s">
        <v>28</v>
      </c>
      <c r="N434" s="227" t="s">
        <v>46</v>
      </c>
      <c r="O434" s="82"/>
      <c r="P434" s="213">
        <f>O434*H434</f>
        <v>0</v>
      </c>
      <c r="Q434" s="213">
        <v>0</v>
      </c>
      <c r="R434" s="213">
        <f>Q434*H434</f>
        <v>0</v>
      </c>
      <c r="S434" s="213">
        <v>0</v>
      </c>
      <c r="T434" s="214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215" t="s">
        <v>311</v>
      </c>
      <c r="AT434" s="215" t="s">
        <v>272</v>
      </c>
      <c r="AU434" s="215" t="s">
        <v>182</v>
      </c>
      <c r="AY434" s="15" t="s">
        <v>178</v>
      </c>
      <c r="BE434" s="216">
        <f>IF(N434="základní",J434,0)</f>
        <v>0</v>
      </c>
      <c r="BF434" s="216">
        <f>IF(N434="snížená",J434,0)</f>
        <v>0</v>
      </c>
      <c r="BG434" s="216">
        <f>IF(N434="zákl. přenesená",J434,0)</f>
        <v>0</v>
      </c>
      <c r="BH434" s="216">
        <f>IF(N434="sníž. přenesená",J434,0)</f>
        <v>0</v>
      </c>
      <c r="BI434" s="216">
        <f>IF(N434="nulová",J434,0)</f>
        <v>0</v>
      </c>
      <c r="BJ434" s="15" t="s">
        <v>182</v>
      </c>
      <c r="BK434" s="216">
        <f>ROUND(I434*H434,2)</f>
        <v>0</v>
      </c>
      <c r="BL434" s="15" t="s">
        <v>245</v>
      </c>
      <c r="BM434" s="215" t="s">
        <v>1219</v>
      </c>
    </row>
    <row r="435" spans="1:65" s="2" customFormat="1" ht="37.8" customHeight="1">
      <c r="A435" s="36"/>
      <c r="B435" s="37"/>
      <c r="C435" s="203" t="s">
        <v>1220</v>
      </c>
      <c r="D435" s="203" t="s">
        <v>183</v>
      </c>
      <c r="E435" s="204" t="s">
        <v>1221</v>
      </c>
      <c r="F435" s="205" t="s">
        <v>1222</v>
      </c>
      <c r="G435" s="206" t="s">
        <v>374</v>
      </c>
      <c r="H435" s="207">
        <v>6</v>
      </c>
      <c r="I435" s="208"/>
      <c r="J435" s="209">
        <f>ROUND(I435*H435,2)</f>
        <v>0</v>
      </c>
      <c r="K435" s="210"/>
      <c r="L435" s="42"/>
      <c r="M435" s="211" t="s">
        <v>28</v>
      </c>
      <c r="N435" s="212" t="s">
        <v>46</v>
      </c>
      <c r="O435" s="82"/>
      <c r="P435" s="213">
        <f>O435*H435</f>
        <v>0</v>
      </c>
      <c r="Q435" s="213">
        <v>0</v>
      </c>
      <c r="R435" s="213">
        <f>Q435*H435</f>
        <v>0</v>
      </c>
      <c r="S435" s="213">
        <v>0</v>
      </c>
      <c r="T435" s="214">
        <f>S435*H435</f>
        <v>0</v>
      </c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R435" s="215" t="s">
        <v>245</v>
      </c>
      <c r="AT435" s="215" t="s">
        <v>183</v>
      </c>
      <c r="AU435" s="215" t="s">
        <v>182</v>
      </c>
      <c r="AY435" s="15" t="s">
        <v>178</v>
      </c>
      <c r="BE435" s="216">
        <f>IF(N435="základní",J435,0)</f>
        <v>0</v>
      </c>
      <c r="BF435" s="216">
        <f>IF(N435="snížená",J435,0)</f>
        <v>0</v>
      </c>
      <c r="BG435" s="216">
        <f>IF(N435="zákl. přenesená",J435,0)</f>
        <v>0</v>
      </c>
      <c r="BH435" s="216">
        <f>IF(N435="sníž. přenesená",J435,0)</f>
        <v>0</v>
      </c>
      <c r="BI435" s="216">
        <f>IF(N435="nulová",J435,0)</f>
        <v>0</v>
      </c>
      <c r="BJ435" s="15" t="s">
        <v>182</v>
      </c>
      <c r="BK435" s="216">
        <f>ROUND(I435*H435,2)</f>
        <v>0</v>
      </c>
      <c r="BL435" s="15" t="s">
        <v>245</v>
      </c>
      <c r="BM435" s="215" t="s">
        <v>1223</v>
      </c>
    </row>
    <row r="436" spans="1:65" s="2" customFormat="1" ht="37.8" customHeight="1">
      <c r="A436" s="36"/>
      <c r="B436" s="37"/>
      <c r="C436" s="203" t="s">
        <v>1224</v>
      </c>
      <c r="D436" s="203" t="s">
        <v>183</v>
      </c>
      <c r="E436" s="204" t="s">
        <v>1225</v>
      </c>
      <c r="F436" s="205" t="s">
        <v>1226</v>
      </c>
      <c r="G436" s="206" t="s">
        <v>374</v>
      </c>
      <c r="H436" s="207">
        <v>6</v>
      </c>
      <c r="I436" s="208"/>
      <c r="J436" s="209">
        <f>ROUND(I436*H436,2)</f>
        <v>0</v>
      </c>
      <c r="K436" s="210"/>
      <c r="L436" s="42"/>
      <c r="M436" s="211" t="s">
        <v>28</v>
      </c>
      <c r="N436" s="212" t="s">
        <v>46</v>
      </c>
      <c r="O436" s="82"/>
      <c r="P436" s="213">
        <f>O436*H436</f>
        <v>0</v>
      </c>
      <c r="Q436" s="213">
        <v>0</v>
      </c>
      <c r="R436" s="213">
        <f>Q436*H436</f>
        <v>0</v>
      </c>
      <c r="S436" s="213">
        <v>0</v>
      </c>
      <c r="T436" s="214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215" t="s">
        <v>245</v>
      </c>
      <c r="AT436" s="215" t="s">
        <v>183</v>
      </c>
      <c r="AU436" s="215" t="s">
        <v>182</v>
      </c>
      <c r="AY436" s="15" t="s">
        <v>178</v>
      </c>
      <c r="BE436" s="216">
        <f>IF(N436="základní",J436,0)</f>
        <v>0</v>
      </c>
      <c r="BF436" s="216">
        <f>IF(N436="snížená",J436,0)</f>
        <v>0</v>
      </c>
      <c r="BG436" s="216">
        <f>IF(N436="zákl. přenesená",J436,0)</f>
        <v>0</v>
      </c>
      <c r="BH436" s="216">
        <f>IF(N436="sníž. přenesená",J436,0)</f>
        <v>0</v>
      </c>
      <c r="BI436" s="216">
        <f>IF(N436="nulová",J436,0)</f>
        <v>0</v>
      </c>
      <c r="BJ436" s="15" t="s">
        <v>182</v>
      </c>
      <c r="BK436" s="216">
        <f>ROUND(I436*H436,2)</f>
        <v>0</v>
      </c>
      <c r="BL436" s="15" t="s">
        <v>245</v>
      </c>
      <c r="BM436" s="215" t="s">
        <v>1227</v>
      </c>
    </row>
    <row r="437" spans="1:65" s="2" customFormat="1" ht="14.4" customHeight="1">
      <c r="A437" s="36"/>
      <c r="B437" s="37"/>
      <c r="C437" s="217" t="s">
        <v>1228</v>
      </c>
      <c r="D437" s="217" t="s">
        <v>272</v>
      </c>
      <c r="E437" s="218" t="s">
        <v>1229</v>
      </c>
      <c r="F437" s="219" t="s">
        <v>1230</v>
      </c>
      <c r="G437" s="220" t="s">
        <v>1218</v>
      </c>
      <c r="H437" s="221">
        <v>6</v>
      </c>
      <c r="I437" s="222"/>
      <c r="J437" s="223">
        <f>ROUND(I437*H437,2)</f>
        <v>0</v>
      </c>
      <c r="K437" s="224"/>
      <c r="L437" s="225"/>
      <c r="M437" s="226" t="s">
        <v>28</v>
      </c>
      <c r="N437" s="227" t="s">
        <v>46</v>
      </c>
      <c r="O437" s="82"/>
      <c r="P437" s="213">
        <f>O437*H437</f>
        <v>0</v>
      </c>
      <c r="Q437" s="213">
        <v>0</v>
      </c>
      <c r="R437" s="213">
        <f>Q437*H437</f>
        <v>0</v>
      </c>
      <c r="S437" s="213">
        <v>0</v>
      </c>
      <c r="T437" s="214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215" t="s">
        <v>311</v>
      </c>
      <c r="AT437" s="215" t="s">
        <v>272</v>
      </c>
      <c r="AU437" s="215" t="s">
        <v>182</v>
      </c>
      <c r="AY437" s="15" t="s">
        <v>178</v>
      </c>
      <c r="BE437" s="216">
        <f>IF(N437="základní",J437,0)</f>
        <v>0</v>
      </c>
      <c r="BF437" s="216">
        <f>IF(N437="snížená",J437,0)</f>
        <v>0</v>
      </c>
      <c r="BG437" s="216">
        <f>IF(N437="zákl. přenesená",J437,0)</f>
        <v>0</v>
      </c>
      <c r="BH437" s="216">
        <f>IF(N437="sníž. přenesená",J437,0)</f>
        <v>0</v>
      </c>
      <c r="BI437" s="216">
        <f>IF(N437="nulová",J437,0)</f>
        <v>0</v>
      </c>
      <c r="BJ437" s="15" t="s">
        <v>182</v>
      </c>
      <c r="BK437" s="216">
        <f>ROUND(I437*H437,2)</f>
        <v>0</v>
      </c>
      <c r="BL437" s="15" t="s">
        <v>245</v>
      </c>
      <c r="BM437" s="215" t="s">
        <v>1231</v>
      </c>
    </row>
    <row r="438" spans="1:65" s="2" customFormat="1" ht="24.15" customHeight="1">
      <c r="A438" s="36"/>
      <c r="B438" s="37"/>
      <c r="C438" s="203" t="s">
        <v>1232</v>
      </c>
      <c r="D438" s="203" t="s">
        <v>183</v>
      </c>
      <c r="E438" s="204" t="s">
        <v>1233</v>
      </c>
      <c r="F438" s="205" t="s">
        <v>1234</v>
      </c>
      <c r="G438" s="206" t="s">
        <v>374</v>
      </c>
      <c r="H438" s="207">
        <v>1</v>
      </c>
      <c r="I438" s="208"/>
      <c r="J438" s="209">
        <f>ROUND(I438*H438,2)</f>
        <v>0</v>
      </c>
      <c r="K438" s="210"/>
      <c r="L438" s="42"/>
      <c r="M438" s="211" t="s">
        <v>28</v>
      </c>
      <c r="N438" s="212" t="s">
        <v>46</v>
      </c>
      <c r="O438" s="82"/>
      <c r="P438" s="213">
        <f>O438*H438</f>
        <v>0</v>
      </c>
      <c r="Q438" s="213">
        <v>0</v>
      </c>
      <c r="R438" s="213">
        <f>Q438*H438</f>
        <v>0</v>
      </c>
      <c r="S438" s="213">
        <v>0</v>
      </c>
      <c r="T438" s="214">
        <f>S438*H438</f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215" t="s">
        <v>245</v>
      </c>
      <c r="AT438" s="215" t="s">
        <v>183</v>
      </c>
      <c r="AU438" s="215" t="s">
        <v>182</v>
      </c>
      <c r="AY438" s="15" t="s">
        <v>178</v>
      </c>
      <c r="BE438" s="216">
        <f>IF(N438="základní",J438,0)</f>
        <v>0</v>
      </c>
      <c r="BF438" s="216">
        <f>IF(N438="snížená",J438,0)</f>
        <v>0</v>
      </c>
      <c r="BG438" s="216">
        <f>IF(N438="zákl. přenesená",J438,0)</f>
        <v>0</v>
      </c>
      <c r="BH438" s="216">
        <f>IF(N438="sníž. přenesená",J438,0)</f>
        <v>0</v>
      </c>
      <c r="BI438" s="216">
        <f>IF(N438="nulová",J438,0)</f>
        <v>0</v>
      </c>
      <c r="BJ438" s="15" t="s">
        <v>182</v>
      </c>
      <c r="BK438" s="216">
        <f>ROUND(I438*H438,2)</f>
        <v>0</v>
      </c>
      <c r="BL438" s="15" t="s">
        <v>245</v>
      </c>
      <c r="BM438" s="215" t="s">
        <v>1235</v>
      </c>
    </row>
    <row r="439" spans="1:65" s="2" customFormat="1" ht="14.4" customHeight="1">
      <c r="A439" s="36"/>
      <c r="B439" s="37"/>
      <c r="C439" s="217" t="s">
        <v>1236</v>
      </c>
      <c r="D439" s="217" t="s">
        <v>272</v>
      </c>
      <c r="E439" s="218" t="s">
        <v>1237</v>
      </c>
      <c r="F439" s="219" t="s">
        <v>1238</v>
      </c>
      <c r="G439" s="220" t="s">
        <v>1218</v>
      </c>
      <c r="H439" s="221">
        <v>1</v>
      </c>
      <c r="I439" s="222"/>
      <c r="J439" s="223">
        <f>ROUND(I439*H439,2)</f>
        <v>0</v>
      </c>
      <c r="K439" s="224"/>
      <c r="L439" s="225"/>
      <c r="M439" s="226" t="s">
        <v>28</v>
      </c>
      <c r="N439" s="227" t="s">
        <v>46</v>
      </c>
      <c r="O439" s="82"/>
      <c r="P439" s="213">
        <f>O439*H439</f>
        <v>0</v>
      </c>
      <c r="Q439" s="213">
        <v>0.015</v>
      </c>
      <c r="R439" s="213">
        <f>Q439*H439</f>
        <v>0.015</v>
      </c>
      <c r="S439" s="213">
        <v>0</v>
      </c>
      <c r="T439" s="214">
        <f>S439*H439</f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215" t="s">
        <v>311</v>
      </c>
      <c r="AT439" s="215" t="s">
        <v>272</v>
      </c>
      <c r="AU439" s="215" t="s">
        <v>182</v>
      </c>
      <c r="AY439" s="15" t="s">
        <v>178</v>
      </c>
      <c r="BE439" s="216">
        <f>IF(N439="základní",J439,0)</f>
        <v>0</v>
      </c>
      <c r="BF439" s="216">
        <f>IF(N439="snížená",J439,0)</f>
        <v>0</v>
      </c>
      <c r="BG439" s="216">
        <f>IF(N439="zákl. přenesená",J439,0)</f>
        <v>0</v>
      </c>
      <c r="BH439" s="216">
        <f>IF(N439="sníž. přenesená",J439,0)</f>
        <v>0</v>
      </c>
      <c r="BI439" s="216">
        <f>IF(N439="nulová",J439,0)</f>
        <v>0</v>
      </c>
      <c r="BJ439" s="15" t="s">
        <v>182</v>
      </c>
      <c r="BK439" s="216">
        <f>ROUND(I439*H439,2)</f>
        <v>0</v>
      </c>
      <c r="BL439" s="15" t="s">
        <v>245</v>
      </c>
      <c r="BM439" s="215" t="s">
        <v>1239</v>
      </c>
    </row>
    <row r="440" spans="1:65" s="2" customFormat="1" ht="24.15" customHeight="1">
      <c r="A440" s="36"/>
      <c r="B440" s="37"/>
      <c r="C440" s="203" t="s">
        <v>1240</v>
      </c>
      <c r="D440" s="203" t="s">
        <v>183</v>
      </c>
      <c r="E440" s="204" t="s">
        <v>1241</v>
      </c>
      <c r="F440" s="205" t="s">
        <v>1242</v>
      </c>
      <c r="G440" s="206" t="s">
        <v>374</v>
      </c>
      <c r="H440" s="207">
        <v>1</v>
      </c>
      <c r="I440" s="208"/>
      <c r="J440" s="209">
        <f>ROUND(I440*H440,2)</f>
        <v>0</v>
      </c>
      <c r="K440" s="210"/>
      <c r="L440" s="42"/>
      <c r="M440" s="211" t="s">
        <v>28</v>
      </c>
      <c r="N440" s="212" t="s">
        <v>46</v>
      </c>
      <c r="O440" s="82"/>
      <c r="P440" s="213">
        <f>O440*H440</f>
        <v>0</v>
      </c>
      <c r="Q440" s="213">
        <v>0</v>
      </c>
      <c r="R440" s="213">
        <f>Q440*H440</f>
        <v>0</v>
      </c>
      <c r="S440" s="213">
        <v>0</v>
      </c>
      <c r="T440" s="214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215" t="s">
        <v>245</v>
      </c>
      <c r="AT440" s="215" t="s">
        <v>183</v>
      </c>
      <c r="AU440" s="215" t="s">
        <v>182</v>
      </c>
      <c r="AY440" s="15" t="s">
        <v>178</v>
      </c>
      <c r="BE440" s="216">
        <f>IF(N440="základní",J440,0)</f>
        <v>0</v>
      </c>
      <c r="BF440" s="216">
        <f>IF(N440="snížená",J440,0)</f>
        <v>0</v>
      </c>
      <c r="BG440" s="216">
        <f>IF(N440="zákl. přenesená",J440,0)</f>
        <v>0</v>
      </c>
      <c r="BH440" s="216">
        <f>IF(N440="sníž. přenesená",J440,0)</f>
        <v>0</v>
      </c>
      <c r="BI440" s="216">
        <f>IF(N440="nulová",J440,0)</f>
        <v>0</v>
      </c>
      <c r="BJ440" s="15" t="s">
        <v>182</v>
      </c>
      <c r="BK440" s="216">
        <f>ROUND(I440*H440,2)</f>
        <v>0</v>
      </c>
      <c r="BL440" s="15" t="s">
        <v>245</v>
      </c>
      <c r="BM440" s="215" t="s">
        <v>1243</v>
      </c>
    </row>
    <row r="441" spans="1:65" s="2" customFormat="1" ht="14.4" customHeight="1">
      <c r="A441" s="36"/>
      <c r="B441" s="37"/>
      <c r="C441" s="217" t="s">
        <v>1244</v>
      </c>
      <c r="D441" s="217" t="s">
        <v>272</v>
      </c>
      <c r="E441" s="218" t="s">
        <v>1245</v>
      </c>
      <c r="F441" s="219" t="s">
        <v>1246</v>
      </c>
      <c r="G441" s="220" t="s">
        <v>1218</v>
      </c>
      <c r="H441" s="221">
        <v>1</v>
      </c>
      <c r="I441" s="222"/>
      <c r="J441" s="223">
        <f>ROUND(I441*H441,2)</f>
        <v>0</v>
      </c>
      <c r="K441" s="224"/>
      <c r="L441" s="225"/>
      <c r="M441" s="226" t="s">
        <v>28</v>
      </c>
      <c r="N441" s="227" t="s">
        <v>46</v>
      </c>
      <c r="O441" s="82"/>
      <c r="P441" s="213">
        <f>O441*H441</f>
        <v>0</v>
      </c>
      <c r="Q441" s="213">
        <v>0.005</v>
      </c>
      <c r="R441" s="213">
        <f>Q441*H441</f>
        <v>0.005</v>
      </c>
      <c r="S441" s="213">
        <v>0</v>
      </c>
      <c r="T441" s="214">
        <f>S441*H441</f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215" t="s">
        <v>311</v>
      </c>
      <c r="AT441" s="215" t="s">
        <v>272</v>
      </c>
      <c r="AU441" s="215" t="s">
        <v>182</v>
      </c>
      <c r="AY441" s="15" t="s">
        <v>178</v>
      </c>
      <c r="BE441" s="216">
        <f>IF(N441="základní",J441,0)</f>
        <v>0</v>
      </c>
      <c r="BF441" s="216">
        <f>IF(N441="snížená",J441,0)</f>
        <v>0</v>
      </c>
      <c r="BG441" s="216">
        <f>IF(N441="zákl. přenesená",J441,0)</f>
        <v>0</v>
      </c>
      <c r="BH441" s="216">
        <f>IF(N441="sníž. přenesená",J441,0)</f>
        <v>0</v>
      </c>
      <c r="BI441" s="216">
        <f>IF(N441="nulová",J441,0)</f>
        <v>0</v>
      </c>
      <c r="BJ441" s="15" t="s">
        <v>182</v>
      </c>
      <c r="BK441" s="216">
        <f>ROUND(I441*H441,2)</f>
        <v>0</v>
      </c>
      <c r="BL441" s="15" t="s">
        <v>245</v>
      </c>
      <c r="BM441" s="215" t="s">
        <v>1247</v>
      </c>
    </row>
    <row r="442" spans="1:65" s="2" customFormat="1" ht="14.4" customHeight="1">
      <c r="A442" s="36"/>
      <c r="B442" s="37"/>
      <c r="C442" s="217" t="s">
        <v>1248</v>
      </c>
      <c r="D442" s="217" t="s">
        <v>272</v>
      </c>
      <c r="E442" s="218" t="s">
        <v>1249</v>
      </c>
      <c r="F442" s="219" t="s">
        <v>1250</v>
      </c>
      <c r="G442" s="220" t="s">
        <v>1218</v>
      </c>
      <c r="H442" s="221">
        <v>1</v>
      </c>
      <c r="I442" s="222"/>
      <c r="J442" s="223">
        <f>ROUND(I442*H442,2)</f>
        <v>0</v>
      </c>
      <c r="K442" s="224"/>
      <c r="L442" s="225"/>
      <c r="M442" s="226" t="s">
        <v>28</v>
      </c>
      <c r="N442" s="227" t="s">
        <v>46</v>
      </c>
      <c r="O442" s="82"/>
      <c r="P442" s="213">
        <f>O442*H442</f>
        <v>0</v>
      </c>
      <c r="Q442" s="213">
        <v>0.039</v>
      </c>
      <c r="R442" s="213">
        <f>Q442*H442</f>
        <v>0.039</v>
      </c>
      <c r="S442" s="213">
        <v>0</v>
      </c>
      <c r="T442" s="214">
        <f>S442*H442</f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215" t="s">
        <v>311</v>
      </c>
      <c r="AT442" s="215" t="s">
        <v>272</v>
      </c>
      <c r="AU442" s="215" t="s">
        <v>182</v>
      </c>
      <c r="AY442" s="15" t="s">
        <v>178</v>
      </c>
      <c r="BE442" s="216">
        <f>IF(N442="základní",J442,0)</f>
        <v>0</v>
      </c>
      <c r="BF442" s="216">
        <f>IF(N442="snížená",J442,0)</f>
        <v>0</v>
      </c>
      <c r="BG442" s="216">
        <f>IF(N442="zákl. přenesená",J442,0)</f>
        <v>0</v>
      </c>
      <c r="BH442" s="216">
        <f>IF(N442="sníž. přenesená",J442,0)</f>
        <v>0</v>
      </c>
      <c r="BI442" s="216">
        <f>IF(N442="nulová",J442,0)</f>
        <v>0</v>
      </c>
      <c r="BJ442" s="15" t="s">
        <v>182</v>
      </c>
      <c r="BK442" s="216">
        <f>ROUND(I442*H442,2)</f>
        <v>0</v>
      </c>
      <c r="BL442" s="15" t="s">
        <v>245</v>
      </c>
      <c r="BM442" s="215" t="s">
        <v>1251</v>
      </c>
    </row>
    <row r="443" spans="1:65" s="2" customFormat="1" ht="14.4" customHeight="1">
      <c r="A443" s="36"/>
      <c r="B443" s="37"/>
      <c r="C443" s="203" t="s">
        <v>1252</v>
      </c>
      <c r="D443" s="203" t="s">
        <v>183</v>
      </c>
      <c r="E443" s="204" t="s">
        <v>1253</v>
      </c>
      <c r="F443" s="205" t="s">
        <v>1254</v>
      </c>
      <c r="G443" s="206" t="s">
        <v>374</v>
      </c>
      <c r="H443" s="207">
        <v>1</v>
      </c>
      <c r="I443" s="208"/>
      <c r="J443" s="209">
        <f>ROUND(I443*H443,2)</f>
        <v>0</v>
      </c>
      <c r="K443" s="210"/>
      <c r="L443" s="42"/>
      <c r="M443" s="211" t="s">
        <v>28</v>
      </c>
      <c r="N443" s="212" t="s">
        <v>46</v>
      </c>
      <c r="O443" s="82"/>
      <c r="P443" s="213">
        <f>O443*H443</f>
        <v>0</v>
      </c>
      <c r="Q443" s="213">
        <v>0</v>
      </c>
      <c r="R443" s="213">
        <f>Q443*H443</f>
        <v>0</v>
      </c>
      <c r="S443" s="213">
        <v>0</v>
      </c>
      <c r="T443" s="214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215" t="s">
        <v>245</v>
      </c>
      <c r="AT443" s="215" t="s">
        <v>183</v>
      </c>
      <c r="AU443" s="215" t="s">
        <v>182</v>
      </c>
      <c r="AY443" s="15" t="s">
        <v>178</v>
      </c>
      <c r="BE443" s="216">
        <f>IF(N443="základní",J443,0)</f>
        <v>0</v>
      </c>
      <c r="BF443" s="216">
        <f>IF(N443="snížená",J443,0)</f>
        <v>0</v>
      </c>
      <c r="BG443" s="216">
        <f>IF(N443="zákl. přenesená",J443,0)</f>
        <v>0</v>
      </c>
      <c r="BH443" s="216">
        <f>IF(N443="sníž. přenesená",J443,0)</f>
        <v>0</v>
      </c>
      <c r="BI443" s="216">
        <f>IF(N443="nulová",J443,0)</f>
        <v>0</v>
      </c>
      <c r="BJ443" s="15" t="s">
        <v>182</v>
      </c>
      <c r="BK443" s="216">
        <f>ROUND(I443*H443,2)</f>
        <v>0</v>
      </c>
      <c r="BL443" s="15" t="s">
        <v>245</v>
      </c>
      <c r="BM443" s="215" t="s">
        <v>1255</v>
      </c>
    </row>
    <row r="444" spans="1:65" s="2" customFormat="1" ht="37.8" customHeight="1">
      <c r="A444" s="36"/>
      <c r="B444" s="37"/>
      <c r="C444" s="203" t="s">
        <v>1256</v>
      </c>
      <c r="D444" s="203" t="s">
        <v>183</v>
      </c>
      <c r="E444" s="204" t="s">
        <v>1257</v>
      </c>
      <c r="F444" s="205" t="s">
        <v>1258</v>
      </c>
      <c r="G444" s="206" t="s">
        <v>374</v>
      </c>
      <c r="H444" s="207">
        <v>3</v>
      </c>
      <c r="I444" s="208"/>
      <c r="J444" s="209">
        <f>ROUND(I444*H444,2)</f>
        <v>0</v>
      </c>
      <c r="K444" s="210"/>
      <c r="L444" s="42"/>
      <c r="M444" s="211" t="s">
        <v>28</v>
      </c>
      <c r="N444" s="212" t="s">
        <v>46</v>
      </c>
      <c r="O444" s="82"/>
      <c r="P444" s="213">
        <f>O444*H444</f>
        <v>0</v>
      </c>
      <c r="Q444" s="213">
        <v>0</v>
      </c>
      <c r="R444" s="213">
        <f>Q444*H444</f>
        <v>0</v>
      </c>
      <c r="S444" s="213">
        <v>0</v>
      </c>
      <c r="T444" s="214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215" t="s">
        <v>245</v>
      </c>
      <c r="AT444" s="215" t="s">
        <v>183</v>
      </c>
      <c r="AU444" s="215" t="s">
        <v>182</v>
      </c>
      <c r="AY444" s="15" t="s">
        <v>178</v>
      </c>
      <c r="BE444" s="216">
        <f>IF(N444="základní",J444,0)</f>
        <v>0</v>
      </c>
      <c r="BF444" s="216">
        <f>IF(N444="snížená",J444,0)</f>
        <v>0</v>
      </c>
      <c r="BG444" s="216">
        <f>IF(N444="zákl. přenesená",J444,0)</f>
        <v>0</v>
      </c>
      <c r="BH444" s="216">
        <f>IF(N444="sníž. přenesená",J444,0)</f>
        <v>0</v>
      </c>
      <c r="BI444" s="216">
        <f>IF(N444="nulová",J444,0)</f>
        <v>0</v>
      </c>
      <c r="BJ444" s="15" t="s">
        <v>182</v>
      </c>
      <c r="BK444" s="216">
        <f>ROUND(I444*H444,2)</f>
        <v>0</v>
      </c>
      <c r="BL444" s="15" t="s">
        <v>245</v>
      </c>
      <c r="BM444" s="215" t="s">
        <v>1259</v>
      </c>
    </row>
    <row r="445" spans="1:65" s="2" customFormat="1" ht="14.4" customHeight="1">
      <c r="A445" s="36"/>
      <c r="B445" s="37"/>
      <c r="C445" s="217" t="s">
        <v>1260</v>
      </c>
      <c r="D445" s="217" t="s">
        <v>272</v>
      </c>
      <c r="E445" s="218" t="s">
        <v>1261</v>
      </c>
      <c r="F445" s="219" t="s">
        <v>1262</v>
      </c>
      <c r="G445" s="220" t="s">
        <v>1123</v>
      </c>
      <c r="H445" s="221">
        <v>3</v>
      </c>
      <c r="I445" s="222"/>
      <c r="J445" s="223">
        <f>ROUND(I445*H445,2)</f>
        <v>0</v>
      </c>
      <c r="K445" s="224"/>
      <c r="L445" s="225"/>
      <c r="M445" s="226" t="s">
        <v>28</v>
      </c>
      <c r="N445" s="227" t="s">
        <v>46</v>
      </c>
      <c r="O445" s="82"/>
      <c r="P445" s="213">
        <f>O445*H445</f>
        <v>0</v>
      </c>
      <c r="Q445" s="213">
        <v>5E-05</v>
      </c>
      <c r="R445" s="213">
        <f>Q445*H445</f>
        <v>0.00015000000000000001</v>
      </c>
      <c r="S445" s="213">
        <v>0</v>
      </c>
      <c r="T445" s="214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215" t="s">
        <v>311</v>
      </c>
      <c r="AT445" s="215" t="s">
        <v>272</v>
      </c>
      <c r="AU445" s="215" t="s">
        <v>182</v>
      </c>
      <c r="AY445" s="15" t="s">
        <v>178</v>
      </c>
      <c r="BE445" s="216">
        <f>IF(N445="základní",J445,0)</f>
        <v>0</v>
      </c>
      <c r="BF445" s="216">
        <f>IF(N445="snížená",J445,0)</f>
        <v>0</v>
      </c>
      <c r="BG445" s="216">
        <f>IF(N445="zákl. přenesená",J445,0)</f>
        <v>0</v>
      </c>
      <c r="BH445" s="216">
        <f>IF(N445="sníž. přenesená",J445,0)</f>
        <v>0</v>
      </c>
      <c r="BI445" s="216">
        <f>IF(N445="nulová",J445,0)</f>
        <v>0</v>
      </c>
      <c r="BJ445" s="15" t="s">
        <v>182</v>
      </c>
      <c r="BK445" s="216">
        <f>ROUND(I445*H445,2)</f>
        <v>0</v>
      </c>
      <c r="BL445" s="15" t="s">
        <v>245</v>
      </c>
      <c r="BM445" s="215" t="s">
        <v>1263</v>
      </c>
    </row>
    <row r="446" spans="1:65" s="2" customFormat="1" ht="37.8" customHeight="1">
      <c r="A446" s="36"/>
      <c r="B446" s="37"/>
      <c r="C446" s="203" t="s">
        <v>1264</v>
      </c>
      <c r="D446" s="203" t="s">
        <v>183</v>
      </c>
      <c r="E446" s="204" t="s">
        <v>1265</v>
      </c>
      <c r="F446" s="205" t="s">
        <v>1266</v>
      </c>
      <c r="G446" s="206" t="s">
        <v>374</v>
      </c>
      <c r="H446" s="207">
        <v>5</v>
      </c>
      <c r="I446" s="208"/>
      <c r="J446" s="209">
        <f>ROUND(I446*H446,2)</f>
        <v>0</v>
      </c>
      <c r="K446" s="210"/>
      <c r="L446" s="42"/>
      <c r="M446" s="211" t="s">
        <v>28</v>
      </c>
      <c r="N446" s="212" t="s">
        <v>46</v>
      </c>
      <c r="O446" s="82"/>
      <c r="P446" s="213">
        <f>O446*H446</f>
        <v>0</v>
      </c>
      <c r="Q446" s="213">
        <v>0</v>
      </c>
      <c r="R446" s="213">
        <f>Q446*H446</f>
        <v>0</v>
      </c>
      <c r="S446" s="213">
        <v>0</v>
      </c>
      <c r="T446" s="214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215" t="s">
        <v>245</v>
      </c>
      <c r="AT446" s="215" t="s">
        <v>183</v>
      </c>
      <c r="AU446" s="215" t="s">
        <v>182</v>
      </c>
      <c r="AY446" s="15" t="s">
        <v>178</v>
      </c>
      <c r="BE446" s="216">
        <f>IF(N446="základní",J446,0)</f>
        <v>0</v>
      </c>
      <c r="BF446" s="216">
        <f>IF(N446="snížená",J446,0)</f>
        <v>0</v>
      </c>
      <c r="BG446" s="216">
        <f>IF(N446="zákl. přenesená",J446,0)</f>
        <v>0</v>
      </c>
      <c r="BH446" s="216">
        <f>IF(N446="sníž. přenesená",J446,0)</f>
        <v>0</v>
      </c>
      <c r="BI446" s="216">
        <f>IF(N446="nulová",J446,0)</f>
        <v>0</v>
      </c>
      <c r="BJ446" s="15" t="s">
        <v>182</v>
      </c>
      <c r="BK446" s="216">
        <f>ROUND(I446*H446,2)</f>
        <v>0</v>
      </c>
      <c r="BL446" s="15" t="s">
        <v>245</v>
      </c>
      <c r="BM446" s="215" t="s">
        <v>1267</v>
      </c>
    </row>
    <row r="447" spans="1:65" s="2" customFormat="1" ht="14.4" customHeight="1">
      <c r="A447" s="36"/>
      <c r="B447" s="37"/>
      <c r="C447" s="217" t="s">
        <v>1268</v>
      </c>
      <c r="D447" s="217" t="s">
        <v>272</v>
      </c>
      <c r="E447" s="218" t="s">
        <v>1269</v>
      </c>
      <c r="F447" s="219" t="s">
        <v>1270</v>
      </c>
      <c r="G447" s="220" t="s">
        <v>1123</v>
      </c>
      <c r="H447" s="221">
        <v>5</v>
      </c>
      <c r="I447" s="222"/>
      <c r="J447" s="223">
        <f>ROUND(I447*H447,2)</f>
        <v>0</v>
      </c>
      <c r="K447" s="224"/>
      <c r="L447" s="225"/>
      <c r="M447" s="226" t="s">
        <v>28</v>
      </c>
      <c r="N447" s="227" t="s">
        <v>46</v>
      </c>
      <c r="O447" s="82"/>
      <c r="P447" s="213">
        <f>O447*H447</f>
        <v>0</v>
      </c>
      <c r="Q447" s="213">
        <v>5E-05</v>
      </c>
      <c r="R447" s="213">
        <f>Q447*H447</f>
        <v>0.00025</v>
      </c>
      <c r="S447" s="213">
        <v>0</v>
      </c>
      <c r="T447" s="214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215" t="s">
        <v>311</v>
      </c>
      <c r="AT447" s="215" t="s">
        <v>272</v>
      </c>
      <c r="AU447" s="215" t="s">
        <v>182</v>
      </c>
      <c r="AY447" s="15" t="s">
        <v>178</v>
      </c>
      <c r="BE447" s="216">
        <f>IF(N447="základní",J447,0)</f>
        <v>0</v>
      </c>
      <c r="BF447" s="216">
        <f>IF(N447="snížená",J447,0)</f>
        <v>0</v>
      </c>
      <c r="BG447" s="216">
        <f>IF(N447="zákl. přenesená",J447,0)</f>
        <v>0</v>
      </c>
      <c r="BH447" s="216">
        <f>IF(N447="sníž. přenesená",J447,0)</f>
        <v>0</v>
      </c>
      <c r="BI447" s="216">
        <f>IF(N447="nulová",J447,0)</f>
        <v>0</v>
      </c>
      <c r="BJ447" s="15" t="s">
        <v>182</v>
      </c>
      <c r="BK447" s="216">
        <f>ROUND(I447*H447,2)</f>
        <v>0</v>
      </c>
      <c r="BL447" s="15" t="s">
        <v>245</v>
      </c>
      <c r="BM447" s="215" t="s">
        <v>1271</v>
      </c>
    </row>
    <row r="448" spans="1:65" s="2" customFormat="1" ht="24.15" customHeight="1">
      <c r="A448" s="36"/>
      <c r="B448" s="37"/>
      <c r="C448" s="203" t="s">
        <v>1272</v>
      </c>
      <c r="D448" s="203" t="s">
        <v>183</v>
      </c>
      <c r="E448" s="204" t="s">
        <v>1273</v>
      </c>
      <c r="F448" s="205" t="s">
        <v>1274</v>
      </c>
      <c r="G448" s="206" t="s">
        <v>374</v>
      </c>
      <c r="H448" s="207">
        <v>14</v>
      </c>
      <c r="I448" s="208"/>
      <c r="J448" s="209">
        <f>ROUND(I448*H448,2)</f>
        <v>0</v>
      </c>
      <c r="K448" s="210"/>
      <c r="L448" s="42"/>
      <c r="M448" s="211" t="s">
        <v>28</v>
      </c>
      <c r="N448" s="212" t="s">
        <v>46</v>
      </c>
      <c r="O448" s="82"/>
      <c r="P448" s="213">
        <f>O448*H448</f>
        <v>0</v>
      </c>
      <c r="Q448" s="213">
        <v>0</v>
      </c>
      <c r="R448" s="213">
        <f>Q448*H448</f>
        <v>0</v>
      </c>
      <c r="S448" s="213">
        <v>0</v>
      </c>
      <c r="T448" s="214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215" t="s">
        <v>245</v>
      </c>
      <c r="AT448" s="215" t="s">
        <v>183</v>
      </c>
      <c r="AU448" s="215" t="s">
        <v>182</v>
      </c>
      <c r="AY448" s="15" t="s">
        <v>178</v>
      </c>
      <c r="BE448" s="216">
        <f>IF(N448="základní",J448,0)</f>
        <v>0</v>
      </c>
      <c r="BF448" s="216">
        <f>IF(N448="snížená",J448,0)</f>
        <v>0</v>
      </c>
      <c r="BG448" s="216">
        <f>IF(N448="zákl. přenesená",J448,0)</f>
        <v>0</v>
      </c>
      <c r="BH448" s="216">
        <f>IF(N448="sníž. přenesená",J448,0)</f>
        <v>0</v>
      </c>
      <c r="BI448" s="216">
        <f>IF(N448="nulová",J448,0)</f>
        <v>0</v>
      </c>
      <c r="BJ448" s="15" t="s">
        <v>182</v>
      </c>
      <c r="BK448" s="216">
        <f>ROUND(I448*H448,2)</f>
        <v>0</v>
      </c>
      <c r="BL448" s="15" t="s">
        <v>245</v>
      </c>
      <c r="BM448" s="215" t="s">
        <v>1275</v>
      </c>
    </row>
    <row r="449" spans="1:65" s="2" customFormat="1" ht="24.15" customHeight="1">
      <c r="A449" s="36"/>
      <c r="B449" s="37"/>
      <c r="C449" s="217" t="s">
        <v>1276</v>
      </c>
      <c r="D449" s="217" t="s">
        <v>272</v>
      </c>
      <c r="E449" s="218" t="s">
        <v>1277</v>
      </c>
      <c r="F449" s="219" t="s">
        <v>1278</v>
      </c>
      <c r="G449" s="220" t="s">
        <v>374</v>
      </c>
      <c r="H449" s="221">
        <v>14</v>
      </c>
      <c r="I449" s="222"/>
      <c r="J449" s="223">
        <f>ROUND(I449*H449,2)</f>
        <v>0</v>
      </c>
      <c r="K449" s="224"/>
      <c r="L449" s="225"/>
      <c r="M449" s="226" t="s">
        <v>28</v>
      </c>
      <c r="N449" s="227" t="s">
        <v>46</v>
      </c>
      <c r="O449" s="82"/>
      <c r="P449" s="213">
        <f>O449*H449</f>
        <v>0</v>
      </c>
      <c r="Q449" s="213">
        <v>0.00012</v>
      </c>
      <c r="R449" s="213">
        <f>Q449*H449</f>
        <v>0.00168</v>
      </c>
      <c r="S449" s="213">
        <v>0</v>
      </c>
      <c r="T449" s="214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215" t="s">
        <v>311</v>
      </c>
      <c r="AT449" s="215" t="s">
        <v>272</v>
      </c>
      <c r="AU449" s="215" t="s">
        <v>182</v>
      </c>
      <c r="AY449" s="15" t="s">
        <v>178</v>
      </c>
      <c r="BE449" s="216">
        <f>IF(N449="základní",J449,0)</f>
        <v>0</v>
      </c>
      <c r="BF449" s="216">
        <f>IF(N449="snížená",J449,0)</f>
        <v>0</v>
      </c>
      <c r="BG449" s="216">
        <f>IF(N449="zákl. přenesená",J449,0)</f>
        <v>0</v>
      </c>
      <c r="BH449" s="216">
        <f>IF(N449="sníž. přenesená",J449,0)</f>
        <v>0</v>
      </c>
      <c r="BI449" s="216">
        <f>IF(N449="nulová",J449,0)</f>
        <v>0</v>
      </c>
      <c r="BJ449" s="15" t="s">
        <v>182</v>
      </c>
      <c r="BK449" s="216">
        <f>ROUND(I449*H449,2)</f>
        <v>0</v>
      </c>
      <c r="BL449" s="15" t="s">
        <v>245</v>
      </c>
      <c r="BM449" s="215" t="s">
        <v>1279</v>
      </c>
    </row>
    <row r="450" spans="1:65" s="2" customFormat="1" ht="37.8" customHeight="1">
      <c r="A450" s="36"/>
      <c r="B450" s="37"/>
      <c r="C450" s="203" t="s">
        <v>1280</v>
      </c>
      <c r="D450" s="203" t="s">
        <v>183</v>
      </c>
      <c r="E450" s="204" t="s">
        <v>1281</v>
      </c>
      <c r="F450" s="205" t="s">
        <v>1282</v>
      </c>
      <c r="G450" s="206" t="s">
        <v>374</v>
      </c>
      <c r="H450" s="207">
        <v>40</v>
      </c>
      <c r="I450" s="208"/>
      <c r="J450" s="209">
        <f>ROUND(I450*H450,2)</f>
        <v>0</v>
      </c>
      <c r="K450" s="210"/>
      <c r="L450" s="42"/>
      <c r="M450" s="211" t="s">
        <v>28</v>
      </c>
      <c r="N450" s="212" t="s">
        <v>46</v>
      </c>
      <c r="O450" s="82"/>
      <c r="P450" s="213">
        <f>O450*H450</f>
        <v>0</v>
      </c>
      <c r="Q450" s="213">
        <v>0</v>
      </c>
      <c r="R450" s="213">
        <f>Q450*H450</f>
        <v>0</v>
      </c>
      <c r="S450" s="213">
        <v>0</v>
      </c>
      <c r="T450" s="214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215" t="s">
        <v>245</v>
      </c>
      <c r="AT450" s="215" t="s">
        <v>183</v>
      </c>
      <c r="AU450" s="215" t="s">
        <v>182</v>
      </c>
      <c r="AY450" s="15" t="s">
        <v>178</v>
      </c>
      <c r="BE450" s="216">
        <f>IF(N450="základní",J450,0)</f>
        <v>0</v>
      </c>
      <c r="BF450" s="216">
        <f>IF(N450="snížená",J450,0)</f>
        <v>0</v>
      </c>
      <c r="BG450" s="216">
        <f>IF(N450="zákl. přenesená",J450,0)</f>
        <v>0</v>
      </c>
      <c r="BH450" s="216">
        <f>IF(N450="sníž. přenesená",J450,0)</f>
        <v>0</v>
      </c>
      <c r="BI450" s="216">
        <f>IF(N450="nulová",J450,0)</f>
        <v>0</v>
      </c>
      <c r="BJ450" s="15" t="s">
        <v>182</v>
      </c>
      <c r="BK450" s="216">
        <f>ROUND(I450*H450,2)</f>
        <v>0</v>
      </c>
      <c r="BL450" s="15" t="s">
        <v>245</v>
      </c>
      <c r="BM450" s="215" t="s">
        <v>1283</v>
      </c>
    </row>
    <row r="451" spans="1:65" s="2" customFormat="1" ht="37.8" customHeight="1">
      <c r="A451" s="36"/>
      <c r="B451" s="37"/>
      <c r="C451" s="203" t="s">
        <v>1284</v>
      </c>
      <c r="D451" s="203" t="s">
        <v>183</v>
      </c>
      <c r="E451" s="204" t="s">
        <v>1285</v>
      </c>
      <c r="F451" s="205" t="s">
        <v>1286</v>
      </c>
      <c r="G451" s="206" t="s">
        <v>374</v>
      </c>
      <c r="H451" s="207">
        <v>7</v>
      </c>
      <c r="I451" s="208"/>
      <c r="J451" s="209">
        <f>ROUND(I451*H451,2)</f>
        <v>0</v>
      </c>
      <c r="K451" s="210"/>
      <c r="L451" s="42"/>
      <c r="M451" s="211" t="s">
        <v>28</v>
      </c>
      <c r="N451" s="212" t="s">
        <v>46</v>
      </c>
      <c r="O451" s="82"/>
      <c r="P451" s="213">
        <f>O451*H451</f>
        <v>0</v>
      </c>
      <c r="Q451" s="213">
        <v>0</v>
      </c>
      <c r="R451" s="213">
        <f>Q451*H451</f>
        <v>0</v>
      </c>
      <c r="S451" s="213">
        <v>0</v>
      </c>
      <c r="T451" s="214">
        <f>S451*H451</f>
        <v>0</v>
      </c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R451" s="215" t="s">
        <v>245</v>
      </c>
      <c r="AT451" s="215" t="s">
        <v>183</v>
      </c>
      <c r="AU451" s="215" t="s">
        <v>182</v>
      </c>
      <c r="AY451" s="15" t="s">
        <v>178</v>
      </c>
      <c r="BE451" s="216">
        <f>IF(N451="základní",J451,0)</f>
        <v>0</v>
      </c>
      <c r="BF451" s="216">
        <f>IF(N451="snížená",J451,0)</f>
        <v>0</v>
      </c>
      <c r="BG451" s="216">
        <f>IF(N451="zákl. přenesená",J451,0)</f>
        <v>0</v>
      </c>
      <c r="BH451" s="216">
        <f>IF(N451="sníž. přenesená",J451,0)</f>
        <v>0</v>
      </c>
      <c r="BI451" s="216">
        <f>IF(N451="nulová",J451,0)</f>
        <v>0</v>
      </c>
      <c r="BJ451" s="15" t="s">
        <v>182</v>
      </c>
      <c r="BK451" s="216">
        <f>ROUND(I451*H451,2)</f>
        <v>0</v>
      </c>
      <c r="BL451" s="15" t="s">
        <v>245</v>
      </c>
      <c r="BM451" s="215" t="s">
        <v>1287</v>
      </c>
    </row>
    <row r="452" spans="1:65" s="2" customFormat="1" ht="14.4" customHeight="1">
      <c r="A452" s="36"/>
      <c r="B452" s="37"/>
      <c r="C452" s="217" t="s">
        <v>1288</v>
      </c>
      <c r="D452" s="217" t="s">
        <v>272</v>
      </c>
      <c r="E452" s="218" t="s">
        <v>1289</v>
      </c>
      <c r="F452" s="219" t="s">
        <v>1290</v>
      </c>
      <c r="G452" s="220" t="s">
        <v>1218</v>
      </c>
      <c r="H452" s="221">
        <v>4</v>
      </c>
      <c r="I452" s="222"/>
      <c r="J452" s="223">
        <f>ROUND(I452*H452,2)</f>
        <v>0</v>
      </c>
      <c r="K452" s="224"/>
      <c r="L452" s="225"/>
      <c r="M452" s="226" t="s">
        <v>28</v>
      </c>
      <c r="N452" s="227" t="s">
        <v>46</v>
      </c>
      <c r="O452" s="82"/>
      <c r="P452" s="213">
        <f>O452*H452</f>
        <v>0</v>
      </c>
      <c r="Q452" s="213">
        <v>0.0035</v>
      </c>
      <c r="R452" s="213">
        <f>Q452*H452</f>
        <v>0.014</v>
      </c>
      <c r="S452" s="213">
        <v>0</v>
      </c>
      <c r="T452" s="214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215" t="s">
        <v>311</v>
      </c>
      <c r="AT452" s="215" t="s">
        <v>272</v>
      </c>
      <c r="AU452" s="215" t="s">
        <v>182</v>
      </c>
      <c r="AY452" s="15" t="s">
        <v>178</v>
      </c>
      <c r="BE452" s="216">
        <f>IF(N452="základní",J452,0)</f>
        <v>0</v>
      </c>
      <c r="BF452" s="216">
        <f>IF(N452="snížená",J452,0)</f>
        <v>0</v>
      </c>
      <c r="BG452" s="216">
        <f>IF(N452="zákl. přenesená",J452,0)</f>
        <v>0</v>
      </c>
      <c r="BH452" s="216">
        <f>IF(N452="sníž. přenesená",J452,0)</f>
        <v>0</v>
      </c>
      <c r="BI452" s="216">
        <f>IF(N452="nulová",J452,0)</f>
        <v>0</v>
      </c>
      <c r="BJ452" s="15" t="s">
        <v>182</v>
      </c>
      <c r="BK452" s="216">
        <f>ROUND(I452*H452,2)</f>
        <v>0</v>
      </c>
      <c r="BL452" s="15" t="s">
        <v>245</v>
      </c>
      <c r="BM452" s="215" t="s">
        <v>1291</v>
      </c>
    </row>
    <row r="453" spans="1:65" s="2" customFormat="1" ht="14.4" customHeight="1">
      <c r="A453" s="36"/>
      <c r="B453" s="37"/>
      <c r="C453" s="217" t="s">
        <v>1292</v>
      </c>
      <c r="D453" s="217" t="s">
        <v>272</v>
      </c>
      <c r="E453" s="218" t="s">
        <v>1293</v>
      </c>
      <c r="F453" s="219" t="s">
        <v>1294</v>
      </c>
      <c r="G453" s="220" t="s">
        <v>1218</v>
      </c>
      <c r="H453" s="221">
        <v>1</v>
      </c>
      <c r="I453" s="222"/>
      <c r="J453" s="223">
        <f>ROUND(I453*H453,2)</f>
        <v>0</v>
      </c>
      <c r="K453" s="224"/>
      <c r="L453" s="225"/>
      <c r="M453" s="226" t="s">
        <v>28</v>
      </c>
      <c r="N453" s="227" t="s">
        <v>46</v>
      </c>
      <c r="O453" s="82"/>
      <c r="P453" s="213">
        <f>O453*H453</f>
        <v>0</v>
      </c>
      <c r="Q453" s="213">
        <v>0.0035</v>
      </c>
      <c r="R453" s="213">
        <f>Q453*H453</f>
        <v>0.0035</v>
      </c>
      <c r="S453" s="213">
        <v>0</v>
      </c>
      <c r="T453" s="214">
        <f>S453*H453</f>
        <v>0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215" t="s">
        <v>311</v>
      </c>
      <c r="AT453" s="215" t="s">
        <v>272</v>
      </c>
      <c r="AU453" s="215" t="s">
        <v>182</v>
      </c>
      <c r="AY453" s="15" t="s">
        <v>178</v>
      </c>
      <c r="BE453" s="216">
        <f>IF(N453="základní",J453,0)</f>
        <v>0</v>
      </c>
      <c r="BF453" s="216">
        <f>IF(N453="snížená",J453,0)</f>
        <v>0</v>
      </c>
      <c r="BG453" s="216">
        <f>IF(N453="zákl. přenesená",J453,0)</f>
        <v>0</v>
      </c>
      <c r="BH453" s="216">
        <f>IF(N453="sníž. přenesená",J453,0)</f>
        <v>0</v>
      </c>
      <c r="BI453" s="216">
        <f>IF(N453="nulová",J453,0)</f>
        <v>0</v>
      </c>
      <c r="BJ453" s="15" t="s">
        <v>182</v>
      </c>
      <c r="BK453" s="216">
        <f>ROUND(I453*H453,2)</f>
        <v>0</v>
      </c>
      <c r="BL453" s="15" t="s">
        <v>245</v>
      </c>
      <c r="BM453" s="215" t="s">
        <v>1295</v>
      </c>
    </row>
    <row r="454" spans="1:65" s="2" customFormat="1" ht="14.4" customHeight="1">
      <c r="A454" s="36"/>
      <c r="B454" s="37"/>
      <c r="C454" s="217" t="s">
        <v>1296</v>
      </c>
      <c r="D454" s="217" t="s">
        <v>272</v>
      </c>
      <c r="E454" s="218" t="s">
        <v>1297</v>
      </c>
      <c r="F454" s="219" t="s">
        <v>1298</v>
      </c>
      <c r="G454" s="220" t="s">
        <v>1218</v>
      </c>
      <c r="H454" s="221">
        <v>2</v>
      </c>
      <c r="I454" s="222"/>
      <c r="J454" s="223">
        <f>ROUND(I454*H454,2)</f>
        <v>0</v>
      </c>
      <c r="K454" s="224"/>
      <c r="L454" s="225"/>
      <c r="M454" s="226" t="s">
        <v>28</v>
      </c>
      <c r="N454" s="227" t="s">
        <v>46</v>
      </c>
      <c r="O454" s="82"/>
      <c r="P454" s="213">
        <f>O454*H454</f>
        <v>0</v>
      </c>
      <c r="Q454" s="213">
        <v>0.0035</v>
      </c>
      <c r="R454" s="213">
        <f>Q454*H454</f>
        <v>0.007</v>
      </c>
      <c r="S454" s="213">
        <v>0</v>
      </c>
      <c r="T454" s="214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215" t="s">
        <v>311</v>
      </c>
      <c r="AT454" s="215" t="s">
        <v>272</v>
      </c>
      <c r="AU454" s="215" t="s">
        <v>182</v>
      </c>
      <c r="AY454" s="15" t="s">
        <v>178</v>
      </c>
      <c r="BE454" s="216">
        <f>IF(N454="základní",J454,0)</f>
        <v>0</v>
      </c>
      <c r="BF454" s="216">
        <f>IF(N454="snížená",J454,0)</f>
        <v>0</v>
      </c>
      <c r="BG454" s="216">
        <f>IF(N454="zákl. přenesená",J454,0)</f>
        <v>0</v>
      </c>
      <c r="BH454" s="216">
        <f>IF(N454="sníž. přenesená",J454,0)</f>
        <v>0</v>
      </c>
      <c r="BI454" s="216">
        <f>IF(N454="nulová",J454,0)</f>
        <v>0</v>
      </c>
      <c r="BJ454" s="15" t="s">
        <v>182</v>
      </c>
      <c r="BK454" s="216">
        <f>ROUND(I454*H454,2)</f>
        <v>0</v>
      </c>
      <c r="BL454" s="15" t="s">
        <v>245</v>
      </c>
      <c r="BM454" s="215" t="s">
        <v>1299</v>
      </c>
    </row>
    <row r="455" spans="1:65" s="2" customFormat="1" ht="49.05" customHeight="1">
      <c r="A455" s="36"/>
      <c r="B455" s="37"/>
      <c r="C455" s="203" t="s">
        <v>1300</v>
      </c>
      <c r="D455" s="203" t="s">
        <v>183</v>
      </c>
      <c r="E455" s="204" t="s">
        <v>1301</v>
      </c>
      <c r="F455" s="205" t="s">
        <v>1302</v>
      </c>
      <c r="G455" s="206" t="s">
        <v>374</v>
      </c>
      <c r="H455" s="207">
        <v>40</v>
      </c>
      <c r="I455" s="208"/>
      <c r="J455" s="209">
        <f>ROUND(I455*H455,2)</f>
        <v>0</v>
      </c>
      <c r="K455" s="210"/>
      <c r="L455" s="42"/>
      <c r="M455" s="211" t="s">
        <v>28</v>
      </c>
      <c r="N455" s="212" t="s">
        <v>46</v>
      </c>
      <c r="O455" s="82"/>
      <c r="P455" s="213">
        <f>O455*H455</f>
        <v>0</v>
      </c>
      <c r="Q455" s="213">
        <v>0</v>
      </c>
      <c r="R455" s="213">
        <f>Q455*H455</f>
        <v>0</v>
      </c>
      <c r="S455" s="213">
        <v>0.001</v>
      </c>
      <c r="T455" s="214">
        <f>S455*H455</f>
        <v>0.04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215" t="s">
        <v>245</v>
      </c>
      <c r="AT455" s="215" t="s">
        <v>183</v>
      </c>
      <c r="AU455" s="215" t="s">
        <v>182</v>
      </c>
      <c r="AY455" s="15" t="s">
        <v>178</v>
      </c>
      <c r="BE455" s="216">
        <f>IF(N455="základní",J455,0)</f>
        <v>0</v>
      </c>
      <c r="BF455" s="216">
        <f>IF(N455="snížená",J455,0)</f>
        <v>0</v>
      </c>
      <c r="BG455" s="216">
        <f>IF(N455="zákl. přenesená",J455,0)</f>
        <v>0</v>
      </c>
      <c r="BH455" s="216">
        <f>IF(N455="sníž. přenesená",J455,0)</f>
        <v>0</v>
      </c>
      <c r="BI455" s="216">
        <f>IF(N455="nulová",J455,0)</f>
        <v>0</v>
      </c>
      <c r="BJ455" s="15" t="s">
        <v>182</v>
      </c>
      <c r="BK455" s="216">
        <f>ROUND(I455*H455,2)</f>
        <v>0</v>
      </c>
      <c r="BL455" s="15" t="s">
        <v>245</v>
      </c>
      <c r="BM455" s="215" t="s">
        <v>1303</v>
      </c>
    </row>
    <row r="456" spans="1:65" s="2" customFormat="1" ht="37.8" customHeight="1">
      <c r="A456" s="36"/>
      <c r="B456" s="37"/>
      <c r="C456" s="203" t="s">
        <v>1304</v>
      </c>
      <c r="D456" s="203" t="s">
        <v>183</v>
      </c>
      <c r="E456" s="204" t="s">
        <v>1305</v>
      </c>
      <c r="F456" s="205" t="s">
        <v>1306</v>
      </c>
      <c r="G456" s="206" t="s">
        <v>374</v>
      </c>
      <c r="H456" s="207">
        <v>1</v>
      </c>
      <c r="I456" s="208"/>
      <c r="J456" s="209">
        <f>ROUND(I456*H456,2)</f>
        <v>0</v>
      </c>
      <c r="K456" s="210"/>
      <c r="L456" s="42"/>
      <c r="M456" s="211" t="s">
        <v>28</v>
      </c>
      <c r="N456" s="212" t="s">
        <v>46</v>
      </c>
      <c r="O456" s="82"/>
      <c r="P456" s="213">
        <f>O456*H456</f>
        <v>0</v>
      </c>
      <c r="Q456" s="213">
        <v>0</v>
      </c>
      <c r="R456" s="213">
        <f>Q456*H456</f>
        <v>0</v>
      </c>
      <c r="S456" s="213">
        <v>0</v>
      </c>
      <c r="T456" s="214">
        <f>S456*H456</f>
        <v>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215" t="s">
        <v>245</v>
      </c>
      <c r="AT456" s="215" t="s">
        <v>183</v>
      </c>
      <c r="AU456" s="215" t="s">
        <v>182</v>
      </c>
      <c r="AY456" s="15" t="s">
        <v>178</v>
      </c>
      <c r="BE456" s="216">
        <f>IF(N456="základní",J456,0)</f>
        <v>0</v>
      </c>
      <c r="BF456" s="216">
        <f>IF(N456="snížená",J456,0)</f>
        <v>0</v>
      </c>
      <c r="BG456" s="216">
        <f>IF(N456="zákl. přenesená",J456,0)</f>
        <v>0</v>
      </c>
      <c r="BH456" s="216">
        <f>IF(N456="sníž. přenesená",J456,0)</f>
        <v>0</v>
      </c>
      <c r="BI456" s="216">
        <f>IF(N456="nulová",J456,0)</f>
        <v>0</v>
      </c>
      <c r="BJ456" s="15" t="s">
        <v>182</v>
      </c>
      <c r="BK456" s="216">
        <f>ROUND(I456*H456,2)</f>
        <v>0</v>
      </c>
      <c r="BL456" s="15" t="s">
        <v>245</v>
      </c>
      <c r="BM456" s="215" t="s">
        <v>1307</v>
      </c>
    </row>
    <row r="457" spans="1:65" s="2" customFormat="1" ht="14.4" customHeight="1">
      <c r="A457" s="36"/>
      <c r="B457" s="37"/>
      <c r="C457" s="217" t="s">
        <v>1308</v>
      </c>
      <c r="D457" s="217" t="s">
        <v>272</v>
      </c>
      <c r="E457" s="218" t="s">
        <v>1309</v>
      </c>
      <c r="F457" s="219" t="s">
        <v>1310</v>
      </c>
      <c r="G457" s="220" t="s">
        <v>1218</v>
      </c>
      <c r="H457" s="221">
        <v>1</v>
      </c>
      <c r="I457" s="222"/>
      <c r="J457" s="223">
        <f>ROUND(I457*H457,2)</f>
        <v>0</v>
      </c>
      <c r="K457" s="224"/>
      <c r="L457" s="225"/>
      <c r="M457" s="226" t="s">
        <v>28</v>
      </c>
      <c r="N457" s="227" t="s">
        <v>46</v>
      </c>
      <c r="O457" s="82"/>
      <c r="P457" s="213">
        <f>O457*H457</f>
        <v>0</v>
      </c>
      <c r="Q457" s="213">
        <v>0.0015</v>
      </c>
      <c r="R457" s="213">
        <f>Q457*H457</f>
        <v>0.0015</v>
      </c>
      <c r="S457" s="213">
        <v>0</v>
      </c>
      <c r="T457" s="214">
        <f>S457*H457</f>
        <v>0</v>
      </c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R457" s="215" t="s">
        <v>311</v>
      </c>
      <c r="AT457" s="215" t="s">
        <v>272</v>
      </c>
      <c r="AU457" s="215" t="s">
        <v>182</v>
      </c>
      <c r="AY457" s="15" t="s">
        <v>178</v>
      </c>
      <c r="BE457" s="216">
        <f>IF(N457="základní",J457,0)</f>
        <v>0</v>
      </c>
      <c r="BF457" s="216">
        <f>IF(N457="snížená",J457,0)</f>
        <v>0</v>
      </c>
      <c r="BG457" s="216">
        <f>IF(N457="zákl. přenesená",J457,0)</f>
        <v>0</v>
      </c>
      <c r="BH457" s="216">
        <f>IF(N457="sníž. přenesená",J457,0)</f>
        <v>0</v>
      </c>
      <c r="BI457" s="216">
        <f>IF(N457="nulová",J457,0)</f>
        <v>0</v>
      </c>
      <c r="BJ457" s="15" t="s">
        <v>182</v>
      </c>
      <c r="BK457" s="216">
        <f>ROUND(I457*H457,2)</f>
        <v>0</v>
      </c>
      <c r="BL457" s="15" t="s">
        <v>245</v>
      </c>
      <c r="BM457" s="215" t="s">
        <v>1311</v>
      </c>
    </row>
    <row r="458" spans="1:65" s="2" customFormat="1" ht="37.8" customHeight="1">
      <c r="A458" s="36"/>
      <c r="B458" s="37"/>
      <c r="C458" s="203" t="s">
        <v>1312</v>
      </c>
      <c r="D458" s="203" t="s">
        <v>183</v>
      </c>
      <c r="E458" s="204" t="s">
        <v>1313</v>
      </c>
      <c r="F458" s="205" t="s">
        <v>1314</v>
      </c>
      <c r="G458" s="206" t="s">
        <v>374</v>
      </c>
      <c r="H458" s="207">
        <v>9</v>
      </c>
      <c r="I458" s="208"/>
      <c r="J458" s="209">
        <f>ROUND(I458*H458,2)</f>
        <v>0</v>
      </c>
      <c r="K458" s="210"/>
      <c r="L458" s="42"/>
      <c r="M458" s="211" t="s">
        <v>28</v>
      </c>
      <c r="N458" s="212" t="s">
        <v>46</v>
      </c>
      <c r="O458" s="82"/>
      <c r="P458" s="213">
        <f>O458*H458</f>
        <v>0</v>
      </c>
      <c r="Q458" s="213">
        <v>0</v>
      </c>
      <c r="R458" s="213">
        <f>Q458*H458</f>
        <v>0</v>
      </c>
      <c r="S458" s="213">
        <v>0</v>
      </c>
      <c r="T458" s="214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215" t="s">
        <v>245</v>
      </c>
      <c r="AT458" s="215" t="s">
        <v>183</v>
      </c>
      <c r="AU458" s="215" t="s">
        <v>182</v>
      </c>
      <c r="AY458" s="15" t="s">
        <v>178</v>
      </c>
      <c r="BE458" s="216">
        <f>IF(N458="základní",J458,0)</f>
        <v>0</v>
      </c>
      <c r="BF458" s="216">
        <f>IF(N458="snížená",J458,0)</f>
        <v>0</v>
      </c>
      <c r="BG458" s="216">
        <f>IF(N458="zákl. přenesená",J458,0)</f>
        <v>0</v>
      </c>
      <c r="BH458" s="216">
        <f>IF(N458="sníž. přenesená",J458,0)</f>
        <v>0</v>
      </c>
      <c r="BI458" s="216">
        <f>IF(N458="nulová",J458,0)</f>
        <v>0</v>
      </c>
      <c r="BJ458" s="15" t="s">
        <v>182</v>
      </c>
      <c r="BK458" s="216">
        <f>ROUND(I458*H458,2)</f>
        <v>0</v>
      </c>
      <c r="BL458" s="15" t="s">
        <v>245</v>
      </c>
      <c r="BM458" s="215" t="s">
        <v>1315</v>
      </c>
    </row>
    <row r="459" spans="1:65" s="2" customFormat="1" ht="14.4" customHeight="1">
      <c r="A459" s="36"/>
      <c r="B459" s="37"/>
      <c r="C459" s="217" t="s">
        <v>1316</v>
      </c>
      <c r="D459" s="217" t="s">
        <v>272</v>
      </c>
      <c r="E459" s="218" t="s">
        <v>1317</v>
      </c>
      <c r="F459" s="219" t="s">
        <v>1318</v>
      </c>
      <c r="G459" s="220" t="s">
        <v>1218</v>
      </c>
      <c r="H459" s="221">
        <v>9</v>
      </c>
      <c r="I459" s="222"/>
      <c r="J459" s="223">
        <f>ROUND(I459*H459,2)</f>
        <v>0</v>
      </c>
      <c r="K459" s="224"/>
      <c r="L459" s="225"/>
      <c r="M459" s="226" t="s">
        <v>28</v>
      </c>
      <c r="N459" s="227" t="s">
        <v>46</v>
      </c>
      <c r="O459" s="82"/>
      <c r="P459" s="213">
        <f>O459*H459</f>
        <v>0</v>
      </c>
      <c r="Q459" s="213">
        <v>0.00125</v>
      </c>
      <c r="R459" s="213">
        <f>Q459*H459</f>
        <v>0.01125</v>
      </c>
      <c r="S459" s="213">
        <v>0</v>
      </c>
      <c r="T459" s="214">
        <f>S459*H459</f>
        <v>0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215" t="s">
        <v>311</v>
      </c>
      <c r="AT459" s="215" t="s">
        <v>272</v>
      </c>
      <c r="AU459" s="215" t="s">
        <v>182</v>
      </c>
      <c r="AY459" s="15" t="s">
        <v>178</v>
      </c>
      <c r="BE459" s="216">
        <f>IF(N459="základní",J459,0)</f>
        <v>0</v>
      </c>
      <c r="BF459" s="216">
        <f>IF(N459="snížená",J459,0)</f>
        <v>0</v>
      </c>
      <c r="BG459" s="216">
        <f>IF(N459="zákl. přenesená",J459,0)</f>
        <v>0</v>
      </c>
      <c r="BH459" s="216">
        <f>IF(N459="sníž. přenesená",J459,0)</f>
        <v>0</v>
      </c>
      <c r="BI459" s="216">
        <f>IF(N459="nulová",J459,0)</f>
        <v>0</v>
      </c>
      <c r="BJ459" s="15" t="s">
        <v>182</v>
      </c>
      <c r="BK459" s="216">
        <f>ROUND(I459*H459,2)</f>
        <v>0</v>
      </c>
      <c r="BL459" s="15" t="s">
        <v>245</v>
      </c>
      <c r="BM459" s="215" t="s">
        <v>1319</v>
      </c>
    </row>
    <row r="460" spans="1:65" s="2" customFormat="1" ht="14.4" customHeight="1">
      <c r="A460" s="36"/>
      <c r="B460" s="37"/>
      <c r="C460" s="217" t="s">
        <v>1320</v>
      </c>
      <c r="D460" s="217" t="s">
        <v>272</v>
      </c>
      <c r="E460" s="218" t="s">
        <v>1321</v>
      </c>
      <c r="F460" s="219" t="s">
        <v>1322</v>
      </c>
      <c r="G460" s="220" t="s">
        <v>1218</v>
      </c>
      <c r="H460" s="221">
        <v>2</v>
      </c>
      <c r="I460" s="222"/>
      <c r="J460" s="223">
        <f>ROUND(I460*H460,2)</f>
        <v>0</v>
      </c>
      <c r="K460" s="224"/>
      <c r="L460" s="225"/>
      <c r="M460" s="226" t="s">
        <v>28</v>
      </c>
      <c r="N460" s="227" t="s">
        <v>46</v>
      </c>
      <c r="O460" s="82"/>
      <c r="P460" s="213">
        <f>O460*H460</f>
        <v>0</v>
      </c>
      <c r="Q460" s="213">
        <v>0.0012</v>
      </c>
      <c r="R460" s="213">
        <f>Q460*H460</f>
        <v>0.0024</v>
      </c>
      <c r="S460" s="213">
        <v>0</v>
      </c>
      <c r="T460" s="214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215" t="s">
        <v>311</v>
      </c>
      <c r="AT460" s="215" t="s">
        <v>272</v>
      </c>
      <c r="AU460" s="215" t="s">
        <v>182</v>
      </c>
      <c r="AY460" s="15" t="s">
        <v>178</v>
      </c>
      <c r="BE460" s="216">
        <f>IF(N460="základní",J460,0)</f>
        <v>0</v>
      </c>
      <c r="BF460" s="216">
        <f>IF(N460="snížená",J460,0)</f>
        <v>0</v>
      </c>
      <c r="BG460" s="216">
        <f>IF(N460="zákl. přenesená",J460,0)</f>
        <v>0</v>
      </c>
      <c r="BH460" s="216">
        <f>IF(N460="sníž. přenesená",J460,0)</f>
        <v>0</v>
      </c>
      <c r="BI460" s="216">
        <f>IF(N460="nulová",J460,0)</f>
        <v>0</v>
      </c>
      <c r="BJ460" s="15" t="s">
        <v>182</v>
      </c>
      <c r="BK460" s="216">
        <f>ROUND(I460*H460,2)</f>
        <v>0</v>
      </c>
      <c r="BL460" s="15" t="s">
        <v>245</v>
      </c>
      <c r="BM460" s="215" t="s">
        <v>1323</v>
      </c>
    </row>
    <row r="461" spans="1:65" s="2" customFormat="1" ht="37.8" customHeight="1">
      <c r="A461" s="36"/>
      <c r="B461" s="37"/>
      <c r="C461" s="203" t="s">
        <v>1324</v>
      </c>
      <c r="D461" s="203" t="s">
        <v>183</v>
      </c>
      <c r="E461" s="204" t="s">
        <v>1325</v>
      </c>
      <c r="F461" s="205" t="s">
        <v>1326</v>
      </c>
      <c r="G461" s="206" t="s">
        <v>374</v>
      </c>
      <c r="H461" s="207">
        <v>1</v>
      </c>
      <c r="I461" s="208"/>
      <c r="J461" s="209">
        <f>ROUND(I461*H461,2)</f>
        <v>0</v>
      </c>
      <c r="K461" s="210"/>
      <c r="L461" s="42"/>
      <c r="M461" s="211" t="s">
        <v>28</v>
      </c>
      <c r="N461" s="212" t="s">
        <v>46</v>
      </c>
      <c r="O461" s="82"/>
      <c r="P461" s="213">
        <f>O461*H461</f>
        <v>0</v>
      </c>
      <c r="Q461" s="213">
        <v>0</v>
      </c>
      <c r="R461" s="213">
        <f>Q461*H461</f>
        <v>0</v>
      </c>
      <c r="S461" s="213">
        <v>0</v>
      </c>
      <c r="T461" s="214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215" t="s">
        <v>245</v>
      </c>
      <c r="AT461" s="215" t="s">
        <v>183</v>
      </c>
      <c r="AU461" s="215" t="s">
        <v>182</v>
      </c>
      <c r="AY461" s="15" t="s">
        <v>178</v>
      </c>
      <c r="BE461" s="216">
        <f>IF(N461="základní",J461,0)</f>
        <v>0</v>
      </c>
      <c r="BF461" s="216">
        <f>IF(N461="snížená",J461,0)</f>
        <v>0</v>
      </c>
      <c r="BG461" s="216">
        <f>IF(N461="zákl. přenesená",J461,0)</f>
        <v>0</v>
      </c>
      <c r="BH461" s="216">
        <f>IF(N461="sníž. přenesená",J461,0)</f>
        <v>0</v>
      </c>
      <c r="BI461" s="216">
        <f>IF(N461="nulová",J461,0)</f>
        <v>0</v>
      </c>
      <c r="BJ461" s="15" t="s">
        <v>182</v>
      </c>
      <c r="BK461" s="216">
        <f>ROUND(I461*H461,2)</f>
        <v>0</v>
      </c>
      <c r="BL461" s="15" t="s">
        <v>245</v>
      </c>
      <c r="BM461" s="215" t="s">
        <v>1327</v>
      </c>
    </row>
    <row r="462" spans="1:65" s="2" customFormat="1" ht="37.8" customHeight="1">
      <c r="A462" s="36"/>
      <c r="B462" s="37"/>
      <c r="C462" s="203" t="s">
        <v>1328</v>
      </c>
      <c r="D462" s="203" t="s">
        <v>183</v>
      </c>
      <c r="E462" s="204" t="s">
        <v>1329</v>
      </c>
      <c r="F462" s="205" t="s">
        <v>1330</v>
      </c>
      <c r="G462" s="206" t="s">
        <v>266</v>
      </c>
      <c r="H462" s="207">
        <v>0.29</v>
      </c>
      <c r="I462" s="208"/>
      <c r="J462" s="209">
        <f>ROUND(I462*H462,2)</f>
        <v>0</v>
      </c>
      <c r="K462" s="210"/>
      <c r="L462" s="42"/>
      <c r="M462" s="211" t="s">
        <v>28</v>
      </c>
      <c r="N462" s="212" t="s">
        <v>46</v>
      </c>
      <c r="O462" s="82"/>
      <c r="P462" s="213">
        <f>O462*H462</f>
        <v>0</v>
      </c>
      <c r="Q462" s="213">
        <v>0</v>
      </c>
      <c r="R462" s="213">
        <f>Q462*H462</f>
        <v>0</v>
      </c>
      <c r="S462" s="213">
        <v>0</v>
      </c>
      <c r="T462" s="214">
        <f>S462*H462</f>
        <v>0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215" t="s">
        <v>245</v>
      </c>
      <c r="AT462" s="215" t="s">
        <v>183</v>
      </c>
      <c r="AU462" s="215" t="s">
        <v>182</v>
      </c>
      <c r="AY462" s="15" t="s">
        <v>178</v>
      </c>
      <c r="BE462" s="216">
        <f>IF(N462="základní",J462,0)</f>
        <v>0</v>
      </c>
      <c r="BF462" s="216">
        <f>IF(N462="snížená",J462,0)</f>
        <v>0</v>
      </c>
      <c r="BG462" s="216">
        <f>IF(N462="zákl. přenesená",J462,0)</f>
        <v>0</v>
      </c>
      <c r="BH462" s="216">
        <f>IF(N462="sníž. přenesená",J462,0)</f>
        <v>0</v>
      </c>
      <c r="BI462" s="216">
        <f>IF(N462="nulová",J462,0)</f>
        <v>0</v>
      </c>
      <c r="BJ462" s="15" t="s">
        <v>182</v>
      </c>
      <c r="BK462" s="216">
        <f>ROUND(I462*H462,2)</f>
        <v>0</v>
      </c>
      <c r="BL462" s="15" t="s">
        <v>245</v>
      </c>
      <c r="BM462" s="215" t="s">
        <v>1331</v>
      </c>
    </row>
    <row r="463" spans="1:65" s="2" customFormat="1" ht="49.05" customHeight="1">
      <c r="A463" s="36"/>
      <c r="B463" s="37"/>
      <c r="C463" s="203" t="s">
        <v>1332</v>
      </c>
      <c r="D463" s="203" t="s">
        <v>183</v>
      </c>
      <c r="E463" s="204" t="s">
        <v>1333</v>
      </c>
      <c r="F463" s="205" t="s">
        <v>1334</v>
      </c>
      <c r="G463" s="206" t="s">
        <v>266</v>
      </c>
      <c r="H463" s="207">
        <v>0.29</v>
      </c>
      <c r="I463" s="208"/>
      <c r="J463" s="209">
        <f>ROUND(I463*H463,2)</f>
        <v>0</v>
      </c>
      <c r="K463" s="210"/>
      <c r="L463" s="42"/>
      <c r="M463" s="211" t="s">
        <v>28</v>
      </c>
      <c r="N463" s="212" t="s">
        <v>46</v>
      </c>
      <c r="O463" s="82"/>
      <c r="P463" s="213">
        <f>O463*H463</f>
        <v>0</v>
      </c>
      <c r="Q463" s="213">
        <v>0</v>
      </c>
      <c r="R463" s="213">
        <f>Q463*H463</f>
        <v>0</v>
      </c>
      <c r="S463" s="213">
        <v>0</v>
      </c>
      <c r="T463" s="214">
        <f>S463*H463</f>
        <v>0</v>
      </c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R463" s="215" t="s">
        <v>245</v>
      </c>
      <c r="AT463" s="215" t="s">
        <v>183</v>
      </c>
      <c r="AU463" s="215" t="s">
        <v>182</v>
      </c>
      <c r="AY463" s="15" t="s">
        <v>178</v>
      </c>
      <c r="BE463" s="216">
        <f>IF(N463="základní",J463,0)</f>
        <v>0</v>
      </c>
      <c r="BF463" s="216">
        <f>IF(N463="snížená",J463,0)</f>
        <v>0</v>
      </c>
      <c r="BG463" s="216">
        <f>IF(N463="zákl. přenesená",J463,0)</f>
        <v>0</v>
      </c>
      <c r="BH463" s="216">
        <f>IF(N463="sníž. přenesená",J463,0)</f>
        <v>0</v>
      </c>
      <c r="BI463" s="216">
        <f>IF(N463="nulová",J463,0)</f>
        <v>0</v>
      </c>
      <c r="BJ463" s="15" t="s">
        <v>182</v>
      </c>
      <c r="BK463" s="216">
        <f>ROUND(I463*H463,2)</f>
        <v>0</v>
      </c>
      <c r="BL463" s="15" t="s">
        <v>245</v>
      </c>
      <c r="BM463" s="215" t="s">
        <v>1335</v>
      </c>
    </row>
    <row r="464" spans="1:63" s="12" customFormat="1" ht="20.85" customHeight="1">
      <c r="A464" s="12"/>
      <c r="B464" s="187"/>
      <c r="C464" s="188"/>
      <c r="D464" s="189" t="s">
        <v>73</v>
      </c>
      <c r="E464" s="201" t="s">
        <v>1336</v>
      </c>
      <c r="F464" s="201" t="s">
        <v>1337</v>
      </c>
      <c r="G464" s="188"/>
      <c r="H464" s="188"/>
      <c r="I464" s="191"/>
      <c r="J464" s="202">
        <f>BK464</f>
        <v>0</v>
      </c>
      <c r="K464" s="188"/>
      <c r="L464" s="193"/>
      <c r="M464" s="194"/>
      <c r="N464" s="195"/>
      <c r="O464" s="195"/>
      <c r="P464" s="196">
        <f>SUM(P465:P476)</f>
        <v>0</v>
      </c>
      <c r="Q464" s="195"/>
      <c r="R464" s="196">
        <f>SUM(R465:R476)</f>
        <v>0.12442</v>
      </c>
      <c r="S464" s="195"/>
      <c r="T464" s="197">
        <f>SUM(T465:T476)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198" t="s">
        <v>82</v>
      </c>
      <c r="AT464" s="199" t="s">
        <v>73</v>
      </c>
      <c r="AU464" s="199" t="s">
        <v>182</v>
      </c>
      <c r="AY464" s="198" t="s">
        <v>178</v>
      </c>
      <c r="BK464" s="200">
        <f>SUM(BK465:BK476)</f>
        <v>0</v>
      </c>
    </row>
    <row r="465" spans="1:65" s="2" customFormat="1" ht="49.05" customHeight="1">
      <c r="A465" s="36"/>
      <c r="B465" s="37"/>
      <c r="C465" s="203" t="s">
        <v>1338</v>
      </c>
      <c r="D465" s="203" t="s">
        <v>183</v>
      </c>
      <c r="E465" s="204" t="s">
        <v>1339</v>
      </c>
      <c r="F465" s="205" t="s">
        <v>1340</v>
      </c>
      <c r="G465" s="206" t="s">
        <v>204</v>
      </c>
      <c r="H465" s="207">
        <v>90</v>
      </c>
      <c r="I465" s="208"/>
      <c r="J465" s="209">
        <f>ROUND(I465*H465,2)</f>
        <v>0</v>
      </c>
      <c r="K465" s="210"/>
      <c r="L465" s="42"/>
      <c r="M465" s="211" t="s">
        <v>28</v>
      </c>
      <c r="N465" s="212" t="s">
        <v>46</v>
      </c>
      <c r="O465" s="82"/>
      <c r="P465" s="213">
        <f>O465*H465</f>
        <v>0</v>
      </c>
      <c r="Q465" s="213">
        <v>0</v>
      </c>
      <c r="R465" s="213">
        <f>Q465*H465</f>
        <v>0</v>
      </c>
      <c r="S465" s="213">
        <v>0</v>
      </c>
      <c r="T465" s="214">
        <f>S465*H465</f>
        <v>0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215" t="s">
        <v>245</v>
      </c>
      <c r="AT465" s="215" t="s">
        <v>183</v>
      </c>
      <c r="AU465" s="215" t="s">
        <v>188</v>
      </c>
      <c r="AY465" s="15" t="s">
        <v>178</v>
      </c>
      <c r="BE465" s="216">
        <f>IF(N465="základní",J465,0)</f>
        <v>0</v>
      </c>
      <c r="BF465" s="216">
        <f>IF(N465="snížená",J465,0)</f>
        <v>0</v>
      </c>
      <c r="BG465" s="216">
        <f>IF(N465="zákl. přenesená",J465,0)</f>
        <v>0</v>
      </c>
      <c r="BH465" s="216">
        <f>IF(N465="sníž. přenesená",J465,0)</f>
        <v>0</v>
      </c>
      <c r="BI465" s="216">
        <f>IF(N465="nulová",J465,0)</f>
        <v>0</v>
      </c>
      <c r="BJ465" s="15" t="s">
        <v>182</v>
      </c>
      <c r="BK465" s="216">
        <f>ROUND(I465*H465,2)</f>
        <v>0</v>
      </c>
      <c r="BL465" s="15" t="s">
        <v>245</v>
      </c>
      <c r="BM465" s="215" t="s">
        <v>1341</v>
      </c>
    </row>
    <row r="466" spans="1:65" s="2" customFormat="1" ht="14.4" customHeight="1">
      <c r="A466" s="36"/>
      <c r="B466" s="37"/>
      <c r="C466" s="217" t="s">
        <v>1342</v>
      </c>
      <c r="D466" s="217" t="s">
        <v>272</v>
      </c>
      <c r="E466" s="218" t="s">
        <v>1343</v>
      </c>
      <c r="F466" s="219" t="s">
        <v>1344</v>
      </c>
      <c r="G466" s="220" t="s">
        <v>1345</v>
      </c>
      <c r="H466" s="221">
        <v>94.5</v>
      </c>
      <c r="I466" s="222"/>
      <c r="J466" s="223">
        <f>ROUND(I466*H466,2)</f>
        <v>0</v>
      </c>
      <c r="K466" s="224"/>
      <c r="L466" s="225"/>
      <c r="M466" s="226" t="s">
        <v>28</v>
      </c>
      <c r="N466" s="227" t="s">
        <v>46</v>
      </c>
      <c r="O466" s="82"/>
      <c r="P466" s="213">
        <f>O466*H466</f>
        <v>0</v>
      </c>
      <c r="Q466" s="213">
        <v>0.001</v>
      </c>
      <c r="R466" s="213">
        <f>Q466*H466</f>
        <v>0.0945</v>
      </c>
      <c r="S466" s="213">
        <v>0</v>
      </c>
      <c r="T466" s="214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215" t="s">
        <v>311</v>
      </c>
      <c r="AT466" s="215" t="s">
        <v>272</v>
      </c>
      <c r="AU466" s="215" t="s">
        <v>188</v>
      </c>
      <c r="AY466" s="15" t="s">
        <v>178</v>
      </c>
      <c r="BE466" s="216">
        <f>IF(N466="základní",J466,0)</f>
        <v>0</v>
      </c>
      <c r="BF466" s="216">
        <f>IF(N466="snížená",J466,0)</f>
        <v>0</v>
      </c>
      <c r="BG466" s="216">
        <f>IF(N466="zákl. přenesená",J466,0)</f>
        <v>0</v>
      </c>
      <c r="BH466" s="216">
        <f>IF(N466="sníž. přenesená",J466,0)</f>
        <v>0</v>
      </c>
      <c r="BI466" s="216">
        <f>IF(N466="nulová",J466,0)</f>
        <v>0</v>
      </c>
      <c r="BJ466" s="15" t="s">
        <v>182</v>
      </c>
      <c r="BK466" s="216">
        <f>ROUND(I466*H466,2)</f>
        <v>0</v>
      </c>
      <c r="BL466" s="15" t="s">
        <v>245</v>
      </c>
      <c r="BM466" s="215" t="s">
        <v>1346</v>
      </c>
    </row>
    <row r="467" spans="1:65" s="2" customFormat="1" ht="24.15" customHeight="1">
      <c r="A467" s="36"/>
      <c r="B467" s="37"/>
      <c r="C467" s="203" t="s">
        <v>1347</v>
      </c>
      <c r="D467" s="203" t="s">
        <v>183</v>
      </c>
      <c r="E467" s="204" t="s">
        <v>1348</v>
      </c>
      <c r="F467" s="205" t="s">
        <v>1349</v>
      </c>
      <c r="G467" s="206" t="s">
        <v>204</v>
      </c>
      <c r="H467" s="207">
        <v>40</v>
      </c>
      <c r="I467" s="208"/>
      <c r="J467" s="209">
        <f>ROUND(I467*H467,2)</f>
        <v>0</v>
      </c>
      <c r="K467" s="210"/>
      <c r="L467" s="42"/>
      <c r="M467" s="211" t="s">
        <v>28</v>
      </c>
      <c r="N467" s="212" t="s">
        <v>46</v>
      </c>
      <c r="O467" s="82"/>
      <c r="P467" s="213">
        <f>O467*H467</f>
        <v>0</v>
      </c>
      <c r="Q467" s="213">
        <v>0</v>
      </c>
      <c r="R467" s="213">
        <f>Q467*H467</f>
        <v>0</v>
      </c>
      <c r="S467" s="213">
        <v>0</v>
      </c>
      <c r="T467" s="214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215" t="s">
        <v>245</v>
      </c>
      <c r="AT467" s="215" t="s">
        <v>183</v>
      </c>
      <c r="AU467" s="215" t="s">
        <v>188</v>
      </c>
      <c r="AY467" s="15" t="s">
        <v>178</v>
      </c>
      <c r="BE467" s="216">
        <f>IF(N467="základní",J467,0)</f>
        <v>0</v>
      </c>
      <c r="BF467" s="216">
        <f>IF(N467="snížená",J467,0)</f>
        <v>0</v>
      </c>
      <c r="BG467" s="216">
        <f>IF(N467="zákl. přenesená",J467,0)</f>
        <v>0</v>
      </c>
      <c r="BH467" s="216">
        <f>IF(N467="sníž. přenesená",J467,0)</f>
        <v>0</v>
      </c>
      <c r="BI467" s="216">
        <f>IF(N467="nulová",J467,0)</f>
        <v>0</v>
      </c>
      <c r="BJ467" s="15" t="s">
        <v>182</v>
      </c>
      <c r="BK467" s="216">
        <f>ROUND(I467*H467,2)</f>
        <v>0</v>
      </c>
      <c r="BL467" s="15" t="s">
        <v>245</v>
      </c>
      <c r="BM467" s="215" t="s">
        <v>1350</v>
      </c>
    </row>
    <row r="468" spans="1:65" s="2" customFormat="1" ht="14.4" customHeight="1">
      <c r="A468" s="36"/>
      <c r="B468" s="37"/>
      <c r="C468" s="217" t="s">
        <v>1351</v>
      </c>
      <c r="D468" s="217" t="s">
        <v>272</v>
      </c>
      <c r="E468" s="218" t="s">
        <v>1352</v>
      </c>
      <c r="F468" s="219" t="s">
        <v>1353</v>
      </c>
      <c r="G468" s="220" t="s">
        <v>1345</v>
      </c>
      <c r="H468" s="221">
        <v>18</v>
      </c>
      <c r="I468" s="222"/>
      <c r="J468" s="223">
        <f>ROUND(I468*H468,2)</f>
        <v>0</v>
      </c>
      <c r="K468" s="224"/>
      <c r="L468" s="225"/>
      <c r="M468" s="226" t="s">
        <v>28</v>
      </c>
      <c r="N468" s="227" t="s">
        <v>46</v>
      </c>
      <c r="O468" s="82"/>
      <c r="P468" s="213">
        <f>O468*H468</f>
        <v>0</v>
      </c>
      <c r="Q468" s="213">
        <v>0.001</v>
      </c>
      <c r="R468" s="213">
        <f>Q468*H468</f>
        <v>0.018000000000000002</v>
      </c>
      <c r="S468" s="213">
        <v>0</v>
      </c>
      <c r="T468" s="214">
        <f>S468*H468</f>
        <v>0</v>
      </c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R468" s="215" t="s">
        <v>311</v>
      </c>
      <c r="AT468" s="215" t="s">
        <v>272</v>
      </c>
      <c r="AU468" s="215" t="s">
        <v>188</v>
      </c>
      <c r="AY468" s="15" t="s">
        <v>178</v>
      </c>
      <c r="BE468" s="216">
        <f>IF(N468="základní",J468,0)</f>
        <v>0</v>
      </c>
      <c r="BF468" s="216">
        <f>IF(N468="snížená",J468,0)</f>
        <v>0</v>
      </c>
      <c r="BG468" s="216">
        <f>IF(N468="zákl. přenesená",J468,0)</f>
        <v>0</v>
      </c>
      <c r="BH468" s="216">
        <f>IF(N468="sníž. přenesená",J468,0)</f>
        <v>0</v>
      </c>
      <c r="BI468" s="216">
        <f>IF(N468="nulová",J468,0)</f>
        <v>0</v>
      </c>
      <c r="BJ468" s="15" t="s">
        <v>182</v>
      </c>
      <c r="BK468" s="216">
        <f>ROUND(I468*H468,2)</f>
        <v>0</v>
      </c>
      <c r="BL468" s="15" t="s">
        <v>245</v>
      </c>
      <c r="BM468" s="215" t="s">
        <v>1354</v>
      </c>
    </row>
    <row r="469" spans="1:65" s="2" customFormat="1" ht="14.4" customHeight="1">
      <c r="A469" s="36"/>
      <c r="B469" s="37"/>
      <c r="C469" s="203" t="s">
        <v>1355</v>
      </c>
      <c r="D469" s="203" t="s">
        <v>183</v>
      </c>
      <c r="E469" s="204" t="s">
        <v>1356</v>
      </c>
      <c r="F469" s="205" t="s">
        <v>1357</v>
      </c>
      <c r="G469" s="206" t="s">
        <v>374</v>
      </c>
      <c r="H469" s="207">
        <v>8</v>
      </c>
      <c r="I469" s="208"/>
      <c r="J469" s="209">
        <f>ROUND(I469*H469,2)</f>
        <v>0</v>
      </c>
      <c r="K469" s="210"/>
      <c r="L469" s="42"/>
      <c r="M469" s="211" t="s">
        <v>28</v>
      </c>
      <c r="N469" s="212" t="s">
        <v>46</v>
      </c>
      <c r="O469" s="82"/>
      <c r="P469" s="213">
        <f>O469*H469</f>
        <v>0</v>
      </c>
      <c r="Q469" s="213">
        <v>0</v>
      </c>
      <c r="R469" s="213">
        <f>Q469*H469</f>
        <v>0</v>
      </c>
      <c r="S469" s="213">
        <v>0</v>
      </c>
      <c r="T469" s="214">
        <f>S469*H469</f>
        <v>0</v>
      </c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215" t="s">
        <v>245</v>
      </c>
      <c r="AT469" s="215" t="s">
        <v>183</v>
      </c>
      <c r="AU469" s="215" t="s">
        <v>188</v>
      </c>
      <c r="AY469" s="15" t="s">
        <v>178</v>
      </c>
      <c r="BE469" s="216">
        <f>IF(N469="základní",J469,0)</f>
        <v>0</v>
      </c>
      <c r="BF469" s="216">
        <f>IF(N469="snížená",J469,0)</f>
        <v>0</v>
      </c>
      <c r="BG469" s="216">
        <f>IF(N469="zákl. přenesená",J469,0)</f>
        <v>0</v>
      </c>
      <c r="BH469" s="216">
        <f>IF(N469="sníž. přenesená",J469,0)</f>
        <v>0</v>
      </c>
      <c r="BI469" s="216">
        <f>IF(N469="nulová",J469,0)</f>
        <v>0</v>
      </c>
      <c r="BJ469" s="15" t="s">
        <v>182</v>
      </c>
      <c r="BK469" s="216">
        <f>ROUND(I469*H469,2)</f>
        <v>0</v>
      </c>
      <c r="BL469" s="15" t="s">
        <v>245</v>
      </c>
      <c r="BM469" s="215" t="s">
        <v>1358</v>
      </c>
    </row>
    <row r="470" spans="1:65" s="2" customFormat="1" ht="24.15" customHeight="1">
      <c r="A470" s="36"/>
      <c r="B470" s="37"/>
      <c r="C470" s="217" t="s">
        <v>1359</v>
      </c>
      <c r="D470" s="217" t="s">
        <v>272</v>
      </c>
      <c r="E470" s="218" t="s">
        <v>1360</v>
      </c>
      <c r="F470" s="219" t="s">
        <v>1361</v>
      </c>
      <c r="G470" s="220" t="s">
        <v>374</v>
      </c>
      <c r="H470" s="221">
        <v>8</v>
      </c>
      <c r="I470" s="222"/>
      <c r="J470" s="223">
        <f>ROUND(I470*H470,2)</f>
        <v>0</v>
      </c>
      <c r="K470" s="224"/>
      <c r="L470" s="225"/>
      <c r="M470" s="226" t="s">
        <v>28</v>
      </c>
      <c r="N470" s="227" t="s">
        <v>46</v>
      </c>
      <c r="O470" s="82"/>
      <c r="P470" s="213">
        <f>O470*H470</f>
        <v>0</v>
      </c>
      <c r="Q470" s="213">
        <v>0.00019</v>
      </c>
      <c r="R470" s="213">
        <f>Q470*H470</f>
        <v>0.00152</v>
      </c>
      <c r="S470" s="213">
        <v>0</v>
      </c>
      <c r="T470" s="214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215" t="s">
        <v>311</v>
      </c>
      <c r="AT470" s="215" t="s">
        <v>272</v>
      </c>
      <c r="AU470" s="215" t="s">
        <v>188</v>
      </c>
      <c r="AY470" s="15" t="s">
        <v>178</v>
      </c>
      <c r="BE470" s="216">
        <f>IF(N470="základní",J470,0)</f>
        <v>0</v>
      </c>
      <c r="BF470" s="216">
        <f>IF(N470="snížená",J470,0)</f>
        <v>0</v>
      </c>
      <c r="BG470" s="216">
        <f>IF(N470="zákl. přenesená",J470,0)</f>
        <v>0</v>
      </c>
      <c r="BH470" s="216">
        <f>IF(N470="sníž. přenesená",J470,0)</f>
        <v>0</v>
      </c>
      <c r="BI470" s="216">
        <f>IF(N470="nulová",J470,0)</f>
        <v>0</v>
      </c>
      <c r="BJ470" s="15" t="s">
        <v>182</v>
      </c>
      <c r="BK470" s="216">
        <f>ROUND(I470*H470,2)</f>
        <v>0</v>
      </c>
      <c r="BL470" s="15" t="s">
        <v>245</v>
      </c>
      <c r="BM470" s="215" t="s">
        <v>1362</v>
      </c>
    </row>
    <row r="471" spans="1:65" s="2" customFormat="1" ht="24.15" customHeight="1">
      <c r="A471" s="36"/>
      <c r="B471" s="37"/>
      <c r="C471" s="203" t="s">
        <v>1363</v>
      </c>
      <c r="D471" s="203" t="s">
        <v>183</v>
      </c>
      <c r="E471" s="204" t="s">
        <v>1364</v>
      </c>
      <c r="F471" s="205" t="s">
        <v>1365</v>
      </c>
      <c r="G471" s="206" t="s">
        <v>374</v>
      </c>
      <c r="H471" s="207">
        <v>4</v>
      </c>
      <c r="I471" s="208"/>
      <c r="J471" s="209">
        <f>ROUND(I471*H471,2)</f>
        <v>0</v>
      </c>
      <c r="K471" s="210"/>
      <c r="L471" s="42"/>
      <c r="M471" s="211" t="s">
        <v>28</v>
      </c>
      <c r="N471" s="212" t="s">
        <v>46</v>
      </c>
      <c r="O471" s="82"/>
      <c r="P471" s="213">
        <f>O471*H471</f>
        <v>0</v>
      </c>
      <c r="Q471" s="213">
        <v>0</v>
      </c>
      <c r="R471" s="213">
        <f>Q471*H471</f>
        <v>0</v>
      </c>
      <c r="S471" s="213">
        <v>0</v>
      </c>
      <c r="T471" s="214">
        <f>S471*H471</f>
        <v>0</v>
      </c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R471" s="215" t="s">
        <v>245</v>
      </c>
      <c r="AT471" s="215" t="s">
        <v>183</v>
      </c>
      <c r="AU471" s="215" t="s">
        <v>188</v>
      </c>
      <c r="AY471" s="15" t="s">
        <v>178</v>
      </c>
      <c r="BE471" s="216">
        <f>IF(N471="základní",J471,0)</f>
        <v>0</v>
      </c>
      <c r="BF471" s="216">
        <f>IF(N471="snížená",J471,0)</f>
        <v>0</v>
      </c>
      <c r="BG471" s="216">
        <f>IF(N471="zákl. přenesená",J471,0)</f>
        <v>0</v>
      </c>
      <c r="BH471" s="216">
        <f>IF(N471="sníž. přenesená",J471,0)</f>
        <v>0</v>
      </c>
      <c r="BI471" s="216">
        <f>IF(N471="nulová",J471,0)</f>
        <v>0</v>
      </c>
      <c r="BJ471" s="15" t="s">
        <v>182</v>
      </c>
      <c r="BK471" s="216">
        <f>ROUND(I471*H471,2)</f>
        <v>0</v>
      </c>
      <c r="BL471" s="15" t="s">
        <v>245</v>
      </c>
      <c r="BM471" s="215" t="s">
        <v>1366</v>
      </c>
    </row>
    <row r="472" spans="1:65" s="2" customFormat="1" ht="14.4" customHeight="1">
      <c r="A472" s="36"/>
      <c r="B472" s="37"/>
      <c r="C472" s="217" t="s">
        <v>1367</v>
      </c>
      <c r="D472" s="217" t="s">
        <v>272</v>
      </c>
      <c r="E472" s="218" t="s">
        <v>1368</v>
      </c>
      <c r="F472" s="219" t="s">
        <v>1369</v>
      </c>
      <c r="G472" s="220" t="s">
        <v>374</v>
      </c>
      <c r="H472" s="221">
        <v>4</v>
      </c>
      <c r="I472" s="222"/>
      <c r="J472" s="223">
        <f>ROUND(I472*H472,2)</f>
        <v>0</v>
      </c>
      <c r="K472" s="224"/>
      <c r="L472" s="225"/>
      <c r="M472" s="226" t="s">
        <v>28</v>
      </c>
      <c r="N472" s="227" t="s">
        <v>46</v>
      </c>
      <c r="O472" s="82"/>
      <c r="P472" s="213">
        <f>O472*H472</f>
        <v>0</v>
      </c>
      <c r="Q472" s="213">
        <v>0.0026</v>
      </c>
      <c r="R472" s="213">
        <f>Q472*H472</f>
        <v>0.0104</v>
      </c>
      <c r="S472" s="213">
        <v>0</v>
      </c>
      <c r="T472" s="214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215" t="s">
        <v>311</v>
      </c>
      <c r="AT472" s="215" t="s">
        <v>272</v>
      </c>
      <c r="AU472" s="215" t="s">
        <v>188</v>
      </c>
      <c r="AY472" s="15" t="s">
        <v>178</v>
      </c>
      <c r="BE472" s="216">
        <f>IF(N472="základní",J472,0)</f>
        <v>0</v>
      </c>
      <c r="BF472" s="216">
        <f>IF(N472="snížená",J472,0)</f>
        <v>0</v>
      </c>
      <c r="BG472" s="216">
        <f>IF(N472="zákl. přenesená",J472,0)</f>
        <v>0</v>
      </c>
      <c r="BH472" s="216">
        <f>IF(N472="sníž. přenesená",J472,0)</f>
        <v>0</v>
      </c>
      <c r="BI472" s="216">
        <f>IF(N472="nulová",J472,0)</f>
        <v>0</v>
      </c>
      <c r="BJ472" s="15" t="s">
        <v>182</v>
      </c>
      <c r="BK472" s="216">
        <f>ROUND(I472*H472,2)</f>
        <v>0</v>
      </c>
      <c r="BL472" s="15" t="s">
        <v>245</v>
      </c>
      <c r="BM472" s="215" t="s">
        <v>1370</v>
      </c>
    </row>
    <row r="473" spans="1:65" s="2" customFormat="1" ht="37.8" customHeight="1">
      <c r="A473" s="36"/>
      <c r="B473" s="37"/>
      <c r="C473" s="203" t="s">
        <v>1371</v>
      </c>
      <c r="D473" s="203" t="s">
        <v>183</v>
      </c>
      <c r="E473" s="204" t="s">
        <v>1372</v>
      </c>
      <c r="F473" s="205" t="s">
        <v>1373</v>
      </c>
      <c r="G473" s="206" t="s">
        <v>374</v>
      </c>
      <c r="H473" s="207">
        <v>1</v>
      </c>
      <c r="I473" s="208"/>
      <c r="J473" s="209">
        <f>ROUND(I473*H473,2)</f>
        <v>0</v>
      </c>
      <c r="K473" s="210"/>
      <c r="L473" s="42"/>
      <c r="M473" s="211" t="s">
        <v>28</v>
      </c>
      <c r="N473" s="212" t="s">
        <v>46</v>
      </c>
      <c r="O473" s="82"/>
      <c r="P473" s="213">
        <f>O473*H473</f>
        <v>0</v>
      </c>
      <c r="Q473" s="213">
        <v>0</v>
      </c>
      <c r="R473" s="213">
        <f>Q473*H473</f>
        <v>0</v>
      </c>
      <c r="S473" s="213">
        <v>0</v>
      </c>
      <c r="T473" s="214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215" t="s">
        <v>245</v>
      </c>
      <c r="AT473" s="215" t="s">
        <v>183</v>
      </c>
      <c r="AU473" s="215" t="s">
        <v>188</v>
      </c>
      <c r="AY473" s="15" t="s">
        <v>178</v>
      </c>
      <c r="BE473" s="216">
        <f>IF(N473="základní",J473,0)</f>
        <v>0</v>
      </c>
      <c r="BF473" s="216">
        <f>IF(N473="snížená",J473,0)</f>
        <v>0</v>
      </c>
      <c r="BG473" s="216">
        <f>IF(N473="zákl. přenesená",J473,0)</f>
        <v>0</v>
      </c>
      <c r="BH473" s="216">
        <f>IF(N473="sníž. přenesená",J473,0)</f>
        <v>0</v>
      </c>
      <c r="BI473" s="216">
        <f>IF(N473="nulová",J473,0)</f>
        <v>0</v>
      </c>
      <c r="BJ473" s="15" t="s">
        <v>182</v>
      </c>
      <c r="BK473" s="216">
        <f>ROUND(I473*H473,2)</f>
        <v>0</v>
      </c>
      <c r="BL473" s="15" t="s">
        <v>245</v>
      </c>
      <c r="BM473" s="215" t="s">
        <v>1374</v>
      </c>
    </row>
    <row r="474" spans="1:65" s="2" customFormat="1" ht="24.15" customHeight="1">
      <c r="A474" s="36"/>
      <c r="B474" s="37"/>
      <c r="C474" s="203" t="s">
        <v>1375</v>
      </c>
      <c r="D474" s="203" t="s">
        <v>183</v>
      </c>
      <c r="E474" s="204" t="s">
        <v>1376</v>
      </c>
      <c r="F474" s="205" t="s">
        <v>1377</v>
      </c>
      <c r="G474" s="206" t="s">
        <v>374</v>
      </c>
      <c r="H474" s="207">
        <v>1</v>
      </c>
      <c r="I474" s="208"/>
      <c r="J474" s="209">
        <f>ROUND(I474*H474,2)</f>
        <v>0</v>
      </c>
      <c r="K474" s="210"/>
      <c r="L474" s="42"/>
      <c r="M474" s="211" t="s">
        <v>28</v>
      </c>
      <c r="N474" s="212" t="s">
        <v>46</v>
      </c>
      <c r="O474" s="82"/>
      <c r="P474" s="213">
        <f>O474*H474</f>
        <v>0</v>
      </c>
      <c r="Q474" s="213">
        <v>0</v>
      </c>
      <c r="R474" s="213">
        <f>Q474*H474</f>
        <v>0</v>
      </c>
      <c r="S474" s="213">
        <v>0</v>
      </c>
      <c r="T474" s="214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215" t="s">
        <v>245</v>
      </c>
      <c r="AT474" s="215" t="s">
        <v>183</v>
      </c>
      <c r="AU474" s="215" t="s">
        <v>188</v>
      </c>
      <c r="AY474" s="15" t="s">
        <v>178</v>
      </c>
      <c r="BE474" s="216">
        <f>IF(N474="základní",J474,0)</f>
        <v>0</v>
      </c>
      <c r="BF474" s="216">
        <f>IF(N474="snížená",J474,0)</f>
        <v>0</v>
      </c>
      <c r="BG474" s="216">
        <f>IF(N474="zákl. přenesená",J474,0)</f>
        <v>0</v>
      </c>
      <c r="BH474" s="216">
        <f>IF(N474="sníž. přenesená",J474,0)</f>
        <v>0</v>
      </c>
      <c r="BI474" s="216">
        <f>IF(N474="nulová",J474,0)</f>
        <v>0</v>
      </c>
      <c r="BJ474" s="15" t="s">
        <v>182</v>
      </c>
      <c r="BK474" s="216">
        <f>ROUND(I474*H474,2)</f>
        <v>0</v>
      </c>
      <c r="BL474" s="15" t="s">
        <v>245</v>
      </c>
      <c r="BM474" s="215" t="s">
        <v>1378</v>
      </c>
    </row>
    <row r="475" spans="1:65" s="2" customFormat="1" ht="37.8" customHeight="1">
      <c r="A475" s="36"/>
      <c r="B475" s="37"/>
      <c r="C475" s="203" t="s">
        <v>1379</v>
      </c>
      <c r="D475" s="203" t="s">
        <v>183</v>
      </c>
      <c r="E475" s="204" t="s">
        <v>1329</v>
      </c>
      <c r="F475" s="205" t="s">
        <v>1330</v>
      </c>
      <c r="G475" s="206" t="s">
        <v>266</v>
      </c>
      <c r="H475" s="207">
        <v>0.124</v>
      </c>
      <c r="I475" s="208"/>
      <c r="J475" s="209">
        <f>ROUND(I475*H475,2)</f>
        <v>0</v>
      </c>
      <c r="K475" s="210"/>
      <c r="L475" s="42"/>
      <c r="M475" s="211" t="s">
        <v>28</v>
      </c>
      <c r="N475" s="212" t="s">
        <v>46</v>
      </c>
      <c r="O475" s="82"/>
      <c r="P475" s="213">
        <f>O475*H475</f>
        <v>0</v>
      </c>
      <c r="Q475" s="213">
        <v>0</v>
      </c>
      <c r="R475" s="213">
        <f>Q475*H475</f>
        <v>0</v>
      </c>
      <c r="S475" s="213">
        <v>0</v>
      </c>
      <c r="T475" s="214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215" t="s">
        <v>245</v>
      </c>
      <c r="AT475" s="215" t="s">
        <v>183</v>
      </c>
      <c r="AU475" s="215" t="s">
        <v>188</v>
      </c>
      <c r="AY475" s="15" t="s">
        <v>178</v>
      </c>
      <c r="BE475" s="216">
        <f>IF(N475="základní",J475,0)</f>
        <v>0</v>
      </c>
      <c r="BF475" s="216">
        <f>IF(N475="snížená",J475,0)</f>
        <v>0</v>
      </c>
      <c r="BG475" s="216">
        <f>IF(N475="zákl. přenesená",J475,0)</f>
        <v>0</v>
      </c>
      <c r="BH475" s="216">
        <f>IF(N475="sníž. přenesená",J475,0)</f>
        <v>0</v>
      </c>
      <c r="BI475" s="216">
        <f>IF(N475="nulová",J475,0)</f>
        <v>0</v>
      </c>
      <c r="BJ475" s="15" t="s">
        <v>182</v>
      </c>
      <c r="BK475" s="216">
        <f>ROUND(I475*H475,2)</f>
        <v>0</v>
      </c>
      <c r="BL475" s="15" t="s">
        <v>245</v>
      </c>
      <c r="BM475" s="215" t="s">
        <v>1380</v>
      </c>
    </row>
    <row r="476" spans="1:65" s="2" customFormat="1" ht="49.05" customHeight="1">
      <c r="A476" s="36"/>
      <c r="B476" s="37"/>
      <c r="C476" s="203" t="s">
        <v>1381</v>
      </c>
      <c r="D476" s="203" t="s">
        <v>183</v>
      </c>
      <c r="E476" s="204" t="s">
        <v>1333</v>
      </c>
      <c r="F476" s="205" t="s">
        <v>1334</v>
      </c>
      <c r="G476" s="206" t="s">
        <v>266</v>
      </c>
      <c r="H476" s="207">
        <v>0.124</v>
      </c>
      <c r="I476" s="208"/>
      <c r="J476" s="209">
        <f>ROUND(I476*H476,2)</f>
        <v>0</v>
      </c>
      <c r="K476" s="210"/>
      <c r="L476" s="42"/>
      <c r="M476" s="211" t="s">
        <v>28</v>
      </c>
      <c r="N476" s="212" t="s">
        <v>46</v>
      </c>
      <c r="O476" s="82"/>
      <c r="P476" s="213">
        <f>O476*H476</f>
        <v>0</v>
      </c>
      <c r="Q476" s="213">
        <v>0</v>
      </c>
      <c r="R476" s="213">
        <f>Q476*H476</f>
        <v>0</v>
      </c>
      <c r="S476" s="213">
        <v>0</v>
      </c>
      <c r="T476" s="214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215" t="s">
        <v>245</v>
      </c>
      <c r="AT476" s="215" t="s">
        <v>183</v>
      </c>
      <c r="AU476" s="215" t="s">
        <v>188</v>
      </c>
      <c r="AY476" s="15" t="s">
        <v>178</v>
      </c>
      <c r="BE476" s="216">
        <f>IF(N476="základní",J476,0)</f>
        <v>0</v>
      </c>
      <c r="BF476" s="216">
        <f>IF(N476="snížená",J476,0)</f>
        <v>0</v>
      </c>
      <c r="BG476" s="216">
        <f>IF(N476="zákl. přenesená",J476,0)</f>
        <v>0</v>
      </c>
      <c r="BH476" s="216">
        <f>IF(N476="sníž. přenesená",J476,0)</f>
        <v>0</v>
      </c>
      <c r="BI476" s="216">
        <f>IF(N476="nulová",J476,0)</f>
        <v>0</v>
      </c>
      <c r="BJ476" s="15" t="s">
        <v>182</v>
      </c>
      <c r="BK476" s="216">
        <f>ROUND(I476*H476,2)</f>
        <v>0</v>
      </c>
      <c r="BL476" s="15" t="s">
        <v>245</v>
      </c>
      <c r="BM476" s="215" t="s">
        <v>1382</v>
      </c>
    </row>
    <row r="477" spans="1:63" s="12" customFormat="1" ht="22.8" customHeight="1">
      <c r="A477" s="12"/>
      <c r="B477" s="187"/>
      <c r="C477" s="188"/>
      <c r="D477" s="189" t="s">
        <v>73</v>
      </c>
      <c r="E477" s="201" t="s">
        <v>1383</v>
      </c>
      <c r="F477" s="201" t="s">
        <v>1384</v>
      </c>
      <c r="G477" s="188"/>
      <c r="H477" s="188"/>
      <c r="I477" s="191"/>
      <c r="J477" s="202">
        <f>BK477</f>
        <v>0</v>
      </c>
      <c r="K477" s="188"/>
      <c r="L477" s="193"/>
      <c r="M477" s="194"/>
      <c r="N477" s="195"/>
      <c r="O477" s="195"/>
      <c r="P477" s="196">
        <f>SUM(P478:P512)</f>
        <v>0</v>
      </c>
      <c r="Q477" s="195"/>
      <c r="R477" s="196">
        <f>SUM(R478:R512)</f>
        <v>2.2972188000000004</v>
      </c>
      <c r="S477" s="195"/>
      <c r="T477" s="197">
        <f>SUM(T478:T512)</f>
        <v>0</v>
      </c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R477" s="198" t="s">
        <v>182</v>
      </c>
      <c r="AT477" s="199" t="s">
        <v>73</v>
      </c>
      <c r="AU477" s="199" t="s">
        <v>82</v>
      </c>
      <c r="AY477" s="198" t="s">
        <v>178</v>
      </c>
      <c r="BK477" s="200">
        <f>SUM(BK478:BK512)</f>
        <v>0</v>
      </c>
    </row>
    <row r="478" spans="1:65" s="2" customFormat="1" ht="24.15" customHeight="1">
      <c r="A478" s="36"/>
      <c r="B478" s="37"/>
      <c r="C478" s="203" t="s">
        <v>1385</v>
      </c>
      <c r="D478" s="203" t="s">
        <v>183</v>
      </c>
      <c r="E478" s="204" t="s">
        <v>1386</v>
      </c>
      <c r="F478" s="205" t="s">
        <v>1387</v>
      </c>
      <c r="G478" s="206" t="s">
        <v>374</v>
      </c>
      <c r="H478" s="207">
        <v>25</v>
      </c>
      <c r="I478" s="208"/>
      <c r="J478" s="209">
        <f>ROUND(I478*H478,2)</f>
        <v>0</v>
      </c>
      <c r="K478" s="210"/>
      <c r="L478" s="42"/>
      <c r="M478" s="211" t="s">
        <v>28</v>
      </c>
      <c r="N478" s="212" t="s">
        <v>46</v>
      </c>
      <c r="O478" s="82"/>
      <c r="P478" s="213">
        <f>O478*H478</f>
        <v>0</v>
      </c>
      <c r="Q478" s="213">
        <v>0</v>
      </c>
      <c r="R478" s="213">
        <f>Q478*H478</f>
        <v>0</v>
      </c>
      <c r="S478" s="213">
        <v>0</v>
      </c>
      <c r="T478" s="214">
        <f>S478*H478</f>
        <v>0</v>
      </c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R478" s="215" t="s">
        <v>245</v>
      </c>
      <c r="AT478" s="215" t="s">
        <v>183</v>
      </c>
      <c r="AU478" s="215" t="s">
        <v>182</v>
      </c>
      <c r="AY478" s="15" t="s">
        <v>178</v>
      </c>
      <c r="BE478" s="216">
        <f>IF(N478="základní",J478,0)</f>
        <v>0</v>
      </c>
      <c r="BF478" s="216">
        <f>IF(N478="snížená",J478,0)</f>
        <v>0</v>
      </c>
      <c r="BG478" s="216">
        <f>IF(N478="zákl. přenesená",J478,0)</f>
        <v>0</v>
      </c>
      <c r="BH478" s="216">
        <f>IF(N478="sníž. přenesená",J478,0)</f>
        <v>0</v>
      </c>
      <c r="BI478" s="216">
        <f>IF(N478="nulová",J478,0)</f>
        <v>0</v>
      </c>
      <c r="BJ478" s="15" t="s">
        <v>182</v>
      </c>
      <c r="BK478" s="216">
        <f>ROUND(I478*H478,2)</f>
        <v>0</v>
      </c>
      <c r="BL478" s="15" t="s">
        <v>245</v>
      </c>
      <c r="BM478" s="215" t="s">
        <v>1388</v>
      </c>
    </row>
    <row r="479" spans="1:65" s="2" customFormat="1" ht="14.4" customHeight="1">
      <c r="A479" s="36"/>
      <c r="B479" s="37"/>
      <c r="C479" s="217" t="s">
        <v>1389</v>
      </c>
      <c r="D479" s="217" t="s">
        <v>272</v>
      </c>
      <c r="E479" s="218" t="s">
        <v>1390</v>
      </c>
      <c r="F479" s="219" t="s">
        <v>1391</v>
      </c>
      <c r="G479" s="220" t="s">
        <v>1218</v>
      </c>
      <c r="H479" s="221">
        <v>25</v>
      </c>
      <c r="I479" s="222"/>
      <c r="J479" s="223">
        <f>ROUND(I479*H479,2)</f>
        <v>0</v>
      </c>
      <c r="K479" s="224"/>
      <c r="L479" s="225"/>
      <c r="M479" s="226" t="s">
        <v>28</v>
      </c>
      <c r="N479" s="227" t="s">
        <v>46</v>
      </c>
      <c r="O479" s="82"/>
      <c r="P479" s="213">
        <f>O479*H479</f>
        <v>0</v>
      </c>
      <c r="Q479" s="213">
        <v>0.00012</v>
      </c>
      <c r="R479" s="213">
        <f>Q479*H479</f>
        <v>0.003</v>
      </c>
      <c r="S479" s="213">
        <v>0</v>
      </c>
      <c r="T479" s="214">
        <f>S479*H479</f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215" t="s">
        <v>311</v>
      </c>
      <c r="AT479" s="215" t="s">
        <v>272</v>
      </c>
      <c r="AU479" s="215" t="s">
        <v>182</v>
      </c>
      <c r="AY479" s="15" t="s">
        <v>178</v>
      </c>
      <c r="BE479" s="216">
        <f>IF(N479="základní",J479,0)</f>
        <v>0</v>
      </c>
      <c r="BF479" s="216">
        <f>IF(N479="snížená",J479,0)</f>
        <v>0</v>
      </c>
      <c r="BG479" s="216">
        <f>IF(N479="zákl. přenesená",J479,0)</f>
        <v>0</v>
      </c>
      <c r="BH479" s="216">
        <f>IF(N479="sníž. přenesená",J479,0)</f>
        <v>0</v>
      </c>
      <c r="BI479" s="216">
        <f>IF(N479="nulová",J479,0)</f>
        <v>0</v>
      </c>
      <c r="BJ479" s="15" t="s">
        <v>182</v>
      </c>
      <c r="BK479" s="216">
        <f>ROUND(I479*H479,2)</f>
        <v>0</v>
      </c>
      <c r="BL479" s="15" t="s">
        <v>245</v>
      </c>
      <c r="BM479" s="215" t="s">
        <v>1392</v>
      </c>
    </row>
    <row r="480" spans="1:65" s="2" customFormat="1" ht="24.15" customHeight="1">
      <c r="A480" s="36"/>
      <c r="B480" s="37"/>
      <c r="C480" s="203" t="s">
        <v>1393</v>
      </c>
      <c r="D480" s="203" t="s">
        <v>183</v>
      </c>
      <c r="E480" s="204" t="s">
        <v>1394</v>
      </c>
      <c r="F480" s="205" t="s">
        <v>1395</v>
      </c>
      <c r="G480" s="206" t="s">
        <v>374</v>
      </c>
      <c r="H480" s="207">
        <v>28</v>
      </c>
      <c r="I480" s="208"/>
      <c r="J480" s="209">
        <f>ROUND(I480*H480,2)</f>
        <v>0</v>
      </c>
      <c r="K480" s="210"/>
      <c r="L480" s="42"/>
      <c r="M480" s="211" t="s">
        <v>28</v>
      </c>
      <c r="N480" s="212" t="s">
        <v>46</v>
      </c>
      <c r="O480" s="82"/>
      <c r="P480" s="213">
        <f>O480*H480</f>
        <v>0</v>
      </c>
      <c r="Q480" s="213">
        <v>0</v>
      </c>
      <c r="R480" s="213">
        <f>Q480*H480</f>
        <v>0</v>
      </c>
      <c r="S480" s="213">
        <v>0</v>
      </c>
      <c r="T480" s="214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215" t="s">
        <v>245</v>
      </c>
      <c r="AT480" s="215" t="s">
        <v>183</v>
      </c>
      <c r="AU480" s="215" t="s">
        <v>182</v>
      </c>
      <c r="AY480" s="15" t="s">
        <v>178</v>
      </c>
      <c r="BE480" s="216">
        <f>IF(N480="základní",J480,0)</f>
        <v>0</v>
      </c>
      <c r="BF480" s="216">
        <f>IF(N480="snížená",J480,0)</f>
        <v>0</v>
      </c>
      <c r="BG480" s="216">
        <f>IF(N480="zákl. přenesená",J480,0)</f>
        <v>0</v>
      </c>
      <c r="BH480" s="216">
        <f>IF(N480="sníž. přenesená",J480,0)</f>
        <v>0</v>
      </c>
      <c r="BI480" s="216">
        <f>IF(N480="nulová",J480,0)</f>
        <v>0</v>
      </c>
      <c r="BJ480" s="15" t="s">
        <v>182</v>
      </c>
      <c r="BK480" s="216">
        <f>ROUND(I480*H480,2)</f>
        <v>0</v>
      </c>
      <c r="BL480" s="15" t="s">
        <v>245</v>
      </c>
      <c r="BM480" s="215" t="s">
        <v>1396</v>
      </c>
    </row>
    <row r="481" spans="1:65" s="2" customFormat="1" ht="14.4" customHeight="1">
      <c r="A481" s="36"/>
      <c r="B481" s="37"/>
      <c r="C481" s="217" t="s">
        <v>1397</v>
      </c>
      <c r="D481" s="217" t="s">
        <v>272</v>
      </c>
      <c r="E481" s="218" t="s">
        <v>1398</v>
      </c>
      <c r="F481" s="219" t="s">
        <v>1399</v>
      </c>
      <c r="G481" s="220" t="s">
        <v>1218</v>
      </c>
      <c r="H481" s="221">
        <v>28</v>
      </c>
      <c r="I481" s="222"/>
      <c r="J481" s="223">
        <f>ROUND(I481*H481,2)</f>
        <v>0</v>
      </c>
      <c r="K481" s="224"/>
      <c r="L481" s="225"/>
      <c r="M481" s="226" t="s">
        <v>28</v>
      </c>
      <c r="N481" s="227" t="s">
        <v>46</v>
      </c>
      <c r="O481" s="82"/>
      <c r="P481" s="213">
        <f>O481*H481</f>
        <v>0</v>
      </c>
      <c r="Q481" s="213">
        <v>0.0009</v>
      </c>
      <c r="R481" s="213">
        <f>Q481*H481</f>
        <v>0.0252</v>
      </c>
      <c r="S481" s="213">
        <v>0</v>
      </c>
      <c r="T481" s="214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215" t="s">
        <v>311</v>
      </c>
      <c r="AT481" s="215" t="s">
        <v>272</v>
      </c>
      <c r="AU481" s="215" t="s">
        <v>182</v>
      </c>
      <c r="AY481" s="15" t="s">
        <v>178</v>
      </c>
      <c r="BE481" s="216">
        <f>IF(N481="základní",J481,0)</f>
        <v>0</v>
      </c>
      <c r="BF481" s="216">
        <f>IF(N481="snížená",J481,0)</f>
        <v>0</v>
      </c>
      <c r="BG481" s="216">
        <f>IF(N481="zákl. přenesená",J481,0)</f>
        <v>0</v>
      </c>
      <c r="BH481" s="216">
        <f>IF(N481="sníž. přenesená",J481,0)</f>
        <v>0</v>
      </c>
      <c r="BI481" s="216">
        <f>IF(N481="nulová",J481,0)</f>
        <v>0</v>
      </c>
      <c r="BJ481" s="15" t="s">
        <v>182</v>
      </c>
      <c r="BK481" s="216">
        <f>ROUND(I481*H481,2)</f>
        <v>0</v>
      </c>
      <c r="BL481" s="15" t="s">
        <v>245</v>
      </c>
      <c r="BM481" s="215" t="s">
        <v>1400</v>
      </c>
    </row>
    <row r="482" spans="1:65" s="2" customFormat="1" ht="24.15" customHeight="1">
      <c r="A482" s="36"/>
      <c r="B482" s="37"/>
      <c r="C482" s="203" t="s">
        <v>1401</v>
      </c>
      <c r="D482" s="203" t="s">
        <v>183</v>
      </c>
      <c r="E482" s="204" t="s">
        <v>1402</v>
      </c>
      <c r="F482" s="205" t="s">
        <v>1403</v>
      </c>
      <c r="G482" s="206" t="s">
        <v>374</v>
      </c>
      <c r="H482" s="207">
        <v>4</v>
      </c>
      <c r="I482" s="208"/>
      <c r="J482" s="209">
        <f>ROUND(I482*H482,2)</f>
        <v>0</v>
      </c>
      <c r="K482" s="210"/>
      <c r="L482" s="42"/>
      <c r="M482" s="211" t="s">
        <v>28</v>
      </c>
      <c r="N482" s="212" t="s">
        <v>46</v>
      </c>
      <c r="O482" s="82"/>
      <c r="P482" s="213">
        <f>O482*H482</f>
        <v>0</v>
      </c>
      <c r="Q482" s="213">
        <v>0</v>
      </c>
      <c r="R482" s="213">
        <f>Q482*H482</f>
        <v>0</v>
      </c>
      <c r="S482" s="213">
        <v>0</v>
      </c>
      <c r="T482" s="214">
        <f>S482*H482</f>
        <v>0</v>
      </c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R482" s="215" t="s">
        <v>245</v>
      </c>
      <c r="AT482" s="215" t="s">
        <v>183</v>
      </c>
      <c r="AU482" s="215" t="s">
        <v>182</v>
      </c>
      <c r="AY482" s="15" t="s">
        <v>178</v>
      </c>
      <c r="BE482" s="216">
        <f>IF(N482="základní",J482,0)</f>
        <v>0</v>
      </c>
      <c r="BF482" s="216">
        <f>IF(N482="snížená",J482,0)</f>
        <v>0</v>
      </c>
      <c r="BG482" s="216">
        <f>IF(N482="zákl. přenesená",J482,0)</f>
        <v>0</v>
      </c>
      <c r="BH482" s="216">
        <f>IF(N482="sníž. přenesená",J482,0)</f>
        <v>0</v>
      </c>
      <c r="BI482" s="216">
        <f>IF(N482="nulová",J482,0)</f>
        <v>0</v>
      </c>
      <c r="BJ482" s="15" t="s">
        <v>182</v>
      </c>
      <c r="BK482" s="216">
        <f>ROUND(I482*H482,2)</f>
        <v>0</v>
      </c>
      <c r="BL482" s="15" t="s">
        <v>245</v>
      </c>
      <c r="BM482" s="215" t="s">
        <v>1404</v>
      </c>
    </row>
    <row r="483" spans="1:65" s="2" customFormat="1" ht="14.4" customHeight="1">
      <c r="A483" s="36"/>
      <c r="B483" s="37"/>
      <c r="C483" s="217" t="s">
        <v>1405</v>
      </c>
      <c r="D483" s="217" t="s">
        <v>272</v>
      </c>
      <c r="E483" s="218" t="s">
        <v>1406</v>
      </c>
      <c r="F483" s="219" t="s">
        <v>1407</v>
      </c>
      <c r="G483" s="220" t="s">
        <v>1218</v>
      </c>
      <c r="H483" s="221">
        <v>4</v>
      </c>
      <c r="I483" s="222"/>
      <c r="J483" s="223">
        <f>ROUND(I483*H483,2)</f>
        <v>0</v>
      </c>
      <c r="K483" s="224"/>
      <c r="L483" s="225"/>
      <c r="M483" s="226" t="s">
        <v>28</v>
      </c>
      <c r="N483" s="227" t="s">
        <v>46</v>
      </c>
      <c r="O483" s="82"/>
      <c r="P483" s="213">
        <f>O483*H483</f>
        <v>0</v>
      </c>
      <c r="Q483" s="213">
        <v>0.012</v>
      </c>
      <c r="R483" s="213">
        <f>Q483*H483</f>
        <v>0.048</v>
      </c>
      <c r="S483" s="213">
        <v>0</v>
      </c>
      <c r="T483" s="214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215" t="s">
        <v>311</v>
      </c>
      <c r="AT483" s="215" t="s">
        <v>272</v>
      </c>
      <c r="AU483" s="215" t="s">
        <v>182</v>
      </c>
      <c r="AY483" s="15" t="s">
        <v>178</v>
      </c>
      <c r="BE483" s="216">
        <f>IF(N483="základní",J483,0)</f>
        <v>0</v>
      </c>
      <c r="BF483" s="216">
        <f>IF(N483="snížená",J483,0)</f>
        <v>0</v>
      </c>
      <c r="BG483" s="216">
        <f>IF(N483="zákl. přenesená",J483,0)</f>
        <v>0</v>
      </c>
      <c r="BH483" s="216">
        <f>IF(N483="sníž. přenesená",J483,0)</f>
        <v>0</v>
      </c>
      <c r="BI483" s="216">
        <f>IF(N483="nulová",J483,0)</f>
        <v>0</v>
      </c>
      <c r="BJ483" s="15" t="s">
        <v>182</v>
      </c>
      <c r="BK483" s="216">
        <f>ROUND(I483*H483,2)</f>
        <v>0</v>
      </c>
      <c r="BL483" s="15" t="s">
        <v>245</v>
      </c>
      <c r="BM483" s="215" t="s">
        <v>1408</v>
      </c>
    </row>
    <row r="484" spans="1:65" s="2" customFormat="1" ht="37.8" customHeight="1">
      <c r="A484" s="36"/>
      <c r="B484" s="37"/>
      <c r="C484" s="203" t="s">
        <v>1409</v>
      </c>
      <c r="D484" s="203" t="s">
        <v>183</v>
      </c>
      <c r="E484" s="204" t="s">
        <v>1410</v>
      </c>
      <c r="F484" s="205" t="s">
        <v>1411</v>
      </c>
      <c r="G484" s="206" t="s">
        <v>374</v>
      </c>
      <c r="H484" s="207">
        <v>2</v>
      </c>
      <c r="I484" s="208"/>
      <c r="J484" s="209">
        <f>ROUND(I484*H484,2)</f>
        <v>0</v>
      </c>
      <c r="K484" s="210"/>
      <c r="L484" s="42"/>
      <c r="M484" s="211" t="s">
        <v>28</v>
      </c>
      <c r="N484" s="212" t="s">
        <v>46</v>
      </c>
      <c r="O484" s="82"/>
      <c r="P484" s="213">
        <f>O484*H484</f>
        <v>0</v>
      </c>
      <c r="Q484" s="213">
        <v>0</v>
      </c>
      <c r="R484" s="213">
        <f>Q484*H484</f>
        <v>0</v>
      </c>
      <c r="S484" s="213">
        <v>0</v>
      </c>
      <c r="T484" s="214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215" t="s">
        <v>245</v>
      </c>
      <c r="AT484" s="215" t="s">
        <v>183</v>
      </c>
      <c r="AU484" s="215" t="s">
        <v>182</v>
      </c>
      <c r="AY484" s="15" t="s">
        <v>178</v>
      </c>
      <c r="BE484" s="216">
        <f>IF(N484="základní",J484,0)</f>
        <v>0</v>
      </c>
      <c r="BF484" s="216">
        <f>IF(N484="snížená",J484,0)</f>
        <v>0</v>
      </c>
      <c r="BG484" s="216">
        <f>IF(N484="zákl. přenesená",J484,0)</f>
        <v>0</v>
      </c>
      <c r="BH484" s="216">
        <f>IF(N484="sníž. přenesená",J484,0)</f>
        <v>0</v>
      </c>
      <c r="BI484" s="216">
        <f>IF(N484="nulová",J484,0)</f>
        <v>0</v>
      </c>
      <c r="BJ484" s="15" t="s">
        <v>182</v>
      </c>
      <c r="BK484" s="216">
        <f>ROUND(I484*H484,2)</f>
        <v>0</v>
      </c>
      <c r="BL484" s="15" t="s">
        <v>245</v>
      </c>
      <c r="BM484" s="215" t="s">
        <v>1412</v>
      </c>
    </row>
    <row r="485" spans="1:65" s="2" customFormat="1" ht="14.4" customHeight="1">
      <c r="A485" s="36"/>
      <c r="B485" s="37"/>
      <c r="C485" s="217" t="s">
        <v>1413</v>
      </c>
      <c r="D485" s="217" t="s">
        <v>272</v>
      </c>
      <c r="E485" s="218" t="s">
        <v>1414</v>
      </c>
      <c r="F485" s="219" t="s">
        <v>1415</v>
      </c>
      <c r="G485" s="220" t="s">
        <v>1218</v>
      </c>
      <c r="H485" s="221">
        <v>1</v>
      </c>
      <c r="I485" s="222"/>
      <c r="J485" s="223">
        <f>ROUND(I485*H485,2)</f>
        <v>0</v>
      </c>
      <c r="K485" s="224"/>
      <c r="L485" s="225"/>
      <c r="M485" s="226" t="s">
        <v>28</v>
      </c>
      <c r="N485" s="227" t="s">
        <v>46</v>
      </c>
      <c r="O485" s="82"/>
      <c r="P485" s="213">
        <f>O485*H485</f>
        <v>0</v>
      </c>
      <c r="Q485" s="213">
        <v>0.0145</v>
      </c>
      <c r="R485" s="213">
        <f>Q485*H485</f>
        <v>0.0145</v>
      </c>
      <c r="S485" s="213">
        <v>0</v>
      </c>
      <c r="T485" s="214">
        <f>S485*H485</f>
        <v>0</v>
      </c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R485" s="215" t="s">
        <v>311</v>
      </c>
      <c r="AT485" s="215" t="s">
        <v>272</v>
      </c>
      <c r="AU485" s="215" t="s">
        <v>182</v>
      </c>
      <c r="AY485" s="15" t="s">
        <v>178</v>
      </c>
      <c r="BE485" s="216">
        <f>IF(N485="základní",J485,0)</f>
        <v>0</v>
      </c>
      <c r="BF485" s="216">
        <f>IF(N485="snížená",J485,0)</f>
        <v>0</v>
      </c>
      <c r="BG485" s="216">
        <f>IF(N485="zákl. přenesená",J485,0)</f>
        <v>0</v>
      </c>
      <c r="BH485" s="216">
        <f>IF(N485="sníž. přenesená",J485,0)</f>
        <v>0</v>
      </c>
      <c r="BI485" s="216">
        <f>IF(N485="nulová",J485,0)</f>
        <v>0</v>
      </c>
      <c r="BJ485" s="15" t="s">
        <v>182</v>
      </c>
      <c r="BK485" s="216">
        <f>ROUND(I485*H485,2)</f>
        <v>0</v>
      </c>
      <c r="BL485" s="15" t="s">
        <v>245</v>
      </c>
      <c r="BM485" s="215" t="s">
        <v>1416</v>
      </c>
    </row>
    <row r="486" spans="1:65" s="2" customFormat="1" ht="14.4" customHeight="1">
      <c r="A486" s="36"/>
      <c r="B486" s="37"/>
      <c r="C486" s="217" t="s">
        <v>1417</v>
      </c>
      <c r="D486" s="217" t="s">
        <v>272</v>
      </c>
      <c r="E486" s="218" t="s">
        <v>1418</v>
      </c>
      <c r="F486" s="219" t="s">
        <v>1419</v>
      </c>
      <c r="G486" s="220" t="s">
        <v>1218</v>
      </c>
      <c r="H486" s="221">
        <v>1</v>
      </c>
      <c r="I486" s="222"/>
      <c r="J486" s="223">
        <f>ROUND(I486*H486,2)</f>
        <v>0</v>
      </c>
      <c r="K486" s="224"/>
      <c r="L486" s="225"/>
      <c r="M486" s="226" t="s">
        <v>28</v>
      </c>
      <c r="N486" s="227" t="s">
        <v>46</v>
      </c>
      <c r="O486" s="82"/>
      <c r="P486" s="213">
        <f>O486*H486</f>
        <v>0</v>
      </c>
      <c r="Q486" s="213">
        <v>0.017</v>
      </c>
      <c r="R486" s="213">
        <f>Q486*H486</f>
        <v>0.017</v>
      </c>
      <c r="S486" s="213">
        <v>0</v>
      </c>
      <c r="T486" s="214">
        <f>S486*H486</f>
        <v>0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215" t="s">
        <v>311</v>
      </c>
      <c r="AT486" s="215" t="s">
        <v>272</v>
      </c>
      <c r="AU486" s="215" t="s">
        <v>182</v>
      </c>
      <c r="AY486" s="15" t="s">
        <v>178</v>
      </c>
      <c r="BE486" s="216">
        <f>IF(N486="základní",J486,0)</f>
        <v>0</v>
      </c>
      <c r="BF486" s="216">
        <f>IF(N486="snížená",J486,0)</f>
        <v>0</v>
      </c>
      <c r="BG486" s="216">
        <f>IF(N486="zákl. přenesená",J486,0)</f>
        <v>0</v>
      </c>
      <c r="BH486" s="216">
        <f>IF(N486="sníž. přenesená",J486,0)</f>
        <v>0</v>
      </c>
      <c r="BI486" s="216">
        <f>IF(N486="nulová",J486,0)</f>
        <v>0</v>
      </c>
      <c r="BJ486" s="15" t="s">
        <v>182</v>
      </c>
      <c r="BK486" s="216">
        <f>ROUND(I486*H486,2)</f>
        <v>0</v>
      </c>
      <c r="BL486" s="15" t="s">
        <v>245</v>
      </c>
      <c r="BM486" s="215" t="s">
        <v>1420</v>
      </c>
    </row>
    <row r="487" spans="1:65" s="2" customFormat="1" ht="37.8" customHeight="1">
      <c r="A487" s="36"/>
      <c r="B487" s="37"/>
      <c r="C487" s="203" t="s">
        <v>1421</v>
      </c>
      <c r="D487" s="203" t="s">
        <v>183</v>
      </c>
      <c r="E487" s="204" t="s">
        <v>1422</v>
      </c>
      <c r="F487" s="205" t="s">
        <v>1423</v>
      </c>
      <c r="G487" s="206" t="s">
        <v>204</v>
      </c>
      <c r="H487" s="207">
        <v>50</v>
      </c>
      <c r="I487" s="208"/>
      <c r="J487" s="209">
        <f>ROUND(I487*H487,2)</f>
        <v>0</v>
      </c>
      <c r="K487" s="210"/>
      <c r="L487" s="42"/>
      <c r="M487" s="211" t="s">
        <v>28</v>
      </c>
      <c r="N487" s="212" t="s">
        <v>46</v>
      </c>
      <c r="O487" s="82"/>
      <c r="P487" s="213">
        <f>O487*H487</f>
        <v>0</v>
      </c>
      <c r="Q487" s="213">
        <v>0.0031154</v>
      </c>
      <c r="R487" s="213">
        <f>Q487*H487</f>
        <v>0.15577</v>
      </c>
      <c r="S487" s="213">
        <v>0</v>
      </c>
      <c r="T487" s="214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215" t="s">
        <v>245</v>
      </c>
      <c r="AT487" s="215" t="s">
        <v>183</v>
      </c>
      <c r="AU487" s="215" t="s">
        <v>182</v>
      </c>
      <c r="AY487" s="15" t="s">
        <v>178</v>
      </c>
      <c r="BE487" s="216">
        <f>IF(N487="základní",J487,0)</f>
        <v>0</v>
      </c>
      <c r="BF487" s="216">
        <f>IF(N487="snížená",J487,0)</f>
        <v>0</v>
      </c>
      <c r="BG487" s="216">
        <f>IF(N487="zákl. přenesená",J487,0)</f>
        <v>0</v>
      </c>
      <c r="BH487" s="216">
        <f>IF(N487="sníž. přenesená",J487,0)</f>
        <v>0</v>
      </c>
      <c r="BI487" s="216">
        <f>IF(N487="nulová",J487,0)</f>
        <v>0</v>
      </c>
      <c r="BJ487" s="15" t="s">
        <v>182</v>
      </c>
      <c r="BK487" s="216">
        <f>ROUND(I487*H487,2)</f>
        <v>0</v>
      </c>
      <c r="BL487" s="15" t="s">
        <v>245</v>
      </c>
      <c r="BM487" s="215" t="s">
        <v>1424</v>
      </c>
    </row>
    <row r="488" spans="1:47" s="2" customFormat="1" ht="12">
      <c r="A488" s="36"/>
      <c r="B488" s="37"/>
      <c r="C488" s="38"/>
      <c r="D488" s="228" t="s">
        <v>446</v>
      </c>
      <c r="E488" s="38"/>
      <c r="F488" s="229" t="s">
        <v>1425</v>
      </c>
      <c r="G488" s="38"/>
      <c r="H488" s="38"/>
      <c r="I488" s="230"/>
      <c r="J488" s="38"/>
      <c r="K488" s="38"/>
      <c r="L488" s="42"/>
      <c r="M488" s="231"/>
      <c r="N488" s="232"/>
      <c r="O488" s="82"/>
      <c r="P488" s="82"/>
      <c r="Q488" s="82"/>
      <c r="R488" s="82"/>
      <c r="S488" s="82"/>
      <c r="T488" s="83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T488" s="15" t="s">
        <v>446</v>
      </c>
      <c r="AU488" s="15" t="s">
        <v>182</v>
      </c>
    </row>
    <row r="489" spans="1:65" s="2" customFormat="1" ht="37.8" customHeight="1">
      <c r="A489" s="36"/>
      <c r="B489" s="37"/>
      <c r="C489" s="203" t="s">
        <v>1426</v>
      </c>
      <c r="D489" s="203" t="s">
        <v>183</v>
      </c>
      <c r="E489" s="204" t="s">
        <v>1427</v>
      </c>
      <c r="F489" s="205" t="s">
        <v>1428</v>
      </c>
      <c r="G489" s="206" t="s">
        <v>204</v>
      </c>
      <c r="H489" s="207">
        <v>16</v>
      </c>
      <c r="I489" s="208"/>
      <c r="J489" s="209">
        <f>ROUND(I489*H489,2)</f>
        <v>0</v>
      </c>
      <c r="K489" s="210"/>
      <c r="L489" s="42"/>
      <c r="M489" s="211" t="s">
        <v>28</v>
      </c>
      <c r="N489" s="212" t="s">
        <v>46</v>
      </c>
      <c r="O489" s="82"/>
      <c r="P489" s="213">
        <f>O489*H489</f>
        <v>0</v>
      </c>
      <c r="Q489" s="213">
        <v>0</v>
      </c>
      <c r="R489" s="213">
        <f>Q489*H489</f>
        <v>0</v>
      </c>
      <c r="S489" s="213">
        <v>0</v>
      </c>
      <c r="T489" s="214">
        <f>S489*H489</f>
        <v>0</v>
      </c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R489" s="215" t="s">
        <v>245</v>
      </c>
      <c r="AT489" s="215" t="s">
        <v>183</v>
      </c>
      <c r="AU489" s="215" t="s">
        <v>182</v>
      </c>
      <c r="AY489" s="15" t="s">
        <v>178</v>
      </c>
      <c r="BE489" s="216">
        <f>IF(N489="základní",J489,0)</f>
        <v>0</v>
      </c>
      <c r="BF489" s="216">
        <f>IF(N489="snížená",J489,0)</f>
        <v>0</v>
      </c>
      <c r="BG489" s="216">
        <f>IF(N489="zákl. přenesená",J489,0)</f>
        <v>0</v>
      </c>
      <c r="BH489" s="216">
        <f>IF(N489="sníž. přenesená",J489,0)</f>
        <v>0</v>
      </c>
      <c r="BI489" s="216">
        <f>IF(N489="nulová",J489,0)</f>
        <v>0</v>
      </c>
      <c r="BJ489" s="15" t="s">
        <v>182</v>
      </c>
      <c r="BK489" s="216">
        <f>ROUND(I489*H489,2)</f>
        <v>0</v>
      </c>
      <c r="BL489" s="15" t="s">
        <v>245</v>
      </c>
      <c r="BM489" s="215" t="s">
        <v>1429</v>
      </c>
    </row>
    <row r="490" spans="1:65" s="2" customFormat="1" ht="14.4" customHeight="1">
      <c r="A490" s="36"/>
      <c r="B490" s="37"/>
      <c r="C490" s="217" t="s">
        <v>1430</v>
      </c>
      <c r="D490" s="217" t="s">
        <v>272</v>
      </c>
      <c r="E490" s="218" t="s">
        <v>1431</v>
      </c>
      <c r="F490" s="219" t="s">
        <v>1432</v>
      </c>
      <c r="G490" s="220" t="s">
        <v>204</v>
      </c>
      <c r="H490" s="221">
        <v>16</v>
      </c>
      <c r="I490" s="222"/>
      <c r="J490" s="223">
        <f>ROUND(I490*H490,2)</f>
        <v>0</v>
      </c>
      <c r="K490" s="224"/>
      <c r="L490" s="225"/>
      <c r="M490" s="226" t="s">
        <v>28</v>
      </c>
      <c r="N490" s="227" t="s">
        <v>46</v>
      </c>
      <c r="O490" s="82"/>
      <c r="P490" s="213">
        <f>O490*H490</f>
        <v>0</v>
      </c>
      <c r="Q490" s="213">
        <v>0.0043</v>
      </c>
      <c r="R490" s="213">
        <f>Q490*H490</f>
        <v>0.0688</v>
      </c>
      <c r="S490" s="213">
        <v>0</v>
      </c>
      <c r="T490" s="214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215" t="s">
        <v>311</v>
      </c>
      <c r="AT490" s="215" t="s">
        <v>272</v>
      </c>
      <c r="AU490" s="215" t="s">
        <v>182</v>
      </c>
      <c r="AY490" s="15" t="s">
        <v>178</v>
      </c>
      <c r="BE490" s="216">
        <f>IF(N490="základní",J490,0)</f>
        <v>0</v>
      </c>
      <c r="BF490" s="216">
        <f>IF(N490="snížená",J490,0)</f>
        <v>0</v>
      </c>
      <c r="BG490" s="216">
        <f>IF(N490="zákl. přenesená",J490,0)</f>
        <v>0</v>
      </c>
      <c r="BH490" s="216">
        <f>IF(N490="sníž. přenesená",J490,0)</f>
        <v>0</v>
      </c>
      <c r="BI490" s="216">
        <f>IF(N490="nulová",J490,0)</f>
        <v>0</v>
      </c>
      <c r="BJ490" s="15" t="s">
        <v>182</v>
      </c>
      <c r="BK490" s="216">
        <f>ROUND(I490*H490,2)</f>
        <v>0</v>
      </c>
      <c r="BL490" s="15" t="s">
        <v>245</v>
      </c>
      <c r="BM490" s="215" t="s">
        <v>1433</v>
      </c>
    </row>
    <row r="491" spans="1:65" s="2" customFormat="1" ht="37.8" customHeight="1">
      <c r="A491" s="36"/>
      <c r="B491" s="37"/>
      <c r="C491" s="203" t="s">
        <v>1434</v>
      </c>
      <c r="D491" s="203" t="s">
        <v>183</v>
      </c>
      <c r="E491" s="204" t="s">
        <v>1435</v>
      </c>
      <c r="F491" s="205" t="s">
        <v>1436</v>
      </c>
      <c r="G491" s="206" t="s">
        <v>204</v>
      </c>
      <c r="H491" s="207">
        <v>28</v>
      </c>
      <c r="I491" s="208"/>
      <c r="J491" s="209">
        <f>ROUND(I491*H491,2)</f>
        <v>0</v>
      </c>
      <c r="K491" s="210"/>
      <c r="L491" s="42"/>
      <c r="M491" s="211" t="s">
        <v>28</v>
      </c>
      <c r="N491" s="212" t="s">
        <v>46</v>
      </c>
      <c r="O491" s="82"/>
      <c r="P491" s="213">
        <f>O491*H491</f>
        <v>0</v>
      </c>
      <c r="Q491" s="213">
        <v>0</v>
      </c>
      <c r="R491" s="213">
        <f>Q491*H491</f>
        <v>0</v>
      </c>
      <c r="S491" s="213">
        <v>0</v>
      </c>
      <c r="T491" s="214">
        <f>S491*H491</f>
        <v>0</v>
      </c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R491" s="215" t="s">
        <v>245</v>
      </c>
      <c r="AT491" s="215" t="s">
        <v>183</v>
      </c>
      <c r="AU491" s="215" t="s">
        <v>182</v>
      </c>
      <c r="AY491" s="15" t="s">
        <v>178</v>
      </c>
      <c r="BE491" s="216">
        <f>IF(N491="základní",J491,0)</f>
        <v>0</v>
      </c>
      <c r="BF491" s="216">
        <f>IF(N491="snížená",J491,0)</f>
        <v>0</v>
      </c>
      <c r="BG491" s="216">
        <f>IF(N491="zákl. přenesená",J491,0)</f>
        <v>0</v>
      </c>
      <c r="BH491" s="216">
        <f>IF(N491="sníž. přenesená",J491,0)</f>
        <v>0</v>
      </c>
      <c r="BI491" s="216">
        <f>IF(N491="nulová",J491,0)</f>
        <v>0</v>
      </c>
      <c r="BJ491" s="15" t="s">
        <v>182</v>
      </c>
      <c r="BK491" s="216">
        <f>ROUND(I491*H491,2)</f>
        <v>0</v>
      </c>
      <c r="BL491" s="15" t="s">
        <v>245</v>
      </c>
      <c r="BM491" s="215" t="s">
        <v>1437</v>
      </c>
    </row>
    <row r="492" spans="1:65" s="2" customFormat="1" ht="14.4" customHeight="1">
      <c r="A492" s="36"/>
      <c r="B492" s="37"/>
      <c r="C492" s="217" t="s">
        <v>1438</v>
      </c>
      <c r="D492" s="217" t="s">
        <v>272</v>
      </c>
      <c r="E492" s="218" t="s">
        <v>1439</v>
      </c>
      <c r="F492" s="219" t="s">
        <v>1440</v>
      </c>
      <c r="G492" s="220" t="s">
        <v>204</v>
      </c>
      <c r="H492" s="221">
        <v>28</v>
      </c>
      <c r="I492" s="222"/>
      <c r="J492" s="223">
        <f>ROUND(I492*H492,2)</f>
        <v>0</v>
      </c>
      <c r="K492" s="224"/>
      <c r="L492" s="225"/>
      <c r="M492" s="226" t="s">
        <v>28</v>
      </c>
      <c r="N492" s="227" t="s">
        <v>46</v>
      </c>
      <c r="O492" s="82"/>
      <c r="P492" s="213">
        <f>O492*H492</f>
        <v>0</v>
      </c>
      <c r="Q492" s="213">
        <v>0.00616</v>
      </c>
      <c r="R492" s="213">
        <f>Q492*H492</f>
        <v>0.17248</v>
      </c>
      <c r="S492" s="213">
        <v>0</v>
      </c>
      <c r="T492" s="214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215" t="s">
        <v>311</v>
      </c>
      <c r="AT492" s="215" t="s">
        <v>272</v>
      </c>
      <c r="AU492" s="215" t="s">
        <v>182</v>
      </c>
      <c r="AY492" s="15" t="s">
        <v>178</v>
      </c>
      <c r="BE492" s="216">
        <f>IF(N492="základní",J492,0)</f>
        <v>0</v>
      </c>
      <c r="BF492" s="216">
        <f>IF(N492="snížená",J492,0)</f>
        <v>0</v>
      </c>
      <c r="BG492" s="216">
        <f>IF(N492="zákl. přenesená",J492,0)</f>
        <v>0</v>
      </c>
      <c r="BH492" s="216">
        <f>IF(N492="sníž. přenesená",J492,0)</f>
        <v>0</v>
      </c>
      <c r="BI492" s="216">
        <f>IF(N492="nulová",J492,0)</f>
        <v>0</v>
      </c>
      <c r="BJ492" s="15" t="s">
        <v>182</v>
      </c>
      <c r="BK492" s="216">
        <f>ROUND(I492*H492,2)</f>
        <v>0</v>
      </c>
      <c r="BL492" s="15" t="s">
        <v>245</v>
      </c>
      <c r="BM492" s="215" t="s">
        <v>1441</v>
      </c>
    </row>
    <row r="493" spans="1:65" s="2" customFormat="1" ht="37.8" customHeight="1">
      <c r="A493" s="36"/>
      <c r="B493" s="37"/>
      <c r="C493" s="203" t="s">
        <v>1442</v>
      </c>
      <c r="D493" s="203" t="s">
        <v>183</v>
      </c>
      <c r="E493" s="204" t="s">
        <v>1443</v>
      </c>
      <c r="F493" s="205" t="s">
        <v>1444</v>
      </c>
      <c r="G493" s="206" t="s">
        <v>204</v>
      </c>
      <c r="H493" s="207">
        <v>30</v>
      </c>
      <c r="I493" s="208"/>
      <c r="J493" s="209">
        <f>ROUND(I493*H493,2)</f>
        <v>0</v>
      </c>
      <c r="K493" s="210"/>
      <c r="L493" s="42"/>
      <c r="M493" s="211" t="s">
        <v>28</v>
      </c>
      <c r="N493" s="212" t="s">
        <v>46</v>
      </c>
      <c r="O493" s="82"/>
      <c r="P493" s="213">
        <f>O493*H493</f>
        <v>0</v>
      </c>
      <c r="Q493" s="213">
        <v>0</v>
      </c>
      <c r="R493" s="213">
        <f>Q493*H493</f>
        <v>0</v>
      </c>
      <c r="S493" s="213">
        <v>0</v>
      </c>
      <c r="T493" s="214">
        <f>S493*H493</f>
        <v>0</v>
      </c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R493" s="215" t="s">
        <v>245</v>
      </c>
      <c r="AT493" s="215" t="s">
        <v>183</v>
      </c>
      <c r="AU493" s="215" t="s">
        <v>182</v>
      </c>
      <c r="AY493" s="15" t="s">
        <v>178</v>
      </c>
      <c r="BE493" s="216">
        <f>IF(N493="základní",J493,0)</f>
        <v>0</v>
      </c>
      <c r="BF493" s="216">
        <f>IF(N493="snížená",J493,0)</f>
        <v>0</v>
      </c>
      <c r="BG493" s="216">
        <f>IF(N493="zákl. přenesená",J493,0)</f>
        <v>0</v>
      </c>
      <c r="BH493" s="216">
        <f>IF(N493="sníž. přenesená",J493,0)</f>
        <v>0</v>
      </c>
      <c r="BI493" s="216">
        <f>IF(N493="nulová",J493,0)</f>
        <v>0</v>
      </c>
      <c r="BJ493" s="15" t="s">
        <v>182</v>
      </c>
      <c r="BK493" s="216">
        <f>ROUND(I493*H493,2)</f>
        <v>0</v>
      </c>
      <c r="BL493" s="15" t="s">
        <v>245</v>
      </c>
      <c r="BM493" s="215" t="s">
        <v>1445</v>
      </c>
    </row>
    <row r="494" spans="1:65" s="2" customFormat="1" ht="14.4" customHeight="1">
      <c r="A494" s="36"/>
      <c r="B494" s="37"/>
      <c r="C494" s="217" t="s">
        <v>1446</v>
      </c>
      <c r="D494" s="217" t="s">
        <v>272</v>
      </c>
      <c r="E494" s="218" t="s">
        <v>1447</v>
      </c>
      <c r="F494" s="219" t="s">
        <v>1448</v>
      </c>
      <c r="G494" s="220" t="s">
        <v>204</v>
      </c>
      <c r="H494" s="221">
        <v>30</v>
      </c>
      <c r="I494" s="222"/>
      <c r="J494" s="223">
        <f>ROUND(I494*H494,2)</f>
        <v>0</v>
      </c>
      <c r="K494" s="224"/>
      <c r="L494" s="225"/>
      <c r="M494" s="226" t="s">
        <v>28</v>
      </c>
      <c r="N494" s="227" t="s">
        <v>46</v>
      </c>
      <c r="O494" s="82"/>
      <c r="P494" s="213">
        <f>O494*H494</f>
        <v>0</v>
      </c>
      <c r="Q494" s="213">
        <v>0.01</v>
      </c>
      <c r="R494" s="213">
        <f>Q494*H494</f>
        <v>0.3</v>
      </c>
      <c r="S494" s="213">
        <v>0</v>
      </c>
      <c r="T494" s="214">
        <f>S494*H494</f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215" t="s">
        <v>311</v>
      </c>
      <c r="AT494" s="215" t="s">
        <v>272</v>
      </c>
      <c r="AU494" s="215" t="s">
        <v>182</v>
      </c>
      <c r="AY494" s="15" t="s">
        <v>178</v>
      </c>
      <c r="BE494" s="216">
        <f>IF(N494="základní",J494,0)</f>
        <v>0</v>
      </c>
      <c r="BF494" s="216">
        <f>IF(N494="snížená",J494,0)</f>
        <v>0</v>
      </c>
      <c r="BG494" s="216">
        <f>IF(N494="zákl. přenesená",J494,0)</f>
        <v>0</v>
      </c>
      <c r="BH494" s="216">
        <f>IF(N494="sníž. přenesená",J494,0)</f>
        <v>0</v>
      </c>
      <c r="BI494" s="216">
        <f>IF(N494="nulová",J494,0)</f>
        <v>0</v>
      </c>
      <c r="BJ494" s="15" t="s">
        <v>182</v>
      </c>
      <c r="BK494" s="216">
        <f>ROUND(I494*H494,2)</f>
        <v>0</v>
      </c>
      <c r="BL494" s="15" t="s">
        <v>245</v>
      </c>
      <c r="BM494" s="215" t="s">
        <v>1449</v>
      </c>
    </row>
    <row r="495" spans="1:65" s="2" customFormat="1" ht="24.15" customHeight="1">
      <c r="A495" s="36"/>
      <c r="B495" s="37"/>
      <c r="C495" s="203" t="s">
        <v>1450</v>
      </c>
      <c r="D495" s="203" t="s">
        <v>183</v>
      </c>
      <c r="E495" s="204" t="s">
        <v>1451</v>
      </c>
      <c r="F495" s="205" t="s">
        <v>1452</v>
      </c>
      <c r="G495" s="206" t="s">
        <v>374</v>
      </c>
      <c r="H495" s="207">
        <v>14</v>
      </c>
      <c r="I495" s="208"/>
      <c r="J495" s="209">
        <f>ROUND(I495*H495,2)</f>
        <v>0</v>
      </c>
      <c r="K495" s="210"/>
      <c r="L495" s="42"/>
      <c r="M495" s="211" t="s">
        <v>28</v>
      </c>
      <c r="N495" s="212" t="s">
        <v>46</v>
      </c>
      <c r="O495" s="82"/>
      <c r="P495" s="213">
        <f>O495*H495</f>
        <v>0</v>
      </c>
      <c r="Q495" s="213">
        <v>0</v>
      </c>
      <c r="R495" s="213">
        <f>Q495*H495</f>
        <v>0</v>
      </c>
      <c r="S495" s="213">
        <v>0</v>
      </c>
      <c r="T495" s="214">
        <f>S495*H495</f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215" t="s">
        <v>245</v>
      </c>
      <c r="AT495" s="215" t="s">
        <v>183</v>
      </c>
      <c r="AU495" s="215" t="s">
        <v>182</v>
      </c>
      <c r="AY495" s="15" t="s">
        <v>178</v>
      </c>
      <c r="BE495" s="216">
        <f>IF(N495="základní",J495,0)</f>
        <v>0</v>
      </c>
      <c r="BF495" s="216">
        <f>IF(N495="snížená",J495,0)</f>
        <v>0</v>
      </c>
      <c r="BG495" s="216">
        <f>IF(N495="zákl. přenesená",J495,0)</f>
        <v>0</v>
      </c>
      <c r="BH495" s="216">
        <f>IF(N495="sníž. přenesená",J495,0)</f>
        <v>0</v>
      </c>
      <c r="BI495" s="216">
        <f>IF(N495="nulová",J495,0)</f>
        <v>0</v>
      </c>
      <c r="BJ495" s="15" t="s">
        <v>182</v>
      </c>
      <c r="BK495" s="216">
        <f>ROUND(I495*H495,2)</f>
        <v>0</v>
      </c>
      <c r="BL495" s="15" t="s">
        <v>245</v>
      </c>
      <c r="BM495" s="215" t="s">
        <v>1453</v>
      </c>
    </row>
    <row r="496" spans="1:65" s="2" customFormat="1" ht="14.4" customHeight="1">
      <c r="A496" s="36"/>
      <c r="B496" s="37"/>
      <c r="C496" s="217" t="s">
        <v>1454</v>
      </c>
      <c r="D496" s="217" t="s">
        <v>272</v>
      </c>
      <c r="E496" s="218" t="s">
        <v>1455</v>
      </c>
      <c r="F496" s="219" t="s">
        <v>1456</v>
      </c>
      <c r="G496" s="220" t="s">
        <v>1218</v>
      </c>
      <c r="H496" s="221">
        <v>14</v>
      </c>
      <c r="I496" s="222"/>
      <c r="J496" s="223">
        <f>ROUND(I496*H496,2)</f>
        <v>0</v>
      </c>
      <c r="K496" s="224"/>
      <c r="L496" s="225"/>
      <c r="M496" s="226" t="s">
        <v>28</v>
      </c>
      <c r="N496" s="227" t="s">
        <v>46</v>
      </c>
      <c r="O496" s="82"/>
      <c r="P496" s="213">
        <f>O496*H496</f>
        <v>0</v>
      </c>
      <c r="Q496" s="213">
        <v>0.038</v>
      </c>
      <c r="R496" s="213">
        <f>Q496*H496</f>
        <v>0.532</v>
      </c>
      <c r="S496" s="213">
        <v>0</v>
      </c>
      <c r="T496" s="214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215" t="s">
        <v>311</v>
      </c>
      <c r="AT496" s="215" t="s">
        <v>272</v>
      </c>
      <c r="AU496" s="215" t="s">
        <v>182</v>
      </c>
      <c r="AY496" s="15" t="s">
        <v>178</v>
      </c>
      <c r="BE496" s="216">
        <f>IF(N496="základní",J496,0)</f>
        <v>0</v>
      </c>
      <c r="BF496" s="216">
        <f>IF(N496="snížená",J496,0)</f>
        <v>0</v>
      </c>
      <c r="BG496" s="216">
        <f>IF(N496="zákl. přenesená",J496,0)</f>
        <v>0</v>
      </c>
      <c r="BH496" s="216">
        <f>IF(N496="sníž. přenesená",J496,0)</f>
        <v>0</v>
      </c>
      <c r="BI496" s="216">
        <f>IF(N496="nulová",J496,0)</f>
        <v>0</v>
      </c>
      <c r="BJ496" s="15" t="s">
        <v>182</v>
      </c>
      <c r="BK496" s="216">
        <f>ROUND(I496*H496,2)</f>
        <v>0</v>
      </c>
      <c r="BL496" s="15" t="s">
        <v>245</v>
      </c>
      <c r="BM496" s="215" t="s">
        <v>1457</v>
      </c>
    </row>
    <row r="497" spans="1:65" s="2" customFormat="1" ht="37.8" customHeight="1">
      <c r="A497" s="36"/>
      <c r="B497" s="37"/>
      <c r="C497" s="203" t="s">
        <v>1458</v>
      </c>
      <c r="D497" s="203" t="s">
        <v>183</v>
      </c>
      <c r="E497" s="204" t="s">
        <v>1459</v>
      </c>
      <c r="F497" s="205" t="s">
        <v>1460</v>
      </c>
      <c r="G497" s="206" t="s">
        <v>374</v>
      </c>
      <c r="H497" s="207">
        <v>2</v>
      </c>
      <c r="I497" s="208"/>
      <c r="J497" s="209">
        <f>ROUND(I497*H497,2)</f>
        <v>0</v>
      </c>
      <c r="K497" s="210"/>
      <c r="L497" s="42"/>
      <c r="M497" s="211" t="s">
        <v>28</v>
      </c>
      <c r="N497" s="212" t="s">
        <v>46</v>
      </c>
      <c r="O497" s="82"/>
      <c r="P497" s="213">
        <f>O497*H497</f>
        <v>0</v>
      </c>
      <c r="Q497" s="213">
        <v>0</v>
      </c>
      <c r="R497" s="213">
        <f>Q497*H497</f>
        <v>0</v>
      </c>
      <c r="S497" s="213">
        <v>0</v>
      </c>
      <c r="T497" s="214">
        <f>S497*H497</f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215" t="s">
        <v>245</v>
      </c>
      <c r="AT497" s="215" t="s">
        <v>183</v>
      </c>
      <c r="AU497" s="215" t="s">
        <v>182</v>
      </c>
      <c r="AY497" s="15" t="s">
        <v>178</v>
      </c>
      <c r="BE497" s="216">
        <f>IF(N497="základní",J497,0)</f>
        <v>0</v>
      </c>
      <c r="BF497" s="216">
        <f>IF(N497="snížená",J497,0)</f>
        <v>0</v>
      </c>
      <c r="BG497" s="216">
        <f>IF(N497="zákl. přenesená",J497,0)</f>
        <v>0</v>
      </c>
      <c r="BH497" s="216">
        <f>IF(N497="sníž. přenesená",J497,0)</f>
        <v>0</v>
      </c>
      <c r="BI497" s="216">
        <f>IF(N497="nulová",J497,0)</f>
        <v>0</v>
      </c>
      <c r="BJ497" s="15" t="s">
        <v>182</v>
      </c>
      <c r="BK497" s="216">
        <f>ROUND(I497*H497,2)</f>
        <v>0</v>
      </c>
      <c r="BL497" s="15" t="s">
        <v>245</v>
      </c>
      <c r="BM497" s="215" t="s">
        <v>1461</v>
      </c>
    </row>
    <row r="498" spans="1:65" s="2" customFormat="1" ht="14.4" customHeight="1">
      <c r="A498" s="36"/>
      <c r="B498" s="37"/>
      <c r="C498" s="217" t="s">
        <v>1462</v>
      </c>
      <c r="D498" s="217" t="s">
        <v>272</v>
      </c>
      <c r="E498" s="218" t="s">
        <v>1463</v>
      </c>
      <c r="F498" s="219" t="s">
        <v>1464</v>
      </c>
      <c r="G498" s="220" t="s">
        <v>1218</v>
      </c>
      <c r="H498" s="221">
        <v>2</v>
      </c>
      <c r="I498" s="222"/>
      <c r="J498" s="223">
        <f>ROUND(I498*H498,2)</f>
        <v>0</v>
      </c>
      <c r="K498" s="224"/>
      <c r="L498" s="225"/>
      <c r="M498" s="226" t="s">
        <v>28</v>
      </c>
      <c r="N498" s="227" t="s">
        <v>46</v>
      </c>
      <c r="O498" s="82"/>
      <c r="P498" s="213">
        <f>O498*H498</f>
        <v>0</v>
      </c>
      <c r="Q498" s="213">
        <v>0.025</v>
      </c>
      <c r="R498" s="213">
        <f>Q498*H498</f>
        <v>0.05</v>
      </c>
      <c r="S498" s="213">
        <v>0</v>
      </c>
      <c r="T498" s="214">
        <f>S498*H498</f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215" t="s">
        <v>311</v>
      </c>
      <c r="AT498" s="215" t="s">
        <v>272</v>
      </c>
      <c r="AU498" s="215" t="s">
        <v>182</v>
      </c>
      <c r="AY498" s="15" t="s">
        <v>178</v>
      </c>
      <c r="BE498" s="216">
        <f>IF(N498="základní",J498,0)</f>
        <v>0</v>
      </c>
      <c r="BF498" s="216">
        <f>IF(N498="snížená",J498,0)</f>
        <v>0</v>
      </c>
      <c r="BG498" s="216">
        <f>IF(N498="zákl. přenesená",J498,0)</f>
        <v>0</v>
      </c>
      <c r="BH498" s="216">
        <f>IF(N498="sníž. přenesená",J498,0)</f>
        <v>0</v>
      </c>
      <c r="BI498" s="216">
        <f>IF(N498="nulová",J498,0)</f>
        <v>0</v>
      </c>
      <c r="BJ498" s="15" t="s">
        <v>182</v>
      </c>
      <c r="BK498" s="216">
        <f>ROUND(I498*H498,2)</f>
        <v>0</v>
      </c>
      <c r="BL498" s="15" t="s">
        <v>245</v>
      </c>
      <c r="BM498" s="215" t="s">
        <v>1465</v>
      </c>
    </row>
    <row r="499" spans="1:65" s="2" customFormat="1" ht="37.8" customHeight="1">
      <c r="A499" s="36"/>
      <c r="B499" s="37"/>
      <c r="C499" s="203" t="s">
        <v>1466</v>
      </c>
      <c r="D499" s="203" t="s">
        <v>183</v>
      </c>
      <c r="E499" s="204" t="s">
        <v>1467</v>
      </c>
      <c r="F499" s="205" t="s">
        <v>1468</v>
      </c>
      <c r="G499" s="206" t="s">
        <v>374</v>
      </c>
      <c r="H499" s="207">
        <v>14</v>
      </c>
      <c r="I499" s="208"/>
      <c r="J499" s="209">
        <f>ROUND(I499*H499,2)</f>
        <v>0</v>
      </c>
      <c r="K499" s="210"/>
      <c r="L499" s="42"/>
      <c r="M499" s="211" t="s">
        <v>28</v>
      </c>
      <c r="N499" s="212" t="s">
        <v>46</v>
      </c>
      <c r="O499" s="82"/>
      <c r="P499" s="213">
        <f>O499*H499</f>
        <v>0</v>
      </c>
      <c r="Q499" s="213">
        <v>0</v>
      </c>
      <c r="R499" s="213">
        <f>Q499*H499</f>
        <v>0</v>
      </c>
      <c r="S499" s="213">
        <v>0</v>
      </c>
      <c r="T499" s="214">
        <f>S499*H499</f>
        <v>0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215" t="s">
        <v>245</v>
      </c>
      <c r="AT499" s="215" t="s">
        <v>183</v>
      </c>
      <c r="AU499" s="215" t="s">
        <v>182</v>
      </c>
      <c r="AY499" s="15" t="s">
        <v>178</v>
      </c>
      <c r="BE499" s="216">
        <f>IF(N499="základní",J499,0)</f>
        <v>0</v>
      </c>
      <c r="BF499" s="216">
        <f>IF(N499="snížená",J499,0)</f>
        <v>0</v>
      </c>
      <c r="BG499" s="216">
        <f>IF(N499="zákl. přenesená",J499,0)</f>
        <v>0</v>
      </c>
      <c r="BH499" s="216">
        <f>IF(N499="sníž. přenesená",J499,0)</f>
        <v>0</v>
      </c>
      <c r="BI499" s="216">
        <f>IF(N499="nulová",J499,0)</f>
        <v>0</v>
      </c>
      <c r="BJ499" s="15" t="s">
        <v>182</v>
      </c>
      <c r="BK499" s="216">
        <f>ROUND(I499*H499,2)</f>
        <v>0</v>
      </c>
      <c r="BL499" s="15" t="s">
        <v>245</v>
      </c>
      <c r="BM499" s="215" t="s">
        <v>1469</v>
      </c>
    </row>
    <row r="500" spans="1:65" s="2" customFormat="1" ht="14.4" customHeight="1">
      <c r="A500" s="36"/>
      <c r="B500" s="37"/>
      <c r="C500" s="217" t="s">
        <v>1470</v>
      </c>
      <c r="D500" s="217" t="s">
        <v>272</v>
      </c>
      <c r="E500" s="218" t="s">
        <v>1471</v>
      </c>
      <c r="F500" s="219" t="s">
        <v>1472</v>
      </c>
      <c r="G500" s="220" t="s">
        <v>1218</v>
      </c>
      <c r="H500" s="221">
        <v>14</v>
      </c>
      <c r="I500" s="222"/>
      <c r="J500" s="223">
        <f>ROUND(I500*H500,2)</f>
        <v>0</v>
      </c>
      <c r="K500" s="224"/>
      <c r="L500" s="225"/>
      <c r="M500" s="226" t="s">
        <v>28</v>
      </c>
      <c r="N500" s="227" t="s">
        <v>46</v>
      </c>
      <c r="O500" s="82"/>
      <c r="P500" s="213">
        <f>O500*H500</f>
        <v>0</v>
      </c>
      <c r="Q500" s="213">
        <v>0.0025</v>
      </c>
      <c r="R500" s="213">
        <f>Q500*H500</f>
        <v>0.035</v>
      </c>
      <c r="S500" s="213">
        <v>0</v>
      </c>
      <c r="T500" s="214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215" t="s">
        <v>311</v>
      </c>
      <c r="AT500" s="215" t="s">
        <v>272</v>
      </c>
      <c r="AU500" s="215" t="s">
        <v>182</v>
      </c>
      <c r="AY500" s="15" t="s">
        <v>178</v>
      </c>
      <c r="BE500" s="216">
        <f>IF(N500="základní",J500,0)</f>
        <v>0</v>
      </c>
      <c r="BF500" s="216">
        <f>IF(N500="snížená",J500,0)</f>
        <v>0</v>
      </c>
      <c r="BG500" s="216">
        <f>IF(N500="zákl. přenesená",J500,0)</f>
        <v>0</v>
      </c>
      <c r="BH500" s="216">
        <f>IF(N500="sníž. přenesená",J500,0)</f>
        <v>0</v>
      </c>
      <c r="BI500" s="216">
        <f>IF(N500="nulová",J500,0)</f>
        <v>0</v>
      </c>
      <c r="BJ500" s="15" t="s">
        <v>182</v>
      </c>
      <c r="BK500" s="216">
        <f>ROUND(I500*H500,2)</f>
        <v>0</v>
      </c>
      <c r="BL500" s="15" t="s">
        <v>245</v>
      </c>
      <c r="BM500" s="215" t="s">
        <v>1473</v>
      </c>
    </row>
    <row r="501" spans="1:65" s="2" customFormat="1" ht="37.8" customHeight="1">
      <c r="A501" s="36"/>
      <c r="B501" s="37"/>
      <c r="C501" s="203" t="s">
        <v>1474</v>
      </c>
      <c r="D501" s="203" t="s">
        <v>183</v>
      </c>
      <c r="E501" s="204" t="s">
        <v>1475</v>
      </c>
      <c r="F501" s="205" t="s">
        <v>1476</v>
      </c>
      <c r="G501" s="206" t="s">
        <v>204</v>
      </c>
      <c r="H501" s="207">
        <v>300</v>
      </c>
      <c r="I501" s="208"/>
      <c r="J501" s="209">
        <f>ROUND(I501*H501,2)</f>
        <v>0</v>
      </c>
      <c r="K501" s="210"/>
      <c r="L501" s="42"/>
      <c r="M501" s="211" t="s">
        <v>28</v>
      </c>
      <c r="N501" s="212" t="s">
        <v>46</v>
      </c>
      <c r="O501" s="82"/>
      <c r="P501" s="213">
        <f>O501*H501</f>
        <v>0</v>
      </c>
      <c r="Q501" s="213">
        <v>0</v>
      </c>
      <c r="R501" s="213">
        <f>Q501*H501</f>
        <v>0</v>
      </c>
      <c r="S501" s="213">
        <v>0</v>
      </c>
      <c r="T501" s="214">
        <f>S501*H501</f>
        <v>0</v>
      </c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R501" s="215" t="s">
        <v>245</v>
      </c>
      <c r="AT501" s="215" t="s">
        <v>183</v>
      </c>
      <c r="AU501" s="215" t="s">
        <v>182</v>
      </c>
      <c r="AY501" s="15" t="s">
        <v>178</v>
      </c>
      <c r="BE501" s="216">
        <f>IF(N501="základní",J501,0)</f>
        <v>0</v>
      </c>
      <c r="BF501" s="216">
        <f>IF(N501="snížená",J501,0)</f>
        <v>0</v>
      </c>
      <c r="BG501" s="216">
        <f>IF(N501="zákl. přenesená",J501,0)</f>
        <v>0</v>
      </c>
      <c r="BH501" s="216">
        <f>IF(N501="sníž. přenesená",J501,0)</f>
        <v>0</v>
      </c>
      <c r="BI501" s="216">
        <f>IF(N501="nulová",J501,0)</f>
        <v>0</v>
      </c>
      <c r="BJ501" s="15" t="s">
        <v>182</v>
      </c>
      <c r="BK501" s="216">
        <f>ROUND(I501*H501,2)</f>
        <v>0</v>
      </c>
      <c r="BL501" s="15" t="s">
        <v>245</v>
      </c>
      <c r="BM501" s="215" t="s">
        <v>1477</v>
      </c>
    </row>
    <row r="502" spans="1:65" s="2" customFormat="1" ht="24.15" customHeight="1">
      <c r="A502" s="36"/>
      <c r="B502" s="37"/>
      <c r="C502" s="217" t="s">
        <v>1478</v>
      </c>
      <c r="D502" s="217" t="s">
        <v>272</v>
      </c>
      <c r="E502" s="218" t="s">
        <v>1479</v>
      </c>
      <c r="F502" s="219" t="s">
        <v>1480</v>
      </c>
      <c r="G502" s="220" t="s">
        <v>204</v>
      </c>
      <c r="H502" s="221">
        <v>300</v>
      </c>
      <c r="I502" s="222"/>
      <c r="J502" s="223">
        <f>ROUND(I502*H502,2)</f>
        <v>0</v>
      </c>
      <c r="K502" s="224"/>
      <c r="L502" s="225"/>
      <c r="M502" s="226" t="s">
        <v>28</v>
      </c>
      <c r="N502" s="227" t="s">
        <v>46</v>
      </c>
      <c r="O502" s="82"/>
      <c r="P502" s="213">
        <f>O502*H502</f>
        <v>0</v>
      </c>
      <c r="Q502" s="213">
        <v>0.00082</v>
      </c>
      <c r="R502" s="213">
        <f>Q502*H502</f>
        <v>0.246</v>
      </c>
      <c r="S502" s="213">
        <v>0</v>
      </c>
      <c r="T502" s="214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215" t="s">
        <v>311</v>
      </c>
      <c r="AT502" s="215" t="s">
        <v>272</v>
      </c>
      <c r="AU502" s="215" t="s">
        <v>182</v>
      </c>
      <c r="AY502" s="15" t="s">
        <v>178</v>
      </c>
      <c r="BE502" s="216">
        <f>IF(N502="základní",J502,0)</f>
        <v>0</v>
      </c>
      <c r="BF502" s="216">
        <f>IF(N502="snížená",J502,0)</f>
        <v>0</v>
      </c>
      <c r="BG502" s="216">
        <f>IF(N502="zákl. přenesená",J502,0)</f>
        <v>0</v>
      </c>
      <c r="BH502" s="216">
        <f>IF(N502="sníž. přenesená",J502,0)</f>
        <v>0</v>
      </c>
      <c r="BI502" s="216">
        <f>IF(N502="nulová",J502,0)</f>
        <v>0</v>
      </c>
      <c r="BJ502" s="15" t="s">
        <v>182</v>
      </c>
      <c r="BK502" s="216">
        <f>ROUND(I502*H502,2)</f>
        <v>0</v>
      </c>
      <c r="BL502" s="15" t="s">
        <v>245</v>
      </c>
      <c r="BM502" s="215" t="s">
        <v>1481</v>
      </c>
    </row>
    <row r="503" spans="1:47" s="2" customFormat="1" ht="12">
      <c r="A503" s="36"/>
      <c r="B503" s="37"/>
      <c r="C503" s="38"/>
      <c r="D503" s="228" t="s">
        <v>446</v>
      </c>
      <c r="E503" s="38"/>
      <c r="F503" s="229" t="s">
        <v>1482</v>
      </c>
      <c r="G503" s="38"/>
      <c r="H503" s="38"/>
      <c r="I503" s="230"/>
      <c r="J503" s="38"/>
      <c r="K503" s="38"/>
      <c r="L503" s="42"/>
      <c r="M503" s="231"/>
      <c r="N503" s="232"/>
      <c r="O503" s="82"/>
      <c r="P503" s="82"/>
      <c r="Q503" s="82"/>
      <c r="R503" s="82"/>
      <c r="S503" s="82"/>
      <c r="T503" s="83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T503" s="15" t="s">
        <v>446</v>
      </c>
      <c r="AU503" s="15" t="s">
        <v>182</v>
      </c>
    </row>
    <row r="504" spans="1:65" s="2" customFormat="1" ht="37.8" customHeight="1">
      <c r="A504" s="36"/>
      <c r="B504" s="37"/>
      <c r="C504" s="203" t="s">
        <v>1483</v>
      </c>
      <c r="D504" s="203" t="s">
        <v>183</v>
      </c>
      <c r="E504" s="204" t="s">
        <v>1484</v>
      </c>
      <c r="F504" s="205" t="s">
        <v>1485</v>
      </c>
      <c r="G504" s="206" t="s">
        <v>204</v>
      </c>
      <c r="H504" s="207">
        <v>44</v>
      </c>
      <c r="I504" s="208"/>
      <c r="J504" s="209">
        <f>ROUND(I504*H504,2)</f>
        <v>0</v>
      </c>
      <c r="K504" s="210"/>
      <c r="L504" s="42"/>
      <c r="M504" s="211" t="s">
        <v>28</v>
      </c>
      <c r="N504" s="212" t="s">
        <v>46</v>
      </c>
      <c r="O504" s="82"/>
      <c r="P504" s="213">
        <f>O504*H504</f>
        <v>0</v>
      </c>
      <c r="Q504" s="213">
        <v>0.0013362</v>
      </c>
      <c r="R504" s="213">
        <f>Q504*H504</f>
        <v>0.058792800000000006</v>
      </c>
      <c r="S504" s="213">
        <v>0</v>
      </c>
      <c r="T504" s="214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215" t="s">
        <v>245</v>
      </c>
      <c r="AT504" s="215" t="s">
        <v>183</v>
      </c>
      <c r="AU504" s="215" t="s">
        <v>182</v>
      </c>
      <c r="AY504" s="15" t="s">
        <v>178</v>
      </c>
      <c r="BE504" s="216">
        <f>IF(N504="základní",J504,0)</f>
        <v>0</v>
      </c>
      <c r="BF504" s="216">
        <f>IF(N504="snížená",J504,0)</f>
        <v>0</v>
      </c>
      <c r="BG504" s="216">
        <f>IF(N504="zákl. přenesená",J504,0)</f>
        <v>0</v>
      </c>
      <c r="BH504" s="216">
        <f>IF(N504="sníž. přenesená",J504,0)</f>
        <v>0</v>
      </c>
      <c r="BI504" s="216">
        <f>IF(N504="nulová",J504,0)</f>
        <v>0</v>
      </c>
      <c r="BJ504" s="15" t="s">
        <v>182</v>
      </c>
      <c r="BK504" s="216">
        <f>ROUND(I504*H504,2)</f>
        <v>0</v>
      </c>
      <c r="BL504" s="15" t="s">
        <v>245</v>
      </c>
      <c r="BM504" s="215" t="s">
        <v>1486</v>
      </c>
    </row>
    <row r="505" spans="1:65" s="2" customFormat="1" ht="37.8" customHeight="1">
      <c r="A505" s="36"/>
      <c r="B505" s="37"/>
      <c r="C505" s="203" t="s">
        <v>1487</v>
      </c>
      <c r="D505" s="203" t="s">
        <v>183</v>
      </c>
      <c r="E505" s="204" t="s">
        <v>1488</v>
      </c>
      <c r="F505" s="205" t="s">
        <v>1489</v>
      </c>
      <c r="G505" s="206" t="s">
        <v>204</v>
      </c>
      <c r="H505" s="207">
        <v>30</v>
      </c>
      <c r="I505" s="208"/>
      <c r="J505" s="209">
        <f>ROUND(I505*H505,2)</f>
        <v>0</v>
      </c>
      <c r="K505" s="210"/>
      <c r="L505" s="42"/>
      <c r="M505" s="211" t="s">
        <v>28</v>
      </c>
      <c r="N505" s="212" t="s">
        <v>46</v>
      </c>
      <c r="O505" s="82"/>
      <c r="P505" s="213">
        <f>O505*H505</f>
        <v>0</v>
      </c>
      <c r="Q505" s="213">
        <v>0.0015554</v>
      </c>
      <c r="R505" s="213">
        <f>Q505*H505</f>
        <v>0.046662</v>
      </c>
      <c r="S505" s="213">
        <v>0</v>
      </c>
      <c r="T505" s="214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215" t="s">
        <v>245</v>
      </c>
      <c r="AT505" s="215" t="s">
        <v>183</v>
      </c>
      <c r="AU505" s="215" t="s">
        <v>182</v>
      </c>
      <c r="AY505" s="15" t="s">
        <v>178</v>
      </c>
      <c r="BE505" s="216">
        <f>IF(N505="základní",J505,0)</f>
        <v>0</v>
      </c>
      <c r="BF505" s="216">
        <f>IF(N505="snížená",J505,0)</f>
        <v>0</v>
      </c>
      <c r="BG505" s="216">
        <f>IF(N505="zákl. přenesená",J505,0)</f>
        <v>0</v>
      </c>
      <c r="BH505" s="216">
        <f>IF(N505="sníž. přenesená",J505,0)</f>
        <v>0</v>
      </c>
      <c r="BI505" s="216">
        <f>IF(N505="nulová",J505,0)</f>
        <v>0</v>
      </c>
      <c r="BJ505" s="15" t="s">
        <v>182</v>
      </c>
      <c r="BK505" s="216">
        <f>ROUND(I505*H505,2)</f>
        <v>0</v>
      </c>
      <c r="BL505" s="15" t="s">
        <v>245</v>
      </c>
      <c r="BM505" s="215" t="s">
        <v>1490</v>
      </c>
    </row>
    <row r="506" spans="1:65" s="2" customFormat="1" ht="37.8" customHeight="1">
      <c r="A506" s="36"/>
      <c r="B506" s="37"/>
      <c r="C506" s="203" t="s">
        <v>1491</v>
      </c>
      <c r="D506" s="203" t="s">
        <v>183</v>
      </c>
      <c r="E506" s="204" t="s">
        <v>1492</v>
      </c>
      <c r="F506" s="205" t="s">
        <v>1493</v>
      </c>
      <c r="G506" s="206" t="s">
        <v>204</v>
      </c>
      <c r="H506" s="207">
        <v>300</v>
      </c>
      <c r="I506" s="208"/>
      <c r="J506" s="209">
        <f>ROUND(I506*H506,2)</f>
        <v>0</v>
      </c>
      <c r="K506" s="210"/>
      <c r="L506" s="42"/>
      <c r="M506" s="211" t="s">
        <v>28</v>
      </c>
      <c r="N506" s="212" t="s">
        <v>46</v>
      </c>
      <c r="O506" s="82"/>
      <c r="P506" s="213">
        <f>O506*H506</f>
        <v>0</v>
      </c>
      <c r="Q506" s="213">
        <v>0.00057996</v>
      </c>
      <c r="R506" s="213">
        <f>Q506*H506</f>
        <v>0.173988</v>
      </c>
      <c r="S506" s="213">
        <v>0</v>
      </c>
      <c r="T506" s="214">
        <f>S506*H506</f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215" t="s">
        <v>245</v>
      </c>
      <c r="AT506" s="215" t="s">
        <v>183</v>
      </c>
      <c r="AU506" s="215" t="s">
        <v>182</v>
      </c>
      <c r="AY506" s="15" t="s">
        <v>178</v>
      </c>
      <c r="BE506" s="216">
        <f>IF(N506="základní",J506,0)</f>
        <v>0</v>
      </c>
      <c r="BF506" s="216">
        <f>IF(N506="snížená",J506,0)</f>
        <v>0</v>
      </c>
      <c r="BG506" s="216">
        <f>IF(N506="zákl. přenesená",J506,0)</f>
        <v>0</v>
      </c>
      <c r="BH506" s="216">
        <f>IF(N506="sníž. přenesená",J506,0)</f>
        <v>0</v>
      </c>
      <c r="BI506" s="216">
        <f>IF(N506="nulová",J506,0)</f>
        <v>0</v>
      </c>
      <c r="BJ506" s="15" t="s">
        <v>182</v>
      </c>
      <c r="BK506" s="216">
        <f>ROUND(I506*H506,2)</f>
        <v>0</v>
      </c>
      <c r="BL506" s="15" t="s">
        <v>245</v>
      </c>
      <c r="BM506" s="215" t="s">
        <v>1494</v>
      </c>
    </row>
    <row r="507" spans="1:65" s="2" customFormat="1" ht="37.8" customHeight="1">
      <c r="A507" s="36"/>
      <c r="B507" s="37"/>
      <c r="C507" s="203" t="s">
        <v>1495</v>
      </c>
      <c r="D507" s="203" t="s">
        <v>183</v>
      </c>
      <c r="E507" s="204" t="s">
        <v>1496</v>
      </c>
      <c r="F507" s="205" t="s">
        <v>1497</v>
      </c>
      <c r="G507" s="206" t="s">
        <v>204</v>
      </c>
      <c r="H507" s="207">
        <v>50</v>
      </c>
      <c r="I507" s="208"/>
      <c r="J507" s="209">
        <f>ROUND(I507*H507,2)</f>
        <v>0</v>
      </c>
      <c r="K507" s="210"/>
      <c r="L507" s="42"/>
      <c r="M507" s="211" t="s">
        <v>28</v>
      </c>
      <c r="N507" s="212" t="s">
        <v>46</v>
      </c>
      <c r="O507" s="82"/>
      <c r="P507" s="213">
        <f>O507*H507</f>
        <v>0</v>
      </c>
      <c r="Q507" s="213">
        <v>0.00070052</v>
      </c>
      <c r="R507" s="213">
        <f>Q507*H507</f>
        <v>0.035026</v>
      </c>
      <c r="S507" s="213">
        <v>0</v>
      </c>
      <c r="T507" s="214">
        <f>S507*H507</f>
        <v>0</v>
      </c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R507" s="215" t="s">
        <v>245</v>
      </c>
      <c r="AT507" s="215" t="s">
        <v>183</v>
      </c>
      <c r="AU507" s="215" t="s">
        <v>182</v>
      </c>
      <c r="AY507" s="15" t="s">
        <v>178</v>
      </c>
      <c r="BE507" s="216">
        <f>IF(N507="základní",J507,0)</f>
        <v>0</v>
      </c>
      <c r="BF507" s="216">
        <f>IF(N507="snížená",J507,0)</f>
        <v>0</v>
      </c>
      <c r="BG507" s="216">
        <f>IF(N507="zákl. přenesená",J507,0)</f>
        <v>0</v>
      </c>
      <c r="BH507" s="216">
        <f>IF(N507="sníž. přenesená",J507,0)</f>
        <v>0</v>
      </c>
      <c r="BI507" s="216">
        <f>IF(N507="nulová",J507,0)</f>
        <v>0</v>
      </c>
      <c r="BJ507" s="15" t="s">
        <v>182</v>
      </c>
      <c r="BK507" s="216">
        <f>ROUND(I507*H507,2)</f>
        <v>0</v>
      </c>
      <c r="BL507" s="15" t="s">
        <v>245</v>
      </c>
      <c r="BM507" s="215" t="s">
        <v>1498</v>
      </c>
    </row>
    <row r="508" spans="1:65" s="2" customFormat="1" ht="24.15" customHeight="1">
      <c r="A508" s="36"/>
      <c r="B508" s="37"/>
      <c r="C508" s="203" t="s">
        <v>1499</v>
      </c>
      <c r="D508" s="203" t="s">
        <v>183</v>
      </c>
      <c r="E508" s="204" t="s">
        <v>1500</v>
      </c>
      <c r="F508" s="205" t="s">
        <v>1501</v>
      </c>
      <c r="G508" s="206" t="s">
        <v>374</v>
      </c>
      <c r="H508" s="207">
        <v>1</v>
      </c>
      <c r="I508" s="208"/>
      <c r="J508" s="209">
        <f>ROUND(I508*H508,2)</f>
        <v>0</v>
      </c>
      <c r="K508" s="210"/>
      <c r="L508" s="42"/>
      <c r="M508" s="211" t="s">
        <v>28</v>
      </c>
      <c r="N508" s="212" t="s">
        <v>46</v>
      </c>
      <c r="O508" s="82"/>
      <c r="P508" s="213">
        <f>O508*H508</f>
        <v>0</v>
      </c>
      <c r="Q508" s="213">
        <v>0</v>
      </c>
      <c r="R508" s="213">
        <f>Q508*H508</f>
        <v>0</v>
      </c>
      <c r="S508" s="213">
        <v>0</v>
      </c>
      <c r="T508" s="214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215" t="s">
        <v>245</v>
      </c>
      <c r="AT508" s="215" t="s">
        <v>183</v>
      </c>
      <c r="AU508" s="215" t="s">
        <v>182</v>
      </c>
      <c r="AY508" s="15" t="s">
        <v>178</v>
      </c>
      <c r="BE508" s="216">
        <f>IF(N508="základní",J508,0)</f>
        <v>0</v>
      </c>
      <c r="BF508" s="216">
        <f>IF(N508="snížená",J508,0)</f>
        <v>0</v>
      </c>
      <c r="BG508" s="216">
        <f>IF(N508="zákl. přenesená",J508,0)</f>
        <v>0</v>
      </c>
      <c r="BH508" s="216">
        <f>IF(N508="sníž. přenesená",J508,0)</f>
        <v>0</v>
      </c>
      <c r="BI508" s="216">
        <f>IF(N508="nulová",J508,0)</f>
        <v>0</v>
      </c>
      <c r="BJ508" s="15" t="s">
        <v>182</v>
      </c>
      <c r="BK508" s="216">
        <f>ROUND(I508*H508,2)</f>
        <v>0</v>
      </c>
      <c r="BL508" s="15" t="s">
        <v>245</v>
      </c>
      <c r="BM508" s="215" t="s">
        <v>1502</v>
      </c>
    </row>
    <row r="509" spans="1:65" s="2" customFormat="1" ht="24.15" customHeight="1">
      <c r="A509" s="36"/>
      <c r="B509" s="37"/>
      <c r="C509" s="217" t="s">
        <v>1503</v>
      </c>
      <c r="D509" s="217" t="s">
        <v>272</v>
      </c>
      <c r="E509" s="218" t="s">
        <v>1504</v>
      </c>
      <c r="F509" s="219" t="s">
        <v>1505</v>
      </c>
      <c r="G509" s="220" t="s">
        <v>1506</v>
      </c>
      <c r="H509" s="221">
        <v>1</v>
      </c>
      <c r="I509" s="222"/>
      <c r="J509" s="223">
        <f>ROUND(I509*H509,2)</f>
        <v>0</v>
      </c>
      <c r="K509" s="224"/>
      <c r="L509" s="225"/>
      <c r="M509" s="226" t="s">
        <v>28</v>
      </c>
      <c r="N509" s="227" t="s">
        <v>46</v>
      </c>
      <c r="O509" s="82"/>
      <c r="P509" s="213">
        <f>O509*H509</f>
        <v>0</v>
      </c>
      <c r="Q509" s="213">
        <v>0.315</v>
      </c>
      <c r="R509" s="213">
        <f>Q509*H509</f>
        <v>0.315</v>
      </c>
      <c r="S509" s="213">
        <v>0</v>
      </c>
      <c r="T509" s="214">
        <f>S509*H509</f>
        <v>0</v>
      </c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R509" s="215" t="s">
        <v>311</v>
      </c>
      <c r="AT509" s="215" t="s">
        <v>272</v>
      </c>
      <c r="AU509" s="215" t="s">
        <v>182</v>
      </c>
      <c r="AY509" s="15" t="s">
        <v>178</v>
      </c>
      <c r="BE509" s="216">
        <f>IF(N509="základní",J509,0)</f>
        <v>0</v>
      </c>
      <c r="BF509" s="216">
        <f>IF(N509="snížená",J509,0)</f>
        <v>0</v>
      </c>
      <c r="BG509" s="216">
        <f>IF(N509="zákl. přenesená",J509,0)</f>
        <v>0</v>
      </c>
      <c r="BH509" s="216">
        <f>IF(N509="sníž. přenesená",J509,0)</f>
        <v>0</v>
      </c>
      <c r="BI509" s="216">
        <f>IF(N509="nulová",J509,0)</f>
        <v>0</v>
      </c>
      <c r="BJ509" s="15" t="s">
        <v>182</v>
      </c>
      <c r="BK509" s="216">
        <f>ROUND(I509*H509,2)</f>
        <v>0</v>
      </c>
      <c r="BL509" s="15" t="s">
        <v>245</v>
      </c>
      <c r="BM509" s="215" t="s">
        <v>1507</v>
      </c>
    </row>
    <row r="510" spans="1:65" s="2" customFormat="1" ht="49.05" customHeight="1">
      <c r="A510" s="36"/>
      <c r="B510" s="37"/>
      <c r="C510" s="203" t="s">
        <v>1508</v>
      </c>
      <c r="D510" s="203" t="s">
        <v>183</v>
      </c>
      <c r="E510" s="204" t="s">
        <v>1509</v>
      </c>
      <c r="F510" s="205" t="s">
        <v>1510</v>
      </c>
      <c r="G510" s="206" t="s">
        <v>266</v>
      </c>
      <c r="H510" s="207">
        <v>2.297</v>
      </c>
      <c r="I510" s="208"/>
      <c r="J510" s="209">
        <f>ROUND(I510*H510,2)</f>
        <v>0</v>
      </c>
      <c r="K510" s="210"/>
      <c r="L510" s="42"/>
      <c r="M510" s="211" t="s">
        <v>28</v>
      </c>
      <c r="N510" s="212" t="s">
        <v>46</v>
      </c>
      <c r="O510" s="82"/>
      <c r="P510" s="213">
        <f>O510*H510</f>
        <v>0</v>
      </c>
      <c r="Q510" s="213">
        <v>0</v>
      </c>
      <c r="R510" s="213">
        <f>Q510*H510</f>
        <v>0</v>
      </c>
      <c r="S510" s="213">
        <v>0</v>
      </c>
      <c r="T510" s="214">
        <f>S510*H510</f>
        <v>0</v>
      </c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R510" s="215" t="s">
        <v>245</v>
      </c>
      <c r="AT510" s="215" t="s">
        <v>183</v>
      </c>
      <c r="AU510" s="215" t="s">
        <v>182</v>
      </c>
      <c r="AY510" s="15" t="s">
        <v>178</v>
      </c>
      <c r="BE510" s="216">
        <f>IF(N510="základní",J510,0)</f>
        <v>0</v>
      </c>
      <c r="BF510" s="216">
        <f>IF(N510="snížená",J510,0)</f>
        <v>0</v>
      </c>
      <c r="BG510" s="216">
        <f>IF(N510="zákl. přenesená",J510,0)</f>
        <v>0</v>
      </c>
      <c r="BH510" s="216">
        <f>IF(N510="sníž. přenesená",J510,0)</f>
        <v>0</v>
      </c>
      <c r="BI510" s="216">
        <f>IF(N510="nulová",J510,0)</f>
        <v>0</v>
      </c>
      <c r="BJ510" s="15" t="s">
        <v>182</v>
      </c>
      <c r="BK510" s="216">
        <f>ROUND(I510*H510,2)</f>
        <v>0</v>
      </c>
      <c r="BL510" s="15" t="s">
        <v>245</v>
      </c>
      <c r="BM510" s="215" t="s">
        <v>1511</v>
      </c>
    </row>
    <row r="511" spans="1:65" s="2" customFormat="1" ht="49.05" customHeight="1">
      <c r="A511" s="36"/>
      <c r="B511" s="37"/>
      <c r="C511" s="203" t="s">
        <v>1512</v>
      </c>
      <c r="D511" s="203" t="s">
        <v>183</v>
      </c>
      <c r="E511" s="204" t="s">
        <v>1513</v>
      </c>
      <c r="F511" s="205" t="s">
        <v>1514</v>
      </c>
      <c r="G511" s="206" t="s">
        <v>266</v>
      </c>
      <c r="H511" s="207">
        <v>2.297</v>
      </c>
      <c r="I511" s="208"/>
      <c r="J511" s="209">
        <f>ROUND(I511*H511,2)</f>
        <v>0</v>
      </c>
      <c r="K511" s="210"/>
      <c r="L511" s="42"/>
      <c r="M511" s="211" t="s">
        <v>28</v>
      </c>
      <c r="N511" s="212" t="s">
        <v>46</v>
      </c>
      <c r="O511" s="82"/>
      <c r="P511" s="213">
        <f>O511*H511</f>
        <v>0</v>
      </c>
      <c r="Q511" s="213">
        <v>0</v>
      </c>
      <c r="R511" s="213">
        <f>Q511*H511</f>
        <v>0</v>
      </c>
      <c r="S511" s="213">
        <v>0</v>
      </c>
      <c r="T511" s="214">
        <f>S511*H511</f>
        <v>0</v>
      </c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R511" s="215" t="s">
        <v>245</v>
      </c>
      <c r="AT511" s="215" t="s">
        <v>183</v>
      </c>
      <c r="AU511" s="215" t="s">
        <v>182</v>
      </c>
      <c r="AY511" s="15" t="s">
        <v>178</v>
      </c>
      <c r="BE511" s="216">
        <f>IF(N511="základní",J511,0)</f>
        <v>0</v>
      </c>
      <c r="BF511" s="216">
        <f>IF(N511="snížená",J511,0)</f>
        <v>0</v>
      </c>
      <c r="BG511" s="216">
        <f>IF(N511="zákl. přenesená",J511,0)</f>
        <v>0</v>
      </c>
      <c r="BH511" s="216">
        <f>IF(N511="sníž. přenesená",J511,0)</f>
        <v>0</v>
      </c>
      <c r="BI511" s="216">
        <f>IF(N511="nulová",J511,0)</f>
        <v>0</v>
      </c>
      <c r="BJ511" s="15" t="s">
        <v>182</v>
      </c>
      <c r="BK511" s="216">
        <f>ROUND(I511*H511,2)</f>
        <v>0</v>
      </c>
      <c r="BL511" s="15" t="s">
        <v>245</v>
      </c>
      <c r="BM511" s="215" t="s">
        <v>1515</v>
      </c>
    </row>
    <row r="512" spans="1:65" s="2" customFormat="1" ht="37.8" customHeight="1">
      <c r="A512" s="36"/>
      <c r="B512" s="37"/>
      <c r="C512" s="203" t="s">
        <v>1516</v>
      </c>
      <c r="D512" s="203" t="s">
        <v>183</v>
      </c>
      <c r="E512" s="204" t="s">
        <v>1517</v>
      </c>
      <c r="F512" s="205" t="s">
        <v>1518</v>
      </c>
      <c r="G512" s="206" t="s">
        <v>1111</v>
      </c>
      <c r="H512" s="207">
        <v>30</v>
      </c>
      <c r="I512" s="208"/>
      <c r="J512" s="209">
        <f>ROUND(I512*H512,2)</f>
        <v>0</v>
      </c>
      <c r="K512" s="210"/>
      <c r="L512" s="42"/>
      <c r="M512" s="211" t="s">
        <v>28</v>
      </c>
      <c r="N512" s="212" t="s">
        <v>46</v>
      </c>
      <c r="O512" s="82"/>
      <c r="P512" s="213">
        <f>O512*H512</f>
        <v>0</v>
      </c>
      <c r="Q512" s="213">
        <v>0</v>
      </c>
      <c r="R512" s="213">
        <f>Q512*H512</f>
        <v>0</v>
      </c>
      <c r="S512" s="213">
        <v>0</v>
      </c>
      <c r="T512" s="214">
        <f>S512*H512</f>
        <v>0</v>
      </c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R512" s="215" t="s">
        <v>245</v>
      </c>
      <c r="AT512" s="215" t="s">
        <v>183</v>
      </c>
      <c r="AU512" s="215" t="s">
        <v>182</v>
      </c>
      <c r="AY512" s="15" t="s">
        <v>178</v>
      </c>
      <c r="BE512" s="216">
        <f>IF(N512="základní",J512,0)</f>
        <v>0</v>
      </c>
      <c r="BF512" s="216">
        <f>IF(N512="snížená",J512,0)</f>
        <v>0</v>
      </c>
      <c r="BG512" s="216">
        <f>IF(N512="zákl. přenesená",J512,0)</f>
        <v>0</v>
      </c>
      <c r="BH512" s="216">
        <f>IF(N512="sníž. přenesená",J512,0)</f>
        <v>0</v>
      </c>
      <c r="BI512" s="216">
        <f>IF(N512="nulová",J512,0)</f>
        <v>0</v>
      </c>
      <c r="BJ512" s="15" t="s">
        <v>182</v>
      </c>
      <c r="BK512" s="216">
        <f>ROUND(I512*H512,2)</f>
        <v>0</v>
      </c>
      <c r="BL512" s="15" t="s">
        <v>245</v>
      </c>
      <c r="BM512" s="215" t="s">
        <v>1519</v>
      </c>
    </row>
    <row r="513" spans="1:63" s="12" customFormat="1" ht="22.8" customHeight="1">
      <c r="A513" s="12"/>
      <c r="B513" s="187"/>
      <c r="C513" s="188"/>
      <c r="D513" s="189" t="s">
        <v>73</v>
      </c>
      <c r="E513" s="201" t="s">
        <v>1520</v>
      </c>
      <c r="F513" s="201" t="s">
        <v>1521</v>
      </c>
      <c r="G513" s="188"/>
      <c r="H513" s="188"/>
      <c r="I513" s="191"/>
      <c r="J513" s="202">
        <f>BK513</f>
        <v>0</v>
      </c>
      <c r="K513" s="188"/>
      <c r="L513" s="193"/>
      <c r="M513" s="194"/>
      <c r="N513" s="195"/>
      <c r="O513" s="195"/>
      <c r="P513" s="196">
        <f>SUM(P514:P524)</f>
        <v>0</v>
      </c>
      <c r="Q513" s="195"/>
      <c r="R513" s="196">
        <f>SUM(R514:R524)</f>
        <v>0.20071709100000001</v>
      </c>
      <c r="S513" s="195"/>
      <c r="T513" s="197">
        <f>SUM(T514:T524)</f>
        <v>0.1081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198" t="s">
        <v>182</v>
      </c>
      <c r="AT513" s="199" t="s">
        <v>73</v>
      </c>
      <c r="AU513" s="199" t="s">
        <v>82</v>
      </c>
      <c r="AY513" s="198" t="s">
        <v>178</v>
      </c>
      <c r="BK513" s="200">
        <f>SUM(BK514:BK524)</f>
        <v>0</v>
      </c>
    </row>
    <row r="514" spans="1:65" s="2" customFormat="1" ht="37.8" customHeight="1">
      <c r="A514" s="36"/>
      <c r="B514" s="37"/>
      <c r="C514" s="203" t="s">
        <v>1522</v>
      </c>
      <c r="D514" s="203" t="s">
        <v>183</v>
      </c>
      <c r="E514" s="204" t="s">
        <v>1523</v>
      </c>
      <c r="F514" s="205" t="s">
        <v>1524</v>
      </c>
      <c r="G514" s="206" t="s">
        <v>213</v>
      </c>
      <c r="H514" s="207">
        <v>0.277</v>
      </c>
      <c r="I514" s="208"/>
      <c r="J514" s="209">
        <f>ROUND(I514*H514,2)</f>
        <v>0</v>
      </c>
      <c r="K514" s="210"/>
      <c r="L514" s="42"/>
      <c r="M514" s="211" t="s">
        <v>28</v>
      </c>
      <c r="N514" s="212" t="s">
        <v>46</v>
      </c>
      <c r="O514" s="82"/>
      <c r="P514" s="213">
        <f>O514*H514</f>
        <v>0</v>
      </c>
      <c r="Q514" s="213">
        <v>0.001215</v>
      </c>
      <c r="R514" s="213">
        <f>Q514*H514</f>
        <v>0.000336555</v>
      </c>
      <c r="S514" s="213">
        <v>0</v>
      </c>
      <c r="T514" s="214">
        <f>S514*H514</f>
        <v>0</v>
      </c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R514" s="215" t="s">
        <v>245</v>
      </c>
      <c r="AT514" s="215" t="s">
        <v>183</v>
      </c>
      <c r="AU514" s="215" t="s">
        <v>182</v>
      </c>
      <c r="AY514" s="15" t="s">
        <v>178</v>
      </c>
      <c r="BE514" s="216">
        <f>IF(N514="základní",J514,0)</f>
        <v>0</v>
      </c>
      <c r="BF514" s="216">
        <f>IF(N514="snížená",J514,0)</f>
        <v>0</v>
      </c>
      <c r="BG514" s="216">
        <f>IF(N514="zákl. přenesená",J514,0)</f>
        <v>0</v>
      </c>
      <c r="BH514" s="216">
        <f>IF(N514="sníž. přenesená",J514,0)</f>
        <v>0</v>
      </c>
      <c r="BI514" s="216">
        <f>IF(N514="nulová",J514,0)</f>
        <v>0</v>
      </c>
      <c r="BJ514" s="15" t="s">
        <v>182</v>
      </c>
      <c r="BK514" s="216">
        <f>ROUND(I514*H514,2)</f>
        <v>0</v>
      </c>
      <c r="BL514" s="15" t="s">
        <v>245</v>
      </c>
      <c r="BM514" s="215" t="s">
        <v>1525</v>
      </c>
    </row>
    <row r="515" spans="1:65" s="2" customFormat="1" ht="37.8" customHeight="1">
      <c r="A515" s="36"/>
      <c r="B515" s="37"/>
      <c r="C515" s="203" t="s">
        <v>1526</v>
      </c>
      <c r="D515" s="203" t="s">
        <v>183</v>
      </c>
      <c r="E515" s="204" t="s">
        <v>1527</v>
      </c>
      <c r="F515" s="205" t="s">
        <v>1528</v>
      </c>
      <c r="G515" s="206" t="s">
        <v>186</v>
      </c>
      <c r="H515" s="207">
        <v>5.6</v>
      </c>
      <c r="I515" s="208"/>
      <c r="J515" s="209">
        <f>ROUND(I515*H515,2)</f>
        <v>0</v>
      </c>
      <c r="K515" s="210"/>
      <c r="L515" s="42"/>
      <c r="M515" s="211" t="s">
        <v>28</v>
      </c>
      <c r="N515" s="212" t="s">
        <v>46</v>
      </c>
      <c r="O515" s="82"/>
      <c r="P515" s="213">
        <f>O515*H515</f>
        <v>0</v>
      </c>
      <c r="Q515" s="213">
        <v>0</v>
      </c>
      <c r="R515" s="213">
        <f>Q515*H515</f>
        <v>0</v>
      </c>
      <c r="S515" s="213">
        <v>0</v>
      </c>
      <c r="T515" s="214">
        <f>S515*H515</f>
        <v>0</v>
      </c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R515" s="215" t="s">
        <v>245</v>
      </c>
      <c r="AT515" s="215" t="s">
        <v>183</v>
      </c>
      <c r="AU515" s="215" t="s">
        <v>182</v>
      </c>
      <c r="AY515" s="15" t="s">
        <v>178</v>
      </c>
      <c r="BE515" s="216">
        <f>IF(N515="základní",J515,0)</f>
        <v>0</v>
      </c>
      <c r="BF515" s="216">
        <f>IF(N515="snížená",J515,0)</f>
        <v>0</v>
      </c>
      <c r="BG515" s="216">
        <f>IF(N515="zákl. přenesená",J515,0)</f>
        <v>0</v>
      </c>
      <c r="BH515" s="216">
        <f>IF(N515="sníž. přenesená",J515,0)</f>
        <v>0</v>
      </c>
      <c r="BI515" s="216">
        <f>IF(N515="nulová",J515,0)</f>
        <v>0</v>
      </c>
      <c r="BJ515" s="15" t="s">
        <v>182</v>
      </c>
      <c r="BK515" s="216">
        <f>ROUND(I515*H515,2)</f>
        <v>0</v>
      </c>
      <c r="BL515" s="15" t="s">
        <v>245</v>
      </c>
      <c r="BM515" s="215" t="s">
        <v>1529</v>
      </c>
    </row>
    <row r="516" spans="1:65" s="2" customFormat="1" ht="14.4" customHeight="1">
      <c r="A516" s="36"/>
      <c r="B516" s="37"/>
      <c r="C516" s="217" t="s">
        <v>1530</v>
      </c>
      <c r="D516" s="217" t="s">
        <v>272</v>
      </c>
      <c r="E516" s="218" t="s">
        <v>1531</v>
      </c>
      <c r="F516" s="219" t="s">
        <v>1532</v>
      </c>
      <c r="G516" s="220" t="s">
        <v>213</v>
      </c>
      <c r="H516" s="221">
        <v>0.194</v>
      </c>
      <c r="I516" s="222"/>
      <c r="J516" s="223">
        <f>ROUND(I516*H516,2)</f>
        <v>0</v>
      </c>
      <c r="K516" s="224"/>
      <c r="L516" s="225"/>
      <c r="M516" s="226" t="s">
        <v>28</v>
      </c>
      <c r="N516" s="227" t="s">
        <v>46</v>
      </c>
      <c r="O516" s="82"/>
      <c r="P516" s="213">
        <f>O516*H516</f>
        <v>0</v>
      </c>
      <c r="Q516" s="213">
        <v>0.5</v>
      </c>
      <c r="R516" s="213">
        <f>Q516*H516</f>
        <v>0.097</v>
      </c>
      <c r="S516" s="213">
        <v>0</v>
      </c>
      <c r="T516" s="214">
        <f>S516*H516</f>
        <v>0</v>
      </c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R516" s="215" t="s">
        <v>311</v>
      </c>
      <c r="AT516" s="215" t="s">
        <v>272</v>
      </c>
      <c r="AU516" s="215" t="s">
        <v>182</v>
      </c>
      <c r="AY516" s="15" t="s">
        <v>178</v>
      </c>
      <c r="BE516" s="216">
        <f>IF(N516="základní",J516,0)</f>
        <v>0</v>
      </c>
      <c r="BF516" s="216">
        <f>IF(N516="snížená",J516,0)</f>
        <v>0</v>
      </c>
      <c r="BG516" s="216">
        <f>IF(N516="zákl. přenesená",J516,0)</f>
        <v>0</v>
      </c>
      <c r="BH516" s="216">
        <f>IF(N516="sníž. přenesená",J516,0)</f>
        <v>0</v>
      </c>
      <c r="BI516" s="216">
        <f>IF(N516="nulová",J516,0)</f>
        <v>0</v>
      </c>
      <c r="BJ516" s="15" t="s">
        <v>182</v>
      </c>
      <c r="BK516" s="216">
        <f>ROUND(I516*H516,2)</f>
        <v>0</v>
      </c>
      <c r="BL516" s="15" t="s">
        <v>245</v>
      </c>
      <c r="BM516" s="215" t="s">
        <v>1533</v>
      </c>
    </row>
    <row r="517" spans="1:65" s="2" customFormat="1" ht="24.15" customHeight="1">
      <c r="A517" s="36"/>
      <c r="B517" s="37"/>
      <c r="C517" s="203" t="s">
        <v>1534</v>
      </c>
      <c r="D517" s="203" t="s">
        <v>183</v>
      </c>
      <c r="E517" s="204" t="s">
        <v>1535</v>
      </c>
      <c r="F517" s="205" t="s">
        <v>1536</v>
      </c>
      <c r="G517" s="206" t="s">
        <v>186</v>
      </c>
      <c r="H517" s="207">
        <v>5.6</v>
      </c>
      <c r="I517" s="208"/>
      <c r="J517" s="209">
        <f>ROUND(I517*H517,2)</f>
        <v>0</v>
      </c>
      <c r="K517" s="210"/>
      <c r="L517" s="42"/>
      <c r="M517" s="211" t="s">
        <v>28</v>
      </c>
      <c r="N517" s="212" t="s">
        <v>46</v>
      </c>
      <c r="O517" s="82"/>
      <c r="P517" s="213">
        <f>O517*H517</f>
        <v>0</v>
      </c>
      <c r="Q517" s="213">
        <v>0</v>
      </c>
      <c r="R517" s="213">
        <f>Q517*H517</f>
        <v>0</v>
      </c>
      <c r="S517" s="213">
        <v>0.014</v>
      </c>
      <c r="T517" s="214">
        <f>S517*H517</f>
        <v>0.0784</v>
      </c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R517" s="215" t="s">
        <v>245</v>
      </c>
      <c r="AT517" s="215" t="s">
        <v>183</v>
      </c>
      <c r="AU517" s="215" t="s">
        <v>182</v>
      </c>
      <c r="AY517" s="15" t="s">
        <v>178</v>
      </c>
      <c r="BE517" s="216">
        <f>IF(N517="základní",J517,0)</f>
        <v>0</v>
      </c>
      <c r="BF517" s="216">
        <f>IF(N517="snížená",J517,0)</f>
        <v>0</v>
      </c>
      <c r="BG517" s="216">
        <f>IF(N517="zákl. přenesená",J517,0)</f>
        <v>0</v>
      </c>
      <c r="BH517" s="216">
        <f>IF(N517="sníž. přenesená",J517,0)</f>
        <v>0</v>
      </c>
      <c r="BI517" s="216">
        <f>IF(N517="nulová",J517,0)</f>
        <v>0</v>
      </c>
      <c r="BJ517" s="15" t="s">
        <v>182</v>
      </c>
      <c r="BK517" s="216">
        <f>ROUND(I517*H517,2)</f>
        <v>0</v>
      </c>
      <c r="BL517" s="15" t="s">
        <v>245</v>
      </c>
      <c r="BM517" s="215" t="s">
        <v>1537</v>
      </c>
    </row>
    <row r="518" spans="1:65" s="2" customFormat="1" ht="37.8" customHeight="1">
      <c r="A518" s="36"/>
      <c r="B518" s="37"/>
      <c r="C518" s="203" t="s">
        <v>1538</v>
      </c>
      <c r="D518" s="203" t="s">
        <v>183</v>
      </c>
      <c r="E518" s="204" t="s">
        <v>1539</v>
      </c>
      <c r="F518" s="205" t="s">
        <v>1540</v>
      </c>
      <c r="G518" s="206" t="s">
        <v>204</v>
      </c>
      <c r="H518" s="207">
        <v>1.2</v>
      </c>
      <c r="I518" s="208"/>
      <c r="J518" s="209">
        <f>ROUND(I518*H518,2)</f>
        <v>0</v>
      </c>
      <c r="K518" s="210"/>
      <c r="L518" s="42"/>
      <c r="M518" s="211" t="s">
        <v>28</v>
      </c>
      <c r="N518" s="212" t="s">
        <v>46</v>
      </c>
      <c r="O518" s="82"/>
      <c r="P518" s="213">
        <f>O518*H518</f>
        <v>0</v>
      </c>
      <c r="Q518" s="213">
        <v>0</v>
      </c>
      <c r="R518" s="213">
        <f>Q518*H518</f>
        <v>0</v>
      </c>
      <c r="S518" s="213">
        <v>0.02475</v>
      </c>
      <c r="T518" s="214">
        <f>S518*H518</f>
        <v>0.0297</v>
      </c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R518" s="215" t="s">
        <v>245</v>
      </c>
      <c r="AT518" s="215" t="s">
        <v>183</v>
      </c>
      <c r="AU518" s="215" t="s">
        <v>182</v>
      </c>
      <c r="AY518" s="15" t="s">
        <v>178</v>
      </c>
      <c r="BE518" s="216">
        <f>IF(N518="základní",J518,0)</f>
        <v>0</v>
      </c>
      <c r="BF518" s="216">
        <f>IF(N518="snížená",J518,0)</f>
        <v>0</v>
      </c>
      <c r="BG518" s="216">
        <f>IF(N518="zákl. přenesená",J518,0)</f>
        <v>0</v>
      </c>
      <c r="BH518" s="216">
        <f>IF(N518="sníž. přenesená",J518,0)</f>
        <v>0</v>
      </c>
      <c r="BI518" s="216">
        <f>IF(N518="nulová",J518,0)</f>
        <v>0</v>
      </c>
      <c r="BJ518" s="15" t="s">
        <v>182</v>
      </c>
      <c r="BK518" s="216">
        <f>ROUND(I518*H518,2)</f>
        <v>0</v>
      </c>
      <c r="BL518" s="15" t="s">
        <v>245</v>
      </c>
      <c r="BM518" s="215" t="s">
        <v>1541</v>
      </c>
    </row>
    <row r="519" spans="1:65" s="2" customFormat="1" ht="37.8" customHeight="1">
      <c r="A519" s="36"/>
      <c r="B519" s="37"/>
      <c r="C519" s="203" t="s">
        <v>1542</v>
      </c>
      <c r="D519" s="203" t="s">
        <v>183</v>
      </c>
      <c r="E519" s="204" t="s">
        <v>1543</v>
      </c>
      <c r="F519" s="205" t="s">
        <v>1544</v>
      </c>
      <c r="G519" s="206" t="s">
        <v>204</v>
      </c>
      <c r="H519" s="207">
        <v>4</v>
      </c>
      <c r="I519" s="208"/>
      <c r="J519" s="209">
        <f>ROUND(I519*H519,2)</f>
        <v>0</v>
      </c>
      <c r="K519" s="210"/>
      <c r="L519" s="42"/>
      <c r="M519" s="211" t="s">
        <v>28</v>
      </c>
      <c r="N519" s="212" t="s">
        <v>46</v>
      </c>
      <c r="O519" s="82"/>
      <c r="P519" s="213">
        <f>O519*H519</f>
        <v>0</v>
      </c>
      <c r="Q519" s="213">
        <v>0</v>
      </c>
      <c r="R519" s="213">
        <f>Q519*H519</f>
        <v>0</v>
      </c>
      <c r="S519" s="213">
        <v>0</v>
      </c>
      <c r="T519" s="214">
        <f>S519*H519</f>
        <v>0</v>
      </c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R519" s="215" t="s">
        <v>245</v>
      </c>
      <c r="AT519" s="215" t="s">
        <v>183</v>
      </c>
      <c r="AU519" s="215" t="s">
        <v>182</v>
      </c>
      <c r="AY519" s="15" t="s">
        <v>178</v>
      </c>
      <c r="BE519" s="216">
        <f>IF(N519="základní",J519,0)</f>
        <v>0</v>
      </c>
      <c r="BF519" s="216">
        <f>IF(N519="snížená",J519,0)</f>
        <v>0</v>
      </c>
      <c r="BG519" s="216">
        <f>IF(N519="zákl. přenesená",J519,0)</f>
        <v>0</v>
      </c>
      <c r="BH519" s="216">
        <f>IF(N519="sníž. přenesená",J519,0)</f>
        <v>0</v>
      </c>
      <c r="BI519" s="216">
        <f>IF(N519="nulová",J519,0)</f>
        <v>0</v>
      </c>
      <c r="BJ519" s="15" t="s">
        <v>182</v>
      </c>
      <c r="BK519" s="216">
        <f>ROUND(I519*H519,2)</f>
        <v>0</v>
      </c>
      <c r="BL519" s="15" t="s">
        <v>245</v>
      </c>
      <c r="BM519" s="215" t="s">
        <v>1545</v>
      </c>
    </row>
    <row r="520" spans="1:65" s="2" customFormat="1" ht="14.4" customHeight="1">
      <c r="A520" s="36"/>
      <c r="B520" s="37"/>
      <c r="C520" s="217" t="s">
        <v>1546</v>
      </c>
      <c r="D520" s="217" t="s">
        <v>272</v>
      </c>
      <c r="E520" s="218" t="s">
        <v>1547</v>
      </c>
      <c r="F520" s="219" t="s">
        <v>1548</v>
      </c>
      <c r="G520" s="220" t="s">
        <v>213</v>
      </c>
      <c r="H520" s="221">
        <v>0.173</v>
      </c>
      <c r="I520" s="222"/>
      <c r="J520" s="223">
        <f>ROUND(I520*H520,2)</f>
        <v>0</v>
      </c>
      <c r="K520" s="224"/>
      <c r="L520" s="225"/>
      <c r="M520" s="226" t="s">
        <v>28</v>
      </c>
      <c r="N520" s="227" t="s">
        <v>46</v>
      </c>
      <c r="O520" s="82"/>
      <c r="P520" s="213">
        <f>O520*H520</f>
        <v>0</v>
      </c>
      <c r="Q520" s="213">
        <v>0.55</v>
      </c>
      <c r="R520" s="213">
        <f>Q520*H520</f>
        <v>0.09515</v>
      </c>
      <c r="S520" s="213">
        <v>0</v>
      </c>
      <c r="T520" s="214">
        <f>S520*H520</f>
        <v>0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215" t="s">
        <v>311</v>
      </c>
      <c r="AT520" s="215" t="s">
        <v>272</v>
      </c>
      <c r="AU520" s="215" t="s">
        <v>182</v>
      </c>
      <c r="AY520" s="15" t="s">
        <v>178</v>
      </c>
      <c r="BE520" s="216">
        <f>IF(N520="základní",J520,0)</f>
        <v>0</v>
      </c>
      <c r="BF520" s="216">
        <f>IF(N520="snížená",J520,0)</f>
        <v>0</v>
      </c>
      <c r="BG520" s="216">
        <f>IF(N520="zákl. přenesená",J520,0)</f>
        <v>0</v>
      </c>
      <c r="BH520" s="216">
        <f>IF(N520="sníž. přenesená",J520,0)</f>
        <v>0</v>
      </c>
      <c r="BI520" s="216">
        <f>IF(N520="nulová",J520,0)</f>
        <v>0</v>
      </c>
      <c r="BJ520" s="15" t="s">
        <v>182</v>
      </c>
      <c r="BK520" s="216">
        <f>ROUND(I520*H520,2)</f>
        <v>0</v>
      </c>
      <c r="BL520" s="15" t="s">
        <v>245</v>
      </c>
      <c r="BM520" s="215" t="s">
        <v>1549</v>
      </c>
    </row>
    <row r="521" spans="1:65" s="2" customFormat="1" ht="24.15" customHeight="1">
      <c r="A521" s="36"/>
      <c r="B521" s="37"/>
      <c r="C521" s="217" t="s">
        <v>1550</v>
      </c>
      <c r="D521" s="217" t="s">
        <v>272</v>
      </c>
      <c r="E521" s="218" t="s">
        <v>1551</v>
      </c>
      <c r="F521" s="219" t="s">
        <v>1552</v>
      </c>
      <c r="G521" s="220" t="s">
        <v>1218</v>
      </c>
      <c r="H521" s="221">
        <v>6</v>
      </c>
      <c r="I521" s="222"/>
      <c r="J521" s="223">
        <f>ROUND(I521*H521,2)</f>
        <v>0</v>
      </c>
      <c r="K521" s="224"/>
      <c r="L521" s="225"/>
      <c r="M521" s="226" t="s">
        <v>28</v>
      </c>
      <c r="N521" s="227" t="s">
        <v>46</v>
      </c>
      <c r="O521" s="82"/>
      <c r="P521" s="213">
        <f>O521*H521</f>
        <v>0</v>
      </c>
      <c r="Q521" s="213">
        <v>0.0012</v>
      </c>
      <c r="R521" s="213">
        <f>Q521*H521</f>
        <v>0.0072</v>
      </c>
      <c r="S521" s="213">
        <v>0</v>
      </c>
      <c r="T521" s="214">
        <f>S521*H521</f>
        <v>0</v>
      </c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R521" s="215" t="s">
        <v>311</v>
      </c>
      <c r="AT521" s="215" t="s">
        <v>272</v>
      </c>
      <c r="AU521" s="215" t="s">
        <v>182</v>
      </c>
      <c r="AY521" s="15" t="s">
        <v>178</v>
      </c>
      <c r="BE521" s="216">
        <f>IF(N521="základní",J521,0)</f>
        <v>0</v>
      </c>
      <c r="BF521" s="216">
        <f>IF(N521="snížená",J521,0)</f>
        <v>0</v>
      </c>
      <c r="BG521" s="216">
        <f>IF(N521="zákl. přenesená",J521,0)</f>
        <v>0</v>
      </c>
      <c r="BH521" s="216">
        <f>IF(N521="sníž. přenesená",J521,0)</f>
        <v>0</v>
      </c>
      <c r="BI521" s="216">
        <f>IF(N521="nulová",J521,0)</f>
        <v>0</v>
      </c>
      <c r="BJ521" s="15" t="s">
        <v>182</v>
      </c>
      <c r="BK521" s="216">
        <f>ROUND(I521*H521,2)</f>
        <v>0</v>
      </c>
      <c r="BL521" s="15" t="s">
        <v>245</v>
      </c>
      <c r="BM521" s="215" t="s">
        <v>1553</v>
      </c>
    </row>
    <row r="522" spans="1:65" s="2" customFormat="1" ht="24.15" customHeight="1">
      <c r="A522" s="36"/>
      <c r="B522" s="37"/>
      <c r="C522" s="203" t="s">
        <v>1554</v>
      </c>
      <c r="D522" s="203" t="s">
        <v>183</v>
      </c>
      <c r="E522" s="204" t="s">
        <v>1555</v>
      </c>
      <c r="F522" s="205" t="s">
        <v>1556</v>
      </c>
      <c r="G522" s="206" t="s">
        <v>213</v>
      </c>
      <c r="H522" s="207">
        <v>0.367</v>
      </c>
      <c r="I522" s="208"/>
      <c r="J522" s="209">
        <f>ROUND(I522*H522,2)</f>
        <v>0</v>
      </c>
      <c r="K522" s="210"/>
      <c r="L522" s="42"/>
      <c r="M522" s="211" t="s">
        <v>28</v>
      </c>
      <c r="N522" s="212" t="s">
        <v>46</v>
      </c>
      <c r="O522" s="82"/>
      <c r="P522" s="213">
        <f>O522*H522</f>
        <v>0</v>
      </c>
      <c r="Q522" s="213">
        <v>0.002808</v>
      </c>
      <c r="R522" s="213">
        <f>Q522*H522</f>
        <v>0.001030536</v>
      </c>
      <c r="S522" s="213">
        <v>0</v>
      </c>
      <c r="T522" s="214">
        <f>S522*H522</f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215" t="s">
        <v>245</v>
      </c>
      <c r="AT522" s="215" t="s">
        <v>183</v>
      </c>
      <c r="AU522" s="215" t="s">
        <v>182</v>
      </c>
      <c r="AY522" s="15" t="s">
        <v>178</v>
      </c>
      <c r="BE522" s="216">
        <f>IF(N522="základní",J522,0)</f>
        <v>0</v>
      </c>
      <c r="BF522" s="216">
        <f>IF(N522="snížená",J522,0)</f>
        <v>0</v>
      </c>
      <c r="BG522" s="216">
        <f>IF(N522="zákl. přenesená",J522,0)</f>
        <v>0</v>
      </c>
      <c r="BH522" s="216">
        <f>IF(N522="sníž. přenesená",J522,0)</f>
        <v>0</v>
      </c>
      <c r="BI522" s="216">
        <f>IF(N522="nulová",J522,0)</f>
        <v>0</v>
      </c>
      <c r="BJ522" s="15" t="s">
        <v>182</v>
      </c>
      <c r="BK522" s="216">
        <f>ROUND(I522*H522,2)</f>
        <v>0</v>
      </c>
      <c r="BL522" s="15" t="s">
        <v>245</v>
      </c>
      <c r="BM522" s="215" t="s">
        <v>1557</v>
      </c>
    </row>
    <row r="523" spans="1:65" s="2" customFormat="1" ht="49.05" customHeight="1">
      <c r="A523" s="36"/>
      <c r="B523" s="37"/>
      <c r="C523" s="203" t="s">
        <v>1558</v>
      </c>
      <c r="D523" s="203" t="s">
        <v>183</v>
      </c>
      <c r="E523" s="204" t="s">
        <v>1559</v>
      </c>
      <c r="F523" s="205" t="s">
        <v>1560</v>
      </c>
      <c r="G523" s="206" t="s">
        <v>266</v>
      </c>
      <c r="H523" s="207">
        <v>0.201</v>
      </c>
      <c r="I523" s="208"/>
      <c r="J523" s="209">
        <f>ROUND(I523*H523,2)</f>
        <v>0</v>
      </c>
      <c r="K523" s="210"/>
      <c r="L523" s="42"/>
      <c r="M523" s="211" t="s">
        <v>28</v>
      </c>
      <c r="N523" s="212" t="s">
        <v>46</v>
      </c>
      <c r="O523" s="82"/>
      <c r="P523" s="213">
        <f>O523*H523</f>
        <v>0</v>
      </c>
      <c r="Q523" s="213">
        <v>0</v>
      </c>
      <c r="R523" s="213">
        <f>Q523*H523</f>
        <v>0</v>
      </c>
      <c r="S523" s="213">
        <v>0</v>
      </c>
      <c r="T523" s="214">
        <f>S523*H523</f>
        <v>0</v>
      </c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R523" s="215" t="s">
        <v>245</v>
      </c>
      <c r="AT523" s="215" t="s">
        <v>183</v>
      </c>
      <c r="AU523" s="215" t="s">
        <v>182</v>
      </c>
      <c r="AY523" s="15" t="s">
        <v>178</v>
      </c>
      <c r="BE523" s="216">
        <f>IF(N523="základní",J523,0)</f>
        <v>0</v>
      </c>
      <c r="BF523" s="216">
        <f>IF(N523="snížená",J523,0)</f>
        <v>0</v>
      </c>
      <c r="BG523" s="216">
        <f>IF(N523="zákl. přenesená",J523,0)</f>
        <v>0</v>
      </c>
      <c r="BH523" s="216">
        <f>IF(N523="sníž. přenesená",J523,0)</f>
        <v>0</v>
      </c>
      <c r="BI523" s="216">
        <f>IF(N523="nulová",J523,0)</f>
        <v>0</v>
      </c>
      <c r="BJ523" s="15" t="s">
        <v>182</v>
      </c>
      <c r="BK523" s="216">
        <f>ROUND(I523*H523,2)</f>
        <v>0</v>
      </c>
      <c r="BL523" s="15" t="s">
        <v>245</v>
      </c>
      <c r="BM523" s="215" t="s">
        <v>1561</v>
      </c>
    </row>
    <row r="524" spans="1:65" s="2" customFormat="1" ht="49.05" customHeight="1">
      <c r="A524" s="36"/>
      <c r="B524" s="37"/>
      <c r="C524" s="203" t="s">
        <v>1562</v>
      </c>
      <c r="D524" s="203" t="s">
        <v>183</v>
      </c>
      <c r="E524" s="204" t="s">
        <v>1563</v>
      </c>
      <c r="F524" s="205" t="s">
        <v>1564</v>
      </c>
      <c r="G524" s="206" t="s">
        <v>266</v>
      </c>
      <c r="H524" s="207">
        <v>0.201</v>
      </c>
      <c r="I524" s="208"/>
      <c r="J524" s="209">
        <f>ROUND(I524*H524,2)</f>
        <v>0</v>
      </c>
      <c r="K524" s="210"/>
      <c r="L524" s="42"/>
      <c r="M524" s="211" t="s">
        <v>28</v>
      </c>
      <c r="N524" s="212" t="s">
        <v>46</v>
      </c>
      <c r="O524" s="82"/>
      <c r="P524" s="213">
        <f>O524*H524</f>
        <v>0</v>
      </c>
      <c r="Q524" s="213">
        <v>0</v>
      </c>
      <c r="R524" s="213">
        <f>Q524*H524</f>
        <v>0</v>
      </c>
      <c r="S524" s="213">
        <v>0</v>
      </c>
      <c r="T524" s="214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215" t="s">
        <v>245</v>
      </c>
      <c r="AT524" s="215" t="s">
        <v>183</v>
      </c>
      <c r="AU524" s="215" t="s">
        <v>182</v>
      </c>
      <c r="AY524" s="15" t="s">
        <v>178</v>
      </c>
      <c r="BE524" s="216">
        <f>IF(N524="základní",J524,0)</f>
        <v>0</v>
      </c>
      <c r="BF524" s="216">
        <f>IF(N524="snížená",J524,0)</f>
        <v>0</v>
      </c>
      <c r="BG524" s="216">
        <f>IF(N524="zákl. přenesená",J524,0)</f>
        <v>0</v>
      </c>
      <c r="BH524" s="216">
        <f>IF(N524="sníž. přenesená",J524,0)</f>
        <v>0</v>
      </c>
      <c r="BI524" s="216">
        <f>IF(N524="nulová",J524,0)</f>
        <v>0</v>
      </c>
      <c r="BJ524" s="15" t="s">
        <v>182</v>
      </c>
      <c r="BK524" s="216">
        <f>ROUND(I524*H524,2)</f>
        <v>0</v>
      </c>
      <c r="BL524" s="15" t="s">
        <v>245</v>
      </c>
      <c r="BM524" s="215" t="s">
        <v>1565</v>
      </c>
    </row>
    <row r="525" spans="1:63" s="12" customFormat="1" ht="22.8" customHeight="1">
      <c r="A525" s="12"/>
      <c r="B525" s="187"/>
      <c r="C525" s="188"/>
      <c r="D525" s="189" t="s">
        <v>73</v>
      </c>
      <c r="E525" s="201" t="s">
        <v>1566</v>
      </c>
      <c r="F525" s="201" t="s">
        <v>1567</v>
      </c>
      <c r="G525" s="188"/>
      <c r="H525" s="188"/>
      <c r="I525" s="191"/>
      <c r="J525" s="202">
        <f>BK525</f>
        <v>0</v>
      </c>
      <c r="K525" s="188"/>
      <c r="L525" s="193"/>
      <c r="M525" s="194"/>
      <c r="N525" s="195"/>
      <c r="O525" s="195"/>
      <c r="P525" s="196">
        <f>SUM(P526:P545)</f>
        <v>0</v>
      </c>
      <c r="Q525" s="195"/>
      <c r="R525" s="196">
        <f>SUM(R526:R545)</f>
        <v>4.27952981546</v>
      </c>
      <c r="S525" s="195"/>
      <c r="T525" s="197">
        <f>SUM(T526:T545)</f>
        <v>0</v>
      </c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R525" s="198" t="s">
        <v>182</v>
      </c>
      <c r="AT525" s="199" t="s">
        <v>73</v>
      </c>
      <c r="AU525" s="199" t="s">
        <v>82</v>
      </c>
      <c r="AY525" s="198" t="s">
        <v>178</v>
      </c>
      <c r="BK525" s="200">
        <f>SUM(BK526:BK545)</f>
        <v>0</v>
      </c>
    </row>
    <row r="526" spans="1:65" s="2" customFormat="1" ht="49.05" customHeight="1">
      <c r="A526" s="36"/>
      <c r="B526" s="37"/>
      <c r="C526" s="203" t="s">
        <v>1568</v>
      </c>
      <c r="D526" s="203" t="s">
        <v>183</v>
      </c>
      <c r="E526" s="204" t="s">
        <v>1569</v>
      </c>
      <c r="F526" s="205" t="s">
        <v>1570</v>
      </c>
      <c r="G526" s="206" t="s">
        <v>186</v>
      </c>
      <c r="H526" s="207">
        <v>5.36</v>
      </c>
      <c r="I526" s="208"/>
      <c r="J526" s="209">
        <f>ROUND(I526*H526,2)</f>
        <v>0</v>
      </c>
      <c r="K526" s="210"/>
      <c r="L526" s="42"/>
      <c r="M526" s="211" t="s">
        <v>28</v>
      </c>
      <c r="N526" s="212" t="s">
        <v>46</v>
      </c>
      <c r="O526" s="82"/>
      <c r="P526" s="213">
        <f>O526*H526</f>
        <v>0</v>
      </c>
      <c r="Q526" s="213">
        <v>0.02472386</v>
      </c>
      <c r="R526" s="213">
        <f>Q526*H526</f>
        <v>0.1325198896</v>
      </c>
      <c r="S526" s="213">
        <v>0</v>
      </c>
      <c r="T526" s="214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215" t="s">
        <v>245</v>
      </c>
      <c r="AT526" s="215" t="s">
        <v>183</v>
      </c>
      <c r="AU526" s="215" t="s">
        <v>182</v>
      </c>
      <c r="AY526" s="15" t="s">
        <v>178</v>
      </c>
      <c r="BE526" s="216">
        <f>IF(N526="základní",J526,0)</f>
        <v>0</v>
      </c>
      <c r="BF526" s="216">
        <f>IF(N526="snížená",J526,0)</f>
        <v>0</v>
      </c>
      <c r="BG526" s="216">
        <f>IF(N526="zákl. přenesená",J526,0)</f>
        <v>0</v>
      </c>
      <c r="BH526" s="216">
        <f>IF(N526="sníž. přenesená",J526,0)</f>
        <v>0</v>
      </c>
      <c r="BI526" s="216">
        <f>IF(N526="nulová",J526,0)</f>
        <v>0</v>
      </c>
      <c r="BJ526" s="15" t="s">
        <v>182</v>
      </c>
      <c r="BK526" s="216">
        <f>ROUND(I526*H526,2)</f>
        <v>0</v>
      </c>
      <c r="BL526" s="15" t="s">
        <v>245</v>
      </c>
      <c r="BM526" s="215" t="s">
        <v>1571</v>
      </c>
    </row>
    <row r="527" spans="1:65" s="2" customFormat="1" ht="49.05" customHeight="1">
      <c r="A527" s="36"/>
      <c r="B527" s="37"/>
      <c r="C527" s="203" t="s">
        <v>1572</v>
      </c>
      <c r="D527" s="203" t="s">
        <v>183</v>
      </c>
      <c r="E527" s="204" t="s">
        <v>1573</v>
      </c>
      <c r="F527" s="205" t="s">
        <v>1574</v>
      </c>
      <c r="G527" s="206" t="s">
        <v>186</v>
      </c>
      <c r="H527" s="207">
        <v>87.05</v>
      </c>
      <c r="I527" s="208"/>
      <c r="J527" s="209">
        <f>ROUND(I527*H527,2)</f>
        <v>0</v>
      </c>
      <c r="K527" s="210"/>
      <c r="L527" s="42"/>
      <c r="M527" s="211" t="s">
        <v>28</v>
      </c>
      <c r="N527" s="212" t="s">
        <v>46</v>
      </c>
      <c r="O527" s="82"/>
      <c r="P527" s="213">
        <f>O527*H527</f>
        <v>0</v>
      </c>
      <c r="Q527" s="213">
        <v>0.02187</v>
      </c>
      <c r="R527" s="213">
        <f>Q527*H527</f>
        <v>1.9037835</v>
      </c>
      <c r="S527" s="213">
        <v>0</v>
      </c>
      <c r="T527" s="214">
        <f>S527*H527</f>
        <v>0</v>
      </c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R527" s="215" t="s">
        <v>245</v>
      </c>
      <c r="AT527" s="215" t="s">
        <v>183</v>
      </c>
      <c r="AU527" s="215" t="s">
        <v>182</v>
      </c>
      <c r="AY527" s="15" t="s">
        <v>178</v>
      </c>
      <c r="BE527" s="216">
        <f>IF(N527="základní",J527,0)</f>
        <v>0</v>
      </c>
      <c r="BF527" s="216">
        <f>IF(N527="snížená",J527,0)</f>
        <v>0</v>
      </c>
      <c r="BG527" s="216">
        <f>IF(N527="zákl. přenesená",J527,0)</f>
        <v>0</v>
      </c>
      <c r="BH527" s="216">
        <f>IF(N527="sníž. přenesená",J527,0)</f>
        <v>0</v>
      </c>
      <c r="BI527" s="216">
        <f>IF(N527="nulová",J527,0)</f>
        <v>0</v>
      </c>
      <c r="BJ527" s="15" t="s">
        <v>182</v>
      </c>
      <c r="BK527" s="216">
        <f>ROUND(I527*H527,2)</f>
        <v>0</v>
      </c>
      <c r="BL527" s="15" t="s">
        <v>245</v>
      </c>
      <c r="BM527" s="215" t="s">
        <v>1575</v>
      </c>
    </row>
    <row r="528" spans="1:65" s="2" customFormat="1" ht="49.05" customHeight="1">
      <c r="A528" s="36"/>
      <c r="B528" s="37"/>
      <c r="C528" s="203" t="s">
        <v>1576</v>
      </c>
      <c r="D528" s="203" t="s">
        <v>183</v>
      </c>
      <c r="E528" s="204" t="s">
        <v>1577</v>
      </c>
      <c r="F528" s="205" t="s">
        <v>1578</v>
      </c>
      <c r="G528" s="206" t="s">
        <v>186</v>
      </c>
      <c r="H528" s="207">
        <v>17.9</v>
      </c>
      <c r="I528" s="208"/>
      <c r="J528" s="209">
        <f>ROUND(I528*H528,2)</f>
        <v>0</v>
      </c>
      <c r="K528" s="210"/>
      <c r="L528" s="42"/>
      <c r="M528" s="211" t="s">
        <v>28</v>
      </c>
      <c r="N528" s="212" t="s">
        <v>46</v>
      </c>
      <c r="O528" s="82"/>
      <c r="P528" s="213">
        <f>O528*H528</f>
        <v>0</v>
      </c>
      <c r="Q528" s="213">
        <v>0.0226</v>
      </c>
      <c r="R528" s="213">
        <f>Q528*H528</f>
        <v>0.40453999999999996</v>
      </c>
      <c r="S528" s="213">
        <v>0</v>
      </c>
      <c r="T528" s="214">
        <f>S528*H528</f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215" t="s">
        <v>245</v>
      </c>
      <c r="AT528" s="215" t="s">
        <v>183</v>
      </c>
      <c r="AU528" s="215" t="s">
        <v>182</v>
      </c>
      <c r="AY528" s="15" t="s">
        <v>178</v>
      </c>
      <c r="BE528" s="216">
        <f>IF(N528="základní",J528,0)</f>
        <v>0</v>
      </c>
      <c r="BF528" s="216">
        <f>IF(N528="snížená",J528,0)</f>
        <v>0</v>
      </c>
      <c r="BG528" s="216">
        <f>IF(N528="zákl. přenesená",J528,0)</f>
        <v>0</v>
      </c>
      <c r="BH528" s="216">
        <f>IF(N528="sníž. přenesená",J528,0)</f>
        <v>0</v>
      </c>
      <c r="BI528" s="216">
        <f>IF(N528="nulová",J528,0)</f>
        <v>0</v>
      </c>
      <c r="BJ528" s="15" t="s">
        <v>182</v>
      </c>
      <c r="BK528" s="216">
        <f>ROUND(I528*H528,2)</f>
        <v>0</v>
      </c>
      <c r="BL528" s="15" t="s">
        <v>245</v>
      </c>
      <c r="BM528" s="215" t="s">
        <v>1579</v>
      </c>
    </row>
    <row r="529" spans="1:65" s="2" customFormat="1" ht="37.8" customHeight="1">
      <c r="A529" s="36"/>
      <c r="B529" s="37"/>
      <c r="C529" s="203" t="s">
        <v>1580</v>
      </c>
      <c r="D529" s="203" t="s">
        <v>183</v>
      </c>
      <c r="E529" s="204" t="s">
        <v>1581</v>
      </c>
      <c r="F529" s="205" t="s">
        <v>1582</v>
      </c>
      <c r="G529" s="206" t="s">
        <v>204</v>
      </c>
      <c r="H529" s="207">
        <v>120.84</v>
      </c>
      <c r="I529" s="208"/>
      <c r="J529" s="209">
        <f>ROUND(I529*H529,2)</f>
        <v>0</v>
      </c>
      <c r="K529" s="210"/>
      <c r="L529" s="42"/>
      <c r="M529" s="211" t="s">
        <v>28</v>
      </c>
      <c r="N529" s="212" t="s">
        <v>46</v>
      </c>
      <c r="O529" s="82"/>
      <c r="P529" s="213">
        <f>O529*H529</f>
        <v>0</v>
      </c>
      <c r="Q529" s="213">
        <v>0.0002</v>
      </c>
      <c r="R529" s="213">
        <f>Q529*H529</f>
        <v>0.024168000000000002</v>
      </c>
      <c r="S529" s="213">
        <v>0</v>
      </c>
      <c r="T529" s="214">
        <f>S529*H529</f>
        <v>0</v>
      </c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R529" s="215" t="s">
        <v>245</v>
      </c>
      <c r="AT529" s="215" t="s">
        <v>183</v>
      </c>
      <c r="AU529" s="215" t="s">
        <v>182</v>
      </c>
      <c r="AY529" s="15" t="s">
        <v>178</v>
      </c>
      <c r="BE529" s="216">
        <f>IF(N529="základní",J529,0)</f>
        <v>0</v>
      </c>
      <c r="BF529" s="216">
        <f>IF(N529="snížená",J529,0)</f>
        <v>0</v>
      </c>
      <c r="BG529" s="216">
        <f>IF(N529="zákl. přenesená",J529,0)</f>
        <v>0</v>
      </c>
      <c r="BH529" s="216">
        <f>IF(N529="sníž. přenesená",J529,0)</f>
        <v>0</v>
      </c>
      <c r="BI529" s="216">
        <f>IF(N529="nulová",J529,0)</f>
        <v>0</v>
      </c>
      <c r="BJ529" s="15" t="s">
        <v>182</v>
      </c>
      <c r="BK529" s="216">
        <f>ROUND(I529*H529,2)</f>
        <v>0</v>
      </c>
      <c r="BL529" s="15" t="s">
        <v>245</v>
      </c>
      <c r="BM529" s="215" t="s">
        <v>1583</v>
      </c>
    </row>
    <row r="530" spans="1:65" s="2" customFormat="1" ht="14.4" customHeight="1">
      <c r="A530" s="36"/>
      <c r="B530" s="37"/>
      <c r="C530" s="217" t="s">
        <v>1584</v>
      </c>
      <c r="D530" s="217" t="s">
        <v>272</v>
      </c>
      <c r="E530" s="218" t="s">
        <v>1585</v>
      </c>
      <c r="F530" s="219" t="s">
        <v>1586</v>
      </c>
      <c r="G530" s="220" t="s">
        <v>204</v>
      </c>
      <c r="H530" s="221">
        <v>132.924</v>
      </c>
      <c r="I530" s="222"/>
      <c r="J530" s="223">
        <f>ROUND(I530*H530,2)</f>
        <v>0</v>
      </c>
      <c r="K530" s="224"/>
      <c r="L530" s="225"/>
      <c r="M530" s="226" t="s">
        <v>28</v>
      </c>
      <c r="N530" s="227" t="s">
        <v>46</v>
      </c>
      <c r="O530" s="82"/>
      <c r="P530" s="213">
        <f>O530*H530</f>
        <v>0</v>
      </c>
      <c r="Q530" s="213">
        <v>0.00086</v>
      </c>
      <c r="R530" s="213">
        <f>Q530*H530</f>
        <v>0.11431464000000001</v>
      </c>
      <c r="S530" s="213">
        <v>0</v>
      </c>
      <c r="T530" s="214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215" t="s">
        <v>311</v>
      </c>
      <c r="AT530" s="215" t="s">
        <v>272</v>
      </c>
      <c r="AU530" s="215" t="s">
        <v>182</v>
      </c>
      <c r="AY530" s="15" t="s">
        <v>178</v>
      </c>
      <c r="BE530" s="216">
        <f>IF(N530="základní",J530,0)</f>
        <v>0</v>
      </c>
      <c r="BF530" s="216">
        <f>IF(N530="snížená",J530,0)</f>
        <v>0</v>
      </c>
      <c r="BG530" s="216">
        <f>IF(N530="zákl. přenesená",J530,0)</f>
        <v>0</v>
      </c>
      <c r="BH530" s="216">
        <f>IF(N530="sníž. přenesená",J530,0)</f>
        <v>0</v>
      </c>
      <c r="BI530" s="216">
        <f>IF(N530="nulová",J530,0)</f>
        <v>0</v>
      </c>
      <c r="BJ530" s="15" t="s">
        <v>182</v>
      </c>
      <c r="BK530" s="216">
        <f>ROUND(I530*H530,2)</f>
        <v>0</v>
      </c>
      <c r="BL530" s="15" t="s">
        <v>245</v>
      </c>
      <c r="BM530" s="215" t="s">
        <v>1587</v>
      </c>
    </row>
    <row r="531" spans="1:65" s="2" customFormat="1" ht="37.8" customHeight="1">
      <c r="A531" s="36"/>
      <c r="B531" s="37"/>
      <c r="C531" s="203" t="s">
        <v>1588</v>
      </c>
      <c r="D531" s="203" t="s">
        <v>183</v>
      </c>
      <c r="E531" s="204" t="s">
        <v>1589</v>
      </c>
      <c r="F531" s="205" t="s">
        <v>1590</v>
      </c>
      <c r="G531" s="206" t="s">
        <v>204</v>
      </c>
      <c r="H531" s="207">
        <v>269.2</v>
      </c>
      <c r="I531" s="208"/>
      <c r="J531" s="209">
        <f>ROUND(I531*H531,2)</f>
        <v>0</v>
      </c>
      <c r="K531" s="210"/>
      <c r="L531" s="42"/>
      <c r="M531" s="211" t="s">
        <v>28</v>
      </c>
      <c r="N531" s="212" t="s">
        <v>46</v>
      </c>
      <c r="O531" s="82"/>
      <c r="P531" s="213">
        <f>O531*H531</f>
        <v>0</v>
      </c>
      <c r="Q531" s="213">
        <v>1.05E-05</v>
      </c>
      <c r="R531" s="213">
        <f>Q531*H531</f>
        <v>0.0028266</v>
      </c>
      <c r="S531" s="213">
        <v>0</v>
      </c>
      <c r="T531" s="214">
        <f>S531*H531</f>
        <v>0</v>
      </c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R531" s="215" t="s">
        <v>245</v>
      </c>
      <c r="AT531" s="215" t="s">
        <v>183</v>
      </c>
      <c r="AU531" s="215" t="s">
        <v>182</v>
      </c>
      <c r="AY531" s="15" t="s">
        <v>178</v>
      </c>
      <c r="BE531" s="216">
        <f>IF(N531="základní",J531,0)</f>
        <v>0</v>
      </c>
      <c r="BF531" s="216">
        <f>IF(N531="snížená",J531,0)</f>
        <v>0</v>
      </c>
      <c r="BG531" s="216">
        <f>IF(N531="zákl. přenesená",J531,0)</f>
        <v>0</v>
      </c>
      <c r="BH531" s="216">
        <f>IF(N531="sníž. přenesená",J531,0)</f>
        <v>0</v>
      </c>
      <c r="BI531" s="216">
        <f>IF(N531="nulová",J531,0)</f>
        <v>0</v>
      </c>
      <c r="BJ531" s="15" t="s">
        <v>182</v>
      </c>
      <c r="BK531" s="216">
        <f>ROUND(I531*H531,2)</f>
        <v>0</v>
      </c>
      <c r="BL531" s="15" t="s">
        <v>245</v>
      </c>
      <c r="BM531" s="215" t="s">
        <v>1591</v>
      </c>
    </row>
    <row r="532" spans="1:65" s="2" customFormat="1" ht="37.8" customHeight="1">
      <c r="A532" s="36"/>
      <c r="B532" s="37"/>
      <c r="C532" s="203" t="s">
        <v>1592</v>
      </c>
      <c r="D532" s="203" t="s">
        <v>183</v>
      </c>
      <c r="E532" s="204" t="s">
        <v>1593</v>
      </c>
      <c r="F532" s="205" t="s">
        <v>1594</v>
      </c>
      <c r="G532" s="206" t="s">
        <v>186</v>
      </c>
      <c r="H532" s="207">
        <v>172.333</v>
      </c>
      <c r="I532" s="208"/>
      <c r="J532" s="209">
        <f>ROUND(I532*H532,2)</f>
        <v>0</v>
      </c>
      <c r="K532" s="210"/>
      <c r="L532" s="42"/>
      <c r="M532" s="211" t="s">
        <v>28</v>
      </c>
      <c r="N532" s="212" t="s">
        <v>46</v>
      </c>
      <c r="O532" s="82"/>
      <c r="P532" s="213">
        <f>O532*H532</f>
        <v>0</v>
      </c>
      <c r="Q532" s="213">
        <v>0.0001</v>
      </c>
      <c r="R532" s="213">
        <f>Q532*H532</f>
        <v>0.0172333</v>
      </c>
      <c r="S532" s="213">
        <v>0</v>
      </c>
      <c r="T532" s="214">
        <f>S532*H532</f>
        <v>0</v>
      </c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R532" s="215" t="s">
        <v>245</v>
      </c>
      <c r="AT532" s="215" t="s">
        <v>183</v>
      </c>
      <c r="AU532" s="215" t="s">
        <v>182</v>
      </c>
      <c r="AY532" s="15" t="s">
        <v>178</v>
      </c>
      <c r="BE532" s="216">
        <f>IF(N532="základní",J532,0)</f>
        <v>0</v>
      </c>
      <c r="BF532" s="216">
        <f>IF(N532="snížená",J532,0)</f>
        <v>0</v>
      </c>
      <c r="BG532" s="216">
        <f>IF(N532="zákl. přenesená",J532,0)</f>
        <v>0</v>
      </c>
      <c r="BH532" s="216">
        <f>IF(N532="sníž. přenesená",J532,0)</f>
        <v>0</v>
      </c>
      <c r="BI532" s="216">
        <f>IF(N532="nulová",J532,0)</f>
        <v>0</v>
      </c>
      <c r="BJ532" s="15" t="s">
        <v>182</v>
      </c>
      <c r="BK532" s="216">
        <f>ROUND(I532*H532,2)</f>
        <v>0</v>
      </c>
      <c r="BL532" s="15" t="s">
        <v>245</v>
      </c>
      <c r="BM532" s="215" t="s">
        <v>1595</v>
      </c>
    </row>
    <row r="533" spans="1:65" s="2" customFormat="1" ht="37.8" customHeight="1">
      <c r="A533" s="36"/>
      <c r="B533" s="37"/>
      <c r="C533" s="203" t="s">
        <v>1596</v>
      </c>
      <c r="D533" s="203" t="s">
        <v>183</v>
      </c>
      <c r="E533" s="204" t="s">
        <v>1597</v>
      </c>
      <c r="F533" s="205" t="s">
        <v>1598</v>
      </c>
      <c r="G533" s="206" t="s">
        <v>186</v>
      </c>
      <c r="H533" s="207">
        <v>172.333</v>
      </c>
      <c r="I533" s="208"/>
      <c r="J533" s="209">
        <f>ROUND(I533*H533,2)</f>
        <v>0</v>
      </c>
      <c r="K533" s="210"/>
      <c r="L533" s="42"/>
      <c r="M533" s="211" t="s">
        <v>28</v>
      </c>
      <c r="N533" s="212" t="s">
        <v>46</v>
      </c>
      <c r="O533" s="82"/>
      <c r="P533" s="213">
        <f>O533*H533</f>
        <v>0</v>
      </c>
      <c r="Q533" s="213">
        <v>0</v>
      </c>
      <c r="R533" s="213">
        <f>Q533*H533</f>
        <v>0</v>
      </c>
      <c r="S533" s="213">
        <v>0</v>
      </c>
      <c r="T533" s="214">
        <f>S533*H533</f>
        <v>0</v>
      </c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R533" s="215" t="s">
        <v>245</v>
      </c>
      <c r="AT533" s="215" t="s">
        <v>183</v>
      </c>
      <c r="AU533" s="215" t="s">
        <v>182</v>
      </c>
      <c r="AY533" s="15" t="s">
        <v>178</v>
      </c>
      <c r="BE533" s="216">
        <f>IF(N533="základní",J533,0)</f>
        <v>0</v>
      </c>
      <c r="BF533" s="216">
        <f>IF(N533="snížená",J533,0)</f>
        <v>0</v>
      </c>
      <c r="BG533" s="216">
        <f>IF(N533="zákl. přenesená",J533,0)</f>
        <v>0</v>
      </c>
      <c r="BH533" s="216">
        <f>IF(N533="sníž. přenesená",J533,0)</f>
        <v>0</v>
      </c>
      <c r="BI533" s="216">
        <f>IF(N533="nulová",J533,0)</f>
        <v>0</v>
      </c>
      <c r="BJ533" s="15" t="s">
        <v>182</v>
      </c>
      <c r="BK533" s="216">
        <f>ROUND(I533*H533,2)</f>
        <v>0</v>
      </c>
      <c r="BL533" s="15" t="s">
        <v>245</v>
      </c>
      <c r="BM533" s="215" t="s">
        <v>1599</v>
      </c>
    </row>
    <row r="534" spans="1:65" s="2" customFormat="1" ht="24.15" customHeight="1">
      <c r="A534" s="36"/>
      <c r="B534" s="37"/>
      <c r="C534" s="217" t="s">
        <v>1600</v>
      </c>
      <c r="D534" s="217" t="s">
        <v>272</v>
      </c>
      <c r="E534" s="218" t="s">
        <v>1601</v>
      </c>
      <c r="F534" s="219" t="s">
        <v>1602</v>
      </c>
      <c r="G534" s="220" t="s">
        <v>186</v>
      </c>
      <c r="H534" s="221">
        <v>189.566</v>
      </c>
      <c r="I534" s="222"/>
      <c r="J534" s="223">
        <f>ROUND(I534*H534,2)</f>
        <v>0</v>
      </c>
      <c r="K534" s="224"/>
      <c r="L534" s="225"/>
      <c r="M534" s="226" t="s">
        <v>28</v>
      </c>
      <c r="N534" s="227" t="s">
        <v>46</v>
      </c>
      <c r="O534" s="82"/>
      <c r="P534" s="213">
        <f>O534*H534</f>
        <v>0</v>
      </c>
      <c r="Q534" s="213">
        <v>0.00014</v>
      </c>
      <c r="R534" s="213">
        <f>Q534*H534</f>
        <v>0.02653924</v>
      </c>
      <c r="S534" s="213">
        <v>0</v>
      </c>
      <c r="T534" s="214">
        <f>S534*H534</f>
        <v>0</v>
      </c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R534" s="215" t="s">
        <v>311</v>
      </c>
      <c r="AT534" s="215" t="s">
        <v>272</v>
      </c>
      <c r="AU534" s="215" t="s">
        <v>182</v>
      </c>
      <c r="AY534" s="15" t="s">
        <v>178</v>
      </c>
      <c r="BE534" s="216">
        <f>IF(N534="základní",J534,0)</f>
        <v>0</v>
      </c>
      <c r="BF534" s="216">
        <f>IF(N534="snížená",J534,0)</f>
        <v>0</v>
      </c>
      <c r="BG534" s="216">
        <f>IF(N534="zákl. přenesená",J534,0)</f>
        <v>0</v>
      </c>
      <c r="BH534" s="216">
        <f>IF(N534="sníž. přenesená",J534,0)</f>
        <v>0</v>
      </c>
      <c r="BI534" s="216">
        <f>IF(N534="nulová",J534,0)</f>
        <v>0</v>
      </c>
      <c r="BJ534" s="15" t="s">
        <v>182</v>
      </c>
      <c r="BK534" s="216">
        <f>ROUND(I534*H534,2)</f>
        <v>0</v>
      </c>
      <c r="BL534" s="15" t="s">
        <v>245</v>
      </c>
      <c r="BM534" s="215" t="s">
        <v>1603</v>
      </c>
    </row>
    <row r="535" spans="1:65" s="2" customFormat="1" ht="37.8" customHeight="1">
      <c r="A535" s="36"/>
      <c r="B535" s="37"/>
      <c r="C535" s="203" t="s">
        <v>1604</v>
      </c>
      <c r="D535" s="203" t="s">
        <v>183</v>
      </c>
      <c r="E535" s="204" t="s">
        <v>1605</v>
      </c>
      <c r="F535" s="205" t="s">
        <v>1606</v>
      </c>
      <c r="G535" s="206" t="s">
        <v>186</v>
      </c>
      <c r="H535" s="207">
        <v>53.095</v>
      </c>
      <c r="I535" s="208"/>
      <c r="J535" s="209">
        <f>ROUND(I535*H535,2)</f>
        <v>0</v>
      </c>
      <c r="K535" s="210"/>
      <c r="L535" s="42"/>
      <c r="M535" s="211" t="s">
        <v>28</v>
      </c>
      <c r="N535" s="212" t="s">
        <v>46</v>
      </c>
      <c r="O535" s="82"/>
      <c r="P535" s="213">
        <f>O535*H535</f>
        <v>0</v>
      </c>
      <c r="Q535" s="213">
        <v>0</v>
      </c>
      <c r="R535" s="213">
        <f>Q535*H535</f>
        <v>0</v>
      </c>
      <c r="S535" s="213">
        <v>0</v>
      </c>
      <c r="T535" s="214">
        <f>S535*H535</f>
        <v>0</v>
      </c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R535" s="215" t="s">
        <v>245</v>
      </c>
      <c r="AT535" s="215" t="s">
        <v>183</v>
      </c>
      <c r="AU535" s="215" t="s">
        <v>182</v>
      </c>
      <c r="AY535" s="15" t="s">
        <v>178</v>
      </c>
      <c r="BE535" s="216">
        <f>IF(N535="základní",J535,0)</f>
        <v>0</v>
      </c>
      <c r="BF535" s="216">
        <f>IF(N535="snížená",J535,0)</f>
        <v>0</v>
      </c>
      <c r="BG535" s="216">
        <f>IF(N535="zákl. přenesená",J535,0)</f>
        <v>0</v>
      </c>
      <c r="BH535" s="216">
        <f>IF(N535="sníž. přenesená",J535,0)</f>
        <v>0</v>
      </c>
      <c r="BI535" s="216">
        <f>IF(N535="nulová",J535,0)</f>
        <v>0</v>
      </c>
      <c r="BJ535" s="15" t="s">
        <v>182</v>
      </c>
      <c r="BK535" s="216">
        <f>ROUND(I535*H535,2)</f>
        <v>0</v>
      </c>
      <c r="BL535" s="15" t="s">
        <v>245</v>
      </c>
      <c r="BM535" s="215" t="s">
        <v>1607</v>
      </c>
    </row>
    <row r="536" spans="1:65" s="2" customFormat="1" ht="24.15" customHeight="1">
      <c r="A536" s="36"/>
      <c r="B536" s="37"/>
      <c r="C536" s="217" t="s">
        <v>1608</v>
      </c>
      <c r="D536" s="217" t="s">
        <v>272</v>
      </c>
      <c r="E536" s="218" t="s">
        <v>1609</v>
      </c>
      <c r="F536" s="219" t="s">
        <v>1610</v>
      </c>
      <c r="G536" s="220" t="s">
        <v>186</v>
      </c>
      <c r="H536" s="221">
        <v>54.157</v>
      </c>
      <c r="I536" s="222"/>
      <c r="J536" s="223">
        <f>ROUND(I536*H536,2)</f>
        <v>0</v>
      </c>
      <c r="K536" s="224"/>
      <c r="L536" s="225"/>
      <c r="M536" s="226" t="s">
        <v>28</v>
      </c>
      <c r="N536" s="227" t="s">
        <v>46</v>
      </c>
      <c r="O536" s="82"/>
      <c r="P536" s="213">
        <f>O536*H536</f>
        <v>0</v>
      </c>
      <c r="Q536" s="213">
        <v>0.0014</v>
      </c>
      <c r="R536" s="213">
        <f>Q536*H536</f>
        <v>0.07581979999999999</v>
      </c>
      <c r="S536" s="213">
        <v>0</v>
      </c>
      <c r="T536" s="214">
        <f>S536*H536</f>
        <v>0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215" t="s">
        <v>311</v>
      </c>
      <c r="AT536" s="215" t="s">
        <v>272</v>
      </c>
      <c r="AU536" s="215" t="s">
        <v>182</v>
      </c>
      <c r="AY536" s="15" t="s">
        <v>178</v>
      </c>
      <c r="BE536" s="216">
        <f>IF(N536="základní",J536,0)</f>
        <v>0</v>
      </c>
      <c r="BF536" s="216">
        <f>IF(N536="snížená",J536,0)</f>
        <v>0</v>
      </c>
      <c r="BG536" s="216">
        <f>IF(N536="zákl. přenesená",J536,0)</f>
        <v>0</v>
      </c>
      <c r="BH536" s="216">
        <f>IF(N536="sníž. přenesená",J536,0)</f>
        <v>0</v>
      </c>
      <c r="BI536" s="216">
        <f>IF(N536="nulová",J536,0)</f>
        <v>0</v>
      </c>
      <c r="BJ536" s="15" t="s">
        <v>182</v>
      </c>
      <c r="BK536" s="216">
        <f>ROUND(I536*H536,2)</f>
        <v>0</v>
      </c>
      <c r="BL536" s="15" t="s">
        <v>245</v>
      </c>
      <c r="BM536" s="215" t="s">
        <v>1611</v>
      </c>
    </row>
    <row r="537" spans="1:65" s="2" customFormat="1" ht="24.15" customHeight="1">
      <c r="A537" s="36"/>
      <c r="B537" s="37"/>
      <c r="C537" s="203" t="s">
        <v>1612</v>
      </c>
      <c r="D537" s="203" t="s">
        <v>183</v>
      </c>
      <c r="E537" s="204" t="s">
        <v>1613</v>
      </c>
      <c r="F537" s="205" t="s">
        <v>1614</v>
      </c>
      <c r="G537" s="206" t="s">
        <v>186</v>
      </c>
      <c r="H537" s="207">
        <v>66.238</v>
      </c>
      <c r="I537" s="208"/>
      <c r="J537" s="209">
        <f>ROUND(I537*H537,2)</f>
        <v>0</v>
      </c>
      <c r="K537" s="210"/>
      <c r="L537" s="42"/>
      <c r="M537" s="211" t="s">
        <v>28</v>
      </c>
      <c r="N537" s="212" t="s">
        <v>46</v>
      </c>
      <c r="O537" s="82"/>
      <c r="P537" s="213">
        <f>O537*H537</f>
        <v>0</v>
      </c>
      <c r="Q537" s="213">
        <v>0</v>
      </c>
      <c r="R537" s="213">
        <f>Q537*H537</f>
        <v>0</v>
      </c>
      <c r="S537" s="213">
        <v>0</v>
      </c>
      <c r="T537" s="214">
        <f>S537*H537</f>
        <v>0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215" t="s">
        <v>245</v>
      </c>
      <c r="AT537" s="215" t="s">
        <v>183</v>
      </c>
      <c r="AU537" s="215" t="s">
        <v>182</v>
      </c>
      <c r="AY537" s="15" t="s">
        <v>178</v>
      </c>
      <c r="BE537" s="216">
        <f>IF(N537="základní",J537,0)</f>
        <v>0</v>
      </c>
      <c r="BF537" s="216">
        <f>IF(N537="snížená",J537,0)</f>
        <v>0</v>
      </c>
      <c r="BG537" s="216">
        <f>IF(N537="zákl. přenesená",J537,0)</f>
        <v>0</v>
      </c>
      <c r="BH537" s="216">
        <f>IF(N537="sníž. přenesená",J537,0)</f>
        <v>0</v>
      </c>
      <c r="BI537" s="216">
        <f>IF(N537="nulová",J537,0)</f>
        <v>0</v>
      </c>
      <c r="BJ537" s="15" t="s">
        <v>182</v>
      </c>
      <c r="BK537" s="216">
        <f>ROUND(I537*H537,2)</f>
        <v>0</v>
      </c>
      <c r="BL537" s="15" t="s">
        <v>245</v>
      </c>
      <c r="BM537" s="215" t="s">
        <v>1615</v>
      </c>
    </row>
    <row r="538" spans="1:65" s="2" customFormat="1" ht="76.35" customHeight="1">
      <c r="A538" s="36"/>
      <c r="B538" s="37"/>
      <c r="C538" s="203" t="s">
        <v>1616</v>
      </c>
      <c r="D538" s="203" t="s">
        <v>183</v>
      </c>
      <c r="E538" s="204" t="s">
        <v>1617</v>
      </c>
      <c r="F538" s="205" t="s">
        <v>1618</v>
      </c>
      <c r="G538" s="206" t="s">
        <v>186</v>
      </c>
      <c r="H538" s="207">
        <v>5.4</v>
      </c>
      <c r="I538" s="208"/>
      <c r="J538" s="209">
        <f>ROUND(I538*H538,2)</f>
        <v>0</v>
      </c>
      <c r="K538" s="210"/>
      <c r="L538" s="42"/>
      <c r="M538" s="211" t="s">
        <v>28</v>
      </c>
      <c r="N538" s="212" t="s">
        <v>46</v>
      </c>
      <c r="O538" s="82"/>
      <c r="P538" s="213">
        <f>O538*H538</f>
        <v>0</v>
      </c>
      <c r="Q538" s="213">
        <v>0.0273468909</v>
      </c>
      <c r="R538" s="213">
        <f>Q538*H538</f>
        <v>0.14767321086000001</v>
      </c>
      <c r="S538" s="213">
        <v>0</v>
      </c>
      <c r="T538" s="214">
        <f>S538*H538</f>
        <v>0</v>
      </c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R538" s="215" t="s">
        <v>245</v>
      </c>
      <c r="AT538" s="215" t="s">
        <v>183</v>
      </c>
      <c r="AU538" s="215" t="s">
        <v>182</v>
      </c>
      <c r="AY538" s="15" t="s">
        <v>178</v>
      </c>
      <c r="BE538" s="216">
        <f>IF(N538="základní",J538,0)</f>
        <v>0</v>
      </c>
      <c r="BF538" s="216">
        <f>IF(N538="snížená",J538,0)</f>
        <v>0</v>
      </c>
      <c r="BG538" s="216">
        <f>IF(N538="zákl. přenesená",J538,0)</f>
        <v>0</v>
      </c>
      <c r="BH538" s="216">
        <f>IF(N538="sníž. přenesená",J538,0)</f>
        <v>0</v>
      </c>
      <c r="BI538" s="216">
        <f>IF(N538="nulová",J538,0)</f>
        <v>0</v>
      </c>
      <c r="BJ538" s="15" t="s">
        <v>182</v>
      </c>
      <c r="BK538" s="216">
        <f>ROUND(I538*H538,2)</f>
        <v>0</v>
      </c>
      <c r="BL538" s="15" t="s">
        <v>245</v>
      </c>
      <c r="BM538" s="215" t="s">
        <v>1619</v>
      </c>
    </row>
    <row r="539" spans="1:65" s="2" customFormat="1" ht="49.05" customHeight="1">
      <c r="A539" s="36"/>
      <c r="B539" s="37"/>
      <c r="C539" s="203" t="s">
        <v>1620</v>
      </c>
      <c r="D539" s="203" t="s">
        <v>183</v>
      </c>
      <c r="E539" s="204" t="s">
        <v>1621</v>
      </c>
      <c r="F539" s="205" t="s">
        <v>1622</v>
      </c>
      <c r="G539" s="206" t="s">
        <v>186</v>
      </c>
      <c r="H539" s="207">
        <v>53.095</v>
      </c>
      <c r="I539" s="208"/>
      <c r="J539" s="209">
        <f>ROUND(I539*H539,2)</f>
        <v>0</v>
      </c>
      <c r="K539" s="210"/>
      <c r="L539" s="42"/>
      <c r="M539" s="211" t="s">
        <v>28</v>
      </c>
      <c r="N539" s="212" t="s">
        <v>46</v>
      </c>
      <c r="O539" s="82"/>
      <c r="P539" s="213">
        <f>O539*H539</f>
        <v>0</v>
      </c>
      <c r="Q539" s="213">
        <v>0.026533</v>
      </c>
      <c r="R539" s="213">
        <f>Q539*H539</f>
        <v>1.408769635</v>
      </c>
      <c r="S539" s="213">
        <v>0</v>
      </c>
      <c r="T539" s="214">
        <f>S539*H539</f>
        <v>0</v>
      </c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R539" s="215" t="s">
        <v>245</v>
      </c>
      <c r="AT539" s="215" t="s">
        <v>183</v>
      </c>
      <c r="AU539" s="215" t="s">
        <v>182</v>
      </c>
      <c r="AY539" s="15" t="s">
        <v>178</v>
      </c>
      <c r="BE539" s="216">
        <f>IF(N539="základní",J539,0)</f>
        <v>0</v>
      </c>
      <c r="BF539" s="216">
        <f>IF(N539="snížená",J539,0)</f>
        <v>0</v>
      </c>
      <c r="BG539" s="216">
        <f>IF(N539="zákl. přenesená",J539,0)</f>
        <v>0</v>
      </c>
      <c r="BH539" s="216">
        <f>IF(N539="sníž. přenesená",J539,0)</f>
        <v>0</v>
      </c>
      <c r="BI539" s="216">
        <f>IF(N539="nulová",J539,0)</f>
        <v>0</v>
      </c>
      <c r="BJ539" s="15" t="s">
        <v>182</v>
      </c>
      <c r="BK539" s="216">
        <f>ROUND(I539*H539,2)</f>
        <v>0</v>
      </c>
      <c r="BL539" s="15" t="s">
        <v>245</v>
      </c>
      <c r="BM539" s="215" t="s">
        <v>1623</v>
      </c>
    </row>
    <row r="540" spans="1:65" s="2" customFormat="1" ht="37.8" customHeight="1">
      <c r="A540" s="36"/>
      <c r="B540" s="37"/>
      <c r="C540" s="203" t="s">
        <v>1624</v>
      </c>
      <c r="D540" s="203" t="s">
        <v>183</v>
      </c>
      <c r="E540" s="204" t="s">
        <v>1625</v>
      </c>
      <c r="F540" s="205" t="s">
        <v>1626</v>
      </c>
      <c r="G540" s="206" t="s">
        <v>374</v>
      </c>
      <c r="H540" s="207">
        <v>9</v>
      </c>
      <c r="I540" s="208"/>
      <c r="J540" s="209">
        <f>ROUND(I540*H540,2)</f>
        <v>0</v>
      </c>
      <c r="K540" s="210"/>
      <c r="L540" s="42"/>
      <c r="M540" s="211" t="s">
        <v>28</v>
      </c>
      <c r="N540" s="212" t="s">
        <v>46</v>
      </c>
      <c r="O540" s="82"/>
      <c r="P540" s="213">
        <f>O540*H540</f>
        <v>0</v>
      </c>
      <c r="Q540" s="213">
        <v>3E-05</v>
      </c>
      <c r="R540" s="213">
        <f>Q540*H540</f>
        <v>0.00027</v>
      </c>
      <c r="S540" s="213">
        <v>0</v>
      </c>
      <c r="T540" s="214">
        <f>S540*H540</f>
        <v>0</v>
      </c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R540" s="215" t="s">
        <v>245</v>
      </c>
      <c r="AT540" s="215" t="s">
        <v>183</v>
      </c>
      <c r="AU540" s="215" t="s">
        <v>182</v>
      </c>
      <c r="AY540" s="15" t="s">
        <v>178</v>
      </c>
      <c r="BE540" s="216">
        <f>IF(N540="základní",J540,0)</f>
        <v>0</v>
      </c>
      <c r="BF540" s="216">
        <f>IF(N540="snížená",J540,0)</f>
        <v>0</v>
      </c>
      <c r="BG540" s="216">
        <f>IF(N540="zákl. přenesená",J540,0)</f>
        <v>0</v>
      </c>
      <c r="BH540" s="216">
        <f>IF(N540="sníž. přenesená",J540,0)</f>
        <v>0</v>
      </c>
      <c r="BI540" s="216">
        <f>IF(N540="nulová",J540,0)</f>
        <v>0</v>
      </c>
      <c r="BJ540" s="15" t="s">
        <v>182</v>
      </c>
      <c r="BK540" s="216">
        <f>ROUND(I540*H540,2)</f>
        <v>0</v>
      </c>
      <c r="BL540" s="15" t="s">
        <v>245</v>
      </c>
      <c r="BM540" s="215" t="s">
        <v>1627</v>
      </c>
    </row>
    <row r="541" spans="1:65" s="2" customFormat="1" ht="14.4" customHeight="1">
      <c r="A541" s="36"/>
      <c r="B541" s="37"/>
      <c r="C541" s="217" t="s">
        <v>1628</v>
      </c>
      <c r="D541" s="217" t="s">
        <v>272</v>
      </c>
      <c r="E541" s="218" t="s">
        <v>1629</v>
      </c>
      <c r="F541" s="219" t="s">
        <v>1630</v>
      </c>
      <c r="G541" s="220" t="s">
        <v>374</v>
      </c>
      <c r="H541" s="221">
        <v>9</v>
      </c>
      <c r="I541" s="222"/>
      <c r="J541" s="223">
        <f>ROUND(I541*H541,2)</f>
        <v>0</v>
      </c>
      <c r="K541" s="224"/>
      <c r="L541" s="225"/>
      <c r="M541" s="226" t="s">
        <v>28</v>
      </c>
      <c r="N541" s="227" t="s">
        <v>46</v>
      </c>
      <c r="O541" s="82"/>
      <c r="P541" s="213">
        <f>O541*H541</f>
        <v>0</v>
      </c>
      <c r="Q541" s="213">
        <v>0.0014</v>
      </c>
      <c r="R541" s="213">
        <f>Q541*H541</f>
        <v>0.0126</v>
      </c>
      <c r="S541" s="213">
        <v>0</v>
      </c>
      <c r="T541" s="214">
        <f>S541*H541</f>
        <v>0</v>
      </c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R541" s="215" t="s">
        <v>311</v>
      </c>
      <c r="AT541" s="215" t="s">
        <v>272</v>
      </c>
      <c r="AU541" s="215" t="s">
        <v>182</v>
      </c>
      <c r="AY541" s="15" t="s">
        <v>178</v>
      </c>
      <c r="BE541" s="216">
        <f>IF(N541="základní",J541,0)</f>
        <v>0</v>
      </c>
      <c r="BF541" s="216">
        <f>IF(N541="snížená",J541,0)</f>
        <v>0</v>
      </c>
      <c r="BG541" s="216">
        <f>IF(N541="zákl. přenesená",J541,0)</f>
        <v>0</v>
      </c>
      <c r="BH541" s="216">
        <f>IF(N541="sníž. přenesená",J541,0)</f>
        <v>0</v>
      </c>
      <c r="BI541" s="216">
        <f>IF(N541="nulová",J541,0)</f>
        <v>0</v>
      </c>
      <c r="BJ541" s="15" t="s">
        <v>182</v>
      </c>
      <c r="BK541" s="216">
        <f>ROUND(I541*H541,2)</f>
        <v>0</v>
      </c>
      <c r="BL541" s="15" t="s">
        <v>245</v>
      </c>
      <c r="BM541" s="215" t="s">
        <v>1631</v>
      </c>
    </row>
    <row r="542" spans="1:65" s="2" customFormat="1" ht="37.8" customHeight="1">
      <c r="A542" s="36"/>
      <c r="B542" s="37"/>
      <c r="C542" s="203" t="s">
        <v>1632</v>
      </c>
      <c r="D542" s="203" t="s">
        <v>183</v>
      </c>
      <c r="E542" s="204" t="s">
        <v>1633</v>
      </c>
      <c r="F542" s="205" t="s">
        <v>1634</v>
      </c>
      <c r="G542" s="206" t="s">
        <v>374</v>
      </c>
      <c r="H542" s="207">
        <v>2</v>
      </c>
      <c r="I542" s="208"/>
      <c r="J542" s="209">
        <f>ROUND(I542*H542,2)</f>
        <v>0</v>
      </c>
      <c r="K542" s="210"/>
      <c r="L542" s="42"/>
      <c r="M542" s="211" t="s">
        <v>28</v>
      </c>
      <c r="N542" s="212" t="s">
        <v>46</v>
      </c>
      <c r="O542" s="82"/>
      <c r="P542" s="213">
        <f>O542*H542</f>
        <v>0</v>
      </c>
      <c r="Q542" s="213">
        <v>3.6E-05</v>
      </c>
      <c r="R542" s="213">
        <f>Q542*H542</f>
        <v>7.2E-05</v>
      </c>
      <c r="S542" s="213">
        <v>0</v>
      </c>
      <c r="T542" s="214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215" t="s">
        <v>245</v>
      </c>
      <c r="AT542" s="215" t="s">
        <v>183</v>
      </c>
      <c r="AU542" s="215" t="s">
        <v>182</v>
      </c>
      <c r="AY542" s="15" t="s">
        <v>178</v>
      </c>
      <c r="BE542" s="216">
        <f>IF(N542="základní",J542,0)</f>
        <v>0</v>
      </c>
      <c r="BF542" s="216">
        <f>IF(N542="snížená",J542,0)</f>
        <v>0</v>
      </c>
      <c r="BG542" s="216">
        <f>IF(N542="zákl. přenesená",J542,0)</f>
        <v>0</v>
      </c>
      <c r="BH542" s="216">
        <f>IF(N542="sníž. přenesená",J542,0)</f>
        <v>0</v>
      </c>
      <c r="BI542" s="216">
        <f>IF(N542="nulová",J542,0)</f>
        <v>0</v>
      </c>
      <c r="BJ542" s="15" t="s">
        <v>182</v>
      </c>
      <c r="BK542" s="216">
        <f>ROUND(I542*H542,2)</f>
        <v>0</v>
      </c>
      <c r="BL542" s="15" t="s">
        <v>245</v>
      </c>
      <c r="BM542" s="215" t="s">
        <v>1635</v>
      </c>
    </row>
    <row r="543" spans="1:65" s="2" customFormat="1" ht="14.4" customHeight="1">
      <c r="A543" s="36"/>
      <c r="B543" s="37"/>
      <c r="C543" s="217" t="s">
        <v>1636</v>
      </c>
      <c r="D543" s="217" t="s">
        <v>272</v>
      </c>
      <c r="E543" s="218" t="s">
        <v>1637</v>
      </c>
      <c r="F543" s="219" t="s">
        <v>1638</v>
      </c>
      <c r="G543" s="220" t="s">
        <v>374</v>
      </c>
      <c r="H543" s="221">
        <v>2</v>
      </c>
      <c r="I543" s="222"/>
      <c r="J543" s="223">
        <f>ROUND(I543*H543,2)</f>
        <v>0</v>
      </c>
      <c r="K543" s="224"/>
      <c r="L543" s="225"/>
      <c r="M543" s="226" t="s">
        <v>28</v>
      </c>
      <c r="N543" s="227" t="s">
        <v>46</v>
      </c>
      <c r="O543" s="82"/>
      <c r="P543" s="213">
        <f>O543*H543</f>
        <v>0</v>
      </c>
      <c r="Q543" s="213">
        <v>0.0042</v>
      </c>
      <c r="R543" s="213">
        <f>Q543*H543</f>
        <v>0.0084</v>
      </c>
      <c r="S543" s="213">
        <v>0</v>
      </c>
      <c r="T543" s="214">
        <f>S543*H543</f>
        <v>0</v>
      </c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R543" s="215" t="s">
        <v>311</v>
      </c>
      <c r="AT543" s="215" t="s">
        <v>272</v>
      </c>
      <c r="AU543" s="215" t="s">
        <v>182</v>
      </c>
      <c r="AY543" s="15" t="s">
        <v>178</v>
      </c>
      <c r="BE543" s="216">
        <f>IF(N543="základní",J543,0)</f>
        <v>0</v>
      </c>
      <c r="BF543" s="216">
        <f>IF(N543="snížená",J543,0)</f>
        <v>0</v>
      </c>
      <c r="BG543" s="216">
        <f>IF(N543="zákl. přenesená",J543,0)</f>
        <v>0</v>
      </c>
      <c r="BH543" s="216">
        <f>IF(N543="sníž. přenesená",J543,0)</f>
        <v>0</v>
      </c>
      <c r="BI543" s="216">
        <f>IF(N543="nulová",J543,0)</f>
        <v>0</v>
      </c>
      <c r="BJ543" s="15" t="s">
        <v>182</v>
      </c>
      <c r="BK543" s="216">
        <f>ROUND(I543*H543,2)</f>
        <v>0</v>
      </c>
      <c r="BL543" s="15" t="s">
        <v>245</v>
      </c>
      <c r="BM543" s="215" t="s">
        <v>1639</v>
      </c>
    </row>
    <row r="544" spans="1:65" s="2" customFormat="1" ht="37.8" customHeight="1">
      <c r="A544" s="36"/>
      <c r="B544" s="37"/>
      <c r="C544" s="203" t="s">
        <v>1640</v>
      </c>
      <c r="D544" s="203" t="s">
        <v>183</v>
      </c>
      <c r="E544" s="204" t="s">
        <v>1641</v>
      </c>
      <c r="F544" s="205" t="s">
        <v>1642</v>
      </c>
      <c r="G544" s="206" t="s">
        <v>266</v>
      </c>
      <c r="H544" s="207">
        <v>4.28</v>
      </c>
      <c r="I544" s="208"/>
      <c r="J544" s="209">
        <f>ROUND(I544*H544,2)</f>
        <v>0</v>
      </c>
      <c r="K544" s="210"/>
      <c r="L544" s="42"/>
      <c r="M544" s="211" t="s">
        <v>28</v>
      </c>
      <c r="N544" s="212" t="s">
        <v>46</v>
      </c>
      <c r="O544" s="82"/>
      <c r="P544" s="213">
        <f>O544*H544</f>
        <v>0</v>
      </c>
      <c r="Q544" s="213">
        <v>0</v>
      </c>
      <c r="R544" s="213">
        <f>Q544*H544</f>
        <v>0</v>
      </c>
      <c r="S544" s="213">
        <v>0</v>
      </c>
      <c r="T544" s="214">
        <f>S544*H544</f>
        <v>0</v>
      </c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R544" s="215" t="s">
        <v>245</v>
      </c>
      <c r="AT544" s="215" t="s">
        <v>183</v>
      </c>
      <c r="AU544" s="215" t="s">
        <v>182</v>
      </c>
      <c r="AY544" s="15" t="s">
        <v>178</v>
      </c>
      <c r="BE544" s="216">
        <f>IF(N544="základní",J544,0)</f>
        <v>0</v>
      </c>
      <c r="BF544" s="216">
        <f>IF(N544="snížená",J544,0)</f>
        <v>0</v>
      </c>
      <c r="BG544" s="216">
        <f>IF(N544="zákl. přenesená",J544,0)</f>
        <v>0</v>
      </c>
      <c r="BH544" s="216">
        <f>IF(N544="sníž. přenesená",J544,0)</f>
        <v>0</v>
      </c>
      <c r="BI544" s="216">
        <f>IF(N544="nulová",J544,0)</f>
        <v>0</v>
      </c>
      <c r="BJ544" s="15" t="s">
        <v>182</v>
      </c>
      <c r="BK544" s="216">
        <f>ROUND(I544*H544,2)</f>
        <v>0</v>
      </c>
      <c r="BL544" s="15" t="s">
        <v>245</v>
      </c>
      <c r="BM544" s="215" t="s">
        <v>1643</v>
      </c>
    </row>
    <row r="545" spans="1:65" s="2" customFormat="1" ht="49.05" customHeight="1">
      <c r="A545" s="36"/>
      <c r="B545" s="37"/>
      <c r="C545" s="203" t="s">
        <v>1644</v>
      </c>
      <c r="D545" s="203" t="s">
        <v>183</v>
      </c>
      <c r="E545" s="204" t="s">
        <v>1645</v>
      </c>
      <c r="F545" s="205" t="s">
        <v>1646</v>
      </c>
      <c r="G545" s="206" t="s">
        <v>266</v>
      </c>
      <c r="H545" s="207">
        <v>4.28</v>
      </c>
      <c r="I545" s="208"/>
      <c r="J545" s="209">
        <f>ROUND(I545*H545,2)</f>
        <v>0</v>
      </c>
      <c r="K545" s="210"/>
      <c r="L545" s="42"/>
      <c r="M545" s="211" t="s">
        <v>28</v>
      </c>
      <c r="N545" s="212" t="s">
        <v>46</v>
      </c>
      <c r="O545" s="82"/>
      <c r="P545" s="213">
        <f>O545*H545</f>
        <v>0</v>
      </c>
      <c r="Q545" s="213">
        <v>0</v>
      </c>
      <c r="R545" s="213">
        <f>Q545*H545</f>
        <v>0</v>
      </c>
      <c r="S545" s="213">
        <v>0</v>
      </c>
      <c r="T545" s="214">
        <f>S545*H545</f>
        <v>0</v>
      </c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R545" s="215" t="s">
        <v>245</v>
      </c>
      <c r="AT545" s="215" t="s">
        <v>183</v>
      </c>
      <c r="AU545" s="215" t="s">
        <v>182</v>
      </c>
      <c r="AY545" s="15" t="s">
        <v>178</v>
      </c>
      <c r="BE545" s="216">
        <f>IF(N545="základní",J545,0)</f>
        <v>0</v>
      </c>
      <c r="BF545" s="216">
        <f>IF(N545="snížená",J545,0)</f>
        <v>0</v>
      </c>
      <c r="BG545" s="216">
        <f>IF(N545="zákl. přenesená",J545,0)</f>
        <v>0</v>
      </c>
      <c r="BH545" s="216">
        <f>IF(N545="sníž. přenesená",J545,0)</f>
        <v>0</v>
      </c>
      <c r="BI545" s="216">
        <f>IF(N545="nulová",J545,0)</f>
        <v>0</v>
      </c>
      <c r="BJ545" s="15" t="s">
        <v>182</v>
      </c>
      <c r="BK545" s="216">
        <f>ROUND(I545*H545,2)</f>
        <v>0</v>
      </c>
      <c r="BL545" s="15" t="s">
        <v>245</v>
      </c>
      <c r="BM545" s="215" t="s">
        <v>1647</v>
      </c>
    </row>
    <row r="546" spans="1:63" s="12" customFormat="1" ht="22.8" customHeight="1">
      <c r="A546" s="12"/>
      <c r="B546" s="187"/>
      <c r="C546" s="188"/>
      <c r="D546" s="189" t="s">
        <v>73</v>
      </c>
      <c r="E546" s="201" t="s">
        <v>1648</v>
      </c>
      <c r="F546" s="201" t="s">
        <v>1649</v>
      </c>
      <c r="G546" s="188"/>
      <c r="H546" s="188"/>
      <c r="I546" s="191"/>
      <c r="J546" s="202">
        <f>BK546</f>
        <v>0</v>
      </c>
      <c r="K546" s="188"/>
      <c r="L546" s="193"/>
      <c r="M546" s="194"/>
      <c r="N546" s="195"/>
      <c r="O546" s="195"/>
      <c r="P546" s="196">
        <f>SUM(P547:P555)</f>
        <v>0</v>
      </c>
      <c r="Q546" s="195"/>
      <c r="R546" s="196">
        <f>SUM(R547:R555)</f>
        <v>0.3101791633</v>
      </c>
      <c r="S546" s="195"/>
      <c r="T546" s="197">
        <f>SUM(T547:T555)</f>
        <v>0.26623600000000003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198" t="s">
        <v>182</v>
      </c>
      <c r="AT546" s="199" t="s">
        <v>73</v>
      </c>
      <c r="AU546" s="199" t="s">
        <v>82</v>
      </c>
      <c r="AY546" s="198" t="s">
        <v>178</v>
      </c>
      <c r="BK546" s="200">
        <f>SUM(BK547:BK555)</f>
        <v>0</v>
      </c>
    </row>
    <row r="547" spans="1:65" s="2" customFormat="1" ht="24.15" customHeight="1">
      <c r="A547" s="36"/>
      <c r="B547" s="37"/>
      <c r="C547" s="203" t="s">
        <v>1650</v>
      </c>
      <c r="D547" s="203" t="s">
        <v>183</v>
      </c>
      <c r="E547" s="204" t="s">
        <v>1651</v>
      </c>
      <c r="F547" s="205" t="s">
        <v>1652</v>
      </c>
      <c r="G547" s="206" t="s">
        <v>204</v>
      </c>
      <c r="H547" s="207">
        <v>21.5</v>
      </c>
      <c r="I547" s="208"/>
      <c r="J547" s="209">
        <f>ROUND(I547*H547,2)</f>
        <v>0</v>
      </c>
      <c r="K547" s="210"/>
      <c r="L547" s="42"/>
      <c r="M547" s="211" t="s">
        <v>28</v>
      </c>
      <c r="N547" s="212" t="s">
        <v>46</v>
      </c>
      <c r="O547" s="82"/>
      <c r="P547" s="213">
        <f>O547*H547</f>
        <v>0</v>
      </c>
      <c r="Q547" s="213">
        <v>0</v>
      </c>
      <c r="R547" s="213">
        <f>Q547*H547</f>
        <v>0</v>
      </c>
      <c r="S547" s="213">
        <v>0.00177</v>
      </c>
      <c r="T547" s="214">
        <f>S547*H547</f>
        <v>0.038055</v>
      </c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R547" s="215" t="s">
        <v>245</v>
      </c>
      <c r="AT547" s="215" t="s">
        <v>183</v>
      </c>
      <c r="AU547" s="215" t="s">
        <v>182</v>
      </c>
      <c r="AY547" s="15" t="s">
        <v>178</v>
      </c>
      <c r="BE547" s="216">
        <f>IF(N547="základní",J547,0)</f>
        <v>0</v>
      </c>
      <c r="BF547" s="216">
        <f>IF(N547="snížená",J547,0)</f>
        <v>0</v>
      </c>
      <c r="BG547" s="216">
        <f>IF(N547="zákl. přenesená",J547,0)</f>
        <v>0</v>
      </c>
      <c r="BH547" s="216">
        <f>IF(N547="sníž. přenesená",J547,0)</f>
        <v>0</v>
      </c>
      <c r="BI547" s="216">
        <f>IF(N547="nulová",J547,0)</f>
        <v>0</v>
      </c>
      <c r="BJ547" s="15" t="s">
        <v>182</v>
      </c>
      <c r="BK547" s="216">
        <f>ROUND(I547*H547,2)</f>
        <v>0</v>
      </c>
      <c r="BL547" s="15" t="s">
        <v>245</v>
      </c>
      <c r="BM547" s="215" t="s">
        <v>1653</v>
      </c>
    </row>
    <row r="548" spans="1:65" s="2" customFormat="1" ht="24.15" customHeight="1">
      <c r="A548" s="36"/>
      <c r="B548" s="37"/>
      <c r="C548" s="203" t="s">
        <v>1654</v>
      </c>
      <c r="D548" s="203" t="s">
        <v>183</v>
      </c>
      <c r="E548" s="204" t="s">
        <v>1655</v>
      </c>
      <c r="F548" s="205" t="s">
        <v>1656</v>
      </c>
      <c r="G548" s="206" t="s">
        <v>204</v>
      </c>
      <c r="H548" s="207">
        <v>21.5</v>
      </c>
      <c r="I548" s="208"/>
      <c r="J548" s="209">
        <f>ROUND(I548*H548,2)</f>
        <v>0</v>
      </c>
      <c r="K548" s="210"/>
      <c r="L548" s="42"/>
      <c r="M548" s="211" t="s">
        <v>28</v>
      </c>
      <c r="N548" s="212" t="s">
        <v>46</v>
      </c>
      <c r="O548" s="82"/>
      <c r="P548" s="213">
        <f>O548*H548</f>
        <v>0</v>
      </c>
      <c r="Q548" s="213">
        <v>0</v>
      </c>
      <c r="R548" s="213">
        <f>Q548*H548</f>
        <v>0</v>
      </c>
      <c r="S548" s="213">
        <v>0.00605</v>
      </c>
      <c r="T548" s="214">
        <f>S548*H548</f>
        <v>0.130075</v>
      </c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R548" s="215" t="s">
        <v>245</v>
      </c>
      <c r="AT548" s="215" t="s">
        <v>183</v>
      </c>
      <c r="AU548" s="215" t="s">
        <v>182</v>
      </c>
      <c r="AY548" s="15" t="s">
        <v>178</v>
      </c>
      <c r="BE548" s="216">
        <f>IF(N548="základní",J548,0)</f>
        <v>0</v>
      </c>
      <c r="BF548" s="216">
        <f>IF(N548="snížená",J548,0)</f>
        <v>0</v>
      </c>
      <c r="BG548" s="216">
        <f>IF(N548="zákl. přenesená",J548,0)</f>
        <v>0</v>
      </c>
      <c r="BH548" s="216">
        <f>IF(N548="sníž. přenesená",J548,0)</f>
        <v>0</v>
      </c>
      <c r="BI548" s="216">
        <f>IF(N548="nulová",J548,0)</f>
        <v>0</v>
      </c>
      <c r="BJ548" s="15" t="s">
        <v>182</v>
      </c>
      <c r="BK548" s="216">
        <f>ROUND(I548*H548,2)</f>
        <v>0</v>
      </c>
      <c r="BL548" s="15" t="s">
        <v>245</v>
      </c>
      <c r="BM548" s="215" t="s">
        <v>1657</v>
      </c>
    </row>
    <row r="549" spans="1:65" s="2" customFormat="1" ht="14.4" customHeight="1">
      <c r="A549" s="36"/>
      <c r="B549" s="37"/>
      <c r="C549" s="203" t="s">
        <v>1658</v>
      </c>
      <c r="D549" s="203" t="s">
        <v>183</v>
      </c>
      <c r="E549" s="204" t="s">
        <v>1659</v>
      </c>
      <c r="F549" s="205" t="s">
        <v>1660</v>
      </c>
      <c r="G549" s="206" t="s">
        <v>204</v>
      </c>
      <c r="H549" s="207">
        <v>24.9</v>
      </c>
      <c r="I549" s="208"/>
      <c r="J549" s="209">
        <f>ROUND(I549*H549,2)</f>
        <v>0</v>
      </c>
      <c r="K549" s="210"/>
      <c r="L549" s="42"/>
      <c r="M549" s="211" t="s">
        <v>28</v>
      </c>
      <c r="N549" s="212" t="s">
        <v>46</v>
      </c>
      <c r="O549" s="82"/>
      <c r="P549" s="213">
        <f>O549*H549</f>
        <v>0</v>
      </c>
      <c r="Q549" s="213">
        <v>0</v>
      </c>
      <c r="R549" s="213">
        <f>Q549*H549</f>
        <v>0</v>
      </c>
      <c r="S549" s="213">
        <v>0.00394</v>
      </c>
      <c r="T549" s="214">
        <f>S549*H549</f>
        <v>0.098106</v>
      </c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R549" s="215" t="s">
        <v>245</v>
      </c>
      <c r="AT549" s="215" t="s">
        <v>183</v>
      </c>
      <c r="AU549" s="215" t="s">
        <v>182</v>
      </c>
      <c r="AY549" s="15" t="s">
        <v>178</v>
      </c>
      <c r="BE549" s="216">
        <f>IF(N549="základní",J549,0)</f>
        <v>0</v>
      </c>
      <c r="BF549" s="216">
        <f>IF(N549="snížená",J549,0)</f>
        <v>0</v>
      </c>
      <c r="BG549" s="216">
        <f>IF(N549="zákl. přenesená",J549,0)</f>
        <v>0</v>
      </c>
      <c r="BH549" s="216">
        <f>IF(N549="sníž. přenesená",J549,0)</f>
        <v>0</v>
      </c>
      <c r="BI549" s="216">
        <f>IF(N549="nulová",J549,0)</f>
        <v>0</v>
      </c>
      <c r="BJ549" s="15" t="s">
        <v>182</v>
      </c>
      <c r="BK549" s="216">
        <f>ROUND(I549*H549,2)</f>
        <v>0</v>
      </c>
      <c r="BL549" s="15" t="s">
        <v>245</v>
      </c>
      <c r="BM549" s="215" t="s">
        <v>1661</v>
      </c>
    </row>
    <row r="550" spans="1:65" s="2" customFormat="1" ht="24.15" customHeight="1">
      <c r="A550" s="36"/>
      <c r="B550" s="37"/>
      <c r="C550" s="203" t="s">
        <v>1662</v>
      </c>
      <c r="D550" s="203" t="s">
        <v>183</v>
      </c>
      <c r="E550" s="204" t="s">
        <v>1663</v>
      </c>
      <c r="F550" s="205" t="s">
        <v>1664</v>
      </c>
      <c r="G550" s="206" t="s">
        <v>204</v>
      </c>
      <c r="H550" s="207">
        <v>21.5</v>
      </c>
      <c r="I550" s="208"/>
      <c r="J550" s="209">
        <f>ROUND(I550*H550,2)</f>
        <v>0</v>
      </c>
      <c r="K550" s="210"/>
      <c r="L550" s="42"/>
      <c r="M550" s="211" t="s">
        <v>28</v>
      </c>
      <c r="N550" s="212" t="s">
        <v>46</v>
      </c>
      <c r="O550" s="82"/>
      <c r="P550" s="213">
        <f>O550*H550</f>
        <v>0</v>
      </c>
      <c r="Q550" s="213">
        <v>0.00387305</v>
      </c>
      <c r="R550" s="213">
        <f>Q550*H550</f>
        <v>0.083270575</v>
      </c>
      <c r="S550" s="213">
        <v>0</v>
      </c>
      <c r="T550" s="214">
        <f>S550*H550</f>
        <v>0</v>
      </c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R550" s="215" t="s">
        <v>245</v>
      </c>
      <c r="AT550" s="215" t="s">
        <v>183</v>
      </c>
      <c r="AU550" s="215" t="s">
        <v>182</v>
      </c>
      <c r="AY550" s="15" t="s">
        <v>178</v>
      </c>
      <c r="BE550" s="216">
        <f>IF(N550="základní",J550,0)</f>
        <v>0</v>
      </c>
      <c r="BF550" s="216">
        <f>IF(N550="snížená",J550,0)</f>
        <v>0</v>
      </c>
      <c r="BG550" s="216">
        <f>IF(N550="zákl. přenesená",J550,0)</f>
        <v>0</v>
      </c>
      <c r="BH550" s="216">
        <f>IF(N550="sníž. přenesená",J550,0)</f>
        <v>0</v>
      </c>
      <c r="BI550" s="216">
        <f>IF(N550="nulová",J550,0)</f>
        <v>0</v>
      </c>
      <c r="BJ550" s="15" t="s">
        <v>182</v>
      </c>
      <c r="BK550" s="216">
        <f>ROUND(I550*H550,2)</f>
        <v>0</v>
      </c>
      <c r="BL550" s="15" t="s">
        <v>245</v>
      </c>
      <c r="BM550" s="215" t="s">
        <v>1665</v>
      </c>
    </row>
    <row r="551" spans="1:65" s="2" customFormat="1" ht="37.8" customHeight="1">
      <c r="A551" s="36"/>
      <c r="B551" s="37"/>
      <c r="C551" s="203" t="s">
        <v>1666</v>
      </c>
      <c r="D551" s="203" t="s">
        <v>183</v>
      </c>
      <c r="E551" s="204" t="s">
        <v>1667</v>
      </c>
      <c r="F551" s="205" t="s">
        <v>1668</v>
      </c>
      <c r="G551" s="206" t="s">
        <v>204</v>
      </c>
      <c r="H551" s="207">
        <v>2.45</v>
      </c>
      <c r="I551" s="208"/>
      <c r="J551" s="209">
        <f>ROUND(I551*H551,2)</f>
        <v>0</v>
      </c>
      <c r="K551" s="210"/>
      <c r="L551" s="42"/>
      <c r="M551" s="211" t="s">
        <v>28</v>
      </c>
      <c r="N551" s="212" t="s">
        <v>46</v>
      </c>
      <c r="O551" s="82"/>
      <c r="P551" s="213">
        <f>O551*H551</f>
        <v>0</v>
      </c>
      <c r="Q551" s="213">
        <v>0.001902634</v>
      </c>
      <c r="R551" s="213">
        <f>Q551*H551</f>
        <v>0.004661453300000001</v>
      </c>
      <c r="S551" s="213">
        <v>0</v>
      </c>
      <c r="T551" s="214">
        <f>S551*H551</f>
        <v>0</v>
      </c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R551" s="215" t="s">
        <v>245</v>
      </c>
      <c r="AT551" s="215" t="s">
        <v>183</v>
      </c>
      <c r="AU551" s="215" t="s">
        <v>182</v>
      </c>
      <c r="AY551" s="15" t="s">
        <v>178</v>
      </c>
      <c r="BE551" s="216">
        <f>IF(N551="základní",J551,0)</f>
        <v>0</v>
      </c>
      <c r="BF551" s="216">
        <f>IF(N551="snížená",J551,0)</f>
        <v>0</v>
      </c>
      <c r="BG551" s="216">
        <f>IF(N551="zákl. přenesená",J551,0)</f>
        <v>0</v>
      </c>
      <c r="BH551" s="216">
        <f>IF(N551="sníž. přenesená",J551,0)</f>
        <v>0</v>
      </c>
      <c r="BI551" s="216">
        <f>IF(N551="nulová",J551,0)</f>
        <v>0</v>
      </c>
      <c r="BJ551" s="15" t="s">
        <v>182</v>
      </c>
      <c r="BK551" s="216">
        <f>ROUND(I551*H551,2)</f>
        <v>0</v>
      </c>
      <c r="BL551" s="15" t="s">
        <v>245</v>
      </c>
      <c r="BM551" s="215" t="s">
        <v>1669</v>
      </c>
    </row>
    <row r="552" spans="1:65" s="2" customFormat="1" ht="24.15" customHeight="1">
      <c r="A552" s="36"/>
      <c r="B552" s="37"/>
      <c r="C552" s="203" t="s">
        <v>1670</v>
      </c>
      <c r="D552" s="203" t="s">
        <v>183</v>
      </c>
      <c r="E552" s="204" t="s">
        <v>1671</v>
      </c>
      <c r="F552" s="205" t="s">
        <v>1672</v>
      </c>
      <c r="G552" s="206" t="s">
        <v>204</v>
      </c>
      <c r="H552" s="207">
        <v>21.5</v>
      </c>
      <c r="I552" s="208"/>
      <c r="J552" s="209">
        <f>ROUND(I552*H552,2)</f>
        <v>0</v>
      </c>
      <c r="K552" s="210"/>
      <c r="L552" s="42"/>
      <c r="M552" s="211" t="s">
        <v>28</v>
      </c>
      <c r="N552" s="212" t="s">
        <v>46</v>
      </c>
      <c r="O552" s="82"/>
      <c r="P552" s="213">
        <f>O552*H552</f>
        <v>0</v>
      </c>
      <c r="Q552" s="213">
        <v>0.00604559</v>
      </c>
      <c r="R552" s="213">
        <f>Q552*H552</f>
        <v>0.129980185</v>
      </c>
      <c r="S552" s="213">
        <v>0</v>
      </c>
      <c r="T552" s="214">
        <f>S552*H552</f>
        <v>0</v>
      </c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R552" s="215" t="s">
        <v>245</v>
      </c>
      <c r="AT552" s="215" t="s">
        <v>183</v>
      </c>
      <c r="AU552" s="215" t="s">
        <v>182</v>
      </c>
      <c r="AY552" s="15" t="s">
        <v>178</v>
      </c>
      <c r="BE552" s="216">
        <f>IF(N552="základní",J552,0)</f>
        <v>0</v>
      </c>
      <c r="BF552" s="216">
        <f>IF(N552="snížená",J552,0)</f>
        <v>0</v>
      </c>
      <c r="BG552" s="216">
        <f>IF(N552="zákl. přenesená",J552,0)</f>
        <v>0</v>
      </c>
      <c r="BH552" s="216">
        <f>IF(N552="sníž. přenesená",J552,0)</f>
        <v>0</v>
      </c>
      <c r="BI552" s="216">
        <f>IF(N552="nulová",J552,0)</f>
        <v>0</v>
      </c>
      <c r="BJ552" s="15" t="s">
        <v>182</v>
      </c>
      <c r="BK552" s="216">
        <f>ROUND(I552*H552,2)</f>
        <v>0</v>
      </c>
      <c r="BL552" s="15" t="s">
        <v>245</v>
      </c>
      <c r="BM552" s="215" t="s">
        <v>1673</v>
      </c>
    </row>
    <row r="553" spans="1:65" s="2" customFormat="1" ht="24.15" customHeight="1">
      <c r="A553" s="36"/>
      <c r="B553" s="37"/>
      <c r="C553" s="203" t="s">
        <v>1674</v>
      </c>
      <c r="D553" s="203" t="s">
        <v>183</v>
      </c>
      <c r="E553" s="204" t="s">
        <v>1675</v>
      </c>
      <c r="F553" s="205" t="s">
        <v>1676</v>
      </c>
      <c r="G553" s="206" t="s">
        <v>204</v>
      </c>
      <c r="H553" s="207">
        <v>24.9</v>
      </c>
      <c r="I553" s="208"/>
      <c r="J553" s="209">
        <f>ROUND(I553*H553,2)</f>
        <v>0</v>
      </c>
      <c r="K553" s="210"/>
      <c r="L553" s="42"/>
      <c r="M553" s="211" t="s">
        <v>28</v>
      </c>
      <c r="N553" s="212" t="s">
        <v>46</v>
      </c>
      <c r="O553" s="82"/>
      <c r="P553" s="213">
        <f>O553*H553</f>
        <v>0</v>
      </c>
      <c r="Q553" s="213">
        <v>0.0037055</v>
      </c>
      <c r="R553" s="213">
        <f>Q553*H553</f>
        <v>0.09226695</v>
      </c>
      <c r="S553" s="213">
        <v>0</v>
      </c>
      <c r="T553" s="214">
        <f>S553*H553</f>
        <v>0</v>
      </c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R553" s="215" t="s">
        <v>245</v>
      </c>
      <c r="AT553" s="215" t="s">
        <v>183</v>
      </c>
      <c r="AU553" s="215" t="s">
        <v>182</v>
      </c>
      <c r="AY553" s="15" t="s">
        <v>178</v>
      </c>
      <c r="BE553" s="216">
        <f>IF(N553="základní",J553,0)</f>
        <v>0</v>
      </c>
      <c r="BF553" s="216">
        <f>IF(N553="snížená",J553,0)</f>
        <v>0</v>
      </c>
      <c r="BG553" s="216">
        <f>IF(N553="zákl. přenesená",J553,0)</f>
        <v>0</v>
      </c>
      <c r="BH553" s="216">
        <f>IF(N553="sníž. přenesená",J553,0)</f>
        <v>0</v>
      </c>
      <c r="BI553" s="216">
        <f>IF(N553="nulová",J553,0)</f>
        <v>0</v>
      </c>
      <c r="BJ553" s="15" t="s">
        <v>182</v>
      </c>
      <c r="BK553" s="216">
        <f>ROUND(I553*H553,2)</f>
        <v>0</v>
      </c>
      <c r="BL553" s="15" t="s">
        <v>245</v>
      </c>
      <c r="BM553" s="215" t="s">
        <v>1677</v>
      </c>
    </row>
    <row r="554" spans="1:65" s="2" customFormat="1" ht="49.05" customHeight="1">
      <c r="A554" s="36"/>
      <c r="B554" s="37"/>
      <c r="C554" s="203" t="s">
        <v>1678</v>
      </c>
      <c r="D554" s="203" t="s">
        <v>183</v>
      </c>
      <c r="E554" s="204" t="s">
        <v>1679</v>
      </c>
      <c r="F554" s="205" t="s">
        <v>1680</v>
      </c>
      <c r="G554" s="206" t="s">
        <v>266</v>
      </c>
      <c r="H554" s="207">
        <v>0.31</v>
      </c>
      <c r="I554" s="208"/>
      <c r="J554" s="209">
        <f>ROUND(I554*H554,2)</f>
        <v>0</v>
      </c>
      <c r="K554" s="210"/>
      <c r="L554" s="42"/>
      <c r="M554" s="211" t="s">
        <v>28</v>
      </c>
      <c r="N554" s="212" t="s">
        <v>46</v>
      </c>
      <c r="O554" s="82"/>
      <c r="P554" s="213">
        <f>O554*H554</f>
        <v>0</v>
      </c>
      <c r="Q554" s="213">
        <v>0</v>
      </c>
      <c r="R554" s="213">
        <f>Q554*H554</f>
        <v>0</v>
      </c>
      <c r="S554" s="213">
        <v>0</v>
      </c>
      <c r="T554" s="214">
        <f>S554*H554</f>
        <v>0</v>
      </c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R554" s="215" t="s">
        <v>245</v>
      </c>
      <c r="AT554" s="215" t="s">
        <v>183</v>
      </c>
      <c r="AU554" s="215" t="s">
        <v>182</v>
      </c>
      <c r="AY554" s="15" t="s">
        <v>178</v>
      </c>
      <c r="BE554" s="216">
        <f>IF(N554="základní",J554,0)</f>
        <v>0</v>
      </c>
      <c r="BF554" s="216">
        <f>IF(N554="snížená",J554,0)</f>
        <v>0</v>
      </c>
      <c r="BG554" s="216">
        <f>IF(N554="zákl. přenesená",J554,0)</f>
        <v>0</v>
      </c>
      <c r="BH554" s="216">
        <f>IF(N554="sníž. přenesená",J554,0)</f>
        <v>0</v>
      </c>
      <c r="BI554" s="216">
        <f>IF(N554="nulová",J554,0)</f>
        <v>0</v>
      </c>
      <c r="BJ554" s="15" t="s">
        <v>182</v>
      </c>
      <c r="BK554" s="216">
        <f>ROUND(I554*H554,2)</f>
        <v>0</v>
      </c>
      <c r="BL554" s="15" t="s">
        <v>245</v>
      </c>
      <c r="BM554" s="215" t="s">
        <v>1681</v>
      </c>
    </row>
    <row r="555" spans="1:65" s="2" customFormat="1" ht="49.05" customHeight="1">
      <c r="A555" s="36"/>
      <c r="B555" s="37"/>
      <c r="C555" s="203" t="s">
        <v>1682</v>
      </c>
      <c r="D555" s="203" t="s">
        <v>183</v>
      </c>
      <c r="E555" s="204" t="s">
        <v>1683</v>
      </c>
      <c r="F555" s="205" t="s">
        <v>1684</v>
      </c>
      <c r="G555" s="206" t="s">
        <v>266</v>
      </c>
      <c r="H555" s="207">
        <v>0.31</v>
      </c>
      <c r="I555" s="208"/>
      <c r="J555" s="209">
        <f>ROUND(I555*H555,2)</f>
        <v>0</v>
      </c>
      <c r="K555" s="210"/>
      <c r="L555" s="42"/>
      <c r="M555" s="211" t="s">
        <v>28</v>
      </c>
      <c r="N555" s="212" t="s">
        <v>46</v>
      </c>
      <c r="O555" s="82"/>
      <c r="P555" s="213">
        <f>O555*H555</f>
        <v>0</v>
      </c>
      <c r="Q555" s="213">
        <v>0</v>
      </c>
      <c r="R555" s="213">
        <f>Q555*H555</f>
        <v>0</v>
      </c>
      <c r="S555" s="213">
        <v>0</v>
      </c>
      <c r="T555" s="214">
        <f>S555*H555</f>
        <v>0</v>
      </c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R555" s="215" t="s">
        <v>245</v>
      </c>
      <c r="AT555" s="215" t="s">
        <v>183</v>
      </c>
      <c r="AU555" s="215" t="s">
        <v>182</v>
      </c>
      <c r="AY555" s="15" t="s">
        <v>178</v>
      </c>
      <c r="BE555" s="216">
        <f>IF(N555="základní",J555,0)</f>
        <v>0</v>
      </c>
      <c r="BF555" s="216">
        <f>IF(N555="snížená",J555,0)</f>
        <v>0</v>
      </c>
      <c r="BG555" s="216">
        <f>IF(N555="zákl. přenesená",J555,0)</f>
        <v>0</v>
      </c>
      <c r="BH555" s="216">
        <f>IF(N555="sníž. přenesená",J555,0)</f>
        <v>0</v>
      </c>
      <c r="BI555" s="216">
        <f>IF(N555="nulová",J555,0)</f>
        <v>0</v>
      </c>
      <c r="BJ555" s="15" t="s">
        <v>182</v>
      </c>
      <c r="BK555" s="216">
        <f>ROUND(I555*H555,2)</f>
        <v>0</v>
      </c>
      <c r="BL555" s="15" t="s">
        <v>245</v>
      </c>
      <c r="BM555" s="215" t="s">
        <v>1685</v>
      </c>
    </row>
    <row r="556" spans="1:63" s="12" customFormat="1" ht="22.8" customHeight="1">
      <c r="A556" s="12"/>
      <c r="B556" s="187"/>
      <c r="C556" s="188"/>
      <c r="D556" s="189" t="s">
        <v>73</v>
      </c>
      <c r="E556" s="201" t="s">
        <v>1686</v>
      </c>
      <c r="F556" s="201" t="s">
        <v>1687</v>
      </c>
      <c r="G556" s="188"/>
      <c r="H556" s="188"/>
      <c r="I556" s="191"/>
      <c r="J556" s="202">
        <f>BK556</f>
        <v>0</v>
      </c>
      <c r="K556" s="188"/>
      <c r="L556" s="193"/>
      <c r="M556" s="194"/>
      <c r="N556" s="195"/>
      <c r="O556" s="195"/>
      <c r="P556" s="196">
        <f>SUM(P557:P564)</f>
        <v>0</v>
      </c>
      <c r="Q556" s="195"/>
      <c r="R556" s="196">
        <f>SUM(R557:R564)</f>
        <v>2.35498126</v>
      </c>
      <c r="S556" s="195"/>
      <c r="T556" s="197">
        <f>SUM(T557:T564)</f>
        <v>5.2776</v>
      </c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R556" s="198" t="s">
        <v>182</v>
      </c>
      <c r="AT556" s="199" t="s">
        <v>73</v>
      </c>
      <c r="AU556" s="199" t="s">
        <v>82</v>
      </c>
      <c r="AY556" s="198" t="s">
        <v>178</v>
      </c>
      <c r="BK556" s="200">
        <f>SUM(BK557:BK564)</f>
        <v>0</v>
      </c>
    </row>
    <row r="557" spans="1:65" s="2" customFormat="1" ht="24.15" customHeight="1">
      <c r="A557" s="36"/>
      <c r="B557" s="37"/>
      <c r="C557" s="203" t="s">
        <v>1688</v>
      </c>
      <c r="D557" s="203" t="s">
        <v>183</v>
      </c>
      <c r="E557" s="204" t="s">
        <v>1689</v>
      </c>
      <c r="F557" s="205" t="s">
        <v>1690</v>
      </c>
      <c r="G557" s="206" t="s">
        <v>186</v>
      </c>
      <c r="H557" s="207">
        <v>21.5</v>
      </c>
      <c r="I557" s="208"/>
      <c r="J557" s="209">
        <f>ROUND(I557*H557,2)</f>
        <v>0</v>
      </c>
      <c r="K557" s="210"/>
      <c r="L557" s="42"/>
      <c r="M557" s="211" t="s">
        <v>28</v>
      </c>
      <c r="N557" s="212" t="s">
        <v>46</v>
      </c>
      <c r="O557" s="82"/>
      <c r="P557" s="213">
        <f>O557*H557</f>
        <v>0</v>
      </c>
      <c r="Q557" s="213">
        <v>4E-05</v>
      </c>
      <c r="R557" s="213">
        <f>Q557*H557</f>
        <v>0.0008600000000000001</v>
      </c>
      <c r="S557" s="213">
        <v>0</v>
      </c>
      <c r="T557" s="214">
        <f>S557*H557</f>
        <v>0</v>
      </c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R557" s="215" t="s">
        <v>245</v>
      </c>
      <c r="AT557" s="215" t="s">
        <v>183</v>
      </c>
      <c r="AU557" s="215" t="s">
        <v>182</v>
      </c>
      <c r="AY557" s="15" t="s">
        <v>178</v>
      </c>
      <c r="BE557" s="216">
        <f>IF(N557="základní",J557,0)</f>
        <v>0</v>
      </c>
      <c r="BF557" s="216">
        <f>IF(N557="snížená",J557,0)</f>
        <v>0</v>
      </c>
      <c r="BG557" s="216">
        <f>IF(N557="zákl. přenesená",J557,0)</f>
        <v>0</v>
      </c>
      <c r="BH557" s="216">
        <f>IF(N557="sníž. přenesená",J557,0)</f>
        <v>0</v>
      </c>
      <c r="BI557" s="216">
        <f>IF(N557="nulová",J557,0)</f>
        <v>0</v>
      </c>
      <c r="BJ557" s="15" t="s">
        <v>182</v>
      </c>
      <c r="BK557" s="216">
        <f>ROUND(I557*H557,2)</f>
        <v>0</v>
      </c>
      <c r="BL557" s="15" t="s">
        <v>245</v>
      </c>
      <c r="BM557" s="215" t="s">
        <v>1691</v>
      </c>
    </row>
    <row r="558" spans="1:65" s="2" customFormat="1" ht="24.15" customHeight="1">
      <c r="A558" s="36"/>
      <c r="B558" s="37"/>
      <c r="C558" s="203" t="s">
        <v>1692</v>
      </c>
      <c r="D558" s="203" t="s">
        <v>183</v>
      </c>
      <c r="E558" s="204" t="s">
        <v>1693</v>
      </c>
      <c r="F558" s="205" t="s">
        <v>1694</v>
      </c>
      <c r="G558" s="206" t="s">
        <v>186</v>
      </c>
      <c r="H558" s="207">
        <v>21.5</v>
      </c>
      <c r="I558" s="208"/>
      <c r="J558" s="209">
        <f>ROUND(I558*H558,2)</f>
        <v>0</v>
      </c>
      <c r="K558" s="210"/>
      <c r="L558" s="42"/>
      <c r="M558" s="211" t="s">
        <v>28</v>
      </c>
      <c r="N558" s="212" t="s">
        <v>46</v>
      </c>
      <c r="O558" s="82"/>
      <c r="P558" s="213">
        <f>O558*H558</f>
        <v>0</v>
      </c>
      <c r="Q558" s="213">
        <v>0</v>
      </c>
      <c r="R558" s="213">
        <f>Q558*H558</f>
        <v>0</v>
      </c>
      <c r="S558" s="213">
        <v>0.0664</v>
      </c>
      <c r="T558" s="214">
        <f>S558*H558</f>
        <v>1.4276</v>
      </c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R558" s="215" t="s">
        <v>245</v>
      </c>
      <c r="AT558" s="215" t="s">
        <v>183</v>
      </c>
      <c r="AU558" s="215" t="s">
        <v>182</v>
      </c>
      <c r="AY558" s="15" t="s">
        <v>178</v>
      </c>
      <c r="BE558" s="216">
        <f>IF(N558="základní",J558,0)</f>
        <v>0</v>
      </c>
      <c r="BF558" s="216">
        <f>IF(N558="snížená",J558,0)</f>
        <v>0</v>
      </c>
      <c r="BG558" s="216">
        <f>IF(N558="zákl. přenesená",J558,0)</f>
        <v>0</v>
      </c>
      <c r="BH558" s="216">
        <f>IF(N558="sníž. přenesená",J558,0)</f>
        <v>0</v>
      </c>
      <c r="BI558" s="216">
        <f>IF(N558="nulová",J558,0)</f>
        <v>0</v>
      </c>
      <c r="BJ558" s="15" t="s">
        <v>182</v>
      </c>
      <c r="BK558" s="216">
        <f>ROUND(I558*H558,2)</f>
        <v>0</v>
      </c>
      <c r="BL558" s="15" t="s">
        <v>245</v>
      </c>
      <c r="BM558" s="215" t="s">
        <v>1695</v>
      </c>
    </row>
    <row r="559" spans="1:65" s="2" customFormat="1" ht="24.15" customHeight="1">
      <c r="A559" s="36"/>
      <c r="B559" s="37"/>
      <c r="C559" s="203" t="s">
        <v>1696</v>
      </c>
      <c r="D559" s="203" t="s">
        <v>183</v>
      </c>
      <c r="E559" s="204" t="s">
        <v>1697</v>
      </c>
      <c r="F559" s="205" t="s">
        <v>1698</v>
      </c>
      <c r="G559" s="206" t="s">
        <v>186</v>
      </c>
      <c r="H559" s="207">
        <v>21.5</v>
      </c>
      <c r="I559" s="208"/>
      <c r="J559" s="209">
        <f>ROUND(I559*H559,2)</f>
        <v>0</v>
      </c>
      <c r="K559" s="210"/>
      <c r="L559" s="42"/>
      <c r="M559" s="211" t="s">
        <v>28</v>
      </c>
      <c r="N559" s="212" t="s">
        <v>46</v>
      </c>
      <c r="O559" s="82"/>
      <c r="P559" s="213">
        <f>O559*H559</f>
        <v>0</v>
      </c>
      <c r="Q559" s="213">
        <v>0</v>
      </c>
      <c r="R559" s="213">
        <f>Q559*H559</f>
        <v>0</v>
      </c>
      <c r="S559" s="213">
        <v>0</v>
      </c>
      <c r="T559" s="214">
        <f>S559*H559</f>
        <v>0</v>
      </c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R559" s="215" t="s">
        <v>245</v>
      </c>
      <c r="AT559" s="215" t="s">
        <v>183</v>
      </c>
      <c r="AU559" s="215" t="s">
        <v>182</v>
      </c>
      <c r="AY559" s="15" t="s">
        <v>178</v>
      </c>
      <c r="BE559" s="216">
        <f>IF(N559="základní",J559,0)</f>
        <v>0</v>
      </c>
      <c r="BF559" s="216">
        <f>IF(N559="snížená",J559,0)</f>
        <v>0</v>
      </c>
      <c r="BG559" s="216">
        <f>IF(N559="zákl. přenesená",J559,0)</f>
        <v>0</v>
      </c>
      <c r="BH559" s="216">
        <f>IF(N559="sníž. přenesená",J559,0)</f>
        <v>0</v>
      </c>
      <c r="BI559" s="216">
        <f>IF(N559="nulová",J559,0)</f>
        <v>0</v>
      </c>
      <c r="BJ559" s="15" t="s">
        <v>182</v>
      </c>
      <c r="BK559" s="216">
        <f>ROUND(I559*H559,2)</f>
        <v>0</v>
      </c>
      <c r="BL559" s="15" t="s">
        <v>245</v>
      </c>
      <c r="BM559" s="215" t="s">
        <v>1699</v>
      </c>
    </row>
    <row r="560" spans="1:65" s="2" customFormat="1" ht="24.15" customHeight="1">
      <c r="A560" s="36"/>
      <c r="B560" s="37"/>
      <c r="C560" s="203" t="s">
        <v>1700</v>
      </c>
      <c r="D560" s="203" t="s">
        <v>183</v>
      </c>
      <c r="E560" s="204" t="s">
        <v>1701</v>
      </c>
      <c r="F560" s="205" t="s">
        <v>1702</v>
      </c>
      <c r="G560" s="206" t="s">
        <v>186</v>
      </c>
      <c r="H560" s="207">
        <v>21.5</v>
      </c>
      <c r="I560" s="208"/>
      <c r="J560" s="209">
        <f>ROUND(I560*H560,2)</f>
        <v>0</v>
      </c>
      <c r="K560" s="210"/>
      <c r="L560" s="42"/>
      <c r="M560" s="211" t="s">
        <v>28</v>
      </c>
      <c r="N560" s="212" t="s">
        <v>46</v>
      </c>
      <c r="O560" s="82"/>
      <c r="P560" s="213">
        <f>O560*H560</f>
        <v>0</v>
      </c>
      <c r="Q560" s="213">
        <v>0.06696</v>
      </c>
      <c r="R560" s="213">
        <f>Q560*H560</f>
        <v>1.43964</v>
      </c>
      <c r="S560" s="213">
        <v>0</v>
      </c>
      <c r="T560" s="214">
        <f>S560*H560</f>
        <v>0</v>
      </c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R560" s="215" t="s">
        <v>245</v>
      </c>
      <c r="AT560" s="215" t="s">
        <v>183</v>
      </c>
      <c r="AU560" s="215" t="s">
        <v>182</v>
      </c>
      <c r="AY560" s="15" t="s">
        <v>178</v>
      </c>
      <c r="BE560" s="216">
        <f>IF(N560="základní",J560,0)</f>
        <v>0</v>
      </c>
      <c r="BF560" s="216">
        <f>IF(N560="snížená",J560,0)</f>
        <v>0</v>
      </c>
      <c r="BG560" s="216">
        <f>IF(N560="zákl. přenesená",J560,0)</f>
        <v>0</v>
      </c>
      <c r="BH560" s="216">
        <f>IF(N560="sníž. přenesená",J560,0)</f>
        <v>0</v>
      </c>
      <c r="BI560" s="216">
        <f>IF(N560="nulová",J560,0)</f>
        <v>0</v>
      </c>
      <c r="BJ560" s="15" t="s">
        <v>182</v>
      </c>
      <c r="BK560" s="216">
        <f>ROUND(I560*H560,2)</f>
        <v>0</v>
      </c>
      <c r="BL560" s="15" t="s">
        <v>245</v>
      </c>
      <c r="BM560" s="215" t="s">
        <v>1703</v>
      </c>
    </row>
    <row r="561" spans="1:65" s="2" customFormat="1" ht="37.8" customHeight="1">
      <c r="A561" s="36"/>
      <c r="B561" s="37"/>
      <c r="C561" s="203" t="s">
        <v>1704</v>
      </c>
      <c r="D561" s="203" t="s">
        <v>183</v>
      </c>
      <c r="E561" s="204" t="s">
        <v>1705</v>
      </c>
      <c r="F561" s="205" t="s">
        <v>1706</v>
      </c>
      <c r="G561" s="206" t="s">
        <v>204</v>
      </c>
      <c r="H561" s="207">
        <v>15.4</v>
      </c>
      <c r="I561" s="208"/>
      <c r="J561" s="209">
        <f>ROUND(I561*H561,2)</f>
        <v>0</v>
      </c>
      <c r="K561" s="210"/>
      <c r="L561" s="42"/>
      <c r="M561" s="211" t="s">
        <v>28</v>
      </c>
      <c r="N561" s="212" t="s">
        <v>46</v>
      </c>
      <c r="O561" s="82"/>
      <c r="P561" s="213">
        <f>O561*H561</f>
        <v>0</v>
      </c>
      <c r="Q561" s="213">
        <v>0</v>
      </c>
      <c r="R561" s="213">
        <f>Q561*H561</f>
        <v>0</v>
      </c>
      <c r="S561" s="213">
        <v>0.25</v>
      </c>
      <c r="T561" s="214">
        <f>S561*H561</f>
        <v>3.85</v>
      </c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R561" s="215" t="s">
        <v>245</v>
      </c>
      <c r="AT561" s="215" t="s">
        <v>183</v>
      </c>
      <c r="AU561" s="215" t="s">
        <v>182</v>
      </c>
      <c r="AY561" s="15" t="s">
        <v>178</v>
      </c>
      <c r="BE561" s="216">
        <f>IF(N561="základní",J561,0)</f>
        <v>0</v>
      </c>
      <c r="BF561" s="216">
        <f>IF(N561="snížená",J561,0)</f>
        <v>0</v>
      </c>
      <c r="BG561" s="216">
        <f>IF(N561="zákl. přenesená",J561,0)</f>
        <v>0</v>
      </c>
      <c r="BH561" s="216">
        <f>IF(N561="sníž. přenesená",J561,0)</f>
        <v>0</v>
      </c>
      <c r="BI561" s="216">
        <f>IF(N561="nulová",J561,0)</f>
        <v>0</v>
      </c>
      <c r="BJ561" s="15" t="s">
        <v>182</v>
      </c>
      <c r="BK561" s="216">
        <f>ROUND(I561*H561,2)</f>
        <v>0</v>
      </c>
      <c r="BL561" s="15" t="s">
        <v>245</v>
      </c>
      <c r="BM561" s="215" t="s">
        <v>1707</v>
      </c>
    </row>
    <row r="562" spans="1:65" s="2" customFormat="1" ht="37.8" customHeight="1">
      <c r="A562" s="36"/>
      <c r="B562" s="37"/>
      <c r="C562" s="203" t="s">
        <v>1708</v>
      </c>
      <c r="D562" s="203" t="s">
        <v>183</v>
      </c>
      <c r="E562" s="204" t="s">
        <v>1709</v>
      </c>
      <c r="F562" s="205" t="s">
        <v>1710</v>
      </c>
      <c r="G562" s="206" t="s">
        <v>204</v>
      </c>
      <c r="H562" s="207">
        <v>15.4</v>
      </c>
      <c r="I562" s="208"/>
      <c r="J562" s="209">
        <f>ROUND(I562*H562,2)</f>
        <v>0</v>
      </c>
      <c r="K562" s="210"/>
      <c r="L562" s="42"/>
      <c r="M562" s="211" t="s">
        <v>28</v>
      </c>
      <c r="N562" s="212" t="s">
        <v>46</v>
      </c>
      <c r="O562" s="82"/>
      <c r="P562" s="213">
        <f>O562*H562</f>
        <v>0</v>
      </c>
      <c r="Q562" s="213">
        <v>0.0593819</v>
      </c>
      <c r="R562" s="213">
        <f>Q562*H562</f>
        <v>0.9144812600000001</v>
      </c>
      <c r="S562" s="213">
        <v>0</v>
      </c>
      <c r="T562" s="214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215" t="s">
        <v>245</v>
      </c>
      <c r="AT562" s="215" t="s">
        <v>183</v>
      </c>
      <c r="AU562" s="215" t="s">
        <v>182</v>
      </c>
      <c r="AY562" s="15" t="s">
        <v>178</v>
      </c>
      <c r="BE562" s="216">
        <f>IF(N562="základní",J562,0)</f>
        <v>0</v>
      </c>
      <c r="BF562" s="216">
        <f>IF(N562="snížená",J562,0)</f>
        <v>0</v>
      </c>
      <c r="BG562" s="216">
        <f>IF(N562="zákl. přenesená",J562,0)</f>
        <v>0</v>
      </c>
      <c r="BH562" s="216">
        <f>IF(N562="sníž. přenesená",J562,0)</f>
        <v>0</v>
      </c>
      <c r="BI562" s="216">
        <f>IF(N562="nulová",J562,0)</f>
        <v>0</v>
      </c>
      <c r="BJ562" s="15" t="s">
        <v>182</v>
      </c>
      <c r="BK562" s="216">
        <f>ROUND(I562*H562,2)</f>
        <v>0</v>
      </c>
      <c r="BL562" s="15" t="s">
        <v>245</v>
      </c>
      <c r="BM562" s="215" t="s">
        <v>1711</v>
      </c>
    </row>
    <row r="563" spans="1:65" s="2" customFormat="1" ht="49.05" customHeight="1">
      <c r="A563" s="36"/>
      <c r="B563" s="37"/>
      <c r="C563" s="203" t="s">
        <v>1712</v>
      </c>
      <c r="D563" s="203" t="s">
        <v>183</v>
      </c>
      <c r="E563" s="204" t="s">
        <v>1713</v>
      </c>
      <c r="F563" s="205" t="s">
        <v>1714</v>
      </c>
      <c r="G563" s="206" t="s">
        <v>266</v>
      </c>
      <c r="H563" s="207">
        <v>2.355</v>
      </c>
      <c r="I563" s="208"/>
      <c r="J563" s="209">
        <f>ROUND(I563*H563,2)</f>
        <v>0</v>
      </c>
      <c r="K563" s="210"/>
      <c r="L563" s="42"/>
      <c r="M563" s="211" t="s">
        <v>28</v>
      </c>
      <c r="N563" s="212" t="s">
        <v>46</v>
      </c>
      <c r="O563" s="82"/>
      <c r="P563" s="213">
        <f>O563*H563</f>
        <v>0</v>
      </c>
      <c r="Q563" s="213">
        <v>0</v>
      </c>
      <c r="R563" s="213">
        <f>Q563*H563</f>
        <v>0</v>
      </c>
      <c r="S563" s="213">
        <v>0</v>
      </c>
      <c r="T563" s="214">
        <f>S563*H563</f>
        <v>0</v>
      </c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R563" s="215" t="s">
        <v>245</v>
      </c>
      <c r="AT563" s="215" t="s">
        <v>183</v>
      </c>
      <c r="AU563" s="215" t="s">
        <v>182</v>
      </c>
      <c r="AY563" s="15" t="s">
        <v>178</v>
      </c>
      <c r="BE563" s="216">
        <f>IF(N563="základní",J563,0)</f>
        <v>0</v>
      </c>
      <c r="BF563" s="216">
        <f>IF(N563="snížená",J563,0)</f>
        <v>0</v>
      </c>
      <c r="BG563" s="216">
        <f>IF(N563="zákl. přenesená",J563,0)</f>
        <v>0</v>
      </c>
      <c r="BH563" s="216">
        <f>IF(N563="sníž. přenesená",J563,0)</f>
        <v>0</v>
      </c>
      <c r="BI563" s="216">
        <f>IF(N563="nulová",J563,0)</f>
        <v>0</v>
      </c>
      <c r="BJ563" s="15" t="s">
        <v>182</v>
      </c>
      <c r="BK563" s="216">
        <f>ROUND(I563*H563,2)</f>
        <v>0</v>
      </c>
      <c r="BL563" s="15" t="s">
        <v>245</v>
      </c>
      <c r="BM563" s="215" t="s">
        <v>1715</v>
      </c>
    </row>
    <row r="564" spans="1:65" s="2" customFormat="1" ht="49.05" customHeight="1">
      <c r="A564" s="36"/>
      <c r="B564" s="37"/>
      <c r="C564" s="203" t="s">
        <v>1716</v>
      </c>
      <c r="D564" s="203" t="s">
        <v>183</v>
      </c>
      <c r="E564" s="204" t="s">
        <v>1717</v>
      </c>
      <c r="F564" s="205" t="s">
        <v>1718</v>
      </c>
      <c r="G564" s="206" t="s">
        <v>266</v>
      </c>
      <c r="H564" s="207">
        <v>2.355</v>
      </c>
      <c r="I564" s="208"/>
      <c r="J564" s="209">
        <f>ROUND(I564*H564,2)</f>
        <v>0</v>
      </c>
      <c r="K564" s="210"/>
      <c r="L564" s="42"/>
      <c r="M564" s="211" t="s">
        <v>28</v>
      </c>
      <c r="N564" s="212" t="s">
        <v>46</v>
      </c>
      <c r="O564" s="82"/>
      <c r="P564" s="213">
        <f>O564*H564</f>
        <v>0</v>
      </c>
      <c r="Q564" s="213">
        <v>0</v>
      </c>
      <c r="R564" s="213">
        <f>Q564*H564</f>
        <v>0</v>
      </c>
      <c r="S564" s="213">
        <v>0</v>
      </c>
      <c r="T564" s="214">
        <f>S564*H564</f>
        <v>0</v>
      </c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R564" s="215" t="s">
        <v>245</v>
      </c>
      <c r="AT564" s="215" t="s">
        <v>183</v>
      </c>
      <c r="AU564" s="215" t="s">
        <v>182</v>
      </c>
      <c r="AY564" s="15" t="s">
        <v>178</v>
      </c>
      <c r="BE564" s="216">
        <f>IF(N564="základní",J564,0)</f>
        <v>0</v>
      </c>
      <c r="BF564" s="216">
        <f>IF(N564="snížená",J564,0)</f>
        <v>0</v>
      </c>
      <c r="BG564" s="216">
        <f>IF(N564="zákl. přenesená",J564,0)</f>
        <v>0</v>
      </c>
      <c r="BH564" s="216">
        <f>IF(N564="sníž. přenesená",J564,0)</f>
        <v>0</v>
      </c>
      <c r="BI564" s="216">
        <f>IF(N564="nulová",J564,0)</f>
        <v>0</v>
      </c>
      <c r="BJ564" s="15" t="s">
        <v>182</v>
      </c>
      <c r="BK564" s="216">
        <f>ROUND(I564*H564,2)</f>
        <v>0</v>
      </c>
      <c r="BL564" s="15" t="s">
        <v>245</v>
      </c>
      <c r="BM564" s="215" t="s">
        <v>1719</v>
      </c>
    </row>
    <row r="565" spans="1:63" s="12" customFormat="1" ht="22.8" customHeight="1">
      <c r="A565" s="12"/>
      <c r="B565" s="187"/>
      <c r="C565" s="188"/>
      <c r="D565" s="189" t="s">
        <v>73</v>
      </c>
      <c r="E565" s="201" t="s">
        <v>1720</v>
      </c>
      <c r="F565" s="201" t="s">
        <v>1721</v>
      </c>
      <c r="G565" s="188"/>
      <c r="H565" s="188"/>
      <c r="I565" s="191"/>
      <c r="J565" s="202">
        <f>BK565</f>
        <v>0</v>
      </c>
      <c r="K565" s="188"/>
      <c r="L565" s="193"/>
      <c r="M565" s="194"/>
      <c r="N565" s="195"/>
      <c r="O565" s="195"/>
      <c r="P565" s="196">
        <f>SUM(P566:P588)</f>
        <v>0</v>
      </c>
      <c r="Q565" s="195"/>
      <c r="R565" s="196">
        <f>SUM(R566:R588)</f>
        <v>1.8840299683859998</v>
      </c>
      <c r="S565" s="195"/>
      <c r="T565" s="197">
        <f>SUM(T566:T588)</f>
        <v>0.17400000000000002</v>
      </c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R565" s="198" t="s">
        <v>182</v>
      </c>
      <c r="AT565" s="199" t="s">
        <v>73</v>
      </c>
      <c r="AU565" s="199" t="s">
        <v>82</v>
      </c>
      <c r="AY565" s="198" t="s">
        <v>178</v>
      </c>
      <c r="BK565" s="200">
        <f>SUM(BK566:BK588)</f>
        <v>0</v>
      </c>
    </row>
    <row r="566" spans="1:65" s="2" customFormat="1" ht="24.15" customHeight="1">
      <c r="A566" s="36"/>
      <c r="B566" s="37"/>
      <c r="C566" s="203" t="s">
        <v>1722</v>
      </c>
      <c r="D566" s="203" t="s">
        <v>183</v>
      </c>
      <c r="E566" s="204" t="s">
        <v>1723</v>
      </c>
      <c r="F566" s="205" t="s">
        <v>1724</v>
      </c>
      <c r="G566" s="206" t="s">
        <v>498</v>
      </c>
      <c r="H566" s="207">
        <v>1</v>
      </c>
      <c r="I566" s="208"/>
      <c r="J566" s="209">
        <f>ROUND(I566*H566,2)</f>
        <v>0</v>
      </c>
      <c r="K566" s="210"/>
      <c r="L566" s="42"/>
      <c r="M566" s="211" t="s">
        <v>28</v>
      </c>
      <c r="N566" s="212" t="s">
        <v>46</v>
      </c>
      <c r="O566" s="82"/>
      <c r="P566" s="213">
        <f>O566*H566</f>
        <v>0</v>
      </c>
      <c r="Q566" s="213">
        <v>0</v>
      </c>
      <c r="R566" s="213">
        <f>Q566*H566</f>
        <v>0</v>
      </c>
      <c r="S566" s="213">
        <v>0</v>
      </c>
      <c r="T566" s="214">
        <f>S566*H566</f>
        <v>0</v>
      </c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R566" s="215" t="s">
        <v>245</v>
      </c>
      <c r="AT566" s="215" t="s">
        <v>183</v>
      </c>
      <c r="AU566" s="215" t="s">
        <v>182</v>
      </c>
      <c r="AY566" s="15" t="s">
        <v>178</v>
      </c>
      <c r="BE566" s="216">
        <f>IF(N566="základní",J566,0)</f>
        <v>0</v>
      </c>
      <c r="BF566" s="216">
        <f>IF(N566="snížená",J566,0)</f>
        <v>0</v>
      </c>
      <c r="BG566" s="216">
        <f>IF(N566="zákl. přenesená",J566,0)</f>
        <v>0</v>
      </c>
      <c r="BH566" s="216">
        <f>IF(N566="sníž. přenesená",J566,0)</f>
        <v>0</v>
      </c>
      <c r="BI566" s="216">
        <f>IF(N566="nulová",J566,0)</f>
        <v>0</v>
      </c>
      <c r="BJ566" s="15" t="s">
        <v>182</v>
      </c>
      <c r="BK566" s="216">
        <f>ROUND(I566*H566,2)</f>
        <v>0</v>
      </c>
      <c r="BL566" s="15" t="s">
        <v>245</v>
      </c>
      <c r="BM566" s="215" t="s">
        <v>1725</v>
      </c>
    </row>
    <row r="567" spans="1:65" s="2" customFormat="1" ht="49.05" customHeight="1">
      <c r="A567" s="36"/>
      <c r="B567" s="37"/>
      <c r="C567" s="203" t="s">
        <v>1726</v>
      </c>
      <c r="D567" s="203" t="s">
        <v>183</v>
      </c>
      <c r="E567" s="204" t="s">
        <v>1727</v>
      </c>
      <c r="F567" s="205" t="s">
        <v>1728</v>
      </c>
      <c r="G567" s="206" t="s">
        <v>498</v>
      </c>
      <c r="H567" s="207">
        <v>1</v>
      </c>
      <c r="I567" s="208"/>
      <c r="J567" s="209">
        <f>ROUND(I567*H567,2)</f>
        <v>0</v>
      </c>
      <c r="K567" s="210"/>
      <c r="L567" s="42"/>
      <c r="M567" s="211" t="s">
        <v>28</v>
      </c>
      <c r="N567" s="212" t="s">
        <v>46</v>
      </c>
      <c r="O567" s="82"/>
      <c r="P567" s="213">
        <f>O567*H567</f>
        <v>0</v>
      </c>
      <c r="Q567" s="213">
        <v>0</v>
      </c>
      <c r="R567" s="213">
        <f>Q567*H567</f>
        <v>0</v>
      </c>
      <c r="S567" s="213">
        <v>0</v>
      </c>
      <c r="T567" s="214">
        <f>S567*H567</f>
        <v>0</v>
      </c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R567" s="215" t="s">
        <v>245</v>
      </c>
      <c r="AT567" s="215" t="s">
        <v>183</v>
      </c>
      <c r="AU567" s="215" t="s">
        <v>182</v>
      </c>
      <c r="AY567" s="15" t="s">
        <v>178</v>
      </c>
      <c r="BE567" s="216">
        <f>IF(N567="základní",J567,0)</f>
        <v>0</v>
      </c>
      <c r="BF567" s="216">
        <f>IF(N567="snížená",J567,0)</f>
        <v>0</v>
      </c>
      <c r="BG567" s="216">
        <f>IF(N567="zákl. přenesená",J567,0)</f>
        <v>0</v>
      </c>
      <c r="BH567" s="216">
        <f>IF(N567="sníž. přenesená",J567,0)</f>
        <v>0</v>
      </c>
      <c r="BI567" s="216">
        <f>IF(N567="nulová",J567,0)</f>
        <v>0</v>
      </c>
      <c r="BJ567" s="15" t="s">
        <v>182</v>
      </c>
      <c r="BK567" s="216">
        <f>ROUND(I567*H567,2)</f>
        <v>0</v>
      </c>
      <c r="BL567" s="15" t="s">
        <v>245</v>
      </c>
      <c r="BM567" s="215" t="s">
        <v>1729</v>
      </c>
    </row>
    <row r="568" spans="1:65" s="2" customFormat="1" ht="24.15" customHeight="1">
      <c r="A568" s="36"/>
      <c r="B568" s="37"/>
      <c r="C568" s="203" t="s">
        <v>1730</v>
      </c>
      <c r="D568" s="203" t="s">
        <v>183</v>
      </c>
      <c r="E568" s="204" t="s">
        <v>1731</v>
      </c>
      <c r="F568" s="205" t="s">
        <v>1732</v>
      </c>
      <c r="G568" s="206" t="s">
        <v>498</v>
      </c>
      <c r="H568" s="207">
        <v>1</v>
      </c>
      <c r="I568" s="208"/>
      <c r="J568" s="209">
        <f>ROUND(I568*H568,2)</f>
        <v>0</v>
      </c>
      <c r="K568" s="210"/>
      <c r="L568" s="42"/>
      <c r="M568" s="211" t="s">
        <v>28</v>
      </c>
      <c r="N568" s="212" t="s">
        <v>46</v>
      </c>
      <c r="O568" s="82"/>
      <c r="P568" s="213">
        <f>O568*H568</f>
        <v>0</v>
      </c>
      <c r="Q568" s="213">
        <v>0</v>
      </c>
      <c r="R568" s="213">
        <f>Q568*H568</f>
        <v>0</v>
      </c>
      <c r="S568" s="213">
        <v>0</v>
      </c>
      <c r="T568" s="214">
        <f>S568*H568</f>
        <v>0</v>
      </c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R568" s="215" t="s">
        <v>245</v>
      </c>
      <c r="AT568" s="215" t="s">
        <v>183</v>
      </c>
      <c r="AU568" s="215" t="s">
        <v>182</v>
      </c>
      <c r="AY568" s="15" t="s">
        <v>178</v>
      </c>
      <c r="BE568" s="216">
        <f>IF(N568="základní",J568,0)</f>
        <v>0</v>
      </c>
      <c r="BF568" s="216">
        <f>IF(N568="snížená",J568,0)</f>
        <v>0</v>
      </c>
      <c r="BG568" s="216">
        <f>IF(N568="zákl. přenesená",J568,0)</f>
        <v>0</v>
      </c>
      <c r="BH568" s="216">
        <f>IF(N568="sníž. přenesená",J568,0)</f>
        <v>0</v>
      </c>
      <c r="BI568" s="216">
        <f>IF(N568="nulová",J568,0)</f>
        <v>0</v>
      </c>
      <c r="BJ568" s="15" t="s">
        <v>182</v>
      </c>
      <c r="BK568" s="216">
        <f>ROUND(I568*H568,2)</f>
        <v>0</v>
      </c>
      <c r="BL568" s="15" t="s">
        <v>245</v>
      </c>
      <c r="BM568" s="215" t="s">
        <v>1733</v>
      </c>
    </row>
    <row r="569" spans="1:65" s="2" customFormat="1" ht="37.8" customHeight="1">
      <c r="A569" s="36"/>
      <c r="B569" s="37"/>
      <c r="C569" s="203" t="s">
        <v>1734</v>
      </c>
      <c r="D569" s="203" t="s">
        <v>183</v>
      </c>
      <c r="E569" s="204" t="s">
        <v>1735</v>
      </c>
      <c r="F569" s="205" t="s">
        <v>1736</v>
      </c>
      <c r="G569" s="206" t="s">
        <v>186</v>
      </c>
      <c r="H569" s="207">
        <v>5.612</v>
      </c>
      <c r="I569" s="208"/>
      <c r="J569" s="209">
        <f>ROUND(I569*H569,2)</f>
        <v>0</v>
      </c>
      <c r="K569" s="210"/>
      <c r="L569" s="42"/>
      <c r="M569" s="211" t="s">
        <v>28</v>
      </c>
      <c r="N569" s="212" t="s">
        <v>46</v>
      </c>
      <c r="O569" s="82"/>
      <c r="P569" s="213">
        <f>O569*H569</f>
        <v>0</v>
      </c>
      <c r="Q569" s="213">
        <v>0</v>
      </c>
      <c r="R569" s="213">
        <f>Q569*H569</f>
        <v>0</v>
      </c>
      <c r="S569" s="213">
        <v>0</v>
      </c>
      <c r="T569" s="214">
        <f>S569*H569</f>
        <v>0</v>
      </c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R569" s="215" t="s">
        <v>245</v>
      </c>
      <c r="AT569" s="215" t="s">
        <v>183</v>
      </c>
      <c r="AU569" s="215" t="s">
        <v>182</v>
      </c>
      <c r="AY569" s="15" t="s">
        <v>178</v>
      </c>
      <c r="BE569" s="216">
        <f>IF(N569="základní",J569,0)</f>
        <v>0</v>
      </c>
      <c r="BF569" s="216">
        <f>IF(N569="snížená",J569,0)</f>
        <v>0</v>
      </c>
      <c r="BG569" s="216">
        <f>IF(N569="zákl. přenesená",J569,0)</f>
        <v>0</v>
      </c>
      <c r="BH569" s="216">
        <f>IF(N569="sníž. přenesená",J569,0)</f>
        <v>0</v>
      </c>
      <c r="BI569" s="216">
        <f>IF(N569="nulová",J569,0)</f>
        <v>0</v>
      </c>
      <c r="BJ569" s="15" t="s">
        <v>182</v>
      </c>
      <c r="BK569" s="216">
        <f>ROUND(I569*H569,2)</f>
        <v>0</v>
      </c>
      <c r="BL569" s="15" t="s">
        <v>245</v>
      </c>
      <c r="BM569" s="215" t="s">
        <v>1737</v>
      </c>
    </row>
    <row r="570" spans="1:65" s="2" customFormat="1" ht="37.8" customHeight="1">
      <c r="A570" s="36"/>
      <c r="B570" s="37"/>
      <c r="C570" s="203" t="s">
        <v>1738</v>
      </c>
      <c r="D570" s="203" t="s">
        <v>183</v>
      </c>
      <c r="E570" s="204" t="s">
        <v>1739</v>
      </c>
      <c r="F570" s="205" t="s">
        <v>1740</v>
      </c>
      <c r="G570" s="206" t="s">
        <v>1218</v>
      </c>
      <c r="H570" s="207">
        <v>2</v>
      </c>
      <c r="I570" s="208"/>
      <c r="J570" s="209">
        <f>ROUND(I570*H570,2)</f>
        <v>0</v>
      </c>
      <c r="K570" s="210"/>
      <c r="L570" s="42"/>
      <c r="M570" s="211" t="s">
        <v>28</v>
      </c>
      <c r="N570" s="212" t="s">
        <v>46</v>
      </c>
      <c r="O570" s="82"/>
      <c r="P570" s="213">
        <f>O570*H570</f>
        <v>0</v>
      </c>
      <c r="Q570" s="213">
        <v>0</v>
      </c>
      <c r="R570" s="213">
        <f>Q570*H570</f>
        <v>0</v>
      </c>
      <c r="S570" s="213">
        <v>0</v>
      </c>
      <c r="T570" s="214">
        <f>S570*H570</f>
        <v>0</v>
      </c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R570" s="215" t="s">
        <v>245</v>
      </c>
      <c r="AT570" s="215" t="s">
        <v>183</v>
      </c>
      <c r="AU570" s="215" t="s">
        <v>182</v>
      </c>
      <c r="AY570" s="15" t="s">
        <v>178</v>
      </c>
      <c r="BE570" s="216">
        <f>IF(N570="základní",J570,0)</f>
        <v>0</v>
      </c>
      <c r="BF570" s="216">
        <f>IF(N570="snížená",J570,0)</f>
        <v>0</v>
      </c>
      <c r="BG570" s="216">
        <f>IF(N570="zákl. přenesená",J570,0)</f>
        <v>0</v>
      </c>
      <c r="BH570" s="216">
        <f>IF(N570="sníž. přenesená",J570,0)</f>
        <v>0</v>
      </c>
      <c r="BI570" s="216">
        <f>IF(N570="nulová",J570,0)</f>
        <v>0</v>
      </c>
      <c r="BJ570" s="15" t="s">
        <v>182</v>
      </c>
      <c r="BK570" s="216">
        <f>ROUND(I570*H570,2)</f>
        <v>0</v>
      </c>
      <c r="BL570" s="15" t="s">
        <v>245</v>
      </c>
      <c r="BM570" s="215" t="s">
        <v>1741</v>
      </c>
    </row>
    <row r="571" spans="1:65" s="2" customFormat="1" ht="24.15" customHeight="1">
      <c r="A571" s="36"/>
      <c r="B571" s="37"/>
      <c r="C571" s="203" t="s">
        <v>1742</v>
      </c>
      <c r="D571" s="203" t="s">
        <v>183</v>
      </c>
      <c r="E571" s="204" t="s">
        <v>1743</v>
      </c>
      <c r="F571" s="205" t="s">
        <v>1744</v>
      </c>
      <c r="G571" s="206" t="s">
        <v>1218</v>
      </c>
      <c r="H571" s="207">
        <v>8</v>
      </c>
      <c r="I571" s="208"/>
      <c r="J571" s="209">
        <f>ROUND(I571*H571,2)</f>
        <v>0</v>
      </c>
      <c r="K571" s="210"/>
      <c r="L571" s="42"/>
      <c r="M571" s="211" t="s">
        <v>28</v>
      </c>
      <c r="N571" s="212" t="s">
        <v>46</v>
      </c>
      <c r="O571" s="82"/>
      <c r="P571" s="213">
        <f>O571*H571</f>
        <v>0</v>
      </c>
      <c r="Q571" s="213">
        <v>0</v>
      </c>
      <c r="R571" s="213">
        <f>Q571*H571</f>
        <v>0</v>
      </c>
      <c r="S571" s="213">
        <v>0</v>
      </c>
      <c r="T571" s="214">
        <f>S571*H571</f>
        <v>0</v>
      </c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R571" s="215" t="s">
        <v>245</v>
      </c>
      <c r="AT571" s="215" t="s">
        <v>183</v>
      </c>
      <c r="AU571" s="215" t="s">
        <v>182</v>
      </c>
      <c r="AY571" s="15" t="s">
        <v>178</v>
      </c>
      <c r="BE571" s="216">
        <f>IF(N571="základní",J571,0)</f>
        <v>0</v>
      </c>
      <c r="BF571" s="216">
        <f>IF(N571="snížená",J571,0)</f>
        <v>0</v>
      </c>
      <c r="BG571" s="216">
        <f>IF(N571="zákl. přenesená",J571,0)</f>
        <v>0</v>
      </c>
      <c r="BH571" s="216">
        <f>IF(N571="sníž. přenesená",J571,0)</f>
        <v>0</v>
      </c>
      <c r="BI571" s="216">
        <f>IF(N571="nulová",J571,0)</f>
        <v>0</v>
      </c>
      <c r="BJ571" s="15" t="s">
        <v>182</v>
      </c>
      <c r="BK571" s="216">
        <f>ROUND(I571*H571,2)</f>
        <v>0</v>
      </c>
      <c r="BL571" s="15" t="s">
        <v>245</v>
      </c>
      <c r="BM571" s="215" t="s">
        <v>1745</v>
      </c>
    </row>
    <row r="572" spans="1:65" s="2" customFormat="1" ht="24.15" customHeight="1">
      <c r="A572" s="36"/>
      <c r="B572" s="37"/>
      <c r="C572" s="203" t="s">
        <v>1746</v>
      </c>
      <c r="D572" s="203" t="s">
        <v>183</v>
      </c>
      <c r="E572" s="204" t="s">
        <v>1747</v>
      </c>
      <c r="F572" s="205" t="s">
        <v>1748</v>
      </c>
      <c r="G572" s="206" t="s">
        <v>374</v>
      </c>
      <c r="H572" s="207">
        <v>29</v>
      </c>
      <c r="I572" s="208"/>
      <c r="J572" s="209">
        <f>ROUND(I572*H572,2)</f>
        <v>0</v>
      </c>
      <c r="K572" s="210"/>
      <c r="L572" s="42"/>
      <c r="M572" s="211" t="s">
        <v>28</v>
      </c>
      <c r="N572" s="212" t="s">
        <v>46</v>
      </c>
      <c r="O572" s="82"/>
      <c r="P572" s="213">
        <f>O572*H572</f>
        <v>0</v>
      </c>
      <c r="Q572" s="213">
        <v>0</v>
      </c>
      <c r="R572" s="213">
        <f>Q572*H572</f>
        <v>0</v>
      </c>
      <c r="S572" s="213">
        <v>0.006</v>
      </c>
      <c r="T572" s="214">
        <f>S572*H572</f>
        <v>0.17400000000000002</v>
      </c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R572" s="215" t="s">
        <v>245</v>
      </c>
      <c r="AT572" s="215" t="s">
        <v>183</v>
      </c>
      <c r="AU572" s="215" t="s">
        <v>182</v>
      </c>
      <c r="AY572" s="15" t="s">
        <v>178</v>
      </c>
      <c r="BE572" s="216">
        <f>IF(N572="základní",J572,0)</f>
        <v>0</v>
      </c>
      <c r="BF572" s="216">
        <f>IF(N572="snížená",J572,0)</f>
        <v>0</v>
      </c>
      <c r="BG572" s="216">
        <f>IF(N572="zákl. přenesená",J572,0)</f>
        <v>0</v>
      </c>
      <c r="BH572" s="216">
        <f>IF(N572="sníž. přenesená",J572,0)</f>
        <v>0</v>
      </c>
      <c r="BI572" s="216">
        <f>IF(N572="nulová",J572,0)</f>
        <v>0</v>
      </c>
      <c r="BJ572" s="15" t="s">
        <v>182</v>
      </c>
      <c r="BK572" s="216">
        <f>ROUND(I572*H572,2)</f>
        <v>0</v>
      </c>
      <c r="BL572" s="15" t="s">
        <v>245</v>
      </c>
      <c r="BM572" s="215" t="s">
        <v>1749</v>
      </c>
    </row>
    <row r="573" spans="1:65" s="2" customFormat="1" ht="24.15" customHeight="1">
      <c r="A573" s="36"/>
      <c r="B573" s="37"/>
      <c r="C573" s="203" t="s">
        <v>1750</v>
      </c>
      <c r="D573" s="203" t="s">
        <v>183</v>
      </c>
      <c r="E573" s="204" t="s">
        <v>1751</v>
      </c>
      <c r="F573" s="205" t="s">
        <v>1752</v>
      </c>
      <c r="G573" s="206" t="s">
        <v>186</v>
      </c>
      <c r="H573" s="207">
        <v>51</v>
      </c>
      <c r="I573" s="208"/>
      <c r="J573" s="209">
        <f>ROUND(I573*H573,2)</f>
        <v>0</v>
      </c>
      <c r="K573" s="210"/>
      <c r="L573" s="42"/>
      <c r="M573" s="211" t="s">
        <v>28</v>
      </c>
      <c r="N573" s="212" t="s">
        <v>46</v>
      </c>
      <c r="O573" s="82"/>
      <c r="P573" s="213">
        <f>O573*H573</f>
        <v>0</v>
      </c>
      <c r="Q573" s="213">
        <v>0.00027615</v>
      </c>
      <c r="R573" s="213">
        <f>Q573*H573</f>
        <v>0.014083650000000001</v>
      </c>
      <c r="S573" s="213">
        <v>0</v>
      </c>
      <c r="T573" s="214">
        <f>S573*H573</f>
        <v>0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R573" s="215" t="s">
        <v>245</v>
      </c>
      <c r="AT573" s="215" t="s">
        <v>183</v>
      </c>
      <c r="AU573" s="215" t="s">
        <v>182</v>
      </c>
      <c r="AY573" s="15" t="s">
        <v>178</v>
      </c>
      <c r="BE573" s="216">
        <f>IF(N573="základní",J573,0)</f>
        <v>0</v>
      </c>
      <c r="BF573" s="216">
        <f>IF(N573="snížená",J573,0)</f>
        <v>0</v>
      </c>
      <c r="BG573" s="216">
        <f>IF(N573="zákl. přenesená",J573,0)</f>
        <v>0</v>
      </c>
      <c r="BH573" s="216">
        <f>IF(N573="sníž. přenesená",J573,0)</f>
        <v>0</v>
      </c>
      <c r="BI573" s="216">
        <f>IF(N573="nulová",J573,0)</f>
        <v>0</v>
      </c>
      <c r="BJ573" s="15" t="s">
        <v>182</v>
      </c>
      <c r="BK573" s="216">
        <f>ROUND(I573*H573,2)</f>
        <v>0</v>
      </c>
      <c r="BL573" s="15" t="s">
        <v>245</v>
      </c>
      <c r="BM573" s="215" t="s">
        <v>1753</v>
      </c>
    </row>
    <row r="574" spans="1:65" s="2" customFormat="1" ht="49.05" customHeight="1">
      <c r="A574" s="36"/>
      <c r="B574" s="37"/>
      <c r="C574" s="217" t="s">
        <v>1754</v>
      </c>
      <c r="D574" s="217" t="s">
        <v>272</v>
      </c>
      <c r="E574" s="218" t="s">
        <v>1755</v>
      </c>
      <c r="F574" s="219" t="s">
        <v>1756</v>
      </c>
      <c r="G574" s="220" t="s">
        <v>1218</v>
      </c>
      <c r="H574" s="221">
        <v>29</v>
      </c>
      <c r="I574" s="222"/>
      <c r="J574" s="223">
        <f>ROUND(I574*H574,2)</f>
        <v>0</v>
      </c>
      <c r="K574" s="224"/>
      <c r="L574" s="225"/>
      <c r="M574" s="226" t="s">
        <v>28</v>
      </c>
      <c r="N574" s="227" t="s">
        <v>46</v>
      </c>
      <c r="O574" s="82"/>
      <c r="P574" s="213">
        <f>O574*H574</f>
        <v>0</v>
      </c>
      <c r="Q574" s="213">
        <v>0.0544</v>
      </c>
      <c r="R574" s="213">
        <f>Q574*H574</f>
        <v>1.5776</v>
      </c>
      <c r="S574" s="213">
        <v>0</v>
      </c>
      <c r="T574" s="214">
        <f>S574*H574</f>
        <v>0</v>
      </c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R574" s="215" t="s">
        <v>311</v>
      </c>
      <c r="AT574" s="215" t="s">
        <v>272</v>
      </c>
      <c r="AU574" s="215" t="s">
        <v>182</v>
      </c>
      <c r="AY574" s="15" t="s">
        <v>178</v>
      </c>
      <c r="BE574" s="216">
        <f>IF(N574="základní",J574,0)</f>
        <v>0</v>
      </c>
      <c r="BF574" s="216">
        <f>IF(N574="snížená",J574,0)</f>
        <v>0</v>
      </c>
      <c r="BG574" s="216">
        <f>IF(N574="zákl. přenesená",J574,0)</f>
        <v>0</v>
      </c>
      <c r="BH574" s="216">
        <f>IF(N574="sníž. přenesená",J574,0)</f>
        <v>0</v>
      </c>
      <c r="BI574" s="216">
        <f>IF(N574="nulová",J574,0)</f>
        <v>0</v>
      </c>
      <c r="BJ574" s="15" t="s">
        <v>182</v>
      </c>
      <c r="BK574" s="216">
        <f>ROUND(I574*H574,2)</f>
        <v>0</v>
      </c>
      <c r="BL574" s="15" t="s">
        <v>245</v>
      </c>
      <c r="BM574" s="215" t="s">
        <v>1757</v>
      </c>
    </row>
    <row r="575" spans="1:65" s="2" customFormat="1" ht="49.05" customHeight="1">
      <c r="A575" s="36"/>
      <c r="B575" s="37"/>
      <c r="C575" s="217" t="s">
        <v>1758</v>
      </c>
      <c r="D575" s="217" t="s">
        <v>272</v>
      </c>
      <c r="E575" s="218" t="s">
        <v>1759</v>
      </c>
      <c r="F575" s="219" t="s">
        <v>1760</v>
      </c>
      <c r="G575" s="220" t="s">
        <v>1218</v>
      </c>
      <c r="H575" s="221">
        <v>1</v>
      </c>
      <c r="I575" s="222"/>
      <c r="J575" s="223">
        <f>ROUND(I575*H575,2)</f>
        <v>0</v>
      </c>
      <c r="K575" s="224"/>
      <c r="L575" s="225"/>
      <c r="M575" s="226" t="s">
        <v>28</v>
      </c>
      <c r="N575" s="227" t="s">
        <v>46</v>
      </c>
      <c r="O575" s="82"/>
      <c r="P575" s="213">
        <f>O575*H575</f>
        <v>0</v>
      </c>
      <c r="Q575" s="213">
        <v>0.0544</v>
      </c>
      <c r="R575" s="213">
        <f>Q575*H575</f>
        <v>0.0544</v>
      </c>
      <c r="S575" s="213">
        <v>0</v>
      </c>
      <c r="T575" s="214">
        <f>S575*H575</f>
        <v>0</v>
      </c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R575" s="215" t="s">
        <v>311</v>
      </c>
      <c r="AT575" s="215" t="s">
        <v>272</v>
      </c>
      <c r="AU575" s="215" t="s">
        <v>182</v>
      </c>
      <c r="AY575" s="15" t="s">
        <v>178</v>
      </c>
      <c r="BE575" s="216">
        <f>IF(N575="základní",J575,0)</f>
        <v>0</v>
      </c>
      <c r="BF575" s="216">
        <f>IF(N575="snížená",J575,0)</f>
        <v>0</v>
      </c>
      <c r="BG575" s="216">
        <f>IF(N575="zákl. přenesená",J575,0)</f>
        <v>0</v>
      </c>
      <c r="BH575" s="216">
        <f>IF(N575="sníž. přenesená",J575,0)</f>
        <v>0</v>
      </c>
      <c r="BI575" s="216">
        <f>IF(N575="nulová",J575,0)</f>
        <v>0</v>
      </c>
      <c r="BJ575" s="15" t="s">
        <v>182</v>
      </c>
      <c r="BK575" s="216">
        <f>ROUND(I575*H575,2)</f>
        <v>0</v>
      </c>
      <c r="BL575" s="15" t="s">
        <v>245</v>
      </c>
      <c r="BM575" s="215" t="s">
        <v>1761</v>
      </c>
    </row>
    <row r="576" spans="1:65" s="2" customFormat="1" ht="24.15" customHeight="1">
      <c r="A576" s="36"/>
      <c r="B576" s="37"/>
      <c r="C576" s="203" t="s">
        <v>1762</v>
      </c>
      <c r="D576" s="203" t="s">
        <v>183</v>
      </c>
      <c r="E576" s="204" t="s">
        <v>1763</v>
      </c>
      <c r="F576" s="205" t="s">
        <v>1764</v>
      </c>
      <c r="G576" s="206" t="s">
        <v>374</v>
      </c>
      <c r="H576" s="207">
        <v>4</v>
      </c>
      <c r="I576" s="208"/>
      <c r="J576" s="209">
        <f>ROUND(I576*H576,2)</f>
        <v>0</v>
      </c>
      <c r="K576" s="210"/>
      <c r="L576" s="42"/>
      <c r="M576" s="211" t="s">
        <v>28</v>
      </c>
      <c r="N576" s="212" t="s">
        <v>46</v>
      </c>
      <c r="O576" s="82"/>
      <c r="P576" s="213">
        <f>O576*H576</f>
        <v>0</v>
      </c>
      <c r="Q576" s="213">
        <v>0.0002684875</v>
      </c>
      <c r="R576" s="213">
        <f>Q576*H576</f>
        <v>0.00107395</v>
      </c>
      <c r="S576" s="213">
        <v>0</v>
      </c>
      <c r="T576" s="214">
        <f>S576*H576</f>
        <v>0</v>
      </c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R576" s="215" t="s">
        <v>245</v>
      </c>
      <c r="AT576" s="215" t="s">
        <v>183</v>
      </c>
      <c r="AU576" s="215" t="s">
        <v>182</v>
      </c>
      <c r="AY576" s="15" t="s">
        <v>178</v>
      </c>
      <c r="BE576" s="216">
        <f>IF(N576="základní",J576,0)</f>
        <v>0</v>
      </c>
      <c r="BF576" s="216">
        <f>IF(N576="snížená",J576,0)</f>
        <v>0</v>
      </c>
      <c r="BG576" s="216">
        <f>IF(N576="zákl. přenesená",J576,0)</f>
        <v>0</v>
      </c>
      <c r="BH576" s="216">
        <f>IF(N576="sníž. přenesená",J576,0)</f>
        <v>0</v>
      </c>
      <c r="BI576" s="216">
        <f>IF(N576="nulová",J576,0)</f>
        <v>0</v>
      </c>
      <c r="BJ576" s="15" t="s">
        <v>182</v>
      </c>
      <c r="BK576" s="216">
        <f>ROUND(I576*H576,2)</f>
        <v>0</v>
      </c>
      <c r="BL576" s="15" t="s">
        <v>245</v>
      </c>
      <c r="BM576" s="215" t="s">
        <v>1765</v>
      </c>
    </row>
    <row r="577" spans="1:65" s="2" customFormat="1" ht="49.05" customHeight="1">
      <c r="A577" s="36"/>
      <c r="B577" s="37"/>
      <c r="C577" s="217" t="s">
        <v>1766</v>
      </c>
      <c r="D577" s="217" t="s">
        <v>272</v>
      </c>
      <c r="E577" s="218" t="s">
        <v>1767</v>
      </c>
      <c r="F577" s="219" t="s">
        <v>1768</v>
      </c>
      <c r="G577" s="220" t="s">
        <v>1218</v>
      </c>
      <c r="H577" s="221">
        <v>1</v>
      </c>
      <c r="I577" s="222"/>
      <c r="J577" s="223">
        <f>ROUND(I577*H577,2)</f>
        <v>0</v>
      </c>
      <c r="K577" s="224"/>
      <c r="L577" s="225"/>
      <c r="M577" s="226" t="s">
        <v>28</v>
      </c>
      <c r="N577" s="227" t="s">
        <v>46</v>
      </c>
      <c r="O577" s="82"/>
      <c r="P577" s="213">
        <f>O577*H577</f>
        <v>0</v>
      </c>
      <c r="Q577" s="213">
        <v>0.0448</v>
      </c>
      <c r="R577" s="213">
        <f>Q577*H577</f>
        <v>0.0448</v>
      </c>
      <c r="S577" s="213">
        <v>0</v>
      </c>
      <c r="T577" s="214">
        <f>S577*H577</f>
        <v>0</v>
      </c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R577" s="215" t="s">
        <v>311</v>
      </c>
      <c r="AT577" s="215" t="s">
        <v>272</v>
      </c>
      <c r="AU577" s="215" t="s">
        <v>182</v>
      </c>
      <c r="AY577" s="15" t="s">
        <v>178</v>
      </c>
      <c r="BE577" s="216">
        <f>IF(N577="základní",J577,0)</f>
        <v>0</v>
      </c>
      <c r="BF577" s="216">
        <f>IF(N577="snížená",J577,0)</f>
        <v>0</v>
      </c>
      <c r="BG577" s="216">
        <f>IF(N577="zákl. přenesená",J577,0)</f>
        <v>0</v>
      </c>
      <c r="BH577" s="216">
        <f>IF(N577="sníž. přenesená",J577,0)</f>
        <v>0</v>
      </c>
      <c r="BI577" s="216">
        <f>IF(N577="nulová",J577,0)</f>
        <v>0</v>
      </c>
      <c r="BJ577" s="15" t="s">
        <v>182</v>
      </c>
      <c r="BK577" s="216">
        <f>ROUND(I577*H577,2)</f>
        <v>0</v>
      </c>
      <c r="BL577" s="15" t="s">
        <v>245</v>
      </c>
      <c r="BM577" s="215" t="s">
        <v>1769</v>
      </c>
    </row>
    <row r="578" spans="1:65" s="2" customFormat="1" ht="37.8" customHeight="1">
      <c r="A578" s="36"/>
      <c r="B578" s="37"/>
      <c r="C578" s="217" t="s">
        <v>1770</v>
      </c>
      <c r="D578" s="217" t="s">
        <v>272</v>
      </c>
      <c r="E578" s="218" t="s">
        <v>1771</v>
      </c>
      <c r="F578" s="219" t="s">
        <v>1772</v>
      </c>
      <c r="G578" s="220" t="s">
        <v>1218</v>
      </c>
      <c r="H578" s="221">
        <v>1</v>
      </c>
      <c r="I578" s="222"/>
      <c r="J578" s="223">
        <f>ROUND(I578*H578,2)</f>
        <v>0</v>
      </c>
      <c r="K578" s="224"/>
      <c r="L578" s="225"/>
      <c r="M578" s="226" t="s">
        <v>28</v>
      </c>
      <c r="N578" s="227" t="s">
        <v>46</v>
      </c>
      <c r="O578" s="82"/>
      <c r="P578" s="213">
        <f>O578*H578</f>
        <v>0</v>
      </c>
      <c r="Q578" s="213">
        <v>0.0136</v>
      </c>
      <c r="R578" s="213">
        <f>Q578*H578</f>
        <v>0.0136</v>
      </c>
      <c r="S578" s="213">
        <v>0</v>
      </c>
      <c r="T578" s="214">
        <f>S578*H578</f>
        <v>0</v>
      </c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R578" s="215" t="s">
        <v>311</v>
      </c>
      <c r="AT578" s="215" t="s">
        <v>272</v>
      </c>
      <c r="AU578" s="215" t="s">
        <v>182</v>
      </c>
      <c r="AY578" s="15" t="s">
        <v>178</v>
      </c>
      <c r="BE578" s="216">
        <f>IF(N578="základní",J578,0)</f>
        <v>0</v>
      </c>
      <c r="BF578" s="216">
        <f>IF(N578="snížená",J578,0)</f>
        <v>0</v>
      </c>
      <c r="BG578" s="216">
        <f>IF(N578="zákl. přenesená",J578,0)</f>
        <v>0</v>
      </c>
      <c r="BH578" s="216">
        <f>IF(N578="sníž. přenesená",J578,0)</f>
        <v>0</v>
      </c>
      <c r="BI578" s="216">
        <f>IF(N578="nulová",J578,0)</f>
        <v>0</v>
      </c>
      <c r="BJ578" s="15" t="s">
        <v>182</v>
      </c>
      <c r="BK578" s="216">
        <f>ROUND(I578*H578,2)</f>
        <v>0</v>
      </c>
      <c r="BL578" s="15" t="s">
        <v>245</v>
      </c>
      <c r="BM578" s="215" t="s">
        <v>1773</v>
      </c>
    </row>
    <row r="579" spans="1:65" s="2" customFormat="1" ht="37.8" customHeight="1">
      <c r="A579" s="36"/>
      <c r="B579" s="37"/>
      <c r="C579" s="217" t="s">
        <v>1774</v>
      </c>
      <c r="D579" s="217" t="s">
        <v>272</v>
      </c>
      <c r="E579" s="218" t="s">
        <v>1775</v>
      </c>
      <c r="F579" s="219" t="s">
        <v>1776</v>
      </c>
      <c r="G579" s="220" t="s">
        <v>1218</v>
      </c>
      <c r="H579" s="221">
        <v>1</v>
      </c>
      <c r="I579" s="222"/>
      <c r="J579" s="223">
        <f>ROUND(I579*H579,2)</f>
        <v>0</v>
      </c>
      <c r="K579" s="224"/>
      <c r="L579" s="225"/>
      <c r="M579" s="226" t="s">
        <v>28</v>
      </c>
      <c r="N579" s="227" t="s">
        <v>46</v>
      </c>
      <c r="O579" s="82"/>
      <c r="P579" s="213">
        <f>O579*H579</f>
        <v>0</v>
      </c>
      <c r="Q579" s="213">
        <v>0.0144</v>
      </c>
      <c r="R579" s="213">
        <f>Q579*H579</f>
        <v>0.0144</v>
      </c>
      <c r="S579" s="213">
        <v>0</v>
      </c>
      <c r="T579" s="214">
        <f>S579*H579</f>
        <v>0</v>
      </c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R579" s="215" t="s">
        <v>311</v>
      </c>
      <c r="AT579" s="215" t="s">
        <v>272</v>
      </c>
      <c r="AU579" s="215" t="s">
        <v>182</v>
      </c>
      <c r="AY579" s="15" t="s">
        <v>178</v>
      </c>
      <c r="BE579" s="216">
        <f>IF(N579="základní",J579,0)</f>
        <v>0</v>
      </c>
      <c r="BF579" s="216">
        <f>IF(N579="snížená",J579,0)</f>
        <v>0</v>
      </c>
      <c r="BG579" s="216">
        <f>IF(N579="zákl. přenesená",J579,0)</f>
        <v>0</v>
      </c>
      <c r="BH579" s="216">
        <f>IF(N579="sníž. přenesená",J579,0)</f>
        <v>0</v>
      </c>
      <c r="BI579" s="216">
        <f>IF(N579="nulová",J579,0)</f>
        <v>0</v>
      </c>
      <c r="BJ579" s="15" t="s">
        <v>182</v>
      </c>
      <c r="BK579" s="216">
        <f>ROUND(I579*H579,2)</f>
        <v>0</v>
      </c>
      <c r="BL579" s="15" t="s">
        <v>245</v>
      </c>
      <c r="BM579" s="215" t="s">
        <v>1777</v>
      </c>
    </row>
    <row r="580" spans="1:65" s="2" customFormat="1" ht="37.8" customHeight="1">
      <c r="A580" s="36"/>
      <c r="B580" s="37"/>
      <c r="C580" s="217" t="s">
        <v>1778</v>
      </c>
      <c r="D580" s="217" t="s">
        <v>272</v>
      </c>
      <c r="E580" s="218" t="s">
        <v>1779</v>
      </c>
      <c r="F580" s="219" t="s">
        <v>1780</v>
      </c>
      <c r="G580" s="220" t="s">
        <v>1218</v>
      </c>
      <c r="H580" s="221">
        <v>1</v>
      </c>
      <c r="I580" s="222"/>
      <c r="J580" s="223">
        <f>ROUND(I580*H580,2)</f>
        <v>0</v>
      </c>
      <c r="K580" s="224"/>
      <c r="L580" s="225"/>
      <c r="M580" s="226" t="s">
        <v>28</v>
      </c>
      <c r="N580" s="227" t="s">
        <v>46</v>
      </c>
      <c r="O580" s="82"/>
      <c r="P580" s="213">
        <f>O580*H580</f>
        <v>0</v>
      </c>
      <c r="Q580" s="213">
        <v>0.01952</v>
      </c>
      <c r="R580" s="213">
        <f>Q580*H580</f>
        <v>0.01952</v>
      </c>
      <c r="S580" s="213">
        <v>0</v>
      </c>
      <c r="T580" s="214">
        <f>S580*H580</f>
        <v>0</v>
      </c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R580" s="215" t="s">
        <v>311</v>
      </c>
      <c r="AT580" s="215" t="s">
        <v>272</v>
      </c>
      <c r="AU580" s="215" t="s">
        <v>182</v>
      </c>
      <c r="AY580" s="15" t="s">
        <v>178</v>
      </c>
      <c r="BE580" s="216">
        <f>IF(N580="základní",J580,0)</f>
        <v>0</v>
      </c>
      <c r="BF580" s="216">
        <f>IF(N580="snížená",J580,0)</f>
        <v>0</v>
      </c>
      <c r="BG580" s="216">
        <f>IF(N580="zákl. přenesená",J580,0)</f>
        <v>0</v>
      </c>
      <c r="BH580" s="216">
        <f>IF(N580="sníž. přenesená",J580,0)</f>
        <v>0</v>
      </c>
      <c r="BI580" s="216">
        <f>IF(N580="nulová",J580,0)</f>
        <v>0</v>
      </c>
      <c r="BJ580" s="15" t="s">
        <v>182</v>
      </c>
      <c r="BK580" s="216">
        <f>ROUND(I580*H580,2)</f>
        <v>0</v>
      </c>
      <c r="BL580" s="15" t="s">
        <v>245</v>
      </c>
      <c r="BM580" s="215" t="s">
        <v>1781</v>
      </c>
    </row>
    <row r="581" spans="1:65" s="2" customFormat="1" ht="14.4" customHeight="1">
      <c r="A581" s="36"/>
      <c r="B581" s="37"/>
      <c r="C581" s="203" t="s">
        <v>1782</v>
      </c>
      <c r="D581" s="203" t="s">
        <v>183</v>
      </c>
      <c r="E581" s="204" t="s">
        <v>1783</v>
      </c>
      <c r="F581" s="205" t="s">
        <v>1784</v>
      </c>
      <c r="G581" s="206" t="s">
        <v>374</v>
      </c>
      <c r="H581" s="207">
        <v>16</v>
      </c>
      <c r="I581" s="208"/>
      <c r="J581" s="209">
        <f>ROUND(I581*H581,2)</f>
        <v>0</v>
      </c>
      <c r="K581" s="210"/>
      <c r="L581" s="42"/>
      <c r="M581" s="211" t="s">
        <v>28</v>
      </c>
      <c r="N581" s="212" t="s">
        <v>46</v>
      </c>
      <c r="O581" s="82"/>
      <c r="P581" s="213">
        <f>O581*H581</f>
        <v>0</v>
      </c>
      <c r="Q581" s="213">
        <v>0</v>
      </c>
      <c r="R581" s="213">
        <f>Q581*H581</f>
        <v>0</v>
      </c>
      <c r="S581" s="213">
        <v>0</v>
      </c>
      <c r="T581" s="214">
        <f>S581*H581</f>
        <v>0</v>
      </c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R581" s="215" t="s">
        <v>245</v>
      </c>
      <c r="AT581" s="215" t="s">
        <v>183</v>
      </c>
      <c r="AU581" s="215" t="s">
        <v>182</v>
      </c>
      <c r="AY581" s="15" t="s">
        <v>178</v>
      </c>
      <c r="BE581" s="216">
        <f>IF(N581="základní",J581,0)</f>
        <v>0</v>
      </c>
      <c r="BF581" s="216">
        <f>IF(N581="snížená",J581,0)</f>
        <v>0</v>
      </c>
      <c r="BG581" s="216">
        <f>IF(N581="zákl. přenesená",J581,0)</f>
        <v>0</v>
      </c>
      <c r="BH581" s="216">
        <f>IF(N581="sníž. přenesená",J581,0)</f>
        <v>0</v>
      </c>
      <c r="BI581" s="216">
        <f>IF(N581="nulová",J581,0)</f>
        <v>0</v>
      </c>
      <c r="BJ581" s="15" t="s">
        <v>182</v>
      </c>
      <c r="BK581" s="216">
        <f>ROUND(I581*H581,2)</f>
        <v>0</v>
      </c>
      <c r="BL581" s="15" t="s">
        <v>245</v>
      </c>
      <c r="BM581" s="215" t="s">
        <v>1785</v>
      </c>
    </row>
    <row r="582" spans="1:65" s="2" customFormat="1" ht="14.4" customHeight="1">
      <c r="A582" s="36"/>
      <c r="B582" s="37"/>
      <c r="C582" s="217" t="s">
        <v>1786</v>
      </c>
      <c r="D582" s="217" t="s">
        <v>272</v>
      </c>
      <c r="E582" s="218" t="s">
        <v>1787</v>
      </c>
      <c r="F582" s="219" t="s">
        <v>1788</v>
      </c>
      <c r="G582" s="220" t="s">
        <v>374</v>
      </c>
      <c r="H582" s="221">
        <v>16</v>
      </c>
      <c r="I582" s="222"/>
      <c r="J582" s="223">
        <f>ROUND(I582*H582,2)</f>
        <v>0</v>
      </c>
      <c r="K582" s="224"/>
      <c r="L582" s="225"/>
      <c r="M582" s="226" t="s">
        <v>28</v>
      </c>
      <c r="N582" s="227" t="s">
        <v>46</v>
      </c>
      <c r="O582" s="82"/>
      <c r="P582" s="213">
        <f>O582*H582</f>
        <v>0</v>
      </c>
      <c r="Q582" s="213">
        <v>0.00096</v>
      </c>
      <c r="R582" s="213">
        <f>Q582*H582</f>
        <v>0.01536</v>
      </c>
      <c r="S582" s="213">
        <v>0</v>
      </c>
      <c r="T582" s="214">
        <f>S582*H582</f>
        <v>0</v>
      </c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R582" s="215" t="s">
        <v>311</v>
      </c>
      <c r="AT582" s="215" t="s">
        <v>272</v>
      </c>
      <c r="AU582" s="215" t="s">
        <v>182</v>
      </c>
      <c r="AY582" s="15" t="s">
        <v>178</v>
      </c>
      <c r="BE582" s="216">
        <f>IF(N582="základní",J582,0)</f>
        <v>0</v>
      </c>
      <c r="BF582" s="216">
        <f>IF(N582="snížená",J582,0)</f>
        <v>0</v>
      </c>
      <c r="BG582" s="216">
        <f>IF(N582="zákl. přenesená",J582,0)</f>
        <v>0</v>
      </c>
      <c r="BH582" s="216">
        <f>IF(N582="sníž. přenesená",J582,0)</f>
        <v>0</v>
      </c>
      <c r="BI582" s="216">
        <f>IF(N582="nulová",J582,0)</f>
        <v>0</v>
      </c>
      <c r="BJ582" s="15" t="s">
        <v>182</v>
      </c>
      <c r="BK582" s="216">
        <f>ROUND(I582*H582,2)</f>
        <v>0</v>
      </c>
      <c r="BL582" s="15" t="s">
        <v>245</v>
      </c>
      <c r="BM582" s="215" t="s">
        <v>1789</v>
      </c>
    </row>
    <row r="583" spans="1:65" s="2" customFormat="1" ht="37.8" customHeight="1">
      <c r="A583" s="36"/>
      <c r="B583" s="37"/>
      <c r="C583" s="203" t="s">
        <v>1790</v>
      </c>
      <c r="D583" s="203" t="s">
        <v>183</v>
      </c>
      <c r="E583" s="204" t="s">
        <v>1791</v>
      </c>
      <c r="F583" s="205" t="s">
        <v>1792</v>
      </c>
      <c r="G583" s="206" t="s">
        <v>204</v>
      </c>
      <c r="H583" s="207">
        <v>341.24</v>
      </c>
      <c r="I583" s="208"/>
      <c r="J583" s="209">
        <f>ROUND(I583*H583,2)</f>
        <v>0</v>
      </c>
      <c r="K583" s="210"/>
      <c r="L583" s="42"/>
      <c r="M583" s="211" t="s">
        <v>28</v>
      </c>
      <c r="N583" s="212" t="s">
        <v>46</v>
      </c>
      <c r="O583" s="82"/>
      <c r="P583" s="213">
        <f>O583*H583</f>
        <v>0</v>
      </c>
      <c r="Q583" s="213">
        <v>0.0001502511</v>
      </c>
      <c r="R583" s="213">
        <f>Q583*H583</f>
        <v>0.051271685363999994</v>
      </c>
      <c r="S583" s="213">
        <v>0</v>
      </c>
      <c r="T583" s="214">
        <f>S583*H583</f>
        <v>0</v>
      </c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R583" s="215" t="s">
        <v>245</v>
      </c>
      <c r="AT583" s="215" t="s">
        <v>183</v>
      </c>
      <c r="AU583" s="215" t="s">
        <v>182</v>
      </c>
      <c r="AY583" s="15" t="s">
        <v>178</v>
      </c>
      <c r="BE583" s="216">
        <f>IF(N583="základní",J583,0)</f>
        <v>0</v>
      </c>
      <c r="BF583" s="216">
        <f>IF(N583="snížená",J583,0)</f>
        <v>0</v>
      </c>
      <c r="BG583" s="216">
        <f>IF(N583="zákl. přenesená",J583,0)</f>
        <v>0</v>
      </c>
      <c r="BH583" s="216">
        <f>IF(N583="sníž. přenesená",J583,0)</f>
        <v>0</v>
      </c>
      <c r="BI583" s="216">
        <f>IF(N583="nulová",J583,0)</f>
        <v>0</v>
      </c>
      <c r="BJ583" s="15" t="s">
        <v>182</v>
      </c>
      <c r="BK583" s="216">
        <f>ROUND(I583*H583,2)</f>
        <v>0</v>
      </c>
      <c r="BL583" s="15" t="s">
        <v>245</v>
      </c>
      <c r="BM583" s="215" t="s">
        <v>1793</v>
      </c>
    </row>
    <row r="584" spans="1:65" s="2" customFormat="1" ht="37.8" customHeight="1">
      <c r="A584" s="36"/>
      <c r="B584" s="37"/>
      <c r="C584" s="203" t="s">
        <v>1794</v>
      </c>
      <c r="D584" s="203" t="s">
        <v>183</v>
      </c>
      <c r="E584" s="204" t="s">
        <v>1795</v>
      </c>
      <c r="F584" s="205" t="s">
        <v>1796</v>
      </c>
      <c r="G584" s="206" t="s">
        <v>204</v>
      </c>
      <c r="H584" s="207">
        <v>176.06</v>
      </c>
      <c r="I584" s="208"/>
      <c r="J584" s="209">
        <f>ROUND(I584*H584,2)</f>
        <v>0</v>
      </c>
      <c r="K584" s="210"/>
      <c r="L584" s="42"/>
      <c r="M584" s="211" t="s">
        <v>28</v>
      </c>
      <c r="N584" s="212" t="s">
        <v>46</v>
      </c>
      <c r="O584" s="82"/>
      <c r="P584" s="213">
        <f>O584*H584</f>
        <v>0</v>
      </c>
      <c r="Q584" s="213">
        <v>0.0002778637</v>
      </c>
      <c r="R584" s="213">
        <f>Q584*H584</f>
        <v>0.048920683022000006</v>
      </c>
      <c r="S584" s="213">
        <v>0</v>
      </c>
      <c r="T584" s="214">
        <f>S584*H584</f>
        <v>0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215" t="s">
        <v>245</v>
      </c>
      <c r="AT584" s="215" t="s">
        <v>183</v>
      </c>
      <c r="AU584" s="215" t="s">
        <v>182</v>
      </c>
      <c r="AY584" s="15" t="s">
        <v>178</v>
      </c>
      <c r="BE584" s="216">
        <f>IF(N584="základní",J584,0)</f>
        <v>0</v>
      </c>
      <c r="BF584" s="216">
        <f>IF(N584="snížená",J584,0)</f>
        <v>0</v>
      </c>
      <c r="BG584" s="216">
        <f>IF(N584="zákl. přenesená",J584,0)</f>
        <v>0</v>
      </c>
      <c r="BH584" s="216">
        <f>IF(N584="sníž. přenesená",J584,0)</f>
        <v>0</v>
      </c>
      <c r="BI584" s="216">
        <f>IF(N584="nulová",J584,0)</f>
        <v>0</v>
      </c>
      <c r="BJ584" s="15" t="s">
        <v>182</v>
      </c>
      <c r="BK584" s="216">
        <f>ROUND(I584*H584,2)</f>
        <v>0</v>
      </c>
      <c r="BL584" s="15" t="s">
        <v>245</v>
      </c>
      <c r="BM584" s="215" t="s">
        <v>1797</v>
      </c>
    </row>
    <row r="585" spans="1:65" s="2" customFormat="1" ht="37.8" customHeight="1">
      <c r="A585" s="36"/>
      <c r="B585" s="37"/>
      <c r="C585" s="203" t="s">
        <v>1798</v>
      </c>
      <c r="D585" s="203" t="s">
        <v>183</v>
      </c>
      <c r="E585" s="204" t="s">
        <v>1799</v>
      </c>
      <c r="F585" s="205" t="s">
        <v>1800</v>
      </c>
      <c r="G585" s="206" t="s">
        <v>374</v>
      </c>
      <c r="H585" s="207">
        <v>29</v>
      </c>
      <c r="I585" s="208"/>
      <c r="J585" s="209">
        <f>ROUND(I585*H585,2)</f>
        <v>0</v>
      </c>
      <c r="K585" s="210"/>
      <c r="L585" s="42"/>
      <c r="M585" s="211" t="s">
        <v>28</v>
      </c>
      <c r="N585" s="212" t="s">
        <v>46</v>
      </c>
      <c r="O585" s="82"/>
      <c r="P585" s="213">
        <f>O585*H585</f>
        <v>0</v>
      </c>
      <c r="Q585" s="213">
        <v>0</v>
      </c>
      <c r="R585" s="213">
        <f>Q585*H585</f>
        <v>0</v>
      </c>
      <c r="S585" s="213">
        <v>0</v>
      </c>
      <c r="T585" s="214">
        <f>S585*H585</f>
        <v>0</v>
      </c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R585" s="215" t="s">
        <v>245</v>
      </c>
      <c r="AT585" s="215" t="s">
        <v>183</v>
      </c>
      <c r="AU585" s="215" t="s">
        <v>182</v>
      </c>
      <c r="AY585" s="15" t="s">
        <v>178</v>
      </c>
      <c r="BE585" s="216">
        <f>IF(N585="základní",J585,0)</f>
        <v>0</v>
      </c>
      <c r="BF585" s="216">
        <f>IF(N585="snížená",J585,0)</f>
        <v>0</v>
      </c>
      <c r="BG585" s="216">
        <f>IF(N585="zákl. přenesená",J585,0)</f>
        <v>0</v>
      </c>
      <c r="BH585" s="216">
        <f>IF(N585="sníž. přenesená",J585,0)</f>
        <v>0</v>
      </c>
      <c r="BI585" s="216">
        <f>IF(N585="nulová",J585,0)</f>
        <v>0</v>
      </c>
      <c r="BJ585" s="15" t="s">
        <v>182</v>
      </c>
      <c r="BK585" s="216">
        <f>ROUND(I585*H585,2)</f>
        <v>0</v>
      </c>
      <c r="BL585" s="15" t="s">
        <v>245</v>
      </c>
      <c r="BM585" s="215" t="s">
        <v>1801</v>
      </c>
    </row>
    <row r="586" spans="1:65" s="2" customFormat="1" ht="14.4" customHeight="1">
      <c r="A586" s="36"/>
      <c r="B586" s="37"/>
      <c r="C586" s="217" t="s">
        <v>1802</v>
      </c>
      <c r="D586" s="217" t="s">
        <v>272</v>
      </c>
      <c r="E586" s="218" t="s">
        <v>1803</v>
      </c>
      <c r="F586" s="219" t="s">
        <v>1804</v>
      </c>
      <c r="G586" s="220" t="s">
        <v>1218</v>
      </c>
      <c r="H586" s="221">
        <v>29</v>
      </c>
      <c r="I586" s="222"/>
      <c r="J586" s="223">
        <f>ROUND(I586*H586,2)</f>
        <v>0</v>
      </c>
      <c r="K586" s="224"/>
      <c r="L586" s="225"/>
      <c r="M586" s="226" t="s">
        <v>28</v>
      </c>
      <c r="N586" s="227" t="s">
        <v>46</v>
      </c>
      <c r="O586" s="82"/>
      <c r="P586" s="213">
        <f>O586*H586</f>
        <v>0</v>
      </c>
      <c r="Q586" s="213">
        <v>0.001</v>
      </c>
      <c r="R586" s="213">
        <f>Q586*H586</f>
        <v>0.029</v>
      </c>
      <c r="S586" s="213">
        <v>0</v>
      </c>
      <c r="T586" s="214">
        <f>S586*H586</f>
        <v>0</v>
      </c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R586" s="215" t="s">
        <v>311</v>
      </c>
      <c r="AT586" s="215" t="s">
        <v>272</v>
      </c>
      <c r="AU586" s="215" t="s">
        <v>182</v>
      </c>
      <c r="AY586" s="15" t="s">
        <v>178</v>
      </c>
      <c r="BE586" s="216">
        <f>IF(N586="základní",J586,0)</f>
        <v>0</v>
      </c>
      <c r="BF586" s="216">
        <f>IF(N586="snížená",J586,0)</f>
        <v>0</v>
      </c>
      <c r="BG586" s="216">
        <f>IF(N586="zákl. přenesená",J586,0)</f>
        <v>0</v>
      </c>
      <c r="BH586" s="216">
        <f>IF(N586="sníž. přenesená",J586,0)</f>
        <v>0</v>
      </c>
      <c r="BI586" s="216">
        <f>IF(N586="nulová",J586,0)</f>
        <v>0</v>
      </c>
      <c r="BJ586" s="15" t="s">
        <v>182</v>
      </c>
      <c r="BK586" s="216">
        <f>ROUND(I586*H586,2)</f>
        <v>0</v>
      </c>
      <c r="BL586" s="15" t="s">
        <v>245</v>
      </c>
      <c r="BM586" s="215" t="s">
        <v>1805</v>
      </c>
    </row>
    <row r="587" spans="1:65" s="2" customFormat="1" ht="49.05" customHeight="1">
      <c r="A587" s="36"/>
      <c r="B587" s="37"/>
      <c r="C587" s="203" t="s">
        <v>1806</v>
      </c>
      <c r="D587" s="203" t="s">
        <v>183</v>
      </c>
      <c r="E587" s="204" t="s">
        <v>1807</v>
      </c>
      <c r="F587" s="205" t="s">
        <v>1808</v>
      </c>
      <c r="G587" s="206" t="s">
        <v>266</v>
      </c>
      <c r="H587" s="207">
        <v>1.884</v>
      </c>
      <c r="I587" s="208"/>
      <c r="J587" s="209">
        <f>ROUND(I587*H587,2)</f>
        <v>0</v>
      </c>
      <c r="K587" s="210"/>
      <c r="L587" s="42"/>
      <c r="M587" s="211" t="s">
        <v>28</v>
      </c>
      <c r="N587" s="212" t="s">
        <v>46</v>
      </c>
      <c r="O587" s="82"/>
      <c r="P587" s="213">
        <f>O587*H587</f>
        <v>0</v>
      </c>
      <c r="Q587" s="213">
        <v>0</v>
      </c>
      <c r="R587" s="213">
        <f>Q587*H587</f>
        <v>0</v>
      </c>
      <c r="S587" s="213">
        <v>0</v>
      </c>
      <c r="T587" s="214">
        <f>S587*H587</f>
        <v>0</v>
      </c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R587" s="215" t="s">
        <v>245</v>
      </c>
      <c r="AT587" s="215" t="s">
        <v>183</v>
      </c>
      <c r="AU587" s="215" t="s">
        <v>182</v>
      </c>
      <c r="AY587" s="15" t="s">
        <v>178</v>
      </c>
      <c r="BE587" s="216">
        <f>IF(N587="základní",J587,0)</f>
        <v>0</v>
      </c>
      <c r="BF587" s="216">
        <f>IF(N587="snížená",J587,0)</f>
        <v>0</v>
      </c>
      <c r="BG587" s="216">
        <f>IF(N587="zákl. přenesená",J587,0)</f>
        <v>0</v>
      </c>
      <c r="BH587" s="216">
        <f>IF(N587="sníž. přenesená",J587,0)</f>
        <v>0</v>
      </c>
      <c r="BI587" s="216">
        <f>IF(N587="nulová",J587,0)</f>
        <v>0</v>
      </c>
      <c r="BJ587" s="15" t="s">
        <v>182</v>
      </c>
      <c r="BK587" s="216">
        <f>ROUND(I587*H587,2)</f>
        <v>0</v>
      </c>
      <c r="BL587" s="15" t="s">
        <v>245</v>
      </c>
      <c r="BM587" s="215" t="s">
        <v>1809</v>
      </c>
    </row>
    <row r="588" spans="1:65" s="2" customFormat="1" ht="49.05" customHeight="1">
      <c r="A588" s="36"/>
      <c r="B588" s="37"/>
      <c r="C588" s="203" t="s">
        <v>1810</v>
      </c>
      <c r="D588" s="203" t="s">
        <v>183</v>
      </c>
      <c r="E588" s="204" t="s">
        <v>1811</v>
      </c>
      <c r="F588" s="205" t="s">
        <v>1812</v>
      </c>
      <c r="G588" s="206" t="s">
        <v>266</v>
      </c>
      <c r="H588" s="207">
        <v>1.884</v>
      </c>
      <c r="I588" s="208"/>
      <c r="J588" s="209">
        <f>ROUND(I588*H588,2)</f>
        <v>0</v>
      </c>
      <c r="K588" s="210"/>
      <c r="L588" s="42"/>
      <c r="M588" s="211" t="s">
        <v>28</v>
      </c>
      <c r="N588" s="212" t="s">
        <v>46</v>
      </c>
      <c r="O588" s="82"/>
      <c r="P588" s="213">
        <f>O588*H588</f>
        <v>0</v>
      </c>
      <c r="Q588" s="213">
        <v>0</v>
      </c>
      <c r="R588" s="213">
        <f>Q588*H588</f>
        <v>0</v>
      </c>
      <c r="S588" s="213">
        <v>0</v>
      </c>
      <c r="T588" s="214">
        <f>S588*H588</f>
        <v>0</v>
      </c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R588" s="215" t="s">
        <v>245</v>
      </c>
      <c r="AT588" s="215" t="s">
        <v>183</v>
      </c>
      <c r="AU588" s="215" t="s">
        <v>182</v>
      </c>
      <c r="AY588" s="15" t="s">
        <v>178</v>
      </c>
      <c r="BE588" s="216">
        <f>IF(N588="základní",J588,0)</f>
        <v>0</v>
      </c>
      <c r="BF588" s="216">
        <f>IF(N588="snížená",J588,0)</f>
        <v>0</v>
      </c>
      <c r="BG588" s="216">
        <f>IF(N588="zákl. přenesená",J588,0)</f>
        <v>0</v>
      </c>
      <c r="BH588" s="216">
        <f>IF(N588="sníž. přenesená",J588,0)</f>
        <v>0</v>
      </c>
      <c r="BI588" s="216">
        <f>IF(N588="nulová",J588,0)</f>
        <v>0</v>
      </c>
      <c r="BJ588" s="15" t="s">
        <v>182</v>
      </c>
      <c r="BK588" s="216">
        <f>ROUND(I588*H588,2)</f>
        <v>0</v>
      </c>
      <c r="BL588" s="15" t="s">
        <v>245</v>
      </c>
      <c r="BM588" s="215" t="s">
        <v>1813</v>
      </c>
    </row>
    <row r="589" spans="1:63" s="12" customFormat="1" ht="22.8" customHeight="1">
      <c r="A589" s="12"/>
      <c r="B589" s="187"/>
      <c r="C589" s="188"/>
      <c r="D589" s="189" t="s">
        <v>73</v>
      </c>
      <c r="E589" s="201" t="s">
        <v>1814</v>
      </c>
      <c r="F589" s="201" t="s">
        <v>1815</v>
      </c>
      <c r="G589" s="188"/>
      <c r="H589" s="188"/>
      <c r="I589" s="191"/>
      <c r="J589" s="202">
        <f>BK589</f>
        <v>0</v>
      </c>
      <c r="K589" s="188"/>
      <c r="L589" s="193"/>
      <c r="M589" s="194"/>
      <c r="N589" s="195"/>
      <c r="O589" s="195"/>
      <c r="P589" s="196">
        <f>SUM(P590:P597)</f>
        <v>0</v>
      </c>
      <c r="Q589" s="195"/>
      <c r="R589" s="196">
        <f>SUM(R590:R597)</f>
        <v>1.15002478495</v>
      </c>
      <c r="S589" s="195"/>
      <c r="T589" s="197">
        <f>SUM(T590:T597)</f>
        <v>0.306</v>
      </c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R589" s="198" t="s">
        <v>182</v>
      </c>
      <c r="AT589" s="199" t="s">
        <v>73</v>
      </c>
      <c r="AU589" s="199" t="s">
        <v>82</v>
      </c>
      <c r="AY589" s="198" t="s">
        <v>178</v>
      </c>
      <c r="BK589" s="200">
        <f>SUM(BK590:BK597)</f>
        <v>0</v>
      </c>
    </row>
    <row r="590" spans="1:65" s="2" customFormat="1" ht="24.15" customHeight="1">
      <c r="A590" s="36"/>
      <c r="B590" s="37"/>
      <c r="C590" s="203" t="s">
        <v>1816</v>
      </c>
      <c r="D590" s="203" t="s">
        <v>183</v>
      </c>
      <c r="E590" s="204" t="s">
        <v>1817</v>
      </c>
      <c r="F590" s="205" t="s">
        <v>1818</v>
      </c>
      <c r="G590" s="206" t="s">
        <v>498</v>
      </c>
      <c r="H590" s="207">
        <v>2</v>
      </c>
      <c r="I590" s="208"/>
      <c r="J590" s="209">
        <f>ROUND(I590*H590,2)</f>
        <v>0</v>
      </c>
      <c r="K590" s="210"/>
      <c r="L590" s="42"/>
      <c r="M590" s="211" t="s">
        <v>28</v>
      </c>
      <c r="N590" s="212" t="s">
        <v>46</v>
      </c>
      <c r="O590" s="82"/>
      <c r="P590" s="213">
        <f>O590*H590</f>
        <v>0</v>
      </c>
      <c r="Q590" s="213">
        <v>0</v>
      </c>
      <c r="R590" s="213">
        <f>Q590*H590</f>
        <v>0</v>
      </c>
      <c r="S590" s="213">
        <v>0</v>
      </c>
      <c r="T590" s="214">
        <f>S590*H590</f>
        <v>0</v>
      </c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R590" s="215" t="s">
        <v>245</v>
      </c>
      <c r="AT590" s="215" t="s">
        <v>183</v>
      </c>
      <c r="AU590" s="215" t="s">
        <v>182</v>
      </c>
      <c r="AY590" s="15" t="s">
        <v>178</v>
      </c>
      <c r="BE590" s="216">
        <f>IF(N590="základní",J590,0)</f>
        <v>0</v>
      </c>
      <c r="BF590" s="216">
        <f>IF(N590="snížená",J590,0)</f>
        <v>0</v>
      </c>
      <c r="BG590" s="216">
        <f>IF(N590="zákl. přenesená",J590,0)</f>
        <v>0</v>
      </c>
      <c r="BH590" s="216">
        <f>IF(N590="sníž. přenesená",J590,0)</f>
        <v>0</v>
      </c>
      <c r="BI590" s="216">
        <f>IF(N590="nulová",J590,0)</f>
        <v>0</v>
      </c>
      <c r="BJ590" s="15" t="s">
        <v>182</v>
      </c>
      <c r="BK590" s="216">
        <f>ROUND(I590*H590,2)</f>
        <v>0</v>
      </c>
      <c r="BL590" s="15" t="s">
        <v>245</v>
      </c>
      <c r="BM590" s="215" t="s">
        <v>1819</v>
      </c>
    </row>
    <row r="591" spans="1:65" s="2" customFormat="1" ht="14.4" customHeight="1">
      <c r="A591" s="36"/>
      <c r="B591" s="37"/>
      <c r="C591" s="203" t="s">
        <v>1820</v>
      </c>
      <c r="D591" s="203" t="s">
        <v>183</v>
      </c>
      <c r="E591" s="204" t="s">
        <v>1821</v>
      </c>
      <c r="F591" s="205" t="s">
        <v>1822</v>
      </c>
      <c r="G591" s="206" t="s">
        <v>1218</v>
      </c>
      <c r="H591" s="207">
        <v>1</v>
      </c>
      <c r="I591" s="208"/>
      <c r="J591" s="209">
        <f>ROUND(I591*H591,2)</f>
        <v>0</v>
      </c>
      <c r="K591" s="210"/>
      <c r="L591" s="42"/>
      <c r="M591" s="211" t="s">
        <v>28</v>
      </c>
      <c r="N591" s="212" t="s">
        <v>46</v>
      </c>
      <c r="O591" s="82"/>
      <c r="P591" s="213">
        <f>O591*H591</f>
        <v>0</v>
      </c>
      <c r="Q591" s="213">
        <v>0.0011</v>
      </c>
      <c r="R591" s="213">
        <f>Q591*H591</f>
        <v>0.0011</v>
      </c>
      <c r="S591" s="213">
        <v>0</v>
      </c>
      <c r="T591" s="214">
        <f>S591*H591</f>
        <v>0</v>
      </c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R591" s="215" t="s">
        <v>245</v>
      </c>
      <c r="AT591" s="215" t="s">
        <v>183</v>
      </c>
      <c r="AU591" s="215" t="s">
        <v>182</v>
      </c>
      <c r="AY591" s="15" t="s">
        <v>178</v>
      </c>
      <c r="BE591" s="216">
        <f>IF(N591="základní",J591,0)</f>
        <v>0</v>
      </c>
      <c r="BF591" s="216">
        <f>IF(N591="snížená",J591,0)</f>
        <v>0</v>
      </c>
      <c r="BG591" s="216">
        <f>IF(N591="zákl. přenesená",J591,0)</f>
        <v>0</v>
      </c>
      <c r="BH591" s="216">
        <f>IF(N591="sníž. přenesená",J591,0)</f>
        <v>0</v>
      </c>
      <c r="BI591" s="216">
        <f>IF(N591="nulová",J591,0)</f>
        <v>0</v>
      </c>
      <c r="BJ591" s="15" t="s">
        <v>182</v>
      </c>
      <c r="BK591" s="216">
        <f>ROUND(I591*H591,2)</f>
        <v>0</v>
      </c>
      <c r="BL591" s="15" t="s">
        <v>245</v>
      </c>
      <c r="BM591" s="215" t="s">
        <v>1823</v>
      </c>
    </row>
    <row r="592" spans="1:65" s="2" customFormat="1" ht="14.4" customHeight="1">
      <c r="A592" s="36"/>
      <c r="B592" s="37"/>
      <c r="C592" s="203" t="s">
        <v>1824</v>
      </c>
      <c r="D592" s="203" t="s">
        <v>183</v>
      </c>
      <c r="E592" s="204" t="s">
        <v>1825</v>
      </c>
      <c r="F592" s="205" t="s">
        <v>1826</v>
      </c>
      <c r="G592" s="206" t="s">
        <v>1218</v>
      </c>
      <c r="H592" s="207">
        <v>2</v>
      </c>
      <c r="I592" s="208"/>
      <c r="J592" s="209">
        <f>ROUND(I592*H592,2)</f>
        <v>0</v>
      </c>
      <c r="K592" s="210"/>
      <c r="L592" s="42"/>
      <c r="M592" s="211" t="s">
        <v>28</v>
      </c>
      <c r="N592" s="212" t="s">
        <v>46</v>
      </c>
      <c r="O592" s="82"/>
      <c r="P592" s="213">
        <f>O592*H592</f>
        <v>0</v>
      </c>
      <c r="Q592" s="213">
        <v>0.00067</v>
      </c>
      <c r="R592" s="213">
        <f>Q592*H592</f>
        <v>0.00134</v>
      </c>
      <c r="S592" s="213">
        <v>0</v>
      </c>
      <c r="T592" s="214">
        <f>S592*H592</f>
        <v>0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215" t="s">
        <v>245</v>
      </c>
      <c r="AT592" s="215" t="s">
        <v>183</v>
      </c>
      <c r="AU592" s="215" t="s">
        <v>182</v>
      </c>
      <c r="AY592" s="15" t="s">
        <v>178</v>
      </c>
      <c r="BE592" s="216">
        <f>IF(N592="základní",J592,0)</f>
        <v>0</v>
      </c>
      <c r="BF592" s="216">
        <f>IF(N592="snížená",J592,0)</f>
        <v>0</v>
      </c>
      <c r="BG592" s="216">
        <f>IF(N592="zákl. přenesená",J592,0)</f>
        <v>0</v>
      </c>
      <c r="BH592" s="216">
        <f>IF(N592="sníž. přenesená",J592,0)</f>
        <v>0</v>
      </c>
      <c r="BI592" s="216">
        <f>IF(N592="nulová",J592,0)</f>
        <v>0</v>
      </c>
      <c r="BJ592" s="15" t="s">
        <v>182</v>
      </c>
      <c r="BK592" s="216">
        <f>ROUND(I592*H592,2)</f>
        <v>0</v>
      </c>
      <c r="BL592" s="15" t="s">
        <v>245</v>
      </c>
      <c r="BM592" s="215" t="s">
        <v>1827</v>
      </c>
    </row>
    <row r="593" spans="1:65" s="2" customFormat="1" ht="14.4" customHeight="1">
      <c r="A593" s="36"/>
      <c r="B593" s="37"/>
      <c r="C593" s="203" t="s">
        <v>1828</v>
      </c>
      <c r="D593" s="203" t="s">
        <v>183</v>
      </c>
      <c r="E593" s="204" t="s">
        <v>1829</v>
      </c>
      <c r="F593" s="205" t="s">
        <v>1830</v>
      </c>
      <c r="G593" s="206" t="s">
        <v>186</v>
      </c>
      <c r="H593" s="207">
        <v>15.3</v>
      </c>
      <c r="I593" s="208"/>
      <c r="J593" s="209">
        <f>ROUND(I593*H593,2)</f>
        <v>0</v>
      </c>
      <c r="K593" s="210"/>
      <c r="L593" s="42"/>
      <c r="M593" s="211" t="s">
        <v>28</v>
      </c>
      <c r="N593" s="212" t="s">
        <v>46</v>
      </c>
      <c r="O593" s="82"/>
      <c r="P593" s="213">
        <f>O593*H593</f>
        <v>0</v>
      </c>
      <c r="Q593" s="213">
        <v>0</v>
      </c>
      <c r="R593" s="213">
        <f>Q593*H593</f>
        <v>0</v>
      </c>
      <c r="S593" s="213">
        <v>0.02</v>
      </c>
      <c r="T593" s="214">
        <f>S593*H593</f>
        <v>0.306</v>
      </c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R593" s="215" t="s">
        <v>245</v>
      </c>
      <c r="AT593" s="215" t="s">
        <v>183</v>
      </c>
      <c r="AU593" s="215" t="s">
        <v>182</v>
      </c>
      <c r="AY593" s="15" t="s">
        <v>178</v>
      </c>
      <c r="BE593" s="216">
        <f>IF(N593="základní",J593,0)</f>
        <v>0</v>
      </c>
      <c r="BF593" s="216">
        <f>IF(N593="snížená",J593,0)</f>
        <v>0</v>
      </c>
      <c r="BG593" s="216">
        <f>IF(N593="zákl. přenesená",J593,0)</f>
        <v>0</v>
      </c>
      <c r="BH593" s="216">
        <f>IF(N593="sníž. přenesená",J593,0)</f>
        <v>0</v>
      </c>
      <c r="BI593" s="216">
        <f>IF(N593="nulová",J593,0)</f>
        <v>0</v>
      </c>
      <c r="BJ593" s="15" t="s">
        <v>182</v>
      </c>
      <c r="BK593" s="216">
        <f>ROUND(I593*H593,2)</f>
        <v>0</v>
      </c>
      <c r="BL593" s="15" t="s">
        <v>245</v>
      </c>
      <c r="BM593" s="215" t="s">
        <v>1831</v>
      </c>
    </row>
    <row r="594" spans="1:65" s="2" customFormat="1" ht="14.4" customHeight="1">
      <c r="A594" s="36"/>
      <c r="B594" s="37"/>
      <c r="C594" s="203" t="s">
        <v>1832</v>
      </c>
      <c r="D594" s="203" t="s">
        <v>183</v>
      </c>
      <c r="E594" s="204" t="s">
        <v>1833</v>
      </c>
      <c r="F594" s="205" t="s">
        <v>1834</v>
      </c>
      <c r="G594" s="206" t="s">
        <v>186</v>
      </c>
      <c r="H594" s="207">
        <v>15.3</v>
      </c>
      <c r="I594" s="208"/>
      <c r="J594" s="209">
        <f>ROUND(I594*H594,2)</f>
        <v>0</v>
      </c>
      <c r="K594" s="210"/>
      <c r="L594" s="42"/>
      <c r="M594" s="211" t="s">
        <v>28</v>
      </c>
      <c r="N594" s="212" t="s">
        <v>46</v>
      </c>
      <c r="O594" s="82"/>
      <c r="P594" s="213">
        <f>O594*H594</f>
        <v>0</v>
      </c>
      <c r="Q594" s="213">
        <v>5.5415E-06</v>
      </c>
      <c r="R594" s="213">
        <f>Q594*H594</f>
        <v>8.478495E-05</v>
      </c>
      <c r="S594" s="213">
        <v>0</v>
      </c>
      <c r="T594" s="214">
        <f>S594*H594</f>
        <v>0</v>
      </c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R594" s="215" t="s">
        <v>245</v>
      </c>
      <c r="AT594" s="215" t="s">
        <v>183</v>
      </c>
      <c r="AU594" s="215" t="s">
        <v>182</v>
      </c>
      <c r="AY594" s="15" t="s">
        <v>178</v>
      </c>
      <c r="BE594" s="216">
        <f>IF(N594="základní",J594,0)</f>
        <v>0</v>
      </c>
      <c r="BF594" s="216">
        <f>IF(N594="snížená",J594,0)</f>
        <v>0</v>
      </c>
      <c r="BG594" s="216">
        <f>IF(N594="zákl. přenesená",J594,0)</f>
        <v>0</v>
      </c>
      <c r="BH594" s="216">
        <f>IF(N594="sníž. přenesená",J594,0)</f>
        <v>0</v>
      </c>
      <c r="BI594" s="216">
        <f>IF(N594="nulová",J594,0)</f>
        <v>0</v>
      </c>
      <c r="BJ594" s="15" t="s">
        <v>182</v>
      </c>
      <c r="BK594" s="216">
        <f>ROUND(I594*H594,2)</f>
        <v>0</v>
      </c>
      <c r="BL594" s="15" t="s">
        <v>245</v>
      </c>
      <c r="BM594" s="215" t="s">
        <v>1835</v>
      </c>
    </row>
    <row r="595" spans="1:65" s="2" customFormat="1" ht="37.8" customHeight="1">
      <c r="A595" s="36"/>
      <c r="B595" s="37"/>
      <c r="C595" s="217" t="s">
        <v>1836</v>
      </c>
      <c r="D595" s="217" t="s">
        <v>272</v>
      </c>
      <c r="E595" s="218" t="s">
        <v>1837</v>
      </c>
      <c r="F595" s="219" t="s">
        <v>1838</v>
      </c>
      <c r="G595" s="220" t="s">
        <v>1218</v>
      </c>
      <c r="H595" s="221">
        <v>9</v>
      </c>
      <c r="I595" s="222"/>
      <c r="J595" s="223">
        <f>ROUND(I595*H595,2)</f>
        <v>0</v>
      </c>
      <c r="K595" s="224"/>
      <c r="L595" s="225"/>
      <c r="M595" s="226" t="s">
        <v>28</v>
      </c>
      <c r="N595" s="227" t="s">
        <v>46</v>
      </c>
      <c r="O595" s="82"/>
      <c r="P595" s="213">
        <f>O595*H595</f>
        <v>0</v>
      </c>
      <c r="Q595" s="213">
        <v>0.1275</v>
      </c>
      <c r="R595" s="213">
        <f>Q595*H595</f>
        <v>1.1475</v>
      </c>
      <c r="S595" s="213">
        <v>0</v>
      </c>
      <c r="T595" s="214">
        <f>S595*H595</f>
        <v>0</v>
      </c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R595" s="215" t="s">
        <v>311</v>
      </c>
      <c r="AT595" s="215" t="s">
        <v>272</v>
      </c>
      <c r="AU595" s="215" t="s">
        <v>182</v>
      </c>
      <c r="AY595" s="15" t="s">
        <v>178</v>
      </c>
      <c r="BE595" s="216">
        <f>IF(N595="základní",J595,0)</f>
        <v>0</v>
      </c>
      <c r="BF595" s="216">
        <f>IF(N595="snížená",J595,0)</f>
        <v>0</v>
      </c>
      <c r="BG595" s="216">
        <f>IF(N595="zákl. přenesená",J595,0)</f>
        <v>0</v>
      </c>
      <c r="BH595" s="216">
        <f>IF(N595="sníž. přenesená",J595,0)</f>
        <v>0</v>
      </c>
      <c r="BI595" s="216">
        <f>IF(N595="nulová",J595,0)</f>
        <v>0</v>
      </c>
      <c r="BJ595" s="15" t="s">
        <v>182</v>
      </c>
      <c r="BK595" s="216">
        <f>ROUND(I595*H595,2)</f>
        <v>0</v>
      </c>
      <c r="BL595" s="15" t="s">
        <v>245</v>
      </c>
      <c r="BM595" s="215" t="s">
        <v>1839</v>
      </c>
    </row>
    <row r="596" spans="1:65" s="2" customFormat="1" ht="49.05" customHeight="1">
      <c r="A596" s="36"/>
      <c r="B596" s="37"/>
      <c r="C596" s="203" t="s">
        <v>14</v>
      </c>
      <c r="D596" s="203" t="s">
        <v>183</v>
      </c>
      <c r="E596" s="204" t="s">
        <v>1840</v>
      </c>
      <c r="F596" s="205" t="s">
        <v>1841</v>
      </c>
      <c r="G596" s="206" t="s">
        <v>266</v>
      </c>
      <c r="H596" s="207">
        <v>1.15</v>
      </c>
      <c r="I596" s="208"/>
      <c r="J596" s="209">
        <f>ROUND(I596*H596,2)</f>
        <v>0</v>
      </c>
      <c r="K596" s="210"/>
      <c r="L596" s="42"/>
      <c r="M596" s="211" t="s">
        <v>28</v>
      </c>
      <c r="N596" s="212" t="s">
        <v>46</v>
      </c>
      <c r="O596" s="82"/>
      <c r="P596" s="213">
        <f>O596*H596</f>
        <v>0</v>
      </c>
      <c r="Q596" s="213">
        <v>0</v>
      </c>
      <c r="R596" s="213">
        <f>Q596*H596</f>
        <v>0</v>
      </c>
      <c r="S596" s="213">
        <v>0</v>
      </c>
      <c r="T596" s="214">
        <f>S596*H596</f>
        <v>0</v>
      </c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R596" s="215" t="s">
        <v>245</v>
      </c>
      <c r="AT596" s="215" t="s">
        <v>183</v>
      </c>
      <c r="AU596" s="215" t="s">
        <v>182</v>
      </c>
      <c r="AY596" s="15" t="s">
        <v>178</v>
      </c>
      <c r="BE596" s="216">
        <f>IF(N596="základní",J596,0)</f>
        <v>0</v>
      </c>
      <c r="BF596" s="216">
        <f>IF(N596="snížená",J596,0)</f>
        <v>0</v>
      </c>
      <c r="BG596" s="216">
        <f>IF(N596="zákl. přenesená",J596,0)</f>
        <v>0</v>
      </c>
      <c r="BH596" s="216">
        <f>IF(N596="sníž. přenesená",J596,0)</f>
        <v>0</v>
      </c>
      <c r="BI596" s="216">
        <f>IF(N596="nulová",J596,0)</f>
        <v>0</v>
      </c>
      <c r="BJ596" s="15" t="s">
        <v>182</v>
      </c>
      <c r="BK596" s="216">
        <f>ROUND(I596*H596,2)</f>
        <v>0</v>
      </c>
      <c r="BL596" s="15" t="s">
        <v>245</v>
      </c>
      <c r="BM596" s="215" t="s">
        <v>1842</v>
      </c>
    </row>
    <row r="597" spans="1:65" s="2" customFormat="1" ht="49.05" customHeight="1">
      <c r="A597" s="36"/>
      <c r="B597" s="37"/>
      <c r="C597" s="203" t="s">
        <v>1843</v>
      </c>
      <c r="D597" s="203" t="s">
        <v>183</v>
      </c>
      <c r="E597" s="204" t="s">
        <v>1844</v>
      </c>
      <c r="F597" s="205" t="s">
        <v>1845</v>
      </c>
      <c r="G597" s="206" t="s">
        <v>266</v>
      </c>
      <c r="H597" s="207">
        <v>1.15</v>
      </c>
      <c r="I597" s="208"/>
      <c r="J597" s="209">
        <f>ROUND(I597*H597,2)</f>
        <v>0</v>
      </c>
      <c r="K597" s="210"/>
      <c r="L597" s="42"/>
      <c r="M597" s="211" t="s">
        <v>28</v>
      </c>
      <c r="N597" s="212" t="s">
        <v>46</v>
      </c>
      <c r="O597" s="82"/>
      <c r="P597" s="213">
        <f>O597*H597</f>
        <v>0</v>
      </c>
      <c r="Q597" s="213">
        <v>0</v>
      </c>
      <c r="R597" s="213">
        <f>Q597*H597</f>
        <v>0</v>
      </c>
      <c r="S597" s="213">
        <v>0</v>
      </c>
      <c r="T597" s="214">
        <f>S597*H597</f>
        <v>0</v>
      </c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R597" s="215" t="s">
        <v>245</v>
      </c>
      <c r="AT597" s="215" t="s">
        <v>183</v>
      </c>
      <c r="AU597" s="215" t="s">
        <v>182</v>
      </c>
      <c r="AY597" s="15" t="s">
        <v>178</v>
      </c>
      <c r="BE597" s="216">
        <f>IF(N597="základní",J597,0)</f>
        <v>0</v>
      </c>
      <c r="BF597" s="216">
        <f>IF(N597="snížená",J597,0)</f>
        <v>0</v>
      </c>
      <c r="BG597" s="216">
        <f>IF(N597="zákl. přenesená",J597,0)</f>
        <v>0</v>
      </c>
      <c r="BH597" s="216">
        <f>IF(N597="sníž. přenesená",J597,0)</f>
        <v>0</v>
      </c>
      <c r="BI597" s="216">
        <f>IF(N597="nulová",J597,0)</f>
        <v>0</v>
      </c>
      <c r="BJ597" s="15" t="s">
        <v>182</v>
      </c>
      <c r="BK597" s="216">
        <f>ROUND(I597*H597,2)</f>
        <v>0</v>
      </c>
      <c r="BL597" s="15" t="s">
        <v>245</v>
      </c>
      <c r="BM597" s="215" t="s">
        <v>1846</v>
      </c>
    </row>
    <row r="598" spans="1:63" s="12" customFormat="1" ht="22.8" customHeight="1">
      <c r="A598" s="12"/>
      <c r="B598" s="187"/>
      <c r="C598" s="188"/>
      <c r="D598" s="189" t="s">
        <v>73</v>
      </c>
      <c r="E598" s="201" t="s">
        <v>1847</v>
      </c>
      <c r="F598" s="201" t="s">
        <v>1848</v>
      </c>
      <c r="G598" s="188"/>
      <c r="H598" s="188"/>
      <c r="I598" s="191"/>
      <c r="J598" s="202">
        <f>BK598</f>
        <v>0</v>
      </c>
      <c r="K598" s="188"/>
      <c r="L598" s="193"/>
      <c r="M598" s="194"/>
      <c r="N598" s="195"/>
      <c r="O598" s="195"/>
      <c r="P598" s="196">
        <f>SUM(P599:P602)</f>
        <v>0</v>
      </c>
      <c r="Q598" s="195"/>
      <c r="R598" s="196">
        <f>SUM(R599:R602)</f>
        <v>0.05488</v>
      </c>
      <c r="S598" s="195"/>
      <c r="T598" s="197">
        <f>SUM(T599:T602)</f>
        <v>0.649152</v>
      </c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R598" s="198" t="s">
        <v>182</v>
      </c>
      <c r="AT598" s="199" t="s">
        <v>73</v>
      </c>
      <c r="AU598" s="199" t="s">
        <v>82</v>
      </c>
      <c r="AY598" s="198" t="s">
        <v>178</v>
      </c>
      <c r="BK598" s="200">
        <f>SUM(BK599:BK602)</f>
        <v>0</v>
      </c>
    </row>
    <row r="599" spans="1:65" s="2" customFormat="1" ht="24.15" customHeight="1">
      <c r="A599" s="36"/>
      <c r="B599" s="37"/>
      <c r="C599" s="203" t="s">
        <v>1849</v>
      </c>
      <c r="D599" s="203" t="s">
        <v>183</v>
      </c>
      <c r="E599" s="204" t="s">
        <v>1850</v>
      </c>
      <c r="F599" s="205" t="s">
        <v>1851</v>
      </c>
      <c r="G599" s="206" t="s">
        <v>186</v>
      </c>
      <c r="H599" s="207">
        <v>5.6</v>
      </c>
      <c r="I599" s="208"/>
      <c r="J599" s="209">
        <f>ROUND(I599*H599,2)</f>
        <v>0</v>
      </c>
      <c r="K599" s="210"/>
      <c r="L599" s="42"/>
      <c r="M599" s="211" t="s">
        <v>28</v>
      </c>
      <c r="N599" s="212" t="s">
        <v>46</v>
      </c>
      <c r="O599" s="82"/>
      <c r="P599" s="213">
        <f>O599*H599</f>
        <v>0</v>
      </c>
      <c r="Q599" s="213">
        <v>0</v>
      </c>
      <c r="R599" s="213">
        <f>Q599*H599</f>
        <v>0</v>
      </c>
      <c r="S599" s="213">
        <v>0.08317</v>
      </c>
      <c r="T599" s="214">
        <f>S599*H599</f>
        <v>0.46575199999999994</v>
      </c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R599" s="215" t="s">
        <v>245</v>
      </c>
      <c r="AT599" s="215" t="s">
        <v>183</v>
      </c>
      <c r="AU599" s="215" t="s">
        <v>182</v>
      </c>
      <c r="AY599" s="15" t="s">
        <v>178</v>
      </c>
      <c r="BE599" s="216">
        <f>IF(N599="základní",J599,0)</f>
        <v>0</v>
      </c>
      <c r="BF599" s="216">
        <f>IF(N599="snížená",J599,0)</f>
        <v>0</v>
      </c>
      <c r="BG599" s="216">
        <f>IF(N599="zákl. přenesená",J599,0)</f>
        <v>0</v>
      </c>
      <c r="BH599" s="216">
        <f>IF(N599="sníž. přenesená",J599,0)</f>
        <v>0</v>
      </c>
      <c r="BI599" s="216">
        <f>IF(N599="nulová",J599,0)</f>
        <v>0</v>
      </c>
      <c r="BJ599" s="15" t="s">
        <v>182</v>
      </c>
      <c r="BK599" s="216">
        <f>ROUND(I599*H599,2)</f>
        <v>0</v>
      </c>
      <c r="BL599" s="15" t="s">
        <v>245</v>
      </c>
      <c r="BM599" s="215" t="s">
        <v>1852</v>
      </c>
    </row>
    <row r="600" spans="1:65" s="2" customFormat="1" ht="24.15" customHeight="1">
      <c r="A600" s="36"/>
      <c r="B600" s="37"/>
      <c r="C600" s="203" t="s">
        <v>1853</v>
      </c>
      <c r="D600" s="203" t="s">
        <v>183</v>
      </c>
      <c r="E600" s="204" t="s">
        <v>1854</v>
      </c>
      <c r="F600" s="205" t="s">
        <v>1855</v>
      </c>
      <c r="G600" s="206" t="s">
        <v>374</v>
      </c>
      <c r="H600" s="207">
        <v>140</v>
      </c>
      <c r="I600" s="208"/>
      <c r="J600" s="209">
        <f>ROUND(I600*H600,2)</f>
        <v>0</v>
      </c>
      <c r="K600" s="210"/>
      <c r="L600" s="42"/>
      <c r="M600" s="211" t="s">
        <v>28</v>
      </c>
      <c r="N600" s="212" t="s">
        <v>46</v>
      </c>
      <c r="O600" s="82"/>
      <c r="P600" s="213">
        <f>O600*H600</f>
        <v>0</v>
      </c>
      <c r="Q600" s="213">
        <v>0.000392</v>
      </c>
      <c r="R600" s="213">
        <f>Q600*H600</f>
        <v>0.05488</v>
      </c>
      <c r="S600" s="213">
        <v>0.00131</v>
      </c>
      <c r="T600" s="214">
        <f>S600*H600</f>
        <v>0.1834</v>
      </c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R600" s="215" t="s">
        <v>245</v>
      </c>
      <c r="AT600" s="215" t="s">
        <v>183</v>
      </c>
      <c r="AU600" s="215" t="s">
        <v>182</v>
      </c>
      <c r="AY600" s="15" t="s">
        <v>178</v>
      </c>
      <c r="BE600" s="216">
        <f>IF(N600="základní",J600,0)</f>
        <v>0</v>
      </c>
      <c r="BF600" s="216">
        <f>IF(N600="snížená",J600,0)</f>
        <v>0</v>
      </c>
      <c r="BG600" s="216">
        <f>IF(N600="zákl. přenesená",J600,0)</f>
        <v>0</v>
      </c>
      <c r="BH600" s="216">
        <f>IF(N600="sníž. přenesená",J600,0)</f>
        <v>0</v>
      </c>
      <c r="BI600" s="216">
        <f>IF(N600="nulová",J600,0)</f>
        <v>0</v>
      </c>
      <c r="BJ600" s="15" t="s">
        <v>182</v>
      </c>
      <c r="BK600" s="216">
        <f>ROUND(I600*H600,2)</f>
        <v>0</v>
      </c>
      <c r="BL600" s="15" t="s">
        <v>245</v>
      </c>
      <c r="BM600" s="215" t="s">
        <v>1856</v>
      </c>
    </row>
    <row r="601" spans="1:65" s="2" customFormat="1" ht="49.05" customHeight="1">
      <c r="A601" s="36"/>
      <c r="B601" s="37"/>
      <c r="C601" s="203" t="s">
        <v>1857</v>
      </c>
      <c r="D601" s="203" t="s">
        <v>183</v>
      </c>
      <c r="E601" s="204" t="s">
        <v>1858</v>
      </c>
      <c r="F601" s="205" t="s">
        <v>1859</v>
      </c>
      <c r="G601" s="206" t="s">
        <v>266</v>
      </c>
      <c r="H601" s="207">
        <v>0.055</v>
      </c>
      <c r="I601" s="208"/>
      <c r="J601" s="209">
        <f>ROUND(I601*H601,2)</f>
        <v>0</v>
      </c>
      <c r="K601" s="210"/>
      <c r="L601" s="42"/>
      <c r="M601" s="211" t="s">
        <v>28</v>
      </c>
      <c r="N601" s="212" t="s">
        <v>46</v>
      </c>
      <c r="O601" s="82"/>
      <c r="P601" s="213">
        <f>O601*H601</f>
        <v>0</v>
      </c>
      <c r="Q601" s="213">
        <v>0</v>
      </c>
      <c r="R601" s="213">
        <f>Q601*H601</f>
        <v>0</v>
      </c>
      <c r="S601" s="213">
        <v>0</v>
      </c>
      <c r="T601" s="214">
        <f>S601*H601</f>
        <v>0</v>
      </c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R601" s="215" t="s">
        <v>245</v>
      </c>
      <c r="AT601" s="215" t="s">
        <v>183</v>
      </c>
      <c r="AU601" s="215" t="s">
        <v>182</v>
      </c>
      <c r="AY601" s="15" t="s">
        <v>178</v>
      </c>
      <c r="BE601" s="216">
        <f>IF(N601="základní",J601,0)</f>
        <v>0</v>
      </c>
      <c r="BF601" s="216">
        <f>IF(N601="snížená",J601,0)</f>
        <v>0</v>
      </c>
      <c r="BG601" s="216">
        <f>IF(N601="zákl. přenesená",J601,0)</f>
        <v>0</v>
      </c>
      <c r="BH601" s="216">
        <f>IF(N601="sníž. přenesená",J601,0)</f>
        <v>0</v>
      </c>
      <c r="BI601" s="216">
        <f>IF(N601="nulová",J601,0)</f>
        <v>0</v>
      </c>
      <c r="BJ601" s="15" t="s">
        <v>182</v>
      </c>
      <c r="BK601" s="216">
        <f>ROUND(I601*H601,2)</f>
        <v>0</v>
      </c>
      <c r="BL601" s="15" t="s">
        <v>245</v>
      </c>
      <c r="BM601" s="215" t="s">
        <v>1860</v>
      </c>
    </row>
    <row r="602" spans="1:65" s="2" customFormat="1" ht="49.05" customHeight="1">
      <c r="A602" s="36"/>
      <c r="B602" s="37"/>
      <c r="C602" s="203" t="s">
        <v>1861</v>
      </c>
      <c r="D602" s="203" t="s">
        <v>183</v>
      </c>
      <c r="E602" s="204" t="s">
        <v>1862</v>
      </c>
      <c r="F602" s="205" t="s">
        <v>1863</v>
      </c>
      <c r="G602" s="206" t="s">
        <v>266</v>
      </c>
      <c r="H602" s="207">
        <v>0.055</v>
      </c>
      <c r="I602" s="208"/>
      <c r="J602" s="209">
        <f>ROUND(I602*H602,2)</f>
        <v>0</v>
      </c>
      <c r="K602" s="210"/>
      <c r="L602" s="42"/>
      <c r="M602" s="211" t="s">
        <v>28</v>
      </c>
      <c r="N602" s="212" t="s">
        <v>46</v>
      </c>
      <c r="O602" s="82"/>
      <c r="P602" s="213">
        <f>O602*H602</f>
        <v>0</v>
      </c>
      <c r="Q602" s="213">
        <v>0</v>
      </c>
      <c r="R602" s="213">
        <f>Q602*H602</f>
        <v>0</v>
      </c>
      <c r="S602" s="213">
        <v>0</v>
      </c>
      <c r="T602" s="214">
        <f>S602*H602</f>
        <v>0</v>
      </c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R602" s="215" t="s">
        <v>245</v>
      </c>
      <c r="AT602" s="215" t="s">
        <v>183</v>
      </c>
      <c r="AU602" s="215" t="s">
        <v>182</v>
      </c>
      <c r="AY602" s="15" t="s">
        <v>178</v>
      </c>
      <c r="BE602" s="216">
        <f>IF(N602="základní",J602,0)</f>
        <v>0</v>
      </c>
      <c r="BF602" s="216">
        <f>IF(N602="snížená",J602,0)</f>
        <v>0</v>
      </c>
      <c r="BG602" s="216">
        <f>IF(N602="zákl. přenesená",J602,0)</f>
        <v>0</v>
      </c>
      <c r="BH602" s="216">
        <f>IF(N602="sníž. přenesená",J602,0)</f>
        <v>0</v>
      </c>
      <c r="BI602" s="216">
        <f>IF(N602="nulová",J602,0)</f>
        <v>0</v>
      </c>
      <c r="BJ602" s="15" t="s">
        <v>182</v>
      </c>
      <c r="BK602" s="216">
        <f>ROUND(I602*H602,2)</f>
        <v>0</v>
      </c>
      <c r="BL602" s="15" t="s">
        <v>245</v>
      </c>
      <c r="BM602" s="215" t="s">
        <v>1864</v>
      </c>
    </row>
    <row r="603" spans="1:63" s="12" customFormat="1" ht="22.8" customHeight="1">
      <c r="A603" s="12"/>
      <c r="B603" s="187"/>
      <c r="C603" s="188"/>
      <c r="D603" s="189" t="s">
        <v>73</v>
      </c>
      <c r="E603" s="201" t="s">
        <v>1865</v>
      </c>
      <c r="F603" s="201" t="s">
        <v>1866</v>
      </c>
      <c r="G603" s="188"/>
      <c r="H603" s="188"/>
      <c r="I603" s="191"/>
      <c r="J603" s="202">
        <f>BK603</f>
        <v>0</v>
      </c>
      <c r="K603" s="188"/>
      <c r="L603" s="193"/>
      <c r="M603" s="194"/>
      <c r="N603" s="195"/>
      <c r="O603" s="195"/>
      <c r="P603" s="196">
        <f>SUM(P604:P617)</f>
        <v>0</v>
      </c>
      <c r="Q603" s="195"/>
      <c r="R603" s="196">
        <f>SUM(R604:R617)</f>
        <v>38.11761154940001</v>
      </c>
      <c r="S603" s="195"/>
      <c r="T603" s="197">
        <f>SUM(T604:T617)</f>
        <v>0</v>
      </c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R603" s="198" t="s">
        <v>182</v>
      </c>
      <c r="AT603" s="199" t="s">
        <v>73</v>
      </c>
      <c r="AU603" s="199" t="s">
        <v>82</v>
      </c>
      <c r="AY603" s="198" t="s">
        <v>178</v>
      </c>
      <c r="BK603" s="200">
        <f>SUM(BK604:BK617)</f>
        <v>0</v>
      </c>
    </row>
    <row r="604" spans="1:65" s="2" customFormat="1" ht="37.8" customHeight="1">
      <c r="A604" s="36"/>
      <c r="B604" s="37"/>
      <c r="C604" s="203" t="s">
        <v>1867</v>
      </c>
      <c r="D604" s="203" t="s">
        <v>183</v>
      </c>
      <c r="E604" s="204" t="s">
        <v>1868</v>
      </c>
      <c r="F604" s="205" t="s">
        <v>1869</v>
      </c>
      <c r="G604" s="206" t="s">
        <v>186</v>
      </c>
      <c r="H604" s="207">
        <v>13.6</v>
      </c>
      <c r="I604" s="208"/>
      <c r="J604" s="209">
        <f>ROUND(I604*H604,2)</f>
        <v>0</v>
      </c>
      <c r="K604" s="210"/>
      <c r="L604" s="42"/>
      <c r="M604" s="211" t="s">
        <v>28</v>
      </c>
      <c r="N604" s="212" t="s">
        <v>46</v>
      </c>
      <c r="O604" s="82"/>
      <c r="P604" s="213">
        <f>O604*H604</f>
        <v>0</v>
      </c>
      <c r="Q604" s="213">
        <v>2.418E-05</v>
      </c>
      <c r="R604" s="213">
        <f>Q604*H604</f>
        <v>0.00032884799999999997</v>
      </c>
      <c r="S604" s="213">
        <v>0</v>
      </c>
      <c r="T604" s="214">
        <f>S604*H604</f>
        <v>0</v>
      </c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R604" s="215" t="s">
        <v>245</v>
      </c>
      <c r="AT604" s="215" t="s">
        <v>183</v>
      </c>
      <c r="AU604" s="215" t="s">
        <v>182</v>
      </c>
      <c r="AY604" s="15" t="s">
        <v>178</v>
      </c>
      <c r="BE604" s="216">
        <f>IF(N604="základní",J604,0)</f>
        <v>0</v>
      </c>
      <c r="BF604" s="216">
        <f>IF(N604="snížená",J604,0)</f>
        <v>0</v>
      </c>
      <c r="BG604" s="216">
        <f>IF(N604="zákl. přenesená",J604,0)</f>
        <v>0</v>
      </c>
      <c r="BH604" s="216">
        <f>IF(N604="sníž. přenesená",J604,0)</f>
        <v>0</v>
      </c>
      <c r="BI604" s="216">
        <f>IF(N604="nulová",J604,0)</f>
        <v>0</v>
      </c>
      <c r="BJ604" s="15" t="s">
        <v>182</v>
      </c>
      <c r="BK604" s="216">
        <f>ROUND(I604*H604,2)</f>
        <v>0</v>
      </c>
      <c r="BL604" s="15" t="s">
        <v>245</v>
      </c>
      <c r="BM604" s="215" t="s">
        <v>1870</v>
      </c>
    </row>
    <row r="605" spans="1:65" s="2" customFormat="1" ht="37.8" customHeight="1">
      <c r="A605" s="36"/>
      <c r="B605" s="37"/>
      <c r="C605" s="203" t="s">
        <v>1871</v>
      </c>
      <c r="D605" s="203" t="s">
        <v>183</v>
      </c>
      <c r="E605" s="204" t="s">
        <v>1872</v>
      </c>
      <c r="F605" s="205" t="s">
        <v>1873</v>
      </c>
      <c r="G605" s="206" t="s">
        <v>186</v>
      </c>
      <c r="H605" s="207">
        <v>13.6</v>
      </c>
      <c r="I605" s="208"/>
      <c r="J605" s="209">
        <f>ROUND(I605*H605,2)</f>
        <v>0</v>
      </c>
      <c r="K605" s="210"/>
      <c r="L605" s="42"/>
      <c r="M605" s="211" t="s">
        <v>28</v>
      </c>
      <c r="N605" s="212" t="s">
        <v>46</v>
      </c>
      <c r="O605" s="82"/>
      <c r="P605" s="213">
        <f>O605*H605</f>
        <v>0</v>
      </c>
      <c r="Q605" s="213">
        <v>0.000322834</v>
      </c>
      <c r="R605" s="213">
        <f>Q605*H605</f>
        <v>0.0043905424</v>
      </c>
      <c r="S605" s="213">
        <v>0</v>
      </c>
      <c r="T605" s="214">
        <f>S605*H605</f>
        <v>0</v>
      </c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R605" s="215" t="s">
        <v>245</v>
      </c>
      <c r="AT605" s="215" t="s">
        <v>183</v>
      </c>
      <c r="AU605" s="215" t="s">
        <v>182</v>
      </c>
      <c r="AY605" s="15" t="s">
        <v>178</v>
      </c>
      <c r="BE605" s="216">
        <f>IF(N605="základní",J605,0)</f>
        <v>0</v>
      </c>
      <c r="BF605" s="216">
        <f>IF(N605="snížená",J605,0)</f>
        <v>0</v>
      </c>
      <c r="BG605" s="216">
        <f>IF(N605="zákl. přenesená",J605,0)</f>
        <v>0</v>
      </c>
      <c r="BH605" s="216">
        <f>IF(N605="sníž. přenesená",J605,0)</f>
        <v>0</v>
      </c>
      <c r="BI605" s="216">
        <f>IF(N605="nulová",J605,0)</f>
        <v>0</v>
      </c>
      <c r="BJ605" s="15" t="s">
        <v>182</v>
      </c>
      <c r="BK605" s="216">
        <f>ROUND(I605*H605,2)</f>
        <v>0</v>
      </c>
      <c r="BL605" s="15" t="s">
        <v>245</v>
      </c>
      <c r="BM605" s="215" t="s">
        <v>1874</v>
      </c>
    </row>
    <row r="606" spans="1:65" s="2" customFormat="1" ht="24.15" customHeight="1">
      <c r="A606" s="36"/>
      <c r="B606" s="37"/>
      <c r="C606" s="203" t="s">
        <v>1875</v>
      </c>
      <c r="D606" s="203" t="s">
        <v>183</v>
      </c>
      <c r="E606" s="204" t="s">
        <v>1876</v>
      </c>
      <c r="F606" s="205" t="s">
        <v>1877</v>
      </c>
      <c r="G606" s="206" t="s">
        <v>186</v>
      </c>
      <c r="H606" s="207">
        <v>13.6</v>
      </c>
      <c r="I606" s="208"/>
      <c r="J606" s="209">
        <f>ROUND(I606*H606,2)</f>
        <v>0</v>
      </c>
      <c r="K606" s="210"/>
      <c r="L606" s="42"/>
      <c r="M606" s="211" t="s">
        <v>28</v>
      </c>
      <c r="N606" s="212" t="s">
        <v>46</v>
      </c>
      <c r="O606" s="82"/>
      <c r="P606" s="213">
        <f>O606*H606</f>
        <v>0</v>
      </c>
      <c r="Q606" s="213">
        <v>0.000167</v>
      </c>
      <c r="R606" s="213">
        <f>Q606*H606</f>
        <v>0.0022711999999999997</v>
      </c>
      <c r="S606" s="213">
        <v>0</v>
      </c>
      <c r="T606" s="214">
        <f>S606*H606</f>
        <v>0</v>
      </c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R606" s="215" t="s">
        <v>245</v>
      </c>
      <c r="AT606" s="215" t="s">
        <v>183</v>
      </c>
      <c r="AU606" s="215" t="s">
        <v>182</v>
      </c>
      <c r="AY606" s="15" t="s">
        <v>178</v>
      </c>
      <c r="BE606" s="216">
        <f>IF(N606="základní",J606,0)</f>
        <v>0</v>
      </c>
      <c r="BF606" s="216">
        <f>IF(N606="snížená",J606,0)</f>
        <v>0</v>
      </c>
      <c r="BG606" s="216">
        <f>IF(N606="zákl. přenesená",J606,0)</f>
        <v>0</v>
      </c>
      <c r="BH606" s="216">
        <f>IF(N606="sníž. přenesená",J606,0)</f>
        <v>0</v>
      </c>
      <c r="BI606" s="216">
        <f>IF(N606="nulová",J606,0)</f>
        <v>0</v>
      </c>
      <c r="BJ606" s="15" t="s">
        <v>182</v>
      </c>
      <c r="BK606" s="216">
        <f>ROUND(I606*H606,2)</f>
        <v>0</v>
      </c>
      <c r="BL606" s="15" t="s">
        <v>245</v>
      </c>
      <c r="BM606" s="215" t="s">
        <v>1878</v>
      </c>
    </row>
    <row r="607" spans="1:65" s="2" customFormat="1" ht="24.15" customHeight="1">
      <c r="A607" s="36"/>
      <c r="B607" s="37"/>
      <c r="C607" s="203" t="s">
        <v>1879</v>
      </c>
      <c r="D607" s="203" t="s">
        <v>183</v>
      </c>
      <c r="E607" s="204" t="s">
        <v>1880</v>
      </c>
      <c r="F607" s="205" t="s">
        <v>1881</v>
      </c>
      <c r="G607" s="206" t="s">
        <v>186</v>
      </c>
      <c r="H607" s="207">
        <v>13.6</v>
      </c>
      <c r="I607" s="208"/>
      <c r="J607" s="209">
        <f>ROUND(I607*H607,2)</f>
        <v>0</v>
      </c>
      <c r="K607" s="210"/>
      <c r="L607" s="42"/>
      <c r="M607" s="211" t="s">
        <v>28</v>
      </c>
      <c r="N607" s="212" t="s">
        <v>46</v>
      </c>
      <c r="O607" s="82"/>
      <c r="P607" s="213">
        <f>O607*H607</f>
        <v>0</v>
      </c>
      <c r="Q607" s="213">
        <v>0.000167</v>
      </c>
      <c r="R607" s="213">
        <f>Q607*H607</f>
        <v>0.0022711999999999997</v>
      </c>
      <c r="S607" s="213">
        <v>0</v>
      </c>
      <c r="T607" s="214">
        <f>S607*H607</f>
        <v>0</v>
      </c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R607" s="215" t="s">
        <v>245</v>
      </c>
      <c r="AT607" s="215" t="s">
        <v>183</v>
      </c>
      <c r="AU607" s="215" t="s">
        <v>182</v>
      </c>
      <c r="AY607" s="15" t="s">
        <v>178</v>
      </c>
      <c r="BE607" s="216">
        <f>IF(N607="základní",J607,0)</f>
        <v>0</v>
      </c>
      <c r="BF607" s="216">
        <f>IF(N607="snížená",J607,0)</f>
        <v>0</v>
      </c>
      <c r="BG607" s="216">
        <f>IF(N607="zákl. přenesená",J607,0)</f>
        <v>0</v>
      </c>
      <c r="BH607" s="216">
        <f>IF(N607="sníž. přenesená",J607,0)</f>
        <v>0</v>
      </c>
      <c r="BI607" s="216">
        <f>IF(N607="nulová",J607,0)</f>
        <v>0</v>
      </c>
      <c r="BJ607" s="15" t="s">
        <v>182</v>
      </c>
      <c r="BK607" s="216">
        <f>ROUND(I607*H607,2)</f>
        <v>0</v>
      </c>
      <c r="BL607" s="15" t="s">
        <v>245</v>
      </c>
      <c r="BM607" s="215" t="s">
        <v>1882</v>
      </c>
    </row>
    <row r="608" spans="1:65" s="2" customFormat="1" ht="37.8" customHeight="1">
      <c r="A608" s="36"/>
      <c r="B608" s="37"/>
      <c r="C608" s="203" t="s">
        <v>1883</v>
      </c>
      <c r="D608" s="203" t="s">
        <v>183</v>
      </c>
      <c r="E608" s="204" t="s">
        <v>1884</v>
      </c>
      <c r="F608" s="205" t="s">
        <v>1885</v>
      </c>
      <c r="G608" s="206" t="s">
        <v>186</v>
      </c>
      <c r="H608" s="207">
        <v>20.332</v>
      </c>
      <c r="I608" s="208"/>
      <c r="J608" s="209">
        <f>ROUND(I608*H608,2)</f>
        <v>0</v>
      </c>
      <c r="K608" s="210"/>
      <c r="L608" s="42"/>
      <c r="M608" s="211" t="s">
        <v>28</v>
      </c>
      <c r="N608" s="212" t="s">
        <v>46</v>
      </c>
      <c r="O608" s="82"/>
      <c r="P608" s="213">
        <f>O608*H608</f>
        <v>0</v>
      </c>
      <c r="Q608" s="213">
        <v>6.7E-05</v>
      </c>
      <c r="R608" s="213">
        <f>Q608*H608</f>
        <v>0.001362244</v>
      </c>
      <c r="S608" s="213">
        <v>0</v>
      </c>
      <c r="T608" s="214">
        <f>S608*H608</f>
        <v>0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215" t="s">
        <v>245</v>
      </c>
      <c r="AT608" s="215" t="s">
        <v>183</v>
      </c>
      <c r="AU608" s="215" t="s">
        <v>182</v>
      </c>
      <c r="AY608" s="15" t="s">
        <v>178</v>
      </c>
      <c r="BE608" s="216">
        <f>IF(N608="základní",J608,0)</f>
        <v>0</v>
      </c>
      <c r="BF608" s="216">
        <f>IF(N608="snížená",J608,0)</f>
        <v>0</v>
      </c>
      <c r="BG608" s="216">
        <f>IF(N608="zákl. přenesená",J608,0)</f>
        <v>0</v>
      </c>
      <c r="BH608" s="216">
        <f>IF(N608="sníž. přenesená",J608,0)</f>
        <v>0</v>
      </c>
      <c r="BI608" s="216">
        <f>IF(N608="nulová",J608,0)</f>
        <v>0</v>
      </c>
      <c r="BJ608" s="15" t="s">
        <v>182</v>
      </c>
      <c r="BK608" s="216">
        <f>ROUND(I608*H608,2)</f>
        <v>0</v>
      </c>
      <c r="BL608" s="15" t="s">
        <v>245</v>
      </c>
      <c r="BM608" s="215" t="s">
        <v>1886</v>
      </c>
    </row>
    <row r="609" spans="1:65" s="2" customFormat="1" ht="24.15" customHeight="1">
      <c r="A609" s="36"/>
      <c r="B609" s="37"/>
      <c r="C609" s="203" t="s">
        <v>1887</v>
      </c>
      <c r="D609" s="203" t="s">
        <v>183</v>
      </c>
      <c r="E609" s="204" t="s">
        <v>1888</v>
      </c>
      <c r="F609" s="205" t="s">
        <v>1889</v>
      </c>
      <c r="G609" s="206" t="s">
        <v>186</v>
      </c>
      <c r="H609" s="207">
        <v>20.332</v>
      </c>
      <c r="I609" s="208"/>
      <c r="J609" s="209">
        <f>ROUND(I609*H609,2)</f>
        <v>0</v>
      </c>
      <c r="K609" s="210"/>
      <c r="L609" s="42"/>
      <c r="M609" s="211" t="s">
        <v>28</v>
      </c>
      <c r="N609" s="212" t="s">
        <v>46</v>
      </c>
      <c r="O609" s="82"/>
      <c r="P609" s="213">
        <f>O609*H609</f>
        <v>0</v>
      </c>
      <c r="Q609" s="213">
        <v>0.000135</v>
      </c>
      <c r="R609" s="213">
        <f>Q609*H609</f>
        <v>0.0027448200000000002</v>
      </c>
      <c r="S609" s="213">
        <v>0</v>
      </c>
      <c r="T609" s="214">
        <f>S609*H609</f>
        <v>0</v>
      </c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R609" s="215" t="s">
        <v>245</v>
      </c>
      <c r="AT609" s="215" t="s">
        <v>183</v>
      </c>
      <c r="AU609" s="215" t="s">
        <v>182</v>
      </c>
      <c r="AY609" s="15" t="s">
        <v>178</v>
      </c>
      <c r="BE609" s="216">
        <f>IF(N609="základní",J609,0)</f>
        <v>0</v>
      </c>
      <c r="BF609" s="216">
        <f>IF(N609="snížená",J609,0)</f>
        <v>0</v>
      </c>
      <c r="BG609" s="216">
        <f>IF(N609="zákl. přenesená",J609,0)</f>
        <v>0</v>
      </c>
      <c r="BH609" s="216">
        <f>IF(N609="sníž. přenesená",J609,0)</f>
        <v>0</v>
      </c>
      <c r="BI609" s="216">
        <f>IF(N609="nulová",J609,0)</f>
        <v>0</v>
      </c>
      <c r="BJ609" s="15" t="s">
        <v>182</v>
      </c>
      <c r="BK609" s="216">
        <f>ROUND(I609*H609,2)</f>
        <v>0</v>
      </c>
      <c r="BL609" s="15" t="s">
        <v>245</v>
      </c>
      <c r="BM609" s="215" t="s">
        <v>1890</v>
      </c>
    </row>
    <row r="610" spans="1:65" s="2" customFormat="1" ht="24.15" customHeight="1">
      <c r="A610" s="36"/>
      <c r="B610" s="37"/>
      <c r="C610" s="203" t="s">
        <v>1891</v>
      </c>
      <c r="D610" s="203" t="s">
        <v>183</v>
      </c>
      <c r="E610" s="204" t="s">
        <v>1892</v>
      </c>
      <c r="F610" s="205" t="s">
        <v>1893</v>
      </c>
      <c r="G610" s="206" t="s">
        <v>204</v>
      </c>
      <c r="H610" s="207">
        <v>8</v>
      </c>
      <c r="I610" s="208"/>
      <c r="J610" s="209">
        <f>ROUND(I610*H610,2)</f>
        <v>0</v>
      </c>
      <c r="K610" s="210"/>
      <c r="L610" s="42"/>
      <c r="M610" s="211" t="s">
        <v>28</v>
      </c>
      <c r="N610" s="212" t="s">
        <v>46</v>
      </c>
      <c r="O610" s="82"/>
      <c r="P610" s="213">
        <f>O610*H610</f>
        <v>0</v>
      </c>
      <c r="Q610" s="213">
        <v>2.091E-05</v>
      </c>
      <c r="R610" s="213">
        <f>Q610*H610</f>
        <v>0.00016728</v>
      </c>
      <c r="S610" s="213">
        <v>0</v>
      </c>
      <c r="T610" s="214">
        <f>S610*H610</f>
        <v>0</v>
      </c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R610" s="215" t="s">
        <v>245</v>
      </c>
      <c r="AT610" s="215" t="s">
        <v>183</v>
      </c>
      <c r="AU610" s="215" t="s">
        <v>182</v>
      </c>
      <c r="AY610" s="15" t="s">
        <v>178</v>
      </c>
      <c r="BE610" s="216">
        <f>IF(N610="základní",J610,0)</f>
        <v>0</v>
      </c>
      <c r="BF610" s="216">
        <f>IF(N610="snížená",J610,0)</f>
        <v>0</v>
      </c>
      <c r="BG610" s="216">
        <f>IF(N610="zákl. přenesená",J610,0)</f>
        <v>0</v>
      </c>
      <c r="BH610" s="216">
        <f>IF(N610="sníž. přenesená",J610,0)</f>
        <v>0</v>
      </c>
      <c r="BI610" s="216">
        <f>IF(N610="nulová",J610,0)</f>
        <v>0</v>
      </c>
      <c r="BJ610" s="15" t="s">
        <v>182</v>
      </c>
      <c r="BK610" s="216">
        <f>ROUND(I610*H610,2)</f>
        <v>0</v>
      </c>
      <c r="BL610" s="15" t="s">
        <v>245</v>
      </c>
      <c r="BM610" s="215" t="s">
        <v>1894</v>
      </c>
    </row>
    <row r="611" spans="1:65" s="2" customFormat="1" ht="14.4" customHeight="1">
      <c r="A611" s="36"/>
      <c r="B611" s="37"/>
      <c r="C611" s="203" t="s">
        <v>1895</v>
      </c>
      <c r="D611" s="203" t="s">
        <v>183</v>
      </c>
      <c r="E611" s="204" t="s">
        <v>1896</v>
      </c>
      <c r="F611" s="205" t="s">
        <v>1897</v>
      </c>
      <c r="G611" s="206" t="s">
        <v>186</v>
      </c>
      <c r="H611" s="207">
        <v>592.296</v>
      </c>
      <c r="I611" s="208"/>
      <c r="J611" s="209">
        <f>ROUND(I611*H611,2)</f>
        <v>0</v>
      </c>
      <c r="K611" s="210"/>
      <c r="L611" s="42"/>
      <c r="M611" s="211" t="s">
        <v>28</v>
      </c>
      <c r="N611" s="212" t="s">
        <v>46</v>
      </c>
      <c r="O611" s="82"/>
      <c r="P611" s="213">
        <f>O611*H611</f>
        <v>0</v>
      </c>
      <c r="Q611" s="213">
        <v>0</v>
      </c>
      <c r="R611" s="213">
        <f>Q611*H611</f>
        <v>0</v>
      </c>
      <c r="S611" s="213">
        <v>0</v>
      </c>
      <c r="T611" s="214">
        <f>S611*H611</f>
        <v>0</v>
      </c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R611" s="215" t="s">
        <v>245</v>
      </c>
      <c r="AT611" s="215" t="s">
        <v>183</v>
      </c>
      <c r="AU611" s="215" t="s">
        <v>182</v>
      </c>
      <c r="AY611" s="15" t="s">
        <v>178</v>
      </c>
      <c r="BE611" s="216">
        <f>IF(N611="základní",J611,0)</f>
        <v>0</v>
      </c>
      <c r="BF611" s="216">
        <f>IF(N611="snížená",J611,0)</f>
        <v>0</v>
      </c>
      <c r="BG611" s="216">
        <f>IF(N611="zákl. přenesená",J611,0)</f>
        <v>0</v>
      </c>
      <c r="BH611" s="216">
        <f>IF(N611="sníž. přenesená",J611,0)</f>
        <v>0</v>
      </c>
      <c r="BI611" s="216">
        <f>IF(N611="nulová",J611,0)</f>
        <v>0</v>
      </c>
      <c r="BJ611" s="15" t="s">
        <v>182</v>
      </c>
      <c r="BK611" s="216">
        <f>ROUND(I611*H611,2)</f>
        <v>0</v>
      </c>
      <c r="BL611" s="15" t="s">
        <v>245</v>
      </c>
      <c r="BM611" s="215" t="s">
        <v>1898</v>
      </c>
    </row>
    <row r="612" spans="1:65" s="2" customFormat="1" ht="14.4" customHeight="1">
      <c r="A612" s="36"/>
      <c r="B612" s="37"/>
      <c r="C612" s="203" t="s">
        <v>1899</v>
      </c>
      <c r="D612" s="203" t="s">
        <v>183</v>
      </c>
      <c r="E612" s="204" t="s">
        <v>1900</v>
      </c>
      <c r="F612" s="205" t="s">
        <v>1901</v>
      </c>
      <c r="G612" s="206" t="s">
        <v>186</v>
      </c>
      <c r="H612" s="207">
        <v>592</v>
      </c>
      <c r="I612" s="208"/>
      <c r="J612" s="209">
        <f>ROUND(I612*H612,2)</f>
        <v>0</v>
      </c>
      <c r="K612" s="210"/>
      <c r="L612" s="42"/>
      <c r="M612" s="211" t="s">
        <v>28</v>
      </c>
      <c r="N612" s="212" t="s">
        <v>46</v>
      </c>
      <c r="O612" s="82"/>
      <c r="P612" s="213">
        <f>O612*H612</f>
        <v>0</v>
      </c>
      <c r="Q612" s="213">
        <v>0.063</v>
      </c>
      <c r="R612" s="213">
        <f>Q612*H612</f>
        <v>37.296</v>
      </c>
      <c r="S612" s="213">
        <v>0</v>
      </c>
      <c r="T612" s="214">
        <f>S612*H612</f>
        <v>0</v>
      </c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R612" s="215" t="s">
        <v>245</v>
      </c>
      <c r="AT612" s="215" t="s">
        <v>183</v>
      </c>
      <c r="AU612" s="215" t="s">
        <v>182</v>
      </c>
      <c r="AY612" s="15" t="s">
        <v>178</v>
      </c>
      <c r="BE612" s="216">
        <f>IF(N612="základní",J612,0)</f>
        <v>0</v>
      </c>
      <c r="BF612" s="216">
        <f>IF(N612="snížená",J612,0)</f>
        <v>0</v>
      </c>
      <c r="BG612" s="216">
        <f>IF(N612="zákl. přenesená",J612,0)</f>
        <v>0</v>
      </c>
      <c r="BH612" s="216">
        <f>IF(N612="sníž. přenesená",J612,0)</f>
        <v>0</v>
      </c>
      <c r="BI612" s="216">
        <f>IF(N612="nulová",J612,0)</f>
        <v>0</v>
      </c>
      <c r="BJ612" s="15" t="s">
        <v>182</v>
      </c>
      <c r="BK612" s="216">
        <f>ROUND(I612*H612,2)</f>
        <v>0</v>
      </c>
      <c r="BL612" s="15" t="s">
        <v>245</v>
      </c>
      <c r="BM612" s="215" t="s">
        <v>1902</v>
      </c>
    </row>
    <row r="613" spans="1:65" s="2" customFormat="1" ht="37.8" customHeight="1">
      <c r="A613" s="36"/>
      <c r="B613" s="37"/>
      <c r="C613" s="203" t="s">
        <v>1903</v>
      </c>
      <c r="D613" s="203" t="s">
        <v>183</v>
      </c>
      <c r="E613" s="204" t="s">
        <v>1904</v>
      </c>
      <c r="F613" s="205" t="s">
        <v>1905</v>
      </c>
      <c r="G613" s="206" t="s">
        <v>186</v>
      </c>
      <c r="H613" s="207">
        <v>627.476</v>
      </c>
      <c r="I613" s="208"/>
      <c r="J613" s="209">
        <f>ROUND(I613*H613,2)</f>
        <v>0</v>
      </c>
      <c r="K613" s="210"/>
      <c r="L613" s="42"/>
      <c r="M613" s="211" t="s">
        <v>28</v>
      </c>
      <c r="N613" s="212" t="s">
        <v>46</v>
      </c>
      <c r="O613" s="82"/>
      <c r="P613" s="213">
        <f>O613*H613</f>
        <v>0</v>
      </c>
      <c r="Q613" s="213">
        <v>0.0003045</v>
      </c>
      <c r="R613" s="213">
        <f>Q613*H613</f>
        <v>0.19106644199999998</v>
      </c>
      <c r="S613" s="213">
        <v>0</v>
      </c>
      <c r="T613" s="214">
        <f>S613*H613</f>
        <v>0</v>
      </c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R613" s="215" t="s">
        <v>245</v>
      </c>
      <c r="AT613" s="215" t="s">
        <v>183</v>
      </c>
      <c r="AU613" s="215" t="s">
        <v>182</v>
      </c>
      <c r="AY613" s="15" t="s">
        <v>178</v>
      </c>
      <c r="BE613" s="216">
        <f>IF(N613="základní",J613,0)</f>
        <v>0</v>
      </c>
      <c r="BF613" s="216">
        <f>IF(N613="snížená",J613,0)</f>
        <v>0</v>
      </c>
      <c r="BG613" s="216">
        <f>IF(N613="zákl. přenesená",J613,0)</f>
        <v>0</v>
      </c>
      <c r="BH613" s="216">
        <f>IF(N613="sníž. přenesená",J613,0)</f>
        <v>0</v>
      </c>
      <c r="BI613" s="216">
        <f>IF(N613="nulová",J613,0)</f>
        <v>0</v>
      </c>
      <c r="BJ613" s="15" t="s">
        <v>182</v>
      </c>
      <c r="BK613" s="216">
        <f>ROUND(I613*H613,2)</f>
        <v>0</v>
      </c>
      <c r="BL613" s="15" t="s">
        <v>245</v>
      </c>
      <c r="BM613" s="215" t="s">
        <v>1906</v>
      </c>
    </row>
    <row r="614" spans="1:65" s="2" customFormat="1" ht="49.05" customHeight="1">
      <c r="A614" s="36"/>
      <c r="B614" s="37"/>
      <c r="C614" s="203" t="s">
        <v>1907</v>
      </c>
      <c r="D614" s="203" t="s">
        <v>183</v>
      </c>
      <c r="E614" s="204" t="s">
        <v>1908</v>
      </c>
      <c r="F614" s="205" t="s">
        <v>1909</v>
      </c>
      <c r="G614" s="206" t="s">
        <v>186</v>
      </c>
      <c r="H614" s="207">
        <v>36.999</v>
      </c>
      <c r="I614" s="208"/>
      <c r="J614" s="209">
        <f>ROUND(I614*H614,2)</f>
        <v>0</v>
      </c>
      <c r="K614" s="210"/>
      <c r="L614" s="42"/>
      <c r="M614" s="211" t="s">
        <v>28</v>
      </c>
      <c r="N614" s="212" t="s">
        <v>46</v>
      </c>
      <c r="O614" s="82"/>
      <c r="P614" s="213">
        <f>O614*H614</f>
        <v>0</v>
      </c>
      <c r="Q614" s="213">
        <v>0.0005</v>
      </c>
      <c r="R614" s="213">
        <f>Q614*H614</f>
        <v>0.018499500000000002</v>
      </c>
      <c r="S614" s="213">
        <v>0</v>
      </c>
      <c r="T614" s="214">
        <f>S614*H614</f>
        <v>0</v>
      </c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R614" s="215" t="s">
        <v>245</v>
      </c>
      <c r="AT614" s="215" t="s">
        <v>183</v>
      </c>
      <c r="AU614" s="215" t="s">
        <v>182</v>
      </c>
      <c r="AY614" s="15" t="s">
        <v>178</v>
      </c>
      <c r="BE614" s="216">
        <f>IF(N614="základní",J614,0)</f>
        <v>0</v>
      </c>
      <c r="BF614" s="216">
        <f>IF(N614="snížená",J614,0)</f>
        <v>0</v>
      </c>
      <c r="BG614" s="216">
        <f>IF(N614="zákl. přenesená",J614,0)</f>
        <v>0</v>
      </c>
      <c r="BH614" s="216">
        <f>IF(N614="sníž. přenesená",J614,0)</f>
        <v>0</v>
      </c>
      <c r="BI614" s="216">
        <f>IF(N614="nulová",J614,0)</f>
        <v>0</v>
      </c>
      <c r="BJ614" s="15" t="s">
        <v>182</v>
      </c>
      <c r="BK614" s="216">
        <f>ROUND(I614*H614,2)</f>
        <v>0</v>
      </c>
      <c r="BL614" s="15" t="s">
        <v>245</v>
      </c>
      <c r="BM614" s="215" t="s">
        <v>1910</v>
      </c>
    </row>
    <row r="615" spans="1:65" s="2" customFormat="1" ht="37.8" customHeight="1">
      <c r="A615" s="36"/>
      <c r="B615" s="37"/>
      <c r="C615" s="203" t="s">
        <v>1911</v>
      </c>
      <c r="D615" s="203" t="s">
        <v>183</v>
      </c>
      <c r="E615" s="204" t="s">
        <v>1912</v>
      </c>
      <c r="F615" s="205" t="s">
        <v>1913</v>
      </c>
      <c r="G615" s="206" t="s">
        <v>186</v>
      </c>
      <c r="H615" s="207">
        <v>590.477</v>
      </c>
      <c r="I615" s="208"/>
      <c r="J615" s="209">
        <f>ROUND(I615*H615,2)</f>
        <v>0</v>
      </c>
      <c r="K615" s="210"/>
      <c r="L615" s="42"/>
      <c r="M615" s="211" t="s">
        <v>28</v>
      </c>
      <c r="N615" s="212" t="s">
        <v>46</v>
      </c>
      <c r="O615" s="82"/>
      <c r="P615" s="213">
        <f>O615*H615</f>
        <v>0</v>
      </c>
      <c r="Q615" s="213">
        <v>0.000229</v>
      </c>
      <c r="R615" s="213">
        <f>Q615*H615</f>
        <v>0.135219233</v>
      </c>
      <c r="S615" s="213">
        <v>0</v>
      </c>
      <c r="T615" s="214">
        <f>S615*H615</f>
        <v>0</v>
      </c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R615" s="215" t="s">
        <v>245</v>
      </c>
      <c r="AT615" s="215" t="s">
        <v>183</v>
      </c>
      <c r="AU615" s="215" t="s">
        <v>182</v>
      </c>
      <c r="AY615" s="15" t="s">
        <v>178</v>
      </c>
      <c r="BE615" s="216">
        <f>IF(N615="základní",J615,0)</f>
        <v>0</v>
      </c>
      <c r="BF615" s="216">
        <f>IF(N615="snížená",J615,0)</f>
        <v>0</v>
      </c>
      <c r="BG615" s="216">
        <f>IF(N615="zákl. přenesená",J615,0)</f>
        <v>0</v>
      </c>
      <c r="BH615" s="216">
        <f>IF(N615="sníž. přenesená",J615,0)</f>
        <v>0</v>
      </c>
      <c r="BI615" s="216">
        <f>IF(N615="nulová",J615,0)</f>
        <v>0</v>
      </c>
      <c r="BJ615" s="15" t="s">
        <v>182</v>
      </c>
      <c r="BK615" s="216">
        <f>ROUND(I615*H615,2)</f>
        <v>0</v>
      </c>
      <c r="BL615" s="15" t="s">
        <v>245</v>
      </c>
      <c r="BM615" s="215" t="s">
        <v>1914</v>
      </c>
    </row>
    <row r="616" spans="1:65" s="2" customFormat="1" ht="37.8" customHeight="1">
      <c r="A616" s="36"/>
      <c r="B616" s="37"/>
      <c r="C616" s="203" t="s">
        <v>1915</v>
      </c>
      <c r="D616" s="203" t="s">
        <v>183</v>
      </c>
      <c r="E616" s="204" t="s">
        <v>1916</v>
      </c>
      <c r="F616" s="205" t="s">
        <v>1917</v>
      </c>
      <c r="G616" s="206" t="s">
        <v>186</v>
      </c>
      <c r="H616" s="207">
        <v>36.999</v>
      </c>
      <c r="I616" s="208"/>
      <c r="J616" s="209">
        <f>ROUND(I616*H616,2)</f>
        <v>0</v>
      </c>
      <c r="K616" s="210"/>
      <c r="L616" s="42"/>
      <c r="M616" s="211" t="s">
        <v>28</v>
      </c>
      <c r="N616" s="212" t="s">
        <v>46</v>
      </c>
      <c r="O616" s="82"/>
      <c r="P616" s="213">
        <f>O616*H616</f>
        <v>0</v>
      </c>
      <c r="Q616" s="213">
        <v>0.000648</v>
      </c>
      <c r="R616" s="213">
        <f>Q616*H616</f>
        <v>0.023975352000000002</v>
      </c>
      <c r="S616" s="213">
        <v>0</v>
      </c>
      <c r="T616" s="214">
        <f>S616*H616</f>
        <v>0</v>
      </c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R616" s="215" t="s">
        <v>245</v>
      </c>
      <c r="AT616" s="215" t="s">
        <v>183</v>
      </c>
      <c r="AU616" s="215" t="s">
        <v>182</v>
      </c>
      <c r="AY616" s="15" t="s">
        <v>178</v>
      </c>
      <c r="BE616" s="216">
        <f>IF(N616="základní",J616,0)</f>
        <v>0</v>
      </c>
      <c r="BF616" s="216">
        <f>IF(N616="snížená",J616,0)</f>
        <v>0</v>
      </c>
      <c r="BG616" s="216">
        <f>IF(N616="zákl. přenesená",J616,0)</f>
        <v>0</v>
      </c>
      <c r="BH616" s="216">
        <f>IF(N616="sníž. přenesená",J616,0)</f>
        <v>0</v>
      </c>
      <c r="BI616" s="216">
        <f>IF(N616="nulová",J616,0)</f>
        <v>0</v>
      </c>
      <c r="BJ616" s="15" t="s">
        <v>182</v>
      </c>
      <c r="BK616" s="216">
        <f>ROUND(I616*H616,2)</f>
        <v>0</v>
      </c>
      <c r="BL616" s="15" t="s">
        <v>245</v>
      </c>
      <c r="BM616" s="215" t="s">
        <v>1918</v>
      </c>
    </row>
    <row r="617" spans="1:65" s="2" customFormat="1" ht="37.8" customHeight="1">
      <c r="A617" s="36"/>
      <c r="B617" s="37"/>
      <c r="C617" s="203" t="s">
        <v>1919</v>
      </c>
      <c r="D617" s="203" t="s">
        <v>183</v>
      </c>
      <c r="E617" s="204" t="s">
        <v>1920</v>
      </c>
      <c r="F617" s="205" t="s">
        <v>1921</v>
      </c>
      <c r="G617" s="206" t="s">
        <v>186</v>
      </c>
      <c r="H617" s="207">
        <v>590.477</v>
      </c>
      <c r="I617" s="208"/>
      <c r="J617" s="209">
        <f>ROUND(I617*H617,2)</f>
        <v>0</v>
      </c>
      <c r="K617" s="210"/>
      <c r="L617" s="42"/>
      <c r="M617" s="211" t="s">
        <v>28</v>
      </c>
      <c r="N617" s="212" t="s">
        <v>46</v>
      </c>
      <c r="O617" s="82"/>
      <c r="P617" s="213">
        <f>O617*H617</f>
        <v>0</v>
      </c>
      <c r="Q617" s="213">
        <v>0.000744</v>
      </c>
      <c r="R617" s="213">
        <f>Q617*H617</f>
        <v>0.43931488799999996</v>
      </c>
      <c r="S617" s="213">
        <v>0</v>
      </c>
      <c r="T617" s="214">
        <f>S617*H617</f>
        <v>0</v>
      </c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R617" s="215" t="s">
        <v>245</v>
      </c>
      <c r="AT617" s="215" t="s">
        <v>183</v>
      </c>
      <c r="AU617" s="215" t="s">
        <v>182</v>
      </c>
      <c r="AY617" s="15" t="s">
        <v>178</v>
      </c>
      <c r="BE617" s="216">
        <f>IF(N617="základní",J617,0)</f>
        <v>0</v>
      </c>
      <c r="BF617" s="216">
        <f>IF(N617="snížená",J617,0)</f>
        <v>0</v>
      </c>
      <c r="BG617" s="216">
        <f>IF(N617="zákl. přenesená",J617,0)</f>
        <v>0</v>
      </c>
      <c r="BH617" s="216">
        <f>IF(N617="sníž. přenesená",J617,0)</f>
        <v>0</v>
      </c>
      <c r="BI617" s="216">
        <f>IF(N617="nulová",J617,0)</f>
        <v>0</v>
      </c>
      <c r="BJ617" s="15" t="s">
        <v>182</v>
      </c>
      <c r="BK617" s="216">
        <f>ROUND(I617*H617,2)</f>
        <v>0</v>
      </c>
      <c r="BL617" s="15" t="s">
        <v>245</v>
      </c>
      <c r="BM617" s="215" t="s">
        <v>1922</v>
      </c>
    </row>
    <row r="618" spans="1:63" s="12" customFormat="1" ht="22.8" customHeight="1">
      <c r="A618" s="12"/>
      <c r="B618" s="187"/>
      <c r="C618" s="188"/>
      <c r="D618" s="189" t="s">
        <v>73</v>
      </c>
      <c r="E618" s="201" t="s">
        <v>1923</v>
      </c>
      <c r="F618" s="201" t="s">
        <v>1924</v>
      </c>
      <c r="G618" s="188"/>
      <c r="H618" s="188"/>
      <c r="I618" s="191"/>
      <c r="J618" s="202">
        <f>BK618</f>
        <v>0</v>
      </c>
      <c r="K618" s="188"/>
      <c r="L618" s="193"/>
      <c r="M618" s="194"/>
      <c r="N618" s="195"/>
      <c r="O618" s="195"/>
      <c r="P618" s="196">
        <f>SUM(P619:P622)</f>
        <v>0</v>
      </c>
      <c r="Q618" s="195"/>
      <c r="R618" s="196">
        <f>SUM(R619:R622)</f>
        <v>4.3888253624999995</v>
      </c>
      <c r="S618" s="195"/>
      <c r="T618" s="197">
        <f>SUM(T619:T622)</f>
        <v>0.89186225</v>
      </c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R618" s="198" t="s">
        <v>182</v>
      </c>
      <c r="AT618" s="199" t="s">
        <v>73</v>
      </c>
      <c r="AU618" s="199" t="s">
        <v>82</v>
      </c>
      <c r="AY618" s="198" t="s">
        <v>178</v>
      </c>
      <c r="BK618" s="200">
        <f>SUM(BK619:BK622)</f>
        <v>0</v>
      </c>
    </row>
    <row r="619" spans="1:65" s="2" customFormat="1" ht="14.4" customHeight="1">
      <c r="A619" s="36"/>
      <c r="B619" s="37"/>
      <c r="C619" s="203" t="s">
        <v>1925</v>
      </c>
      <c r="D619" s="203" t="s">
        <v>183</v>
      </c>
      <c r="E619" s="204" t="s">
        <v>1926</v>
      </c>
      <c r="F619" s="205" t="s">
        <v>1927</v>
      </c>
      <c r="G619" s="206" t="s">
        <v>186</v>
      </c>
      <c r="H619" s="207">
        <v>2876.975</v>
      </c>
      <c r="I619" s="208"/>
      <c r="J619" s="209">
        <f>ROUND(I619*H619,2)</f>
        <v>0</v>
      </c>
      <c r="K619" s="210"/>
      <c r="L619" s="42"/>
      <c r="M619" s="211" t="s">
        <v>28</v>
      </c>
      <c r="N619" s="212" t="s">
        <v>46</v>
      </c>
      <c r="O619" s="82"/>
      <c r="P619" s="213">
        <f>O619*H619</f>
        <v>0</v>
      </c>
      <c r="Q619" s="213">
        <v>0.001</v>
      </c>
      <c r="R619" s="213">
        <f>Q619*H619</f>
        <v>2.876975</v>
      </c>
      <c r="S619" s="213">
        <v>0.00031</v>
      </c>
      <c r="T619" s="214">
        <f>S619*H619</f>
        <v>0.89186225</v>
      </c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R619" s="215" t="s">
        <v>245</v>
      </c>
      <c r="AT619" s="215" t="s">
        <v>183</v>
      </c>
      <c r="AU619" s="215" t="s">
        <v>182</v>
      </c>
      <c r="AY619" s="15" t="s">
        <v>178</v>
      </c>
      <c r="BE619" s="216">
        <f>IF(N619="základní",J619,0)</f>
        <v>0</v>
      </c>
      <c r="BF619" s="216">
        <f>IF(N619="snížená",J619,0)</f>
        <v>0</v>
      </c>
      <c r="BG619" s="216">
        <f>IF(N619="zákl. přenesená",J619,0)</f>
        <v>0</v>
      </c>
      <c r="BH619" s="216">
        <f>IF(N619="sníž. přenesená",J619,0)</f>
        <v>0</v>
      </c>
      <c r="BI619" s="216">
        <f>IF(N619="nulová",J619,0)</f>
        <v>0</v>
      </c>
      <c r="BJ619" s="15" t="s">
        <v>182</v>
      </c>
      <c r="BK619" s="216">
        <f>ROUND(I619*H619,2)</f>
        <v>0</v>
      </c>
      <c r="BL619" s="15" t="s">
        <v>245</v>
      </c>
      <c r="BM619" s="215" t="s">
        <v>1928</v>
      </c>
    </row>
    <row r="620" spans="1:65" s="2" customFormat="1" ht="24.15" customHeight="1">
      <c r="A620" s="36"/>
      <c r="B620" s="37"/>
      <c r="C620" s="203" t="s">
        <v>1929</v>
      </c>
      <c r="D620" s="203" t="s">
        <v>183</v>
      </c>
      <c r="E620" s="204" t="s">
        <v>1930</v>
      </c>
      <c r="F620" s="205" t="s">
        <v>1931</v>
      </c>
      <c r="G620" s="206" t="s">
        <v>186</v>
      </c>
      <c r="H620" s="207">
        <v>2876.975</v>
      </c>
      <c r="I620" s="208"/>
      <c r="J620" s="209">
        <f>ROUND(I620*H620,2)</f>
        <v>0</v>
      </c>
      <c r="K620" s="210"/>
      <c r="L620" s="42"/>
      <c r="M620" s="211" t="s">
        <v>28</v>
      </c>
      <c r="N620" s="212" t="s">
        <v>46</v>
      </c>
      <c r="O620" s="82"/>
      <c r="P620" s="213">
        <f>O620*H620</f>
        <v>0</v>
      </c>
      <c r="Q620" s="213">
        <v>0</v>
      </c>
      <c r="R620" s="213">
        <f>Q620*H620</f>
        <v>0</v>
      </c>
      <c r="S620" s="213">
        <v>0</v>
      </c>
      <c r="T620" s="214">
        <f>S620*H620</f>
        <v>0</v>
      </c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R620" s="215" t="s">
        <v>245</v>
      </c>
      <c r="AT620" s="215" t="s">
        <v>183</v>
      </c>
      <c r="AU620" s="215" t="s">
        <v>182</v>
      </c>
      <c r="AY620" s="15" t="s">
        <v>178</v>
      </c>
      <c r="BE620" s="216">
        <f>IF(N620="základní",J620,0)</f>
        <v>0</v>
      </c>
      <c r="BF620" s="216">
        <f>IF(N620="snížená",J620,0)</f>
        <v>0</v>
      </c>
      <c r="BG620" s="216">
        <f>IF(N620="zákl. přenesená",J620,0)</f>
        <v>0</v>
      </c>
      <c r="BH620" s="216">
        <f>IF(N620="sníž. přenesená",J620,0)</f>
        <v>0</v>
      </c>
      <c r="BI620" s="216">
        <f>IF(N620="nulová",J620,0)</f>
        <v>0</v>
      </c>
      <c r="BJ620" s="15" t="s">
        <v>182</v>
      </c>
      <c r="BK620" s="216">
        <f>ROUND(I620*H620,2)</f>
        <v>0</v>
      </c>
      <c r="BL620" s="15" t="s">
        <v>245</v>
      </c>
      <c r="BM620" s="215" t="s">
        <v>1932</v>
      </c>
    </row>
    <row r="621" spans="1:65" s="2" customFormat="1" ht="24.15" customHeight="1">
      <c r="A621" s="36"/>
      <c r="B621" s="37"/>
      <c r="C621" s="203" t="s">
        <v>1933</v>
      </c>
      <c r="D621" s="203" t="s">
        <v>183</v>
      </c>
      <c r="E621" s="204" t="s">
        <v>1934</v>
      </c>
      <c r="F621" s="205" t="s">
        <v>1935</v>
      </c>
      <c r="G621" s="206" t="s">
        <v>186</v>
      </c>
      <c r="H621" s="207">
        <v>2876.975</v>
      </c>
      <c r="I621" s="208"/>
      <c r="J621" s="209">
        <f>ROUND(I621*H621,2)</f>
        <v>0</v>
      </c>
      <c r="K621" s="210"/>
      <c r="L621" s="42"/>
      <c r="M621" s="211" t="s">
        <v>28</v>
      </c>
      <c r="N621" s="212" t="s">
        <v>46</v>
      </c>
      <c r="O621" s="82"/>
      <c r="P621" s="213">
        <f>O621*H621</f>
        <v>0</v>
      </c>
      <c r="Q621" s="213">
        <v>0.0002</v>
      </c>
      <c r="R621" s="213">
        <f>Q621*H621</f>
        <v>0.575395</v>
      </c>
      <c r="S621" s="213">
        <v>0</v>
      </c>
      <c r="T621" s="214">
        <f>S621*H621</f>
        <v>0</v>
      </c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R621" s="215" t="s">
        <v>245</v>
      </c>
      <c r="AT621" s="215" t="s">
        <v>183</v>
      </c>
      <c r="AU621" s="215" t="s">
        <v>182</v>
      </c>
      <c r="AY621" s="15" t="s">
        <v>178</v>
      </c>
      <c r="BE621" s="216">
        <f>IF(N621="základní",J621,0)</f>
        <v>0</v>
      </c>
      <c r="BF621" s="216">
        <f>IF(N621="snížená",J621,0)</f>
        <v>0</v>
      </c>
      <c r="BG621" s="216">
        <f>IF(N621="zákl. přenesená",J621,0)</f>
        <v>0</v>
      </c>
      <c r="BH621" s="216">
        <f>IF(N621="sníž. přenesená",J621,0)</f>
        <v>0</v>
      </c>
      <c r="BI621" s="216">
        <f>IF(N621="nulová",J621,0)</f>
        <v>0</v>
      </c>
      <c r="BJ621" s="15" t="s">
        <v>182</v>
      </c>
      <c r="BK621" s="216">
        <f>ROUND(I621*H621,2)</f>
        <v>0</v>
      </c>
      <c r="BL621" s="15" t="s">
        <v>245</v>
      </c>
      <c r="BM621" s="215" t="s">
        <v>1936</v>
      </c>
    </row>
    <row r="622" spans="1:65" s="2" customFormat="1" ht="24.15" customHeight="1">
      <c r="A622" s="36"/>
      <c r="B622" s="37"/>
      <c r="C622" s="203" t="s">
        <v>1937</v>
      </c>
      <c r="D622" s="203" t="s">
        <v>183</v>
      </c>
      <c r="E622" s="204" t="s">
        <v>1938</v>
      </c>
      <c r="F622" s="205" t="s">
        <v>1939</v>
      </c>
      <c r="G622" s="206" t="s">
        <v>186</v>
      </c>
      <c r="H622" s="207">
        <v>2876.975</v>
      </c>
      <c r="I622" s="208"/>
      <c r="J622" s="209">
        <f>ROUND(I622*H622,2)</f>
        <v>0</v>
      </c>
      <c r="K622" s="210"/>
      <c r="L622" s="42"/>
      <c r="M622" s="211" t="s">
        <v>28</v>
      </c>
      <c r="N622" s="212" t="s">
        <v>46</v>
      </c>
      <c r="O622" s="82"/>
      <c r="P622" s="213">
        <f>O622*H622</f>
        <v>0</v>
      </c>
      <c r="Q622" s="213">
        <v>0.0003255</v>
      </c>
      <c r="R622" s="213">
        <f>Q622*H622</f>
        <v>0.9364553624999999</v>
      </c>
      <c r="S622" s="213">
        <v>0</v>
      </c>
      <c r="T622" s="214">
        <f>S622*H622</f>
        <v>0</v>
      </c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R622" s="215" t="s">
        <v>245</v>
      </c>
      <c r="AT622" s="215" t="s">
        <v>183</v>
      </c>
      <c r="AU622" s="215" t="s">
        <v>182</v>
      </c>
      <c r="AY622" s="15" t="s">
        <v>178</v>
      </c>
      <c r="BE622" s="216">
        <f>IF(N622="základní",J622,0)</f>
        <v>0</v>
      </c>
      <c r="BF622" s="216">
        <f>IF(N622="snížená",J622,0)</f>
        <v>0</v>
      </c>
      <c r="BG622" s="216">
        <f>IF(N622="zákl. přenesená",J622,0)</f>
        <v>0</v>
      </c>
      <c r="BH622" s="216">
        <f>IF(N622="sníž. přenesená",J622,0)</f>
        <v>0</v>
      </c>
      <c r="BI622" s="216">
        <f>IF(N622="nulová",J622,0)</f>
        <v>0</v>
      </c>
      <c r="BJ622" s="15" t="s">
        <v>182</v>
      </c>
      <c r="BK622" s="216">
        <f>ROUND(I622*H622,2)</f>
        <v>0</v>
      </c>
      <c r="BL622" s="15" t="s">
        <v>245</v>
      </c>
      <c r="BM622" s="215" t="s">
        <v>1940</v>
      </c>
    </row>
    <row r="623" spans="1:63" s="12" customFormat="1" ht="25.9" customHeight="1">
      <c r="A623" s="12"/>
      <c r="B623" s="187"/>
      <c r="C623" s="188"/>
      <c r="D623" s="189" t="s">
        <v>73</v>
      </c>
      <c r="E623" s="190" t="s">
        <v>1941</v>
      </c>
      <c r="F623" s="190" t="s">
        <v>1942</v>
      </c>
      <c r="G623" s="188"/>
      <c r="H623" s="188"/>
      <c r="I623" s="191"/>
      <c r="J623" s="192">
        <f>BK623</f>
        <v>0</v>
      </c>
      <c r="K623" s="188"/>
      <c r="L623" s="193"/>
      <c r="M623" s="194"/>
      <c r="N623" s="195"/>
      <c r="O623" s="195"/>
      <c r="P623" s="196">
        <f>P624+P627+P629+P631+P633+P635</f>
        <v>0</v>
      </c>
      <c r="Q623" s="195"/>
      <c r="R623" s="196">
        <f>R624+R627+R629+R631+R633+R635</f>
        <v>0</v>
      </c>
      <c r="S623" s="195"/>
      <c r="T623" s="197">
        <f>T624+T627+T629+T631+T633+T635</f>
        <v>0</v>
      </c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R623" s="198" t="s">
        <v>201</v>
      </c>
      <c r="AT623" s="199" t="s">
        <v>73</v>
      </c>
      <c r="AU623" s="199" t="s">
        <v>74</v>
      </c>
      <c r="AY623" s="198" t="s">
        <v>178</v>
      </c>
      <c r="BK623" s="200">
        <f>BK624+BK627+BK629+BK631+BK633+BK635</f>
        <v>0</v>
      </c>
    </row>
    <row r="624" spans="1:63" s="12" customFormat="1" ht="22.8" customHeight="1">
      <c r="A624" s="12"/>
      <c r="B624" s="187"/>
      <c r="C624" s="188"/>
      <c r="D624" s="189" t="s">
        <v>73</v>
      </c>
      <c r="E624" s="201" t="s">
        <v>1943</v>
      </c>
      <c r="F624" s="201" t="s">
        <v>1944</v>
      </c>
      <c r="G624" s="188"/>
      <c r="H624" s="188"/>
      <c r="I624" s="191"/>
      <c r="J624" s="202">
        <f>BK624</f>
        <v>0</v>
      </c>
      <c r="K624" s="188"/>
      <c r="L624" s="193"/>
      <c r="M624" s="194"/>
      <c r="N624" s="195"/>
      <c r="O624" s="195"/>
      <c r="P624" s="196">
        <f>SUM(P625:P626)</f>
        <v>0</v>
      </c>
      <c r="Q624" s="195"/>
      <c r="R624" s="196">
        <f>SUM(R625:R626)</f>
        <v>0</v>
      </c>
      <c r="S624" s="195"/>
      <c r="T624" s="197">
        <f>SUM(T625:T626)</f>
        <v>0</v>
      </c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R624" s="198" t="s">
        <v>201</v>
      </c>
      <c r="AT624" s="199" t="s">
        <v>73</v>
      </c>
      <c r="AU624" s="199" t="s">
        <v>82</v>
      </c>
      <c r="AY624" s="198" t="s">
        <v>178</v>
      </c>
      <c r="BK624" s="200">
        <f>SUM(BK625:BK626)</f>
        <v>0</v>
      </c>
    </row>
    <row r="625" spans="1:65" s="2" customFormat="1" ht="14.4" customHeight="1">
      <c r="A625" s="36"/>
      <c r="B625" s="37"/>
      <c r="C625" s="203" t="s">
        <v>1933</v>
      </c>
      <c r="D625" s="203" t="s">
        <v>183</v>
      </c>
      <c r="E625" s="204" t="s">
        <v>1945</v>
      </c>
      <c r="F625" s="205" t="s">
        <v>1946</v>
      </c>
      <c r="G625" s="206" t="s">
        <v>1947</v>
      </c>
      <c r="H625" s="207">
        <v>1</v>
      </c>
      <c r="I625" s="208"/>
      <c r="J625" s="209">
        <f>ROUND(I625*H625,2)</f>
        <v>0</v>
      </c>
      <c r="K625" s="210"/>
      <c r="L625" s="42"/>
      <c r="M625" s="211" t="s">
        <v>28</v>
      </c>
      <c r="N625" s="212" t="s">
        <v>46</v>
      </c>
      <c r="O625" s="82"/>
      <c r="P625" s="213">
        <f>O625*H625</f>
        <v>0</v>
      </c>
      <c r="Q625" s="213">
        <v>0</v>
      </c>
      <c r="R625" s="213">
        <f>Q625*H625</f>
        <v>0</v>
      </c>
      <c r="S625" s="213">
        <v>0</v>
      </c>
      <c r="T625" s="214">
        <f>S625*H625</f>
        <v>0</v>
      </c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R625" s="215" t="s">
        <v>1948</v>
      </c>
      <c r="AT625" s="215" t="s">
        <v>183</v>
      </c>
      <c r="AU625" s="215" t="s">
        <v>182</v>
      </c>
      <c r="AY625" s="15" t="s">
        <v>178</v>
      </c>
      <c r="BE625" s="216">
        <f>IF(N625="základní",J625,0)</f>
        <v>0</v>
      </c>
      <c r="BF625" s="216">
        <f>IF(N625="snížená",J625,0)</f>
        <v>0</v>
      </c>
      <c r="BG625" s="216">
        <f>IF(N625="zákl. přenesená",J625,0)</f>
        <v>0</v>
      </c>
      <c r="BH625" s="216">
        <f>IF(N625="sníž. přenesená",J625,0)</f>
        <v>0</v>
      </c>
      <c r="BI625" s="216">
        <f>IF(N625="nulová",J625,0)</f>
        <v>0</v>
      </c>
      <c r="BJ625" s="15" t="s">
        <v>182</v>
      </c>
      <c r="BK625" s="216">
        <f>ROUND(I625*H625,2)</f>
        <v>0</v>
      </c>
      <c r="BL625" s="15" t="s">
        <v>1948</v>
      </c>
      <c r="BM625" s="215" t="s">
        <v>1949</v>
      </c>
    </row>
    <row r="626" spans="1:47" s="2" customFormat="1" ht="12">
      <c r="A626" s="36"/>
      <c r="B626" s="37"/>
      <c r="C626" s="38"/>
      <c r="D626" s="228" t="s">
        <v>446</v>
      </c>
      <c r="E626" s="38"/>
      <c r="F626" s="229" t="s">
        <v>1950</v>
      </c>
      <c r="G626" s="38"/>
      <c r="H626" s="38"/>
      <c r="I626" s="230"/>
      <c r="J626" s="38"/>
      <c r="K626" s="38"/>
      <c r="L626" s="42"/>
      <c r="M626" s="231"/>
      <c r="N626" s="232"/>
      <c r="O626" s="82"/>
      <c r="P626" s="82"/>
      <c r="Q626" s="82"/>
      <c r="R626" s="82"/>
      <c r="S626" s="82"/>
      <c r="T626" s="83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T626" s="15" t="s">
        <v>446</v>
      </c>
      <c r="AU626" s="15" t="s">
        <v>182</v>
      </c>
    </row>
    <row r="627" spans="1:63" s="12" customFormat="1" ht="22.8" customHeight="1">
      <c r="A627" s="12"/>
      <c r="B627" s="187"/>
      <c r="C627" s="188"/>
      <c r="D627" s="189" t="s">
        <v>73</v>
      </c>
      <c r="E627" s="201" t="s">
        <v>1951</v>
      </c>
      <c r="F627" s="201" t="s">
        <v>1952</v>
      </c>
      <c r="G627" s="188"/>
      <c r="H627" s="188"/>
      <c r="I627" s="191"/>
      <c r="J627" s="202">
        <f>BK627</f>
        <v>0</v>
      </c>
      <c r="K627" s="188"/>
      <c r="L627" s="193"/>
      <c r="M627" s="194"/>
      <c r="N627" s="195"/>
      <c r="O627" s="195"/>
      <c r="P627" s="196">
        <f>P628</f>
        <v>0</v>
      </c>
      <c r="Q627" s="195"/>
      <c r="R627" s="196">
        <f>R628</f>
        <v>0</v>
      </c>
      <c r="S627" s="195"/>
      <c r="T627" s="197">
        <f>T628</f>
        <v>0</v>
      </c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R627" s="198" t="s">
        <v>201</v>
      </c>
      <c r="AT627" s="199" t="s">
        <v>73</v>
      </c>
      <c r="AU627" s="199" t="s">
        <v>82</v>
      </c>
      <c r="AY627" s="198" t="s">
        <v>178</v>
      </c>
      <c r="BK627" s="200">
        <f>BK628</f>
        <v>0</v>
      </c>
    </row>
    <row r="628" spans="1:65" s="2" customFormat="1" ht="14.4" customHeight="1">
      <c r="A628" s="36"/>
      <c r="B628" s="37"/>
      <c r="C628" s="203" t="s">
        <v>1937</v>
      </c>
      <c r="D628" s="203" t="s">
        <v>183</v>
      </c>
      <c r="E628" s="204" t="s">
        <v>1953</v>
      </c>
      <c r="F628" s="205" t="s">
        <v>1952</v>
      </c>
      <c r="G628" s="206" t="s">
        <v>1947</v>
      </c>
      <c r="H628" s="207">
        <v>1</v>
      </c>
      <c r="I628" s="208"/>
      <c r="J628" s="209">
        <f>ROUND(I628*H628,2)</f>
        <v>0</v>
      </c>
      <c r="K628" s="210"/>
      <c r="L628" s="42"/>
      <c r="M628" s="211" t="s">
        <v>28</v>
      </c>
      <c r="N628" s="212" t="s">
        <v>46</v>
      </c>
      <c r="O628" s="82"/>
      <c r="P628" s="213">
        <f>O628*H628</f>
        <v>0</v>
      </c>
      <c r="Q628" s="213">
        <v>0</v>
      </c>
      <c r="R628" s="213">
        <f>Q628*H628</f>
        <v>0</v>
      </c>
      <c r="S628" s="213">
        <v>0</v>
      </c>
      <c r="T628" s="214">
        <f>S628*H628</f>
        <v>0</v>
      </c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R628" s="215" t="s">
        <v>1948</v>
      </c>
      <c r="AT628" s="215" t="s">
        <v>183</v>
      </c>
      <c r="AU628" s="215" t="s">
        <v>182</v>
      </c>
      <c r="AY628" s="15" t="s">
        <v>178</v>
      </c>
      <c r="BE628" s="216">
        <f>IF(N628="základní",J628,0)</f>
        <v>0</v>
      </c>
      <c r="BF628" s="216">
        <f>IF(N628="snížená",J628,0)</f>
        <v>0</v>
      </c>
      <c r="BG628" s="216">
        <f>IF(N628="zákl. přenesená",J628,0)</f>
        <v>0</v>
      </c>
      <c r="BH628" s="216">
        <f>IF(N628="sníž. přenesená",J628,0)</f>
        <v>0</v>
      </c>
      <c r="BI628" s="216">
        <f>IF(N628="nulová",J628,0)</f>
        <v>0</v>
      </c>
      <c r="BJ628" s="15" t="s">
        <v>182</v>
      </c>
      <c r="BK628" s="216">
        <f>ROUND(I628*H628,2)</f>
        <v>0</v>
      </c>
      <c r="BL628" s="15" t="s">
        <v>1948</v>
      </c>
      <c r="BM628" s="215" t="s">
        <v>1954</v>
      </c>
    </row>
    <row r="629" spans="1:63" s="12" customFormat="1" ht="22.8" customHeight="1">
      <c r="A629" s="12"/>
      <c r="B629" s="187"/>
      <c r="C629" s="188"/>
      <c r="D629" s="189" t="s">
        <v>73</v>
      </c>
      <c r="E629" s="201" t="s">
        <v>1955</v>
      </c>
      <c r="F629" s="201" t="s">
        <v>1956</v>
      </c>
      <c r="G629" s="188"/>
      <c r="H629" s="188"/>
      <c r="I629" s="191"/>
      <c r="J629" s="202">
        <f>BK629</f>
        <v>0</v>
      </c>
      <c r="K629" s="188"/>
      <c r="L629" s="193"/>
      <c r="M629" s="194"/>
      <c r="N629" s="195"/>
      <c r="O629" s="195"/>
      <c r="P629" s="196">
        <f>P630</f>
        <v>0</v>
      </c>
      <c r="Q629" s="195"/>
      <c r="R629" s="196">
        <f>R630</f>
        <v>0</v>
      </c>
      <c r="S629" s="195"/>
      <c r="T629" s="197">
        <f>T630</f>
        <v>0</v>
      </c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R629" s="198" t="s">
        <v>201</v>
      </c>
      <c r="AT629" s="199" t="s">
        <v>73</v>
      </c>
      <c r="AU629" s="199" t="s">
        <v>82</v>
      </c>
      <c r="AY629" s="198" t="s">
        <v>178</v>
      </c>
      <c r="BK629" s="200">
        <f>BK630</f>
        <v>0</v>
      </c>
    </row>
    <row r="630" spans="1:65" s="2" customFormat="1" ht="14.4" customHeight="1">
      <c r="A630" s="36"/>
      <c r="B630" s="37"/>
      <c r="C630" s="203" t="s">
        <v>1957</v>
      </c>
      <c r="D630" s="203" t="s">
        <v>183</v>
      </c>
      <c r="E630" s="204" t="s">
        <v>1958</v>
      </c>
      <c r="F630" s="205" t="s">
        <v>1959</v>
      </c>
      <c r="G630" s="206" t="s">
        <v>1947</v>
      </c>
      <c r="H630" s="207">
        <v>1</v>
      </c>
      <c r="I630" s="208"/>
      <c r="J630" s="209">
        <f>ROUND(I630*H630,2)</f>
        <v>0</v>
      </c>
      <c r="K630" s="210"/>
      <c r="L630" s="42"/>
      <c r="M630" s="211" t="s">
        <v>28</v>
      </c>
      <c r="N630" s="212" t="s">
        <v>46</v>
      </c>
      <c r="O630" s="82"/>
      <c r="P630" s="213">
        <f>O630*H630</f>
        <v>0</v>
      </c>
      <c r="Q630" s="213">
        <v>0</v>
      </c>
      <c r="R630" s="213">
        <f>Q630*H630</f>
        <v>0</v>
      </c>
      <c r="S630" s="213">
        <v>0</v>
      </c>
      <c r="T630" s="214">
        <f>S630*H630</f>
        <v>0</v>
      </c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R630" s="215" t="s">
        <v>1948</v>
      </c>
      <c r="AT630" s="215" t="s">
        <v>183</v>
      </c>
      <c r="AU630" s="215" t="s">
        <v>182</v>
      </c>
      <c r="AY630" s="15" t="s">
        <v>178</v>
      </c>
      <c r="BE630" s="216">
        <f>IF(N630="základní",J630,0)</f>
        <v>0</v>
      </c>
      <c r="BF630" s="216">
        <f>IF(N630="snížená",J630,0)</f>
        <v>0</v>
      </c>
      <c r="BG630" s="216">
        <f>IF(N630="zákl. přenesená",J630,0)</f>
        <v>0</v>
      </c>
      <c r="BH630" s="216">
        <f>IF(N630="sníž. přenesená",J630,0)</f>
        <v>0</v>
      </c>
      <c r="BI630" s="216">
        <f>IF(N630="nulová",J630,0)</f>
        <v>0</v>
      </c>
      <c r="BJ630" s="15" t="s">
        <v>182</v>
      </c>
      <c r="BK630" s="216">
        <f>ROUND(I630*H630,2)</f>
        <v>0</v>
      </c>
      <c r="BL630" s="15" t="s">
        <v>1948</v>
      </c>
      <c r="BM630" s="215" t="s">
        <v>1960</v>
      </c>
    </row>
    <row r="631" spans="1:63" s="12" customFormat="1" ht="22.8" customHeight="1">
      <c r="A631" s="12"/>
      <c r="B631" s="187"/>
      <c r="C631" s="188"/>
      <c r="D631" s="189" t="s">
        <v>73</v>
      </c>
      <c r="E631" s="201" t="s">
        <v>1961</v>
      </c>
      <c r="F631" s="201" t="s">
        <v>1962</v>
      </c>
      <c r="G631" s="188"/>
      <c r="H631" s="188"/>
      <c r="I631" s="191"/>
      <c r="J631" s="202">
        <f>BK631</f>
        <v>0</v>
      </c>
      <c r="K631" s="188"/>
      <c r="L631" s="193"/>
      <c r="M631" s="194"/>
      <c r="N631" s="195"/>
      <c r="O631" s="195"/>
      <c r="P631" s="196">
        <f>P632</f>
        <v>0</v>
      </c>
      <c r="Q631" s="195"/>
      <c r="R631" s="196">
        <f>R632</f>
        <v>0</v>
      </c>
      <c r="S631" s="195"/>
      <c r="T631" s="197">
        <f>T632</f>
        <v>0</v>
      </c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R631" s="198" t="s">
        <v>201</v>
      </c>
      <c r="AT631" s="199" t="s">
        <v>73</v>
      </c>
      <c r="AU631" s="199" t="s">
        <v>82</v>
      </c>
      <c r="AY631" s="198" t="s">
        <v>178</v>
      </c>
      <c r="BK631" s="200">
        <f>BK632</f>
        <v>0</v>
      </c>
    </row>
    <row r="632" spans="1:65" s="2" customFormat="1" ht="14.4" customHeight="1">
      <c r="A632" s="36"/>
      <c r="B632" s="37"/>
      <c r="C632" s="203" t="s">
        <v>1963</v>
      </c>
      <c r="D632" s="203" t="s">
        <v>183</v>
      </c>
      <c r="E632" s="204" t="s">
        <v>1964</v>
      </c>
      <c r="F632" s="205" t="s">
        <v>1962</v>
      </c>
      <c r="G632" s="206" t="s">
        <v>1947</v>
      </c>
      <c r="H632" s="207">
        <v>1</v>
      </c>
      <c r="I632" s="208"/>
      <c r="J632" s="209">
        <f>ROUND(I632*H632,2)</f>
        <v>0</v>
      </c>
      <c r="K632" s="210"/>
      <c r="L632" s="42"/>
      <c r="M632" s="211" t="s">
        <v>28</v>
      </c>
      <c r="N632" s="212" t="s">
        <v>46</v>
      </c>
      <c r="O632" s="82"/>
      <c r="P632" s="213">
        <f>O632*H632</f>
        <v>0</v>
      </c>
      <c r="Q632" s="213">
        <v>0</v>
      </c>
      <c r="R632" s="213">
        <f>Q632*H632</f>
        <v>0</v>
      </c>
      <c r="S632" s="213">
        <v>0</v>
      </c>
      <c r="T632" s="214">
        <f>S632*H632</f>
        <v>0</v>
      </c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R632" s="215" t="s">
        <v>1948</v>
      </c>
      <c r="AT632" s="215" t="s">
        <v>183</v>
      </c>
      <c r="AU632" s="215" t="s">
        <v>182</v>
      </c>
      <c r="AY632" s="15" t="s">
        <v>178</v>
      </c>
      <c r="BE632" s="216">
        <f>IF(N632="základní",J632,0)</f>
        <v>0</v>
      </c>
      <c r="BF632" s="216">
        <f>IF(N632="snížená",J632,0)</f>
        <v>0</v>
      </c>
      <c r="BG632" s="216">
        <f>IF(N632="zákl. přenesená",J632,0)</f>
        <v>0</v>
      </c>
      <c r="BH632" s="216">
        <f>IF(N632="sníž. přenesená",J632,0)</f>
        <v>0</v>
      </c>
      <c r="BI632" s="216">
        <f>IF(N632="nulová",J632,0)</f>
        <v>0</v>
      </c>
      <c r="BJ632" s="15" t="s">
        <v>182</v>
      </c>
      <c r="BK632" s="216">
        <f>ROUND(I632*H632,2)</f>
        <v>0</v>
      </c>
      <c r="BL632" s="15" t="s">
        <v>1948</v>
      </c>
      <c r="BM632" s="215" t="s">
        <v>1965</v>
      </c>
    </row>
    <row r="633" spans="1:63" s="12" customFormat="1" ht="22.8" customHeight="1">
      <c r="A633" s="12"/>
      <c r="B633" s="187"/>
      <c r="C633" s="188"/>
      <c r="D633" s="189" t="s">
        <v>73</v>
      </c>
      <c r="E633" s="201" t="s">
        <v>1966</v>
      </c>
      <c r="F633" s="201" t="s">
        <v>1967</v>
      </c>
      <c r="G633" s="188"/>
      <c r="H633" s="188"/>
      <c r="I633" s="191"/>
      <c r="J633" s="202">
        <f>BK633</f>
        <v>0</v>
      </c>
      <c r="K633" s="188"/>
      <c r="L633" s="193"/>
      <c r="M633" s="194"/>
      <c r="N633" s="195"/>
      <c r="O633" s="195"/>
      <c r="P633" s="196">
        <f>P634</f>
        <v>0</v>
      </c>
      <c r="Q633" s="195"/>
      <c r="R633" s="196">
        <f>R634</f>
        <v>0</v>
      </c>
      <c r="S633" s="195"/>
      <c r="T633" s="197">
        <f>T634</f>
        <v>0</v>
      </c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R633" s="198" t="s">
        <v>201</v>
      </c>
      <c r="AT633" s="199" t="s">
        <v>73</v>
      </c>
      <c r="AU633" s="199" t="s">
        <v>82</v>
      </c>
      <c r="AY633" s="198" t="s">
        <v>178</v>
      </c>
      <c r="BK633" s="200">
        <f>BK634</f>
        <v>0</v>
      </c>
    </row>
    <row r="634" spans="1:65" s="2" customFormat="1" ht="14.4" customHeight="1">
      <c r="A634" s="36"/>
      <c r="B634" s="37"/>
      <c r="C634" s="203" t="s">
        <v>1968</v>
      </c>
      <c r="D634" s="203" t="s">
        <v>183</v>
      </c>
      <c r="E634" s="204" t="s">
        <v>1969</v>
      </c>
      <c r="F634" s="205" t="s">
        <v>1967</v>
      </c>
      <c r="G634" s="206" t="s">
        <v>1947</v>
      </c>
      <c r="H634" s="207">
        <v>1</v>
      </c>
      <c r="I634" s="208"/>
      <c r="J634" s="209">
        <f>ROUND(I634*H634,2)</f>
        <v>0</v>
      </c>
      <c r="K634" s="210"/>
      <c r="L634" s="42"/>
      <c r="M634" s="211" t="s">
        <v>28</v>
      </c>
      <c r="N634" s="212" t="s">
        <v>46</v>
      </c>
      <c r="O634" s="82"/>
      <c r="P634" s="213">
        <f>O634*H634</f>
        <v>0</v>
      </c>
      <c r="Q634" s="213">
        <v>0</v>
      </c>
      <c r="R634" s="213">
        <f>Q634*H634</f>
        <v>0</v>
      </c>
      <c r="S634" s="213">
        <v>0</v>
      </c>
      <c r="T634" s="214">
        <f>S634*H634</f>
        <v>0</v>
      </c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R634" s="215" t="s">
        <v>1948</v>
      </c>
      <c r="AT634" s="215" t="s">
        <v>183</v>
      </c>
      <c r="AU634" s="215" t="s">
        <v>182</v>
      </c>
      <c r="AY634" s="15" t="s">
        <v>178</v>
      </c>
      <c r="BE634" s="216">
        <f>IF(N634="základní",J634,0)</f>
        <v>0</v>
      </c>
      <c r="BF634" s="216">
        <f>IF(N634="snížená",J634,0)</f>
        <v>0</v>
      </c>
      <c r="BG634" s="216">
        <f>IF(N634="zákl. přenesená",J634,0)</f>
        <v>0</v>
      </c>
      <c r="BH634" s="216">
        <f>IF(N634="sníž. přenesená",J634,0)</f>
        <v>0</v>
      </c>
      <c r="BI634" s="216">
        <f>IF(N634="nulová",J634,0)</f>
        <v>0</v>
      </c>
      <c r="BJ634" s="15" t="s">
        <v>182</v>
      </c>
      <c r="BK634" s="216">
        <f>ROUND(I634*H634,2)</f>
        <v>0</v>
      </c>
      <c r="BL634" s="15" t="s">
        <v>1948</v>
      </c>
      <c r="BM634" s="215" t="s">
        <v>1970</v>
      </c>
    </row>
    <row r="635" spans="1:63" s="12" customFormat="1" ht="22.8" customHeight="1">
      <c r="A635" s="12"/>
      <c r="B635" s="187"/>
      <c r="C635" s="188"/>
      <c r="D635" s="189" t="s">
        <v>73</v>
      </c>
      <c r="E635" s="201" t="s">
        <v>1971</v>
      </c>
      <c r="F635" s="201" t="s">
        <v>1972</v>
      </c>
      <c r="G635" s="188"/>
      <c r="H635" s="188"/>
      <c r="I635" s="191"/>
      <c r="J635" s="202">
        <f>BK635</f>
        <v>0</v>
      </c>
      <c r="K635" s="188"/>
      <c r="L635" s="193"/>
      <c r="M635" s="194"/>
      <c r="N635" s="195"/>
      <c r="O635" s="195"/>
      <c r="P635" s="196">
        <f>P636</f>
        <v>0</v>
      </c>
      <c r="Q635" s="195"/>
      <c r="R635" s="196">
        <f>R636</f>
        <v>0</v>
      </c>
      <c r="S635" s="195"/>
      <c r="T635" s="197">
        <f>T636</f>
        <v>0</v>
      </c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R635" s="198" t="s">
        <v>201</v>
      </c>
      <c r="AT635" s="199" t="s">
        <v>73</v>
      </c>
      <c r="AU635" s="199" t="s">
        <v>82</v>
      </c>
      <c r="AY635" s="198" t="s">
        <v>178</v>
      </c>
      <c r="BK635" s="200">
        <f>BK636</f>
        <v>0</v>
      </c>
    </row>
    <row r="636" spans="1:65" s="2" customFormat="1" ht="14.4" customHeight="1">
      <c r="A636" s="36"/>
      <c r="B636" s="37"/>
      <c r="C636" s="203" t="s">
        <v>1973</v>
      </c>
      <c r="D636" s="203" t="s">
        <v>183</v>
      </c>
      <c r="E636" s="204" t="s">
        <v>1974</v>
      </c>
      <c r="F636" s="205" t="s">
        <v>1975</v>
      </c>
      <c r="G636" s="206" t="s">
        <v>1947</v>
      </c>
      <c r="H636" s="207">
        <v>1</v>
      </c>
      <c r="I636" s="208"/>
      <c r="J636" s="209">
        <f>ROUND(I636*H636,2)</f>
        <v>0</v>
      </c>
      <c r="K636" s="210"/>
      <c r="L636" s="42"/>
      <c r="M636" s="233" t="s">
        <v>28</v>
      </c>
      <c r="N636" s="234" t="s">
        <v>46</v>
      </c>
      <c r="O636" s="235"/>
      <c r="P636" s="236">
        <f>O636*H636</f>
        <v>0</v>
      </c>
      <c r="Q636" s="236">
        <v>0</v>
      </c>
      <c r="R636" s="236">
        <f>Q636*H636</f>
        <v>0</v>
      </c>
      <c r="S636" s="236">
        <v>0</v>
      </c>
      <c r="T636" s="237">
        <f>S636*H636</f>
        <v>0</v>
      </c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R636" s="215" t="s">
        <v>1948</v>
      </c>
      <c r="AT636" s="215" t="s">
        <v>183</v>
      </c>
      <c r="AU636" s="215" t="s">
        <v>182</v>
      </c>
      <c r="AY636" s="15" t="s">
        <v>178</v>
      </c>
      <c r="BE636" s="216">
        <f>IF(N636="základní",J636,0)</f>
        <v>0</v>
      </c>
      <c r="BF636" s="216">
        <f>IF(N636="snížená",J636,0)</f>
        <v>0</v>
      </c>
      <c r="BG636" s="216">
        <f>IF(N636="zákl. přenesená",J636,0)</f>
        <v>0</v>
      </c>
      <c r="BH636" s="216">
        <f>IF(N636="sníž. přenesená",J636,0)</f>
        <v>0</v>
      </c>
      <c r="BI636" s="216">
        <f>IF(N636="nulová",J636,0)</f>
        <v>0</v>
      </c>
      <c r="BJ636" s="15" t="s">
        <v>182</v>
      </c>
      <c r="BK636" s="216">
        <f>ROUND(I636*H636,2)</f>
        <v>0</v>
      </c>
      <c r="BL636" s="15" t="s">
        <v>1948</v>
      </c>
      <c r="BM636" s="215" t="s">
        <v>1976</v>
      </c>
    </row>
    <row r="637" spans="1:31" s="2" customFormat="1" ht="6.95" customHeight="1">
      <c r="A637" s="36"/>
      <c r="B637" s="57"/>
      <c r="C637" s="58"/>
      <c r="D637" s="58"/>
      <c r="E637" s="58"/>
      <c r="F637" s="58"/>
      <c r="G637" s="58"/>
      <c r="H637" s="58"/>
      <c r="I637" s="58"/>
      <c r="J637" s="58"/>
      <c r="K637" s="58"/>
      <c r="L637" s="42"/>
      <c r="M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</row>
  </sheetData>
  <sheetProtection password="CDDA" sheet="1" objects="1" scenarios="1" formatColumns="0" formatRows="0" autoFilter="0"/>
  <autoFilter ref="C141:K636"/>
  <mergeCells count="9">
    <mergeCell ref="E7:H7"/>
    <mergeCell ref="E9:H9"/>
    <mergeCell ref="E18:H18"/>
    <mergeCell ref="E27:H27"/>
    <mergeCell ref="E48:H48"/>
    <mergeCell ref="E50:H50"/>
    <mergeCell ref="E132:H132"/>
    <mergeCell ref="E134:H13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82</v>
      </c>
    </row>
    <row r="4" spans="2:46" s="1" customFormat="1" ht="24.95" customHeight="1">
      <c r="B4" s="18"/>
      <c r="D4" s="128" t="s">
        <v>93</v>
      </c>
      <c r="L4" s="18"/>
      <c r="M4" s="12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0" t="s">
        <v>16</v>
      </c>
      <c r="L6" s="18"/>
    </row>
    <row r="7" spans="2:12" s="1" customFormat="1" ht="16.5" customHeight="1">
      <c r="B7" s="18"/>
      <c r="E7" s="131" t="str">
        <f>'Rekapitulace stavby'!K6</f>
        <v>Řešení vlhkosti a fasády objektu Obora 1 - Hvězda</v>
      </c>
      <c r="F7" s="130"/>
      <c r="G7" s="130"/>
      <c r="H7" s="130"/>
      <c r="L7" s="18"/>
    </row>
    <row r="8" spans="1:31" s="2" customFormat="1" ht="12" customHeight="1">
      <c r="A8" s="36"/>
      <c r="B8" s="42"/>
      <c r="C8" s="36"/>
      <c r="D8" s="130" t="s">
        <v>94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3" t="s">
        <v>1977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28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0" t="s">
        <v>22</v>
      </c>
      <c r="E12" s="36"/>
      <c r="F12" s="134" t="s">
        <v>23</v>
      </c>
      <c r="G12" s="36"/>
      <c r="H12" s="36"/>
      <c r="I12" s="130" t="s">
        <v>24</v>
      </c>
      <c r="J12" s="135" t="str">
        <f>'Rekapitulace stavby'!AN8</f>
        <v>6. 6. 2020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0" t="s">
        <v>26</v>
      </c>
      <c r="E14" s="36"/>
      <c r="F14" s="36"/>
      <c r="G14" s="36"/>
      <c r="H14" s="36"/>
      <c r="I14" s="130" t="s">
        <v>27</v>
      </c>
      <c r="J14" s="134" t="str">
        <f>IF('Rekapitulace stavby'!AN10="","",'Rekapitulace stavby'!AN10)</f>
        <v/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4" t="str">
        <f>IF('Rekapitulace stavby'!E11="","",'Rekapitulace stavby'!E11)</f>
        <v xml:space="preserve"> </v>
      </c>
      <c r="F15" s="36"/>
      <c r="G15" s="36"/>
      <c r="H15" s="36"/>
      <c r="I15" s="130" t="s">
        <v>30</v>
      </c>
      <c r="J15" s="134" t="str">
        <f>IF('Rekapitulace stavby'!AN11="","",'Rekapitulace stavby'!AN11)</f>
        <v/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0" t="s">
        <v>31</v>
      </c>
      <c r="E17" s="36"/>
      <c r="F17" s="36"/>
      <c r="G17" s="36"/>
      <c r="H17" s="36"/>
      <c r="I17" s="130" t="s">
        <v>27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30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0" t="s">
        <v>33</v>
      </c>
      <c r="E20" s="36"/>
      <c r="F20" s="36"/>
      <c r="G20" s="36"/>
      <c r="H20" s="36"/>
      <c r="I20" s="130" t="s">
        <v>27</v>
      </c>
      <c r="J20" s="134" t="s">
        <v>28</v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4" t="s">
        <v>34</v>
      </c>
      <c r="F21" s="36"/>
      <c r="G21" s="36"/>
      <c r="H21" s="36"/>
      <c r="I21" s="130" t="s">
        <v>30</v>
      </c>
      <c r="J21" s="134" t="s">
        <v>28</v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0" t="s">
        <v>36</v>
      </c>
      <c r="E23" s="36"/>
      <c r="F23" s="36"/>
      <c r="G23" s="36"/>
      <c r="H23" s="36"/>
      <c r="I23" s="130" t="s">
        <v>27</v>
      </c>
      <c r="J23" s="134" t="s">
        <v>28</v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4" t="s">
        <v>37</v>
      </c>
      <c r="F24" s="36"/>
      <c r="G24" s="36"/>
      <c r="H24" s="36"/>
      <c r="I24" s="130" t="s">
        <v>30</v>
      </c>
      <c r="J24" s="134" t="s">
        <v>28</v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0" t="s">
        <v>38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28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1" t="s">
        <v>40</v>
      </c>
      <c r="E30" s="36"/>
      <c r="F30" s="36"/>
      <c r="G30" s="36"/>
      <c r="H30" s="36"/>
      <c r="I30" s="36"/>
      <c r="J30" s="142">
        <f>ROUND(J125,2)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3" t="s">
        <v>42</v>
      </c>
      <c r="G32" s="36"/>
      <c r="H32" s="36"/>
      <c r="I32" s="143" t="s">
        <v>41</v>
      </c>
      <c r="J32" s="143" t="s">
        <v>43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4" t="s">
        <v>44</v>
      </c>
      <c r="E33" s="130" t="s">
        <v>45</v>
      </c>
      <c r="F33" s="145">
        <f>ROUND((SUM(BE125:BE338)),2)</f>
        <v>0</v>
      </c>
      <c r="G33" s="36"/>
      <c r="H33" s="36"/>
      <c r="I33" s="146">
        <v>0.21</v>
      </c>
      <c r="J33" s="145">
        <f>ROUND(((SUM(BE125:BE338))*I33),2)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0" t="s">
        <v>46</v>
      </c>
      <c r="F34" s="145">
        <f>ROUND((SUM(BF125:BF338)),2)</f>
        <v>0</v>
      </c>
      <c r="G34" s="36"/>
      <c r="H34" s="36"/>
      <c r="I34" s="146">
        <v>0.15</v>
      </c>
      <c r="J34" s="145">
        <f>ROUND(((SUM(BF125:BF338))*I34),2)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47</v>
      </c>
      <c r="F35" s="145">
        <f>ROUND((SUM(BG125:BG338)),2)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48</v>
      </c>
      <c r="F36" s="145">
        <f>ROUND((SUM(BH125:BH338)),2)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49</v>
      </c>
      <c r="F37" s="145">
        <f>ROUND((SUM(BI125:BI338)),2)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7"/>
      <c r="D39" s="148" t="s">
        <v>50</v>
      </c>
      <c r="E39" s="149"/>
      <c r="F39" s="149"/>
      <c r="G39" s="150" t="s">
        <v>51</v>
      </c>
      <c r="H39" s="151" t="s">
        <v>52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96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8" t="str">
        <f>E7</f>
        <v>Řešení vlhkosti a fasády objektu Obora 1 - Hvězda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94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396.2 - Obora č.p. 1 - II. etapa A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5" t="str">
        <f>F12</f>
        <v>k.ú. Liboc</v>
      </c>
      <c r="G52" s="38"/>
      <c r="H52" s="38"/>
      <c r="I52" s="30" t="s">
        <v>24</v>
      </c>
      <c r="J52" s="70" t="str">
        <f>IF(J12="","",J12)</f>
        <v>6. 6. 2020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26</v>
      </c>
      <c r="D54" s="38"/>
      <c r="E54" s="38"/>
      <c r="F54" s="25" t="str">
        <f>E15</f>
        <v xml:space="preserve"> </v>
      </c>
      <c r="G54" s="38"/>
      <c r="H54" s="38"/>
      <c r="I54" s="30" t="s">
        <v>33</v>
      </c>
      <c r="J54" s="34" t="str">
        <f>E21</f>
        <v>Ing. Filip Nehonský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31</v>
      </c>
      <c r="D55" s="38"/>
      <c r="E55" s="38"/>
      <c r="F55" s="25" t="str">
        <f>IF(E18="","",E18)</f>
        <v>Vyplň údaj</v>
      </c>
      <c r="G55" s="38"/>
      <c r="H55" s="38"/>
      <c r="I55" s="30" t="s">
        <v>36</v>
      </c>
      <c r="J55" s="34" t="str">
        <f>E24</f>
        <v>Pavel Novotný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9" t="s">
        <v>97</v>
      </c>
      <c r="D57" s="160"/>
      <c r="E57" s="160"/>
      <c r="F57" s="160"/>
      <c r="G57" s="160"/>
      <c r="H57" s="160"/>
      <c r="I57" s="160"/>
      <c r="J57" s="161" t="s">
        <v>98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2" t="s">
        <v>72</v>
      </c>
      <c r="D59" s="38"/>
      <c r="E59" s="38"/>
      <c r="F59" s="38"/>
      <c r="G59" s="38"/>
      <c r="H59" s="38"/>
      <c r="I59" s="38"/>
      <c r="J59" s="100">
        <f>J125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99</v>
      </c>
    </row>
    <row r="60" spans="1:31" s="9" customFormat="1" ht="24.95" customHeight="1">
      <c r="A60" s="9"/>
      <c r="B60" s="163"/>
      <c r="C60" s="164"/>
      <c r="D60" s="165" t="s">
        <v>100</v>
      </c>
      <c r="E60" s="166"/>
      <c r="F60" s="166"/>
      <c r="G60" s="166"/>
      <c r="H60" s="166"/>
      <c r="I60" s="166"/>
      <c r="J60" s="167">
        <f>J126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101</v>
      </c>
      <c r="E61" s="172"/>
      <c r="F61" s="172"/>
      <c r="G61" s="172"/>
      <c r="H61" s="172"/>
      <c r="I61" s="172"/>
      <c r="J61" s="173">
        <f>J127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69"/>
      <c r="C62" s="170"/>
      <c r="D62" s="171" t="s">
        <v>102</v>
      </c>
      <c r="E62" s="172"/>
      <c r="F62" s="172"/>
      <c r="G62" s="172"/>
      <c r="H62" s="172"/>
      <c r="I62" s="172"/>
      <c r="J62" s="173">
        <f>J128</f>
        <v>0</v>
      </c>
      <c r="K62" s="170"/>
      <c r="L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69"/>
      <c r="C63" s="170"/>
      <c r="D63" s="171" t="s">
        <v>103</v>
      </c>
      <c r="E63" s="172"/>
      <c r="F63" s="172"/>
      <c r="G63" s="172"/>
      <c r="H63" s="172"/>
      <c r="I63" s="172"/>
      <c r="J63" s="173">
        <f>J132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69"/>
      <c r="C64" s="170"/>
      <c r="D64" s="171" t="s">
        <v>105</v>
      </c>
      <c r="E64" s="172"/>
      <c r="F64" s="172"/>
      <c r="G64" s="172"/>
      <c r="H64" s="172"/>
      <c r="I64" s="172"/>
      <c r="J64" s="173">
        <f>J134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69"/>
      <c r="C65" s="170"/>
      <c r="D65" s="171" t="s">
        <v>106</v>
      </c>
      <c r="E65" s="172"/>
      <c r="F65" s="172"/>
      <c r="G65" s="172"/>
      <c r="H65" s="172"/>
      <c r="I65" s="172"/>
      <c r="J65" s="173">
        <f>J142</f>
        <v>0</v>
      </c>
      <c r="K65" s="170"/>
      <c r="L65" s="17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69"/>
      <c r="C66" s="170"/>
      <c r="D66" s="171" t="s">
        <v>107</v>
      </c>
      <c r="E66" s="172"/>
      <c r="F66" s="172"/>
      <c r="G66" s="172"/>
      <c r="H66" s="172"/>
      <c r="I66" s="172"/>
      <c r="J66" s="173">
        <f>J147</f>
        <v>0</v>
      </c>
      <c r="K66" s="170"/>
      <c r="L66" s="17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9"/>
      <c r="C67" s="170"/>
      <c r="D67" s="171" t="s">
        <v>108</v>
      </c>
      <c r="E67" s="172"/>
      <c r="F67" s="172"/>
      <c r="G67" s="172"/>
      <c r="H67" s="172"/>
      <c r="I67" s="172"/>
      <c r="J67" s="173">
        <f>J157</f>
        <v>0</v>
      </c>
      <c r="K67" s="170"/>
      <c r="L67" s="17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69"/>
      <c r="C68" s="170"/>
      <c r="D68" s="171" t="s">
        <v>109</v>
      </c>
      <c r="E68" s="172"/>
      <c r="F68" s="172"/>
      <c r="G68" s="172"/>
      <c r="H68" s="172"/>
      <c r="I68" s="172"/>
      <c r="J68" s="173">
        <f>J158</f>
        <v>0</v>
      </c>
      <c r="K68" s="170"/>
      <c r="L68" s="17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9"/>
      <c r="C69" s="170"/>
      <c r="D69" s="171" t="s">
        <v>111</v>
      </c>
      <c r="E69" s="172"/>
      <c r="F69" s="172"/>
      <c r="G69" s="172"/>
      <c r="H69" s="172"/>
      <c r="I69" s="172"/>
      <c r="J69" s="173">
        <f>J163</f>
        <v>0</v>
      </c>
      <c r="K69" s="170"/>
      <c r="L69" s="17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69"/>
      <c r="C70" s="170"/>
      <c r="D70" s="171" t="s">
        <v>112</v>
      </c>
      <c r="E70" s="172"/>
      <c r="F70" s="172"/>
      <c r="G70" s="172"/>
      <c r="H70" s="172"/>
      <c r="I70" s="172"/>
      <c r="J70" s="173">
        <f>J164</f>
        <v>0</v>
      </c>
      <c r="K70" s="170"/>
      <c r="L70" s="17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9"/>
      <c r="C71" s="170"/>
      <c r="D71" s="171" t="s">
        <v>115</v>
      </c>
      <c r="E71" s="172"/>
      <c r="F71" s="172"/>
      <c r="G71" s="172"/>
      <c r="H71" s="172"/>
      <c r="I71" s="172"/>
      <c r="J71" s="173">
        <f>J169</f>
        <v>0</v>
      </c>
      <c r="K71" s="170"/>
      <c r="L71" s="17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69"/>
      <c r="C72" s="170"/>
      <c r="D72" s="171" t="s">
        <v>116</v>
      </c>
      <c r="E72" s="172"/>
      <c r="F72" s="172"/>
      <c r="G72" s="172"/>
      <c r="H72" s="172"/>
      <c r="I72" s="172"/>
      <c r="J72" s="173">
        <f>J172</f>
        <v>0</v>
      </c>
      <c r="K72" s="170"/>
      <c r="L72" s="17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69"/>
      <c r="C73" s="170"/>
      <c r="D73" s="171" t="s">
        <v>117</v>
      </c>
      <c r="E73" s="172"/>
      <c r="F73" s="172"/>
      <c r="G73" s="172"/>
      <c r="H73" s="172"/>
      <c r="I73" s="172"/>
      <c r="J73" s="173">
        <f>J174</f>
        <v>0</v>
      </c>
      <c r="K73" s="170"/>
      <c r="L73" s="17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69"/>
      <c r="C74" s="170"/>
      <c r="D74" s="171" t="s">
        <v>118</v>
      </c>
      <c r="E74" s="172"/>
      <c r="F74" s="172"/>
      <c r="G74" s="172"/>
      <c r="H74" s="172"/>
      <c r="I74" s="172"/>
      <c r="J74" s="173">
        <f>J175</f>
        <v>0</v>
      </c>
      <c r="K74" s="170"/>
      <c r="L74" s="17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4.85" customHeight="1">
      <c r="A75" s="10"/>
      <c r="B75" s="169"/>
      <c r="C75" s="170"/>
      <c r="D75" s="171" t="s">
        <v>119</v>
      </c>
      <c r="E75" s="172"/>
      <c r="F75" s="172"/>
      <c r="G75" s="172"/>
      <c r="H75" s="172"/>
      <c r="I75" s="172"/>
      <c r="J75" s="173">
        <f>J178</f>
        <v>0</v>
      </c>
      <c r="K75" s="170"/>
      <c r="L75" s="17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69"/>
      <c r="C76" s="170"/>
      <c r="D76" s="171" t="s">
        <v>120</v>
      </c>
      <c r="E76" s="172"/>
      <c r="F76" s="172"/>
      <c r="G76" s="172"/>
      <c r="H76" s="172"/>
      <c r="I76" s="172"/>
      <c r="J76" s="173">
        <f>J181</f>
        <v>0</v>
      </c>
      <c r="K76" s="170"/>
      <c r="L76" s="17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4.85" customHeight="1">
      <c r="A77" s="10"/>
      <c r="B77" s="169"/>
      <c r="C77" s="170"/>
      <c r="D77" s="171" t="s">
        <v>121</v>
      </c>
      <c r="E77" s="172"/>
      <c r="F77" s="172"/>
      <c r="G77" s="172"/>
      <c r="H77" s="172"/>
      <c r="I77" s="172"/>
      <c r="J77" s="173">
        <f>J182</f>
        <v>0</v>
      </c>
      <c r="K77" s="170"/>
      <c r="L77" s="17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4.85" customHeight="1">
      <c r="A78" s="10"/>
      <c r="B78" s="169"/>
      <c r="C78" s="170"/>
      <c r="D78" s="171" t="s">
        <v>122</v>
      </c>
      <c r="E78" s="172"/>
      <c r="F78" s="172"/>
      <c r="G78" s="172"/>
      <c r="H78" s="172"/>
      <c r="I78" s="172"/>
      <c r="J78" s="173">
        <f>J187</f>
        <v>0</v>
      </c>
      <c r="K78" s="170"/>
      <c r="L78" s="17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4.85" customHeight="1">
      <c r="A79" s="10"/>
      <c r="B79" s="169"/>
      <c r="C79" s="170"/>
      <c r="D79" s="171" t="s">
        <v>123</v>
      </c>
      <c r="E79" s="172"/>
      <c r="F79" s="172"/>
      <c r="G79" s="172"/>
      <c r="H79" s="172"/>
      <c r="I79" s="172"/>
      <c r="J79" s="173">
        <f>J199</f>
        <v>0</v>
      </c>
      <c r="K79" s="170"/>
      <c r="L79" s="17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69"/>
      <c r="C80" s="170"/>
      <c r="D80" s="171" t="s">
        <v>128</v>
      </c>
      <c r="E80" s="172"/>
      <c r="F80" s="172"/>
      <c r="G80" s="172"/>
      <c r="H80" s="172"/>
      <c r="I80" s="172"/>
      <c r="J80" s="173">
        <f>J203</f>
        <v>0</v>
      </c>
      <c r="K80" s="170"/>
      <c r="L80" s="17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4.85" customHeight="1">
      <c r="A81" s="10"/>
      <c r="B81" s="169"/>
      <c r="C81" s="170"/>
      <c r="D81" s="171" t="s">
        <v>129</v>
      </c>
      <c r="E81" s="172"/>
      <c r="F81" s="172"/>
      <c r="G81" s="172"/>
      <c r="H81" s="172"/>
      <c r="I81" s="172"/>
      <c r="J81" s="173">
        <f>J204</f>
        <v>0</v>
      </c>
      <c r="K81" s="170"/>
      <c r="L81" s="17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4.85" customHeight="1">
      <c r="A82" s="10"/>
      <c r="B82" s="169"/>
      <c r="C82" s="170"/>
      <c r="D82" s="171" t="s">
        <v>130</v>
      </c>
      <c r="E82" s="172"/>
      <c r="F82" s="172"/>
      <c r="G82" s="172"/>
      <c r="H82" s="172"/>
      <c r="I82" s="172"/>
      <c r="J82" s="173">
        <f>J207</f>
        <v>0</v>
      </c>
      <c r="K82" s="170"/>
      <c r="L82" s="17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4.85" customHeight="1">
      <c r="A83" s="10"/>
      <c r="B83" s="169"/>
      <c r="C83" s="170"/>
      <c r="D83" s="171" t="s">
        <v>131</v>
      </c>
      <c r="E83" s="172"/>
      <c r="F83" s="172"/>
      <c r="G83" s="172"/>
      <c r="H83" s="172"/>
      <c r="I83" s="172"/>
      <c r="J83" s="173">
        <f>J215</f>
        <v>0</v>
      </c>
      <c r="K83" s="170"/>
      <c r="L83" s="17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4.85" customHeight="1">
      <c r="A84" s="10"/>
      <c r="B84" s="169"/>
      <c r="C84" s="170"/>
      <c r="D84" s="171" t="s">
        <v>132</v>
      </c>
      <c r="E84" s="172"/>
      <c r="F84" s="172"/>
      <c r="G84" s="172"/>
      <c r="H84" s="172"/>
      <c r="I84" s="172"/>
      <c r="J84" s="173">
        <f>J219</f>
        <v>0</v>
      </c>
      <c r="K84" s="170"/>
      <c r="L84" s="17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4.85" customHeight="1">
      <c r="A85" s="10"/>
      <c r="B85" s="169"/>
      <c r="C85" s="170"/>
      <c r="D85" s="171" t="s">
        <v>133</v>
      </c>
      <c r="E85" s="172"/>
      <c r="F85" s="172"/>
      <c r="G85" s="172"/>
      <c r="H85" s="172"/>
      <c r="I85" s="172"/>
      <c r="J85" s="173">
        <f>J224</f>
        <v>0</v>
      </c>
      <c r="K85" s="170"/>
      <c r="L85" s="17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4.85" customHeight="1">
      <c r="A86" s="10"/>
      <c r="B86" s="169"/>
      <c r="C86" s="170"/>
      <c r="D86" s="171" t="s">
        <v>134</v>
      </c>
      <c r="E86" s="172"/>
      <c r="F86" s="172"/>
      <c r="G86" s="172"/>
      <c r="H86" s="172"/>
      <c r="I86" s="172"/>
      <c r="J86" s="173">
        <f>J230</f>
        <v>0</v>
      </c>
      <c r="K86" s="170"/>
      <c r="L86" s="17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69"/>
      <c r="C87" s="170"/>
      <c r="D87" s="171" t="s">
        <v>135</v>
      </c>
      <c r="E87" s="172"/>
      <c r="F87" s="172"/>
      <c r="G87" s="172"/>
      <c r="H87" s="172"/>
      <c r="I87" s="172"/>
      <c r="J87" s="173">
        <f>J242</f>
        <v>0</v>
      </c>
      <c r="K87" s="170"/>
      <c r="L87" s="17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69"/>
      <c r="C88" s="170"/>
      <c r="D88" s="171" t="s">
        <v>136</v>
      </c>
      <c r="E88" s="172"/>
      <c r="F88" s="172"/>
      <c r="G88" s="172"/>
      <c r="H88" s="172"/>
      <c r="I88" s="172"/>
      <c r="J88" s="173">
        <f>J250</f>
        <v>0</v>
      </c>
      <c r="K88" s="170"/>
      <c r="L88" s="17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9" customFormat="1" ht="24.95" customHeight="1">
      <c r="A89" s="9"/>
      <c r="B89" s="163"/>
      <c r="C89" s="164"/>
      <c r="D89" s="165" t="s">
        <v>137</v>
      </c>
      <c r="E89" s="166"/>
      <c r="F89" s="166"/>
      <c r="G89" s="166"/>
      <c r="H89" s="166"/>
      <c r="I89" s="166"/>
      <c r="J89" s="167">
        <f>J252</f>
        <v>0</v>
      </c>
      <c r="K89" s="164"/>
      <c r="L89" s="168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s="10" customFormat="1" ht="19.9" customHeight="1">
      <c r="A90" s="10"/>
      <c r="B90" s="169"/>
      <c r="C90" s="170"/>
      <c r="D90" s="171" t="s">
        <v>138</v>
      </c>
      <c r="E90" s="172"/>
      <c r="F90" s="172"/>
      <c r="G90" s="172"/>
      <c r="H90" s="172"/>
      <c r="I90" s="172"/>
      <c r="J90" s="173">
        <f>J253</f>
        <v>0</v>
      </c>
      <c r="K90" s="170"/>
      <c r="L90" s="17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69"/>
      <c r="C91" s="170"/>
      <c r="D91" s="171" t="s">
        <v>139</v>
      </c>
      <c r="E91" s="172"/>
      <c r="F91" s="172"/>
      <c r="G91" s="172"/>
      <c r="H91" s="172"/>
      <c r="I91" s="172"/>
      <c r="J91" s="173">
        <f>J264</f>
        <v>0</v>
      </c>
      <c r="K91" s="170"/>
      <c r="L91" s="17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69"/>
      <c r="C92" s="170"/>
      <c r="D92" s="171" t="s">
        <v>147</v>
      </c>
      <c r="E92" s="172"/>
      <c r="F92" s="172"/>
      <c r="G92" s="172"/>
      <c r="H92" s="172"/>
      <c r="I92" s="172"/>
      <c r="J92" s="173">
        <f>J271</f>
        <v>0</v>
      </c>
      <c r="K92" s="170"/>
      <c r="L92" s="17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10" customFormat="1" ht="19.9" customHeight="1">
      <c r="A93" s="10"/>
      <c r="B93" s="169"/>
      <c r="C93" s="170"/>
      <c r="D93" s="171" t="s">
        <v>149</v>
      </c>
      <c r="E93" s="172"/>
      <c r="F93" s="172"/>
      <c r="G93" s="172"/>
      <c r="H93" s="172"/>
      <c r="I93" s="172"/>
      <c r="J93" s="173">
        <f>J287</f>
        <v>0</v>
      </c>
      <c r="K93" s="170"/>
      <c r="L93" s="17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10" customFormat="1" ht="19.9" customHeight="1">
      <c r="A94" s="10"/>
      <c r="B94" s="169"/>
      <c r="C94" s="170"/>
      <c r="D94" s="171" t="s">
        <v>150</v>
      </c>
      <c r="E94" s="172"/>
      <c r="F94" s="172"/>
      <c r="G94" s="172"/>
      <c r="H94" s="172"/>
      <c r="I94" s="172"/>
      <c r="J94" s="173">
        <f>J292</f>
        <v>0</v>
      </c>
      <c r="K94" s="170"/>
      <c r="L94" s="17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s="10" customFormat="1" ht="19.9" customHeight="1">
      <c r="A95" s="10"/>
      <c r="B95" s="169"/>
      <c r="C95" s="170"/>
      <c r="D95" s="171" t="s">
        <v>151</v>
      </c>
      <c r="E95" s="172"/>
      <c r="F95" s="172"/>
      <c r="G95" s="172"/>
      <c r="H95" s="172"/>
      <c r="I95" s="172"/>
      <c r="J95" s="173">
        <f>J299</f>
        <v>0</v>
      </c>
      <c r="K95" s="170"/>
      <c r="L95" s="17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s="10" customFormat="1" ht="19.9" customHeight="1">
      <c r="A96" s="10"/>
      <c r="B96" s="169"/>
      <c r="C96" s="170"/>
      <c r="D96" s="171" t="s">
        <v>154</v>
      </c>
      <c r="E96" s="172"/>
      <c r="F96" s="172"/>
      <c r="G96" s="172"/>
      <c r="H96" s="172"/>
      <c r="I96" s="172"/>
      <c r="J96" s="173">
        <f>J309</f>
        <v>0</v>
      </c>
      <c r="K96" s="170"/>
      <c r="L96" s="17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69"/>
      <c r="C97" s="170"/>
      <c r="D97" s="171" t="s">
        <v>155</v>
      </c>
      <c r="E97" s="172"/>
      <c r="F97" s="172"/>
      <c r="G97" s="172"/>
      <c r="H97" s="172"/>
      <c r="I97" s="172"/>
      <c r="J97" s="173">
        <f>J318</f>
        <v>0</v>
      </c>
      <c r="K97" s="170"/>
      <c r="L97" s="17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9" customFormat="1" ht="24.95" customHeight="1">
      <c r="A98" s="9"/>
      <c r="B98" s="163"/>
      <c r="C98" s="164"/>
      <c r="D98" s="165" t="s">
        <v>1978</v>
      </c>
      <c r="E98" s="166"/>
      <c r="F98" s="166"/>
      <c r="G98" s="166"/>
      <c r="H98" s="166"/>
      <c r="I98" s="166"/>
      <c r="J98" s="167">
        <f>J323</f>
        <v>0</v>
      </c>
      <c r="K98" s="164"/>
      <c r="L98" s="168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63"/>
      <c r="C99" s="164"/>
      <c r="D99" s="165" t="s">
        <v>156</v>
      </c>
      <c r="E99" s="166"/>
      <c r="F99" s="166"/>
      <c r="G99" s="166"/>
      <c r="H99" s="166"/>
      <c r="I99" s="166"/>
      <c r="J99" s="167">
        <f>J325</f>
        <v>0</v>
      </c>
      <c r="K99" s="164"/>
      <c r="L99" s="16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9"/>
      <c r="C100" s="170"/>
      <c r="D100" s="171" t="s">
        <v>157</v>
      </c>
      <c r="E100" s="172"/>
      <c r="F100" s="172"/>
      <c r="G100" s="172"/>
      <c r="H100" s="172"/>
      <c r="I100" s="172"/>
      <c r="J100" s="173">
        <f>J326</f>
        <v>0</v>
      </c>
      <c r="K100" s="170"/>
      <c r="L100" s="17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9"/>
      <c r="C101" s="170"/>
      <c r="D101" s="171" t="s">
        <v>158</v>
      </c>
      <c r="E101" s="172"/>
      <c r="F101" s="172"/>
      <c r="G101" s="172"/>
      <c r="H101" s="172"/>
      <c r="I101" s="172"/>
      <c r="J101" s="173">
        <f>J329</f>
        <v>0</v>
      </c>
      <c r="K101" s="170"/>
      <c r="L101" s="17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9"/>
      <c r="C102" s="170"/>
      <c r="D102" s="171" t="s">
        <v>159</v>
      </c>
      <c r="E102" s="172"/>
      <c r="F102" s="172"/>
      <c r="G102" s="172"/>
      <c r="H102" s="172"/>
      <c r="I102" s="172"/>
      <c r="J102" s="173">
        <f>J331</f>
        <v>0</v>
      </c>
      <c r="K102" s="170"/>
      <c r="L102" s="17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9"/>
      <c r="C103" s="170"/>
      <c r="D103" s="171" t="s">
        <v>160</v>
      </c>
      <c r="E103" s="172"/>
      <c r="F103" s="172"/>
      <c r="G103" s="172"/>
      <c r="H103" s="172"/>
      <c r="I103" s="172"/>
      <c r="J103" s="173">
        <f>J333</f>
        <v>0</v>
      </c>
      <c r="K103" s="170"/>
      <c r="L103" s="17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69"/>
      <c r="C104" s="170"/>
      <c r="D104" s="171" t="s">
        <v>161</v>
      </c>
      <c r="E104" s="172"/>
      <c r="F104" s="172"/>
      <c r="G104" s="172"/>
      <c r="H104" s="172"/>
      <c r="I104" s="172"/>
      <c r="J104" s="173">
        <f>J335</f>
        <v>0</v>
      </c>
      <c r="K104" s="170"/>
      <c r="L104" s="17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69"/>
      <c r="C105" s="170"/>
      <c r="D105" s="171" t="s">
        <v>162</v>
      </c>
      <c r="E105" s="172"/>
      <c r="F105" s="172"/>
      <c r="G105" s="172"/>
      <c r="H105" s="172"/>
      <c r="I105" s="172"/>
      <c r="J105" s="173">
        <f>J337</f>
        <v>0</v>
      </c>
      <c r="K105" s="170"/>
      <c r="L105" s="17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132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132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11" spans="1:31" s="2" customFormat="1" ht="6.95" customHeight="1">
      <c r="A111" s="36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132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24.95" customHeight="1">
      <c r="A112" s="36"/>
      <c r="B112" s="37"/>
      <c r="C112" s="21" t="s">
        <v>163</v>
      </c>
      <c r="D112" s="38"/>
      <c r="E112" s="38"/>
      <c r="F112" s="38"/>
      <c r="G112" s="38"/>
      <c r="H112" s="38"/>
      <c r="I112" s="38"/>
      <c r="J112" s="38"/>
      <c r="K112" s="38"/>
      <c r="L112" s="132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132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16</v>
      </c>
      <c r="D114" s="38"/>
      <c r="E114" s="38"/>
      <c r="F114" s="38"/>
      <c r="G114" s="38"/>
      <c r="H114" s="38"/>
      <c r="I114" s="38"/>
      <c r="J114" s="38"/>
      <c r="K114" s="38"/>
      <c r="L114" s="132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158" t="str">
        <f>E7</f>
        <v>Řešení vlhkosti a fasády objektu Obora 1 - Hvězda</v>
      </c>
      <c r="F115" s="30"/>
      <c r="G115" s="30"/>
      <c r="H115" s="30"/>
      <c r="I115" s="38"/>
      <c r="J115" s="38"/>
      <c r="K115" s="38"/>
      <c r="L115" s="132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94</v>
      </c>
      <c r="D116" s="38"/>
      <c r="E116" s="38"/>
      <c r="F116" s="38"/>
      <c r="G116" s="38"/>
      <c r="H116" s="38"/>
      <c r="I116" s="38"/>
      <c r="J116" s="38"/>
      <c r="K116" s="38"/>
      <c r="L116" s="132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6.5" customHeight="1">
      <c r="A117" s="36"/>
      <c r="B117" s="37"/>
      <c r="C117" s="38"/>
      <c r="D117" s="38"/>
      <c r="E117" s="67" t="str">
        <f>E9</f>
        <v>396.2 - Obora č.p. 1 - II. etapa A</v>
      </c>
      <c r="F117" s="38"/>
      <c r="G117" s="38"/>
      <c r="H117" s="38"/>
      <c r="I117" s="38"/>
      <c r="J117" s="38"/>
      <c r="K117" s="38"/>
      <c r="L117" s="132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132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0" t="s">
        <v>22</v>
      </c>
      <c r="D119" s="38"/>
      <c r="E119" s="38"/>
      <c r="F119" s="25" t="str">
        <f>F12</f>
        <v>k.ú. Liboc</v>
      </c>
      <c r="G119" s="38"/>
      <c r="H119" s="38"/>
      <c r="I119" s="30" t="s">
        <v>24</v>
      </c>
      <c r="J119" s="70" t="str">
        <f>IF(J12="","",J12)</f>
        <v>6. 6. 2020</v>
      </c>
      <c r="K119" s="38"/>
      <c r="L119" s="132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132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26</v>
      </c>
      <c r="D121" s="38"/>
      <c r="E121" s="38"/>
      <c r="F121" s="25" t="str">
        <f>E15</f>
        <v xml:space="preserve"> </v>
      </c>
      <c r="G121" s="38"/>
      <c r="H121" s="38"/>
      <c r="I121" s="30" t="s">
        <v>33</v>
      </c>
      <c r="J121" s="34" t="str">
        <f>E21</f>
        <v>Ing. Filip Nehonský</v>
      </c>
      <c r="K121" s="38"/>
      <c r="L121" s="132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5.15" customHeight="1">
      <c r="A122" s="36"/>
      <c r="B122" s="37"/>
      <c r="C122" s="30" t="s">
        <v>31</v>
      </c>
      <c r="D122" s="38"/>
      <c r="E122" s="38"/>
      <c r="F122" s="25" t="str">
        <f>IF(E18="","",E18)</f>
        <v>Vyplň údaj</v>
      </c>
      <c r="G122" s="38"/>
      <c r="H122" s="38"/>
      <c r="I122" s="30" t="s">
        <v>36</v>
      </c>
      <c r="J122" s="34" t="str">
        <f>E24</f>
        <v>Pavel Novotný</v>
      </c>
      <c r="K122" s="38"/>
      <c r="L122" s="132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0.3" customHeight="1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132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11" customFormat="1" ht="29.25" customHeight="1">
      <c r="A124" s="175"/>
      <c r="B124" s="176"/>
      <c r="C124" s="177" t="s">
        <v>164</v>
      </c>
      <c r="D124" s="178" t="s">
        <v>59</v>
      </c>
      <c r="E124" s="178" t="s">
        <v>55</v>
      </c>
      <c r="F124" s="178" t="s">
        <v>56</v>
      </c>
      <c r="G124" s="178" t="s">
        <v>165</v>
      </c>
      <c r="H124" s="178" t="s">
        <v>166</v>
      </c>
      <c r="I124" s="178" t="s">
        <v>167</v>
      </c>
      <c r="J124" s="179" t="s">
        <v>98</v>
      </c>
      <c r="K124" s="180" t="s">
        <v>168</v>
      </c>
      <c r="L124" s="181"/>
      <c r="M124" s="90" t="s">
        <v>28</v>
      </c>
      <c r="N124" s="91" t="s">
        <v>44</v>
      </c>
      <c r="O124" s="91" t="s">
        <v>169</v>
      </c>
      <c r="P124" s="91" t="s">
        <v>170</v>
      </c>
      <c r="Q124" s="91" t="s">
        <v>171</v>
      </c>
      <c r="R124" s="91" t="s">
        <v>172</v>
      </c>
      <c r="S124" s="91" t="s">
        <v>173</v>
      </c>
      <c r="T124" s="92" t="s">
        <v>174</v>
      </c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</row>
    <row r="125" spans="1:63" s="2" customFormat="1" ht="22.8" customHeight="1">
      <c r="A125" s="36"/>
      <c r="B125" s="37"/>
      <c r="C125" s="97" t="s">
        <v>175</v>
      </c>
      <c r="D125" s="38"/>
      <c r="E125" s="38"/>
      <c r="F125" s="38"/>
      <c r="G125" s="38"/>
      <c r="H125" s="38"/>
      <c r="I125" s="38"/>
      <c r="J125" s="182">
        <f>BK125</f>
        <v>0</v>
      </c>
      <c r="K125" s="38"/>
      <c r="L125" s="42"/>
      <c r="M125" s="93"/>
      <c r="N125" s="183"/>
      <c r="O125" s="94"/>
      <c r="P125" s="184">
        <f>P126+P252+P323+P325</f>
        <v>0</v>
      </c>
      <c r="Q125" s="94"/>
      <c r="R125" s="184">
        <f>R126+R252+R323+R325</f>
        <v>83.8276528546392</v>
      </c>
      <c r="S125" s="94"/>
      <c r="T125" s="185">
        <f>T126+T252+T323+T325</f>
        <v>66.67049025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73</v>
      </c>
      <c r="AU125" s="15" t="s">
        <v>99</v>
      </c>
      <c r="BK125" s="186">
        <f>BK126+BK252+BK323+BK325</f>
        <v>0</v>
      </c>
    </row>
    <row r="126" spans="1:63" s="12" customFormat="1" ht="25.9" customHeight="1">
      <c r="A126" s="12"/>
      <c r="B126" s="187"/>
      <c r="C126" s="188"/>
      <c r="D126" s="189" t="s">
        <v>73</v>
      </c>
      <c r="E126" s="190" t="s">
        <v>176</v>
      </c>
      <c r="F126" s="190" t="s">
        <v>177</v>
      </c>
      <c r="G126" s="188"/>
      <c r="H126" s="188"/>
      <c r="I126" s="191"/>
      <c r="J126" s="192">
        <f>BK126</f>
        <v>0</v>
      </c>
      <c r="K126" s="188"/>
      <c r="L126" s="193"/>
      <c r="M126" s="194"/>
      <c r="N126" s="195"/>
      <c r="O126" s="195"/>
      <c r="P126" s="196">
        <f>P127+P157+P163+P169+P174+P181+P203+P242+P250</f>
        <v>0</v>
      </c>
      <c r="Q126" s="195"/>
      <c r="R126" s="196">
        <f>R127+R157+R163+R169+R174+R181+R203+R242+R250</f>
        <v>74.4116010784292</v>
      </c>
      <c r="S126" s="195"/>
      <c r="T126" s="197">
        <f>T127+T157+T163+T169+T174+T181+T203+T242+T250</f>
        <v>59.5171647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98" t="s">
        <v>82</v>
      </c>
      <c r="AT126" s="199" t="s">
        <v>73</v>
      </c>
      <c r="AU126" s="199" t="s">
        <v>74</v>
      </c>
      <c r="AY126" s="198" t="s">
        <v>178</v>
      </c>
      <c r="BK126" s="200">
        <f>BK127+BK157+BK163+BK169+BK174+BK181+BK203+BK242+BK250</f>
        <v>0</v>
      </c>
    </row>
    <row r="127" spans="1:63" s="12" customFormat="1" ht="22.8" customHeight="1">
      <c r="A127" s="12"/>
      <c r="B127" s="187"/>
      <c r="C127" s="188"/>
      <c r="D127" s="189" t="s">
        <v>73</v>
      </c>
      <c r="E127" s="201" t="s">
        <v>82</v>
      </c>
      <c r="F127" s="201" t="s">
        <v>179</v>
      </c>
      <c r="G127" s="188"/>
      <c r="H127" s="188"/>
      <c r="I127" s="191"/>
      <c r="J127" s="202">
        <f>BK127</f>
        <v>0</v>
      </c>
      <c r="K127" s="188"/>
      <c r="L127" s="193"/>
      <c r="M127" s="194"/>
      <c r="N127" s="195"/>
      <c r="O127" s="195"/>
      <c r="P127" s="196">
        <f>P128+P132+P134+P142+P147</f>
        <v>0</v>
      </c>
      <c r="Q127" s="195"/>
      <c r="R127" s="196">
        <f>R128+R132+R134+R142+R147</f>
        <v>8.531833500000001</v>
      </c>
      <c r="S127" s="195"/>
      <c r="T127" s="197">
        <f>T128+T132+T134+T142+T147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98" t="s">
        <v>82</v>
      </c>
      <c r="AT127" s="199" t="s">
        <v>73</v>
      </c>
      <c r="AU127" s="199" t="s">
        <v>82</v>
      </c>
      <c r="AY127" s="198" t="s">
        <v>178</v>
      </c>
      <c r="BK127" s="200">
        <f>BK128+BK132+BK134+BK142+BK147</f>
        <v>0</v>
      </c>
    </row>
    <row r="128" spans="1:63" s="12" customFormat="1" ht="20.85" customHeight="1">
      <c r="A128" s="12"/>
      <c r="B128" s="187"/>
      <c r="C128" s="188"/>
      <c r="D128" s="189" t="s">
        <v>73</v>
      </c>
      <c r="E128" s="201" t="s">
        <v>180</v>
      </c>
      <c r="F128" s="201" t="s">
        <v>181</v>
      </c>
      <c r="G128" s="188"/>
      <c r="H128" s="188"/>
      <c r="I128" s="191"/>
      <c r="J128" s="202">
        <f>BK128</f>
        <v>0</v>
      </c>
      <c r="K128" s="188"/>
      <c r="L128" s="193"/>
      <c r="M128" s="194"/>
      <c r="N128" s="195"/>
      <c r="O128" s="195"/>
      <c r="P128" s="196">
        <f>SUM(P129:P131)</f>
        <v>0</v>
      </c>
      <c r="Q128" s="195"/>
      <c r="R128" s="196">
        <f>SUM(R129:R131)</f>
        <v>0</v>
      </c>
      <c r="S128" s="195"/>
      <c r="T128" s="197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8" t="s">
        <v>82</v>
      </c>
      <c r="AT128" s="199" t="s">
        <v>73</v>
      </c>
      <c r="AU128" s="199" t="s">
        <v>182</v>
      </c>
      <c r="AY128" s="198" t="s">
        <v>178</v>
      </c>
      <c r="BK128" s="200">
        <f>SUM(BK129:BK131)</f>
        <v>0</v>
      </c>
    </row>
    <row r="129" spans="1:65" s="2" customFormat="1" ht="37.8" customHeight="1">
      <c r="A129" s="36"/>
      <c r="B129" s="37"/>
      <c r="C129" s="203" t="s">
        <v>82</v>
      </c>
      <c r="D129" s="203" t="s">
        <v>183</v>
      </c>
      <c r="E129" s="204" t="s">
        <v>1979</v>
      </c>
      <c r="F129" s="205" t="s">
        <v>1980</v>
      </c>
      <c r="G129" s="206" t="s">
        <v>186</v>
      </c>
      <c r="H129" s="207">
        <v>16</v>
      </c>
      <c r="I129" s="208"/>
      <c r="J129" s="209">
        <f>ROUND(I129*H129,2)</f>
        <v>0</v>
      </c>
      <c r="K129" s="210"/>
      <c r="L129" s="42"/>
      <c r="M129" s="211" t="s">
        <v>28</v>
      </c>
      <c r="N129" s="212" t="s">
        <v>46</v>
      </c>
      <c r="O129" s="82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15" t="s">
        <v>187</v>
      </c>
      <c r="AT129" s="215" t="s">
        <v>183</v>
      </c>
      <c r="AU129" s="215" t="s">
        <v>188</v>
      </c>
      <c r="AY129" s="15" t="s">
        <v>178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5" t="s">
        <v>182</v>
      </c>
      <c r="BK129" s="216">
        <f>ROUND(I129*H129,2)</f>
        <v>0</v>
      </c>
      <c r="BL129" s="15" t="s">
        <v>187</v>
      </c>
      <c r="BM129" s="215" t="s">
        <v>1981</v>
      </c>
    </row>
    <row r="130" spans="1:65" s="2" customFormat="1" ht="37.8" customHeight="1">
      <c r="A130" s="36"/>
      <c r="B130" s="37"/>
      <c r="C130" s="203" t="s">
        <v>182</v>
      </c>
      <c r="D130" s="203" t="s">
        <v>183</v>
      </c>
      <c r="E130" s="204" t="s">
        <v>1982</v>
      </c>
      <c r="F130" s="205" t="s">
        <v>1983</v>
      </c>
      <c r="G130" s="206" t="s">
        <v>374</v>
      </c>
      <c r="H130" s="207">
        <v>3</v>
      </c>
      <c r="I130" s="208"/>
      <c r="J130" s="209">
        <f>ROUND(I130*H130,2)</f>
        <v>0</v>
      </c>
      <c r="K130" s="210"/>
      <c r="L130" s="42"/>
      <c r="M130" s="211" t="s">
        <v>28</v>
      </c>
      <c r="N130" s="212" t="s">
        <v>46</v>
      </c>
      <c r="O130" s="82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15" t="s">
        <v>187</v>
      </c>
      <c r="AT130" s="215" t="s">
        <v>183</v>
      </c>
      <c r="AU130" s="215" t="s">
        <v>188</v>
      </c>
      <c r="AY130" s="15" t="s">
        <v>178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5" t="s">
        <v>182</v>
      </c>
      <c r="BK130" s="216">
        <f>ROUND(I130*H130,2)</f>
        <v>0</v>
      </c>
      <c r="BL130" s="15" t="s">
        <v>187</v>
      </c>
      <c r="BM130" s="215" t="s">
        <v>1984</v>
      </c>
    </row>
    <row r="131" spans="1:65" s="2" customFormat="1" ht="37.8" customHeight="1">
      <c r="A131" s="36"/>
      <c r="B131" s="37"/>
      <c r="C131" s="203" t="s">
        <v>188</v>
      </c>
      <c r="D131" s="203" t="s">
        <v>183</v>
      </c>
      <c r="E131" s="204" t="s">
        <v>1985</v>
      </c>
      <c r="F131" s="205" t="s">
        <v>1986</v>
      </c>
      <c r="G131" s="206" t="s">
        <v>374</v>
      </c>
      <c r="H131" s="207">
        <v>3</v>
      </c>
      <c r="I131" s="208"/>
      <c r="J131" s="209">
        <f>ROUND(I131*H131,2)</f>
        <v>0</v>
      </c>
      <c r="K131" s="210"/>
      <c r="L131" s="42"/>
      <c r="M131" s="211" t="s">
        <v>28</v>
      </c>
      <c r="N131" s="212" t="s">
        <v>46</v>
      </c>
      <c r="O131" s="82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15" t="s">
        <v>187</v>
      </c>
      <c r="AT131" s="215" t="s">
        <v>183</v>
      </c>
      <c r="AU131" s="215" t="s">
        <v>188</v>
      </c>
      <c r="AY131" s="15" t="s">
        <v>178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5" t="s">
        <v>182</v>
      </c>
      <c r="BK131" s="216">
        <f>ROUND(I131*H131,2)</f>
        <v>0</v>
      </c>
      <c r="BL131" s="15" t="s">
        <v>187</v>
      </c>
      <c r="BM131" s="215" t="s">
        <v>1987</v>
      </c>
    </row>
    <row r="132" spans="1:63" s="12" customFormat="1" ht="20.85" customHeight="1">
      <c r="A132" s="12"/>
      <c r="B132" s="187"/>
      <c r="C132" s="188"/>
      <c r="D132" s="189" t="s">
        <v>73</v>
      </c>
      <c r="E132" s="201" t="s">
        <v>199</v>
      </c>
      <c r="F132" s="201" t="s">
        <v>200</v>
      </c>
      <c r="G132" s="188"/>
      <c r="H132" s="188"/>
      <c r="I132" s="191"/>
      <c r="J132" s="202">
        <f>BK132</f>
        <v>0</v>
      </c>
      <c r="K132" s="188"/>
      <c r="L132" s="193"/>
      <c r="M132" s="194"/>
      <c r="N132" s="195"/>
      <c r="O132" s="195"/>
      <c r="P132" s="196">
        <f>P133</f>
        <v>0</v>
      </c>
      <c r="Q132" s="195"/>
      <c r="R132" s="196">
        <f>R133</f>
        <v>0</v>
      </c>
      <c r="S132" s="195"/>
      <c r="T132" s="197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98" t="s">
        <v>82</v>
      </c>
      <c r="AT132" s="199" t="s">
        <v>73</v>
      </c>
      <c r="AU132" s="199" t="s">
        <v>182</v>
      </c>
      <c r="AY132" s="198" t="s">
        <v>178</v>
      </c>
      <c r="BK132" s="200">
        <f>BK133</f>
        <v>0</v>
      </c>
    </row>
    <row r="133" spans="1:65" s="2" customFormat="1" ht="49.05" customHeight="1">
      <c r="A133" s="36"/>
      <c r="B133" s="37"/>
      <c r="C133" s="203" t="s">
        <v>187</v>
      </c>
      <c r="D133" s="203" t="s">
        <v>183</v>
      </c>
      <c r="E133" s="204" t="s">
        <v>216</v>
      </c>
      <c r="F133" s="205" t="s">
        <v>217</v>
      </c>
      <c r="G133" s="206" t="s">
        <v>213</v>
      </c>
      <c r="H133" s="207">
        <v>9.45</v>
      </c>
      <c r="I133" s="208"/>
      <c r="J133" s="209">
        <f>ROUND(I133*H133,2)</f>
        <v>0</v>
      </c>
      <c r="K133" s="210"/>
      <c r="L133" s="42"/>
      <c r="M133" s="211" t="s">
        <v>28</v>
      </c>
      <c r="N133" s="212" t="s">
        <v>46</v>
      </c>
      <c r="O133" s="8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15" t="s">
        <v>187</v>
      </c>
      <c r="AT133" s="215" t="s">
        <v>183</v>
      </c>
      <c r="AU133" s="215" t="s">
        <v>188</v>
      </c>
      <c r="AY133" s="15" t="s">
        <v>178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5" t="s">
        <v>182</v>
      </c>
      <c r="BK133" s="216">
        <f>ROUND(I133*H133,2)</f>
        <v>0</v>
      </c>
      <c r="BL133" s="15" t="s">
        <v>187</v>
      </c>
      <c r="BM133" s="215" t="s">
        <v>1988</v>
      </c>
    </row>
    <row r="134" spans="1:63" s="12" customFormat="1" ht="20.85" customHeight="1">
      <c r="A134" s="12"/>
      <c r="B134" s="187"/>
      <c r="C134" s="188"/>
      <c r="D134" s="189" t="s">
        <v>73</v>
      </c>
      <c r="E134" s="201" t="s">
        <v>245</v>
      </c>
      <c r="F134" s="201" t="s">
        <v>249</v>
      </c>
      <c r="G134" s="188"/>
      <c r="H134" s="188"/>
      <c r="I134" s="191"/>
      <c r="J134" s="202">
        <f>BK134</f>
        <v>0</v>
      </c>
      <c r="K134" s="188"/>
      <c r="L134" s="193"/>
      <c r="M134" s="194"/>
      <c r="N134" s="195"/>
      <c r="O134" s="195"/>
      <c r="P134" s="196">
        <f>SUM(P135:P141)</f>
        <v>0</v>
      </c>
      <c r="Q134" s="195"/>
      <c r="R134" s="196">
        <f>SUM(R135:R141)</f>
        <v>0</v>
      </c>
      <c r="S134" s="195"/>
      <c r="T134" s="197">
        <f>SUM(T135:T141)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8" t="s">
        <v>82</v>
      </c>
      <c r="AT134" s="199" t="s">
        <v>73</v>
      </c>
      <c r="AU134" s="199" t="s">
        <v>182</v>
      </c>
      <c r="AY134" s="198" t="s">
        <v>178</v>
      </c>
      <c r="BK134" s="200">
        <f>SUM(BK135:BK141)</f>
        <v>0</v>
      </c>
    </row>
    <row r="135" spans="1:65" s="2" customFormat="1" ht="49.05" customHeight="1">
      <c r="A135" s="36"/>
      <c r="B135" s="37"/>
      <c r="C135" s="203" t="s">
        <v>201</v>
      </c>
      <c r="D135" s="203" t="s">
        <v>183</v>
      </c>
      <c r="E135" s="204" t="s">
        <v>1989</v>
      </c>
      <c r="F135" s="205" t="s">
        <v>1990</v>
      </c>
      <c r="G135" s="206" t="s">
        <v>374</v>
      </c>
      <c r="H135" s="207">
        <v>3</v>
      </c>
      <c r="I135" s="208"/>
      <c r="J135" s="209">
        <f>ROUND(I135*H135,2)</f>
        <v>0</v>
      </c>
      <c r="K135" s="210"/>
      <c r="L135" s="42"/>
      <c r="M135" s="211" t="s">
        <v>28</v>
      </c>
      <c r="N135" s="212" t="s">
        <v>46</v>
      </c>
      <c r="O135" s="8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15" t="s">
        <v>187</v>
      </c>
      <c r="AT135" s="215" t="s">
        <v>183</v>
      </c>
      <c r="AU135" s="215" t="s">
        <v>188</v>
      </c>
      <c r="AY135" s="15" t="s">
        <v>178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5" t="s">
        <v>182</v>
      </c>
      <c r="BK135" s="216">
        <f>ROUND(I135*H135,2)</f>
        <v>0</v>
      </c>
      <c r="BL135" s="15" t="s">
        <v>187</v>
      </c>
      <c r="BM135" s="215" t="s">
        <v>1991</v>
      </c>
    </row>
    <row r="136" spans="1:65" s="2" customFormat="1" ht="37.8" customHeight="1">
      <c r="A136" s="36"/>
      <c r="B136" s="37"/>
      <c r="C136" s="203" t="s">
        <v>206</v>
      </c>
      <c r="D136" s="203" t="s">
        <v>183</v>
      </c>
      <c r="E136" s="204" t="s">
        <v>1992</v>
      </c>
      <c r="F136" s="205" t="s">
        <v>1993</v>
      </c>
      <c r="G136" s="206" t="s">
        <v>374</v>
      </c>
      <c r="H136" s="207">
        <v>3</v>
      </c>
      <c r="I136" s="208"/>
      <c r="J136" s="209">
        <f>ROUND(I136*H136,2)</f>
        <v>0</v>
      </c>
      <c r="K136" s="210"/>
      <c r="L136" s="42"/>
      <c r="M136" s="211" t="s">
        <v>28</v>
      </c>
      <c r="N136" s="212" t="s">
        <v>46</v>
      </c>
      <c r="O136" s="82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5" t="s">
        <v>187</v>
      </c>
      <c r="AT136" s="215" t="s">
        <v>183</v>
      </c>
      <c r="AU136" s="215" t="s">
        <v>188</v>
      </c>
      <c r="AY136" s="15" t="s">
        <v>178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5" t="s">
        <v>182</v>
      </c>
      <c r="BK136" s="216">
        <f>ROUND(I136*H136,2)</f>
        <v>0</v>
      </c>
      <c r="BL136" s="15" t="s">
        <v>187</v>
      </c>
      <c r="BM136" s="215" t="s">
        <v>1994</v>
      </c>
    </row>
    <row r="137" spans="1:65" s="2" customFormat="1" ht="24.15" customHeight="1">
      <c r="A137" s="36"/>
      <c r="B137" s="37"/>
      <c r="C137" s="203" t="s">
        <v>210</v>
      </c>
      <c r="D137" s="203" t="s">
        <v>183</v>
      </c>
      <c r="E137" s="204" t="s">
        <v>1995</v>
      </c>
      <c r="F137" s="205" t="s">
        <v>1996</v>
      </c>
      <c r="G137" s="206" t="s">
        <v>186</v>
      </c>
      <c r="H137" s="207">
        <v>16</v>
      </c>
      <c r="I137" s="208"/>
      <c r="J137" s="209">
        <f>ROUND(I137*H137,2)</f>
        <v>0</v>
      </c>
      <c r="K137" s="210"/>
      <c r="L137" s="42"/>
      <c r="M137" s="211" t="s">
        <v>28</v>
      </c>
      <c r="N137" s="212" t="s">
        <v>46</v>
      </c>
      <c r="O137" s="8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15" t="s">
        <v>187</v>
      </c>
      <c r="AT137" s="215" t="s">
        <v>183</v>
      </c>
      <c r="AU137" s="215" t="s">
        <v>188</v>
      </c>
      <c r="AY137" s="15" t="s">
        <v>178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5" t="s">
        <v>182</v>
      </c>
      <c r="BK137" s="216">
        <f>ROUND(I137*H137,2)</f>
        <v>0</v>
      </c>
      <c r="BL137" s="15" t="s">
        <v>187</v>
      </c>
      <c r="BM137" s="215" t="s">
        <v>1997</v>
      </c>
    </row>
    <row r="138" spans="1:65" s="2" customFormat="1" ht="62.7" customHeight="1">
      <c r="A138" s="36"/>
      <c r="B138" s="37"/>
      <c r="C138" s="203" t="s">
        <v>215</v>
      </c>
      <c r="D138" s="203" t="s">
        <v>183</v>
      </c>
      <c r="E138" s="204" t="s">
        <v>1998</v>
      </c>
      <c r="F138" s="205" t="s">
        <v>1999</v>
      </c>
      <c r="G138" s="206" t="s">
        <v>374</v>
      </c>
      <c r="H138" s="207">
        <v>15</v>
      </c>
      <c r="I138" s="208"/>
      <c r="J138" s="209">
        <f>ROUND(I138*H138,2)</f>
        <v>0</v>
      </c>
      <c r="K138" s="210"/>
      <c r="L138" s="42"/>
      <c r="M138" s="211" t="s">
        <v>28</v>
      </c>
      <c r="N138" s="212" t="s">
        <v>46</v>
      </c>
      <c r="O138" s="82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5" t="s">
        <v>187</v>
      </c>
      <c r="AT138" s="215" t="s">
        <v>183</v>
      </c>
      <c r="AU138" s="215" t="s">
        <v>188</v>
      </c>
      <c r="AY138" s="15" t="s">
        <v>178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5" t="s">
        <v>182</v>
      </c>
      <c r="BK138" s="216">
        <f>ROUND(I138*H138,2)</f>
        <v>0</v>
      </c>
      <c r="BL138" s="15" t="s">
        <v>187</v>
      </c>
      <c r="BM138" s="215" t="s">
        <v>2000</v>
      </c>
    </row>
    <row r="139" spans="1:65" s="2" customFormat="1" ht="62.7" customHeight="1">
      <c r="A139" s="36"/>
      <c r="B139" s="37"/>
      <c r="C139" s="203" t="s">
        <v>219</v>
      </c>
      <c r="D139" s="203" t="s">
        <v>183</v>
      </c>
      <c r="E139" s="204" t="s">
        <v>2001</v>
      </c>
      <c r="F139" s="205" t="s">
        <v>2002</v>
      </c>
      <c r="G139" s="206" t="s">
        <v>374</v>
      </c>
      <c r="H139" s="207">
        <v>9</v>
      </c>
      <c r="I139" s="208"/>
      <c r="J139" s="209">
        <f>ROUND(I139*H139,2)</f>
        <v>0</v>
      </c>
      <c r="K139" s="210"/>
      <c r="L139" s="42"/>
      <c r="M139" s="211" t="s">
        <v>28</v>
      </c>
      <c r="N139" s="212" t="s">
        <v>46</v>
      </c>
      <c r="O139" s="82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5" t="s">
        <v>187</v>
      </c>
      <c r="AT139" s="215" t="s">
        <v>183</v>
      </c>
      <c r="AU139" s="215" t="s">
        <v>188</v>
      </c>
      <c r="AY139" s="15" t="s">
        <v>178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5" t="s">
        <v>182</v>
      </c>
      <c r="BK139" s="216">
        <f>ROUND(I139*H139,2)</f>
        <v>0</v>
      </c>
      <c r="BL139" s="15" t="s">
        <v>187</v>
      </c>
      <c r="BM139" s="215" t="s">
        <v>2003</v>
      </c>
    </row>
    <row r="140" spans="1:65" s="2" customFormat="1" ht="62.7" customHeight="1">
      <c r="A140" s="36"/>
      <c r="B140" s="37"/>
      <c r="C140" s="203" t="s">
        <v>223</v>
      </c>
      <c r="D140" s="203" t="s">
        <v>183</v>
      </c>
      <c r="E140" s="204" t="s">
        <v>251</v>
      </c>
      <c r="F140" s="205" t="s">
        <v>252</v>
      </c>
      <c r="G140" s="206" t="s">
        <v>213</v>
      </c>
      <c r="H140" s="207">
        <v>34.11</v>
      </c>
      <c r="I140" s="208"/>
      <c r="J140" s="209">
        <f>ROUND(I140*H140,2)</f>
        <v>0</v>
      </c>
      <c r="K140" s="210"/>
      <c r="L140" s="42"/>
      <c r="M140" s="211" t="s">
        <v>28</v>
      </c>
      <c r="N140" s="212" t="s">
        <v>46</v>
      </c>
      <c r="O140" s="82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15" t="s">
        <v>187</v>
      </c>
      <c r="AT140" s="215" t="s">
        <v>183</v>
      </c>
      <c r="AU140" s="215" t="s">
        <v>188</v>
      </c>
      <c r="AY140" s="15" t="s">
        <v>178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5" t="s">
        <v>182</v>
      </c>
      <c r="BK140" s="216">
        <f>ROUND(I140*H140,2)</f>
        <v>0</v>
      </c>
      <c r="BL140" s="15" t="s">
        <v>187</v>
      </c>
      <c r="BM140" s="215" t="s">
        <v>2004</v>
      </c>
    </row>
    <row r="141" spans="1:65" s="2" customFormat="1" ht="62.7" customHeight="1">
      <c r="A141" s="36"/>
      <c r="B141" s="37"/>
      <c r="C141" s="203" t="s">
        <v>180</v>
      </c>
      <c r="D141" s="203" t="s">
        <v>183</v>
      </c>
      <c r="E141" s="204" t="s">
        <v>255</v>
      </c>
      <c r="F141" s="205" t="s">
        <v>256</v>
      </c>
      <c r="G141" s="206" t="s">
        <v>213</v>
      </c>
      <c r="H141" s="207">
        <v>341.1</v>
      </c>
      <c r="I141" s="208"/>
      <c r="J141" s="209">
        <f>ROUND(I141*H141,2)</f>
        <v>0</v>
      </c>
      <c r="K141" s="210"/>
      <c r="L141" s="42"/>
      <c r="M141" s="211" t="s">
        <v>28</v>
      </c>
      <c r="N141" s="212" t="s">
        <v>46</v>
      </c>
      <c r="O141" s="82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5" t="s">
        <v>187</v>
      </c>
      <c r="AT141" s="215" t="s">
        <v>183</v>
      </c>
      <c r="AU141" s="215" t="s">
        <v>188</v>
      </c>
      <c r="AY141" s="15" t="s">
        <v>178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5" t="s">
        <v>182</v>
      </c>
      <c r="BK141" s="216">
        <f>ROUND(I141*H141,2)</f>
        <v>0</v>
      </c>
      <c r="BL141" s="15" t="s">
        <v>187</v>
      </c>
      <c r="BM141" s="215" t="s">
        <v>2005</v>
      </c>
    </row>
    <row r="142" spans="1:63" s="12" customFormat="1" ht="20.85" customHeight="1">
      <c r="A142" s="12"/>
      <c r="B142" s="187"/>
      <c r="C142" s="188"/>
      <c r="D142" s="189" t="s">
        <v>73</v>
      </c>
      <c r="E142" s="201" t="s">
        <v>250</v>
      </c>
      <c r="F142" s="201" t="s">
        <v>258</v>
      </c>
      <c r="G142" s="188"/>
      <c r="H142" s="188"/>
      <c r="I142" s="191"/>
      <c r="J142" s="202">
        <f>BK142</f>
        <v>0</v>
      </c>
      <c r="K142" s="188"/>
      <c r="L142" s="193"/>
      <c r="M142" s="194"/>
      <c r="N142" s="195"/>
      <c r="O142" s="195"/>
      <c r="P142" s="196">
        <f>SUM(P143:P146)</f>
        <v>0</v>
      </c>
      <c r="Q142" s="195"/>
      <c r="R142" s="196">
        <f>SUM(R143:R146)</f>
        <v>8.4</v>
      </c>
      <c r="S142" s="195"/>
      <c r="T142" s="197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8" t="s">
        <v>82</v>
      </c>
      <c r="AT142" s="199" t="s">
        <v>73</v>
      </c>
      <c r="AU142" s="199" t="s">
        <v>182</v>
      </c>
      <c r="AY142" s="198" t="s">
        <v>178</v>
      </c>
      <c r="BK142" s="200">
        <f>SUM(BK143:BK146)</f>
        <v>0</v>
      </c>
    </row>
    <row r="143" spans="1:65" s="2" customFormat="1" ht="37.8" customHeight="1">
      <c r="A143" s="36"/>
      <c r="B143" s="37"/>
      <c r="C143" s="203" t="s">
        <v>231</v>
      </c>
      <c r="D143" s="203" t="s">
        <v>183</v>
      </c>
      <c r="E143" s="204" t="s">
        <v>260</v>
      </c>
      <c r="F143" s="205" t="s">
        <v>261</v>
      </c>
      <c r="G143" s="206" t="s">
        <v>213</v>
      </c>
      <c r="H143" s="207">
        <v>34.11</v>
      </c>
      <c r="I143" s="208"/>
      <c r="J143" s="209">
        <f>ROUND(I143*H143,2)</f>
        <v>0</v>
      </c>
      <c r="K143" s="210"/>
      <c r="L143" s="42"/>
      <c r="M143" s="211" t="s">
        <v>28</v>
      </c>
      <c r="N143" s="212" t="s">
        <v>46</v>
      </c>
      <c r="O143" s="82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5" t="s">
        <v>187</v>
      </c>
      <c r="AT143" s="215" t="s">
        <v>183</v>
      </c>
      <c r="AU143" s="215" t="s">
        <v>188</v>
      </c>
      <c r="AY143" s="15" t="s">
        <v>178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5" t="s">
        <v>182</v>
      </c>
      <c r="BK143" s="216">
        <f>ROUND(I143*H143,2)</f>
        <v>0</v>
      </c>
      <c r="BL143" s="15" t="s">
        <v>187</v>
      </c>
      <c r="BM143" s="215" t="s">
        <v>2006</v>
      </c>
    </row>
    <row r="144" spans="1:65" s="2" customFormat="1" ht="37.8" customHeight="1">
      <c r="A144" s="36"/>
      <c r="B144" s="37"/>
      <c r="C144" s="203" t="s">
        <v>199</v>
      </c>
      <c r="D144" s="203" t="s">
        <v>183</v>
      </c>
      <c r="E144" s="204" t="s">
        <v>264</v>
      </c>
      <c r="F144" s="205" t="s">
        <v>265</v>
      </c>
      <c r="G144" s="206" t="s">
        <v>266</v>
      </c>
      <c r="H144" s="207">
        <v>68.22</v>
      </c>
      <c r="I144" s="208"/>
      <c r="J144" s="209">
        <f>ROUND(I144*H144,2)</f>
        <v>0</v>
      </c>
      <c r="K144" s="210"/>
      <c r="L144" s="42"/>
      <c r="M144" s="211" t="s">
        <v>28</v>
      </c>
      <c r="N144" s="212" t="s">
        <v>46</v>
      </c>
      <c r="O144" s="82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15" t="s">
        <v>187</v>
      </c>
      <c r="AT144" s="215" t="s">
        <v>183</v>
      </c>
      <c r="AU144" s="215" t="s">
        <v>188</v>
      </c>
      <c r="AY144" s="15" t="s">
        <v>178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5" t="s">
        <v>182</v>
      </c>
      <c r="BK144" s="216">
        <f>ROUND(I144*H144,2)</f>
        <v>0</v>
      </c>
      <c r="BL144" s="15" t="s">
        <v>187</v>
      </c>
      <c r="BM144" s="215" t="s">
        <v>2007</v>
      </c>
    </row>
    <row r="145" spans="1:65" s="2" customFormat="1" ht="62.7" customHeight="1">
      <c r="A145" s="36"/>
      <c r="B145" s="37"/>
      <c r="C145" s="203" t="s">
        <v>238</v>
      </c>
      <c r="D145" s="203" t="s">
        <v>183</v>
      </c>
      <c r="E145" s="204" t="s">
        <v>279</v>
      </c>
      <c r="F145" s="205" t="s">
        <v>280</v>
      </c>
      <c r="G145" s="206" t="s">
        <v>213</v>
      </c>
      <c r="H145" s="207">
        <v>4.2</v>
      </c>
      <c r="I145" s="208"/>
      <c r="J145" s="209">
        <f>ROUND(I145*H145,2)</f>
        <v>0</v>
      </c>
      <c r="K145" s="210"/>
      <c r="L145" s="42"/>
      <c r="M145" s="211" t="s">
        <v>28</v>
      </c>
      <c r="N145" s="212" t="s">
        <v>46</v>
      </c>
      <c r="O145" s="82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5" t="s">
        <v>187</v>
      </c>
      <c r="AT145" s="215" t="s">
        <v>183</v>
      </c>
      <c r="AU145" s="215" t="s">
        <v>188</v>
      </c>
      <c r="AY145" s="15" t="s">
        <v>178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5" t="s">
        <v>182</v>
      </c>
      <c r="BK145" s="216">
        <f>ROUND(I145*H145,2)</f>
        <v>0</v>
      </c>
      <c r="BL145" s="15" t="s">
        <v>187</v>
      </c>
      <c r="BM145" s="215" t="s">
        <v>2008</v>
      </c>
    </row>
    <row r="146" spans="1:65" s="2" customFormat="1" ht="14.4" customHeight="1">
      <c r="A146" s="36"/>
      <c r="B146" s="37"/>
      <c r="C146" s="217" t="s">
        <v>8</v>
      </c>
      <c r="D146" s="217" t="s">
        <v>272</v>
      </c>
      <c r="E146" s="218" t="s">
        <v>289</v>
      </c>
      <c r="F146" s="219" t="s">
        <v>290</v>
      </c>
      <c r="G146" s="220" t="s">
        <v>266</v>
      </c>
      <c r="H146" s="221">
        <v>8.4</v>
      </c>
      <c r="I146" s="222"/>
      <c r="J146" s="223">
        <f>ROUND(I146*H146,2)</f>
        <v>0</v>
      </c>
      <c r="K146" s="224"/>
      <c r="L146" s="225"/>
      <c r="M146" s="226" t="s">
        <v>28</v>
      </c>
      <c r="N146" s="227" t="s">
        <v>46</v>
      </c>
      <c r="O146" s="82"/>
      <c r="P146" s="213">
        <f>O146*H146</f>
        <v>0</v>
      </c>
      <c r="Q146" s="213">
        <v>1</v>
      </c>
      <c r="R146" s="213">
        <f>Q146*H146</f>
        <v>8.4</v>
      </c>
      <c r="S146" s="213">
        <v>0</v>
      </c>
      <c r="T146" s="214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5" t="s">
        <v>215</v>
      </c>
      <c r="AT146" s="215" t="s">
        <v>272</v>
      </c>
      <c r="AU146" s="215" t="s">
        <v>188</v>
      </c>
      <c r="AY146" s="15" t="s">
        <v>178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5" t="s">
        <v>182</v>
      </c>
      <c r="BK146" s="216">
        <f>ROUND(I146*H146,2)</f>
        <v>0</v>
      </c>
      <c r="BL146" s="15" t="s">
        <v>187</v>
      </c>
      <c r="BM146" s="215" t="s">
        <v>2009</v>
      </c>
    </row>
    <row r="147" spans="1:63" s="12" customFormat="1" ht="20.85" customHeight="1">
      <c r="A147" s="12"/>
      <c r="B147" s="187"/>
      <c r="C147" s="188"/>
      <c r="D147" s="189" t="s">
        <v>73</v>
      </c>
      <c r="E147" s="201" t="s">
        <v>254</v>
      </c>
      <c r="F147" s="201" t="s">
        <v>292</v>
      </c>
      <c r="G147" s="188"/>
      <c r="H147" s="188"/>
      <c r="I147" s="191"/>
      <c r="J147" s="202">
        <f>BK147</f>
        <v>0</v>
      </c>
      <c r="K147" s="188"/>
      <c r="L147" s="193"/>
      <c r="M147" s="194"/>
      <c r="N147" s="195"/>
      <c r="O147" s="195"/>
      <c r="P147" s="196">
        <f>SUM(P148:P156)</f>
        <v>0</v>
      </c>
      <c r="Q147" s="195"/>
      <c r="R147" s="196">
        <f>SUM(R148:R156)</f>
        <v>0.1318335</v>
      </c>
      <c r="S147" s="195"/>
      <c r="T147" s="197">
        <f>SUM(T148:T156)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8" t="s">
        <v>82</v>
      </c>
      <c r="AT147" s="199" t="s">
        <v>73</v>
      </c>
      <c r="AU147" s="199" t="s">
        <v>182</v>
      </c>
      <c r="AY147" s="198" t="s">
        <v>178</v>
      </c>
      <c r="BK147" s="200">
        <f>SUM(BK148:BK156)</f>
        <v>0</v>
      </c>
    </row>
    <row r="148" spans="1:65" s="2" customFormat="1" ht="37.8" customHeight="1">
      <c r="A148" s="36"/>
      <c r="B148" s="37"/>
      <c r="C148" s="203" t="s">
        <v>245</v>
      </c>
      <c r="D148" s="203" t="s">
        <v>183</v>
      </c>
      <c r="E148" s="204" t="s">
        <v>2010</v>
      </c>
      <c r="F148" s="205" t="s">
        <v>2011</v>
      </c>
      <c r="G148" s="206" t="s">
        <v>374</v>
      </c>
      <c r="H148" s="207">
        <v>1</v>
      </c>
      <c r="I148" s="208"/>
      <c r="J148" s="209">
        <f>ROUND(I148*H148,2)</f>
        <v>0</v>
      </c>
      <c r="K148" s="210"/>
      <c r="L148" s="42"/>
      <c r="M148" s="211" t="s">
        <v>28</v>
      </c>
      <c r="N148" s="212" t="s">
        <v>46</v>
      </c>
      <c r="O148" s="82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5" t="s">
        <v>187</v>
      </c>
      <c r="AT148" s="215" t="s">
        <v>183</v>
      </c>
      <c r="AU148" s="215" t="s">
        <v>188</v>
      </c>
      <c r="AY148" s="15" t="s">
        <v>178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5" t="s">
        <v>182</v>
      </c>
      <c r="BK148" s="216">
        <f>ROUND(I148*H148,2)</f>
        <v>0</v>
      </c>
      <c r="BL148" s="15" t="s">
        <v>187</v>
      </c>
      <c r="BM148" s="215" t="s">
        <v>2012</v>
      </c>
    </row>
    <row r="149" spans="1:65" s="2" customFormat="1" ht="14.4" customHeight="1">
      <c r="A149" s="36"/>
      <c r="B149" s="37"/>
      <c r="C149" s="217" t="s">
        <v>250</v>
      </c>
      <c r="D149" s="217" t="s">
        <v>272</v>
      </c>
      <c r="E149" s="218" t="s">
        <v>2013</v>
      </c>
      <c r="F149" s="219" t="s">
        <v>2014</v>
      </c>
      <c r="G149" s="220" t="s">
        <v>213</v>
      </c>
      <c r="H149" s="221">
        <v>0.2</v>
      </c>
      <c r="I149" s="222"/>
      <c r="J149" s="223">
        <f>ROUND(I149*H149,2)</f>
        <v>0</v>
      </c>
      <c r="K149" s="224"/>
      <c r="L149" s="225"/>
      <c r="M149" s="226" t="s">
        <v>28</v>
      </c>
      <c r="N149" s="227" t="s">
        <v>46</v>
      </c>
      <c r="O149" s="82"/>
      <c r="P149" s="213">
        <f>O149*H149</f>
        <v>0</v>
      </c>
      <c r="Q149" s="213">
        <v>0.22</v>
      </c>
      <c r="R149" s="213">
        <f>Q149*H149</f>
        <v>0.044000000000000004</v>
      </c>
      <c r="S149" s="213">
        <v>0</v>
      </c>
      <c r="T149" s="214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5" t="s">
        <v>215</v>
      </c>
      <c r="AT149" s="215" t="s">
        <v>272</v>
      </c>
      <c r="AU149" s="215" t="s">
        <v>188</v>
      </c>
      <c r="AY149" s="15" t="s">
        <v>178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5" t="s">
        <v>182</v>
      </c>
      <c r="BK149" s="216">
        <f>ROUND(I149*H149,2)</f>
        <v>0</v>
      </c>
      <c r="BL149" s="15" t="s">
        <v>187</v>
      </c>
      <c r="BM149" s="215" t="s">
        <v>2015</v>
      </c>
    </row>
    <row r="150" spans="1:65" s="2" customFormat="1" ht="37.8" customHeight="1">
      <c r="A150" s="36"/>
      <c r="B150" s="37"/>
      <c r="C150" s="203" t="s">
        <v>254</v>
      </c>
      <c r="D150" s="203" t="s">
        <v>183</v>
      </c>
      <c r="E150" s="204" t="s">
        <v>2016</v>
      </c>
      <c r="F150" s="205" t="s">
        <v>2017</v>
      </c>
      <c r="G150" s="206" t="s">
        <v>374</v>
      </c>
      <c r="H150" s="207">
        <v>1</v>
      </c>
      <c r="I150" s="208"/>
      <c r="J150" s="209">
        <f>ROUND(I150*H150,2)</f>
        <v>0</v>
      </c>
      <c r="K150" s="210"/>
      <c r="L150" s="42"/>
      <c r="M150" s="211" t="s">
        <v>28</v>
      </c>
      <c r="N150" s="212" t="s">
        <v>46</v>
      </c>
      <c r="O150" s="8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15" t="s">
        <v>187</v>
      </c>
      <c r="AT150" s="215" t="s">
        <v>183</v>
      </c>
      <c r="AU150" s="215" t="s">
        <v>188</v>
      </c>
      <c r="AY150" s="15" t="s">
        <v>178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5" t="s">
        <v>182</v>
      </c>
      <c r="BK150" s="216">
        <f>ROUND(I150*H150,2)</f>
        <v>0</v>
      </c>
      <c r="BL150" s="15" t="s">
        <v>187</v>
      </c>
      <c r="BM150" s="215" t="s">
        <v>2018</v>
      </c>
    </row>
    <row r="151" spans="1:65" s="2" customFormat="1" ht="14.4" customHeight="1">
      <c r="A151" s="36"/>
      <c r="B151" s="37"/>
      <c r="C151" s="217" t="s">
        <v>259</v>
      </c>
      <c r="D151" s="217" t="s">
        <v>272</v>
      </c>
      <c r="E151" s="218" t="s">
        <v>2019</v>
      </c>
      <c r="F151" s="219" t="s">
        <v>2020</v>
      </c>
      <c r="G151" s="220" t="s">
        <v>374</v>
      </c>
      <c r="H151" s="221">
        <v>1</v>
      </c>
      <c r="I151" s="222"/>
      <c r="J151" s="223">
        <f>ROUND(I151*H151,2)</f>
        <v>0</v>
      </c>
      <c r="K151" s="224"/>
      <c r="L151" s="225"/>
      <c r="M151" s="226" t="s">
        <v>28</v>
      </c>
      <c r="N151" s="227" t="s">
        <v>46</v>
      </c>
      <c r="O151" s="82"/>
      <c r="P151" s="213">
        <f>O151*H151</f>
        <v>0</v>
      </c>
      <c r="Q151" s="213">
        <v>0.018</v>
      </c>
      <c r="R151" s="213">
        <f>Q151*H151</f>
        <v>0.018</v>
      </c>
      <c r="S151" s="213">
        <v>0</v>
      </c>
      <c r="T151" s="21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5" t="s">
        <v>215</v>
      </c>
      <c r="AT151" s="215" t="s">
        <v>272</v>
      </c>
      <c r="AU151" s="215" t="s">
        <v>188</v>
      </c>
      <c r="AY151" s="15" t="s">
        <v>178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5" t="s">
        <v>182</v>
      </c>
      <c r="BK151" s="216">
        <f>ROUND(I151*H151,2)</f>
        <v>0</v>
      </c>
      <c r="BL151" s="15" t="s">
        <v>187</v>
      </c>
      <c r="BM151" s="215" t="s">
        <v>2021</v>
      </c>
    </row>
    <row r="152" spans="1:65" s="2" customFormat="1" ht="24.15" customHeight="1">
      <c r="A152" s="36"/>
      <c r="B152" s="37"/>
      <c r="C152" s="203" t="s">
        <v>263</v>
      </c>
      <c r="D152" s="203" t="s">
        <v>183</v>
      </c>
      <c r="E152" s="204" t="s">
        <v>2022</v>
      </c>
      <c r="F152" s="205" t="s">
        <v>2023</v>
      </c>
      <c r="G152" s="206" t="s">
        <v>374</v>
      </c>
      <c r="H152" s="207">
        <v>1</v>
      </c>
      <c r="I152" s="208"/>
      <c r="J152" s="209">
        <f>ROUND(I152*H152,2)</f>
        <v>0</v>
      </c>
      <c r="K152" s="210"/>
      <c r="L152" s="42"/>
      <c r="M152" s="211" t="s">
        <v>28</v>
      </c>
      <c r="N152" s="212" t="s">
        <v>46</v>
      </c>
      <c r="O152" s="82"/>
      <c r="P152" s="213">
        <f>O152*H152</f>
        <v>0</v>
      </c>
      <c r="Q152" s="213">
        <v>5.2E-05</v>
      </c>
      <c r="R152" s="213">
        <f>Q152*H152</f>
        <v>5.2E-05</v>
      </c>
      <c r="S152" s="213">
        <v>0</v>
      </c>
      <c r="T152" s="214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15" t="s">
        <v>187</v>
      </c>
      <c r="AT152" s="215" t="s">
        <v>183</v>
      </c>
      <c r="AU152" s="215" t="s">
        <v>188</v>
      </c>
      <c r="AY152" s="15" t="s">
        <v>178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5" t="s">
        <v>182</v>
      </c>
      <c r="BK152" s="216">
        <f>ROUND(I152*H152,2)</f>
        <v>0</v>
      </c>
      <c r="BL152" s="15" t="s">
        <v>187</v>
      </c>
      <c r="BM152" s="215" t="s">
        <v>2024</v>
      </c>
    </row>
    <row r="153" spans="1:65" s="2" customFormat="1" ht="14.4" customHeight="1">
      <c r="A153" s="36"/>
      <c r="B153" s="37"/>
      <c r="C153" s="217" t="s">
        <v>7</v>
      </c>
      <c r="D153" s="217" t="s">
        <v>272</v>
      </c>
      <c r="E153" s="218" t="s">
        <v>2025</v>
      </c>
      <c r="F153" s="219" t="s">
        <v>2026</v>
      </c>
      <c r="G153" s="220" t="s">
        <v>374</v>
      </c>
      <c r="H153" s="221">
        <v>1</v>
      </c>
      <c r="I153" s="222"/>
      <c r="J153" s="223">
        <f>ROUND(I153*H153,2)</f>
        <v>0</v>
      </c>
      <c r="K153" s="224"/>
      <c r="L153" s="225"/>
      <c r="M153" s="226" t="s">
        <v>28</v>
      </c>
      <c r="N153" s="227" t="s">
        <v>46</v>
      </c>
      <c r="O153" s="82"/>
      <c r="P153" s="213">
        <f>O153*H153</f>
        <v>0</v>
      </c>
      <c r="Q153" s="213">
        <v>0.00472</v>
      </c>
      <c r="R153" s="213">
        <f>Q153*H153</f>
        <v>0.00472</v>
      </c>
      <c r="S153" s="213">
        <v>0</v>
      </c>
      <c r="T153" s="21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15" t="s">
        <v>215</v>
      </c>
      <c r="AT153" s="215" t="s">
        <v>272</v>
      </c>
      <c r="AU153" s="215" t="s">
        <v>188</v>
      </c>
      <c r="AY153" s="15" t="s">
        <v>178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5" t="s">
        <v>182</v>
      </c>
      <c r="BK153" s="216">
        <f>ROUND(I153*H153,2)</f>
        <v>0</v>
      </c>
      <c r="BL153" s="15" t="s">
        <v>187</v>
      </c>
      <c r="BM153" s="215" t="s">
        <v>2027</v>
      </c>
    </row>
    <row r="154" spans="1:65" s="2" customFormat="1" ht="24.15" customHeight="1">
      <c r="A154" s="36"/>
      <c r="B154" s="37"/>
      <c r="C154" s="203" t="s">
        <v>271</v>
      </c>
      <c r="D154" s="203" t="s">
        <v>183</v>
      </c>
      <c r="E154" s="204" t="s">
        <v>2028</v>
      </c>
      <c r="F154" s="205" t="s">
        <v>2029</v>
      </c>
      <c r="G154" s="206" t="s">
        <v>374</v>
      </c>
      <c r="H154" s="207">
        <v>1</v>
      </c>
      <c r="I154" s="208"/>
      <c r="J154" s="209">
        <f>ROUND(I154*H154,2)</f>
        <v>0</v>
      </c>
      <c r="K154" s="210"/>
      <c r="L154" s="42"/>
      <c r="M154" s="211" t="s">
        <v>28</v>
      </c>
      <c r="N154" s="212" t="s">
        <v>46</v>
      </c>
      <c r="O154" s="82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15" t="s">
        <v>187</v>
      </c>
      <c r="AT154" s="215" t="s">
        <v>183</v>
      </c>
      <c r="AU154" s="215" t="s">
        <v>188</v>
      </c>
      <c r="AY154" s="15" t="s">
        <v>178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5" t="s">
        <v>182</v>
      </c>
      <c r="BK154" s="216">
        <f>ROUND(I154*H154,2)</f>
        <v>0</v>
      </c>
      <c r="BL154" s="15" t="s">
        <v>187</v>
      </c>
      <c r="BM154" s="215" t="s">
        <v>2030</v>
      </c>
    </row>
    <row r="155" spans="1:65" s="2" customFormat="1" ht="14.4" customHeight="1">
      <c r="A155" s="36"/>
      <c r="B155" s="37"/>
      <c r="C155" s="217" t="s">
        <v>276</v>
      </c>
      <c r="D155" s="217" t="s">
        <v>272</v>
      </c>
      <c r="E155" s="218" t="s">
        <v>283</v>
      </c>
      <c r="F155" s="219" t="s">
        <v>284</v>
      </c>
      <c r="G155" s="220" t="s">
        <v>266</v>
      </c>
      <c r="H155" s="221">
        <v>0.001</v>
      </c>
      <c r="I155" s="222"/>
      <c r="J155" s="223">
        <f>ROUND(I155*H155,2)</f>
        <v>0</v>
      </c>
      <c r="K155" s="224"/>
      <c r="L155" s="225"/>
      <c r="M155" s="226" t="s">
        <v>28</v>
      </c>
      <c r="N155" s="227" t="s">
        <v>46</v>
      </c>
      <c r="O155" s="82"/>
      <c r="P155" s="213">
        <f>O155*H155</f>
        <v>0</v>
      </c>
      <c r="Q155" s="213">
        <v>1</v>
      </c>
      <c r="R155" s="213">
        <f>Q155*H155</f>
        <v>0.001</v>
      </c>
      <c r="S155" s="213">
        <v>0</v>
      </c>
      <c r="T155" s="214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15" t="s">
        <v>215</v>
      </c>
      <c r="AT155" s="215" t="s">
        <v>272</v>
      </c>
      <c r="AU155" s="215" t="s">
        <v>188</v>
      </c>
      <c r="AY155" s="15" t="s">
        <v>178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5" t="s">
        <v>182</v>
      </c>
      <c r="BK155" s="216">
        <f>ROUND(I155*H155,2)</f>
        <v>0</v>
      </c>
      <c r="BL155" s="15" t="s">
        <v>187</v>
      </c>
      <c r="BM155" s="215" t="s">
        <v>2031</v>
      </c>
    </row>
    <row r="156" spans="1:65" s="2" customFormat="1" ht="37.8" customHeight="1">
      <c r="A156" s="36"/>
      <c r="B156" s="37"/>
      <c r="C156" s="203" t="s">
        <v>278</v>
      </c>
      <c r="D156" s="203" t="s">
        <v>183</v>
      </c>
      <c r="E156" s="204" t="s">
        <v>2032</v>
      </c>
      <c r="F156" s="205" t="s">
        <v>2033</v>
      </c>
      <c r="G156" s="206" t="s">
        <v>374</v>
      </c>
      <c r="H156" s="207">
        <v>5</v>
      </c>
      <c r="I156" s="208"/>
      <c r="J156" s="209">
        <f>ROUND(I156*H156,2)</f>
        <v>0</v>
      </c>
      <c r="K156" s="210"/>
      <c r="L156" s="42"/>
      <c r="M156" s="211" t="s">
        <v>28</v>
      </c>
      <c r="N156" s="212" t="s">
        <v>46</v>
      </c>
      <c r="O156" s="82"/>
      <c r="P156" s="213">
        <f>O156*H156</f>
        <v>0</v>
      </c>
      <c r="Q156" s="213">
        <v>0.0128123</v>
      </c>
      <c r="R156" s="213">
        <f>Q156*H156</f>
        <v>0.06406150000000001</v>
      </c>
      <c r="S156" s="213">
        <v>0</v>
      </c>
      <c r="T156" s="21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15" t="s">
        <v>187</v>
      </c>
      <c r="AT156" s="215" t="s">
        <v>183</v>
      </c>
      <c r="AU156" s="215" t="s">
        <v>188</v>
      </c>
      <c r="AY156" s="15" t="s">
        <v>178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5" t="s">
        <v>182</v>
      </c>
      <c r="BK156" s="216">
        <f>ROUND(I156*H156,2)</f>
        <v>0</v>
      </c>
      <c r="BL156" s="15" t="s">
        <v>187</v>
      </c>
      <c r="BM156" s="215" t="s">
        <v>2034</v>
      </c>
    </row>
    <row r="157" spans="1:63" s="12" customFormat="1" ht="22.8" customHeight="1">
      <c r="A157" s="12"/>
      <c r="B157" s="187"/>
      <c r="C157" s="188"/>
      <c r="D157" s="189" t="s">
        <v>73</v>
      </c>
      <c r="E157" s="201" t="s">
        <v>182</v>
      </c>
      <c r="F157" s="201" t="s">
        <v>301</v>
      </c>
      <c r="G157" s="188"/>
      <c r="H157" s="188"/>
      <c r="I157" s="191"/>
      <c r="J157" s="202">
        <f>BK157</f>
        <v>0</v>
      </c>
      <c r="K157" s="188"/>
      <c r="L157" s="193"/>
      <c r="M157" s="194"/>
      <c r="N157" s="195"/>
      <c r="O157" s="195"/>
      <c r="P157" s="196">
        <f>P158</f>
        <v>0</v>
      </c>
      <c r="Q157" s="195"/>
      <c r="R157" s="196">
        <f>R158</f>
        <v>6.916960539999999</v>
      </c>
      <c r="S157" s="195"/>
      <c r="T157" s="197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98" t="s">
        <v>82</v>
      </c>
      <c r="AT157" s="199" t="s">
        <v>73</v>
      </c>
      <c r="AU157" s="199" t="s">
        <v>82</v>
      </c>
      <c r="AY157" s="198" t="s">
        <v>178</v>
      </c>
      <c r="BK157" s="200">
        <f>BK158</f>
        <v>0</v>
      </c>
    </row>
    <row r="158" spans="1:63" s="12" customFormat="1" ht="20.85" customHeight="1">
      <c r="A158" s="12"/>
      <c r="B158" s="187"/>
      <c r="C158" s="188"/>
      <c r="D158" s="189" t="s">
        <v>73</v>
      </c>
      <c r="E158" s="201" t="s">
        <v>7</v>
      </c>
      <c r="F158" s="201" t="s">
        <v>302</v>
      </c>
      <c r="G158" s="188"/>
      <c r="H158" s="188"/>
      <c r="I158" s="191"/>
      <c r="J158" s="202">
        <f>BK158</f>
        <v>0</v>
      </c>
      <c r="K158" s="188"/>
      <c r="L158" s="193"/>
      <c r="M158" s="194"/>
      <c r="N158" s="195"/>
      <c r="O158" s="195"/>
      <c r="P158" s="196">
        <f>SUM(P159:P162)</f>
        <v>0</v>
      </c>
      <c r="Q158" s="195"/>
      <c r="R158" s="196">
        <f>SUM(R159:R162)</f>
        <v>6.916960539999999</v>
      </c>
      <c r="S158" s="195"/>
      <c r="T158" s="197">
        <f>SUM(T159:T162)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98" t="s">
        <v>82</v>
      </c>
      <c r="AT158" s="199" t="s">
        <v>73</v>
      </c>
      <c r="AU158" s="199" t="s">
        <v>182</v>
      </c>
      <c r="AY158" s="198" t="s">
        <v>178</v>
      </c>
      <c r="BK158" s="200">
        <f>SUM(BK159:BK162)</f>
        <v>0</v>
      </c>
    </row>
    <row r="159" spans="1:65" s="2" customFormat="1" ht="37.8" customHeight="1">
      <c r="A159" s="36"/>
      <c r="B159" s="37"/>
      <c r="C159" s="203" t="s">
        <v>282</v>
      </c>
      <c r="D159" s="203" t="s">
        <v>183</v>
      </c>
      <c r="E159" s="204" t="s">
        <v>304</v>
      </c>
      <c r="F159" s="205" t="s">
        <v>305</v>
      </c>
      <c r="G159" s="206" t="s">
        <v>213</v>
      </c>
      <c r="H159" s="207">
        <v>3.024</v>
      </c>
      <c r="I159" s="208"/>
      <c r="J159" s="209">
        <f>ROUND(I159*H159,2)</f>
        <v>0</v>
      </c>
      <c r="K159" s="210"/>
      <c r="L159" s="42"/>
      <c r="M159" s="211" t="s">
        <v>28</v>
      </c>
      <c r="N159" s="212" t="s">
        <v>46</v>
      </c>
      <c r="O159" s="82"/>
      <c r="P159" s="213">
        <f>O159*H159</f>
        <v>0</v>
      </c>
      <c r="Q159" s="213">
        <v>1.63</v>
      </c>
      <c r="R159" s="213">
        <f>Q159*H159</f>
        <v>4.929119999999999</v>
      </c>
      <c r="S159" s="213">
        <v>0</v>
      </c>
      <c r="T159" s="214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15" t="s">
        <v>187</v>
      </c>
      <c r="AT159" s="215" t="s">
        <v>183</v>
      </c>
      <c r="AU159" s="215" t="s">
        <v>188</v>
      </c>
      <c r="AY159" s="15" t="s">
        <v>178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5" t="s">
        <v>182</v>
      </c>
      <c r="BK159" s="216">
        <f>ROUND(I159*H159,2)</f>
        <v>0</v>
      </c>
      <c r="BL159" s="15" t="s">
        <v>187</v>
      </c>
      <c r="BM159" s="215" t="s">
        <v>2035</v>
      </c>
    </row>
    <row r="160" spans="1:65" s="2" customFormat="1" ht="37.8" customHeight="1">
      <c r="A160" s="36"/>
      <c r="B160" s="37"/>
      <c r="C160" s="203" t="s">
        <v>286</v>
      </c>
      <c r="D160" s="203" t="s">
        <v>183</v>
      </c>
      <c r="E160" s="204" t="s">
        <v>308</v>
      </c>
      <c r="F160" s="205" t="s">
        <v>309</v>
      </c>
      <c r="G160" s="206" t="s">
        <v>186</v>
      </c>
      <c r="H160" s="207">
        <v>21</v>
      </c>
      <c r="I160" s="208"/>
      <c r="J160" s="209">
        <f>ROUND(I160*H160,2)</f>
        <v>0</v>
      </c>
      <c r="K160" s="210"/>
      <c r="L160" s="42"/>
      <c r="M160" s="211" t="s">
        <v>28</v>
      </c>
      <c r="N160" s="212" t="s">
        <v>46</v>
      </c>
      <c r="O160" s="82"/>
      <c r="P160" s="213">
        <f>O160*H160</f>
        <v>0</v>
      </c>
      <c r="Q160" s="213">
        <v>0.00016694</v>
      </c>
      <c r="R160" s="213">
        <f>Q160*H160</f>
        <v>0.00350574</v>
      </c>
      <c r="S160" s="213">
        <v>0</v>
      </c>
      <c r="T160" s="214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15" t="s">
        <v>187</v>
      </c>
      <c r="AT160" s="215" t="s">
        <v>183</v>
      </c>
      <c r="AU160" s="215" t="s">
        <v>188</v>
      </c>
      <c r="AY160" s="15" t="s">
        <v>178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5" t="s">
        <v>182</v>
      </c>
      <c r="BK160" s="216">
        <f>ROUND(I160*H160,2)</f>
        <v>0</v>
      </c>
      <c r="BL160" s="15" t="s">
        <v>187</v>
      </c>
      <c r="BM160" s="215" t="s">
        <v>2036</v>
      </c>
    </row>
    <row r="161" spans="1:65" s="2" customFormat="1" ht="14.4" customHeight="1">
      <c r="A161" s="36"/>
      <c r="B161" s="37"/>
      <c r="C161" s="217" t="s">
        <v>288</v>
      </c>
      <c r="D161" s="217" t="s">
        <v>272</v>
      </c>
      <c r="E161" s="218" t="s">
        <v>312</v>
      </c>
      <c r="F161" s="219" t="s">
        <v>313</v>
      </c>
      <c r="G161" s="220" t="s">
        <v>186</v>
      </c>
      <c r="H161" s="221">
        <v>25.2</v>
      </c>
      <c r="I161" s="222"/>
      <c r="J161" s="223">
        <f>ROUND(I161*H161,2)</f>
        <v>0</v>
      </c>
      <c r="K161" s="224"/>
      <c r="L161" s="225"/>
      <c r="M161" s="226" t="s">
        <v>28</v>
      </c>
      <c r="N161" s="227" t="s">
        <v>46</v>
      </c>
      <c r="O161" s="82"/>
      <c r="P161" s="213">
        <f>O161*H161</f>
        <v>0</v>
      </c>
      <c r="Q161" s="213">
        <v>0.0014</v>
      </c>
      <c r="R161" s="213">
        <f>Q161*H161</f>
        <v>0.03528</v>
      </c>
      <c r="S161" s="213">
        <v>0</v>
      </c>
      <c r="T161" s="214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15" t="s">
        <v>215</v>
      </c>
      <c r="AT161" s="215" t="s">
        <v>272</v>
      </c>
      <c r="AU161" s="215" t="s">
        <v>188</v>
      </c>
      <c r="AY161" s="15" t="s">
        <v>178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5" t="s">
        <v>182</v>
      </c>
      <c r="BK161" s="216">
        <f>ROUND(I161*H161,2)</f>
        <v>0</v>
      </c>
      <c r="BL161" s="15" t="s">
        <v>187</v>
      </c>
      <c r="BM161" s="215" t="s">
        <v>2037</v>
      </c>
    </row>
    <row r="162" spans="1:65" s="2" customFormat="1" ht="49.05" customHeight="1">
      <c r="A162" s="36"/>
      <c r="B162" s="37"/>
      <c r="C162" s="203" t="s">
        <v>293</v>
      </c>
      <c r="D162" s="203" t="s">
        <v>183</v>
      </c>
      <c r="E162" s="204" t="s">
        <v>316</v>
      </c>
      <c r="F162" s="205" t="s">
        <v>317</v>
      </c>
      <c r="G162" s="206" t="s">
        <v>204</v>
      </c>
      <c r="H162" s="207">
        <v>7</v>
      </c>
      <c r="I162" s="208"/>
      <c r="J162" s="209">
        <f>ROUND(I162*H162,2)</f>
        <v>0</v>
      </c>
      <c r="K162" s="210"/>
      <c r="L162" s="42"/>
      <c r="M162" s="211" t="s">
        <v>28</v>
      </c>
      <c r="N162" s="212" t="s">
        <v>46</v>
      </c>
      <c r="O162" s="82"/>
      <c r="P162" s="213">
        <f>O162*H162</f>
        <v>0</v>
      </c>
      <c r="Q162" s="213">
        <v>0.2784364</v>
      </c>
      <c r="R162" s="213">
        <f>Q162*H162</f>
        <v>1.9490547999999999</v>
      </c>
      <c r="S162" s="213">
        <v>0</v>
      </c>
      <c r="T162" s="214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15" t="s">
        <v>187</v>
      </c>
      <c r="AT162" s="215" t="s">
        <v>183</v>
      </c>
      <c r="AU162" s="215" t="s">
        <v>188</v>
      </c>
      <c r="AY162" s="15" t="s">
        <v>178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5" t="s">
        <v>182</v>
      </c>
      <c r="BK162" s="216">
        <f>ROUND(I162*H162,2)</f>
        <v>0</v>
      </c>
      <c r="BL162" s="15" t="s">
        <v>187</v>
      </c>
      <c r="BM162" s="215" t="s">
        <v>2038</v>
      </c>
    </row>
    <row r="163" spans="1:63" s="12" customFormat="1" ht="22.8" customHeight="1">
      <c r="A163" s="12"/>
      <c r="B163" s="187"/>
      <c r="C163" s="188"/>
      <c r="D163" s="189" t="s">
        <v>73</v>
      </c>
      <c r="E163" s="201" t="s">
        <v>188</v>
      </c>
      <c r="F163" s="201" t="s">
        <v>328</v>
      </c>
      <c r="G163" s="188"/>
      <c r="H163" s="188"/>
      <c r="I163" s="191"/>
      <c r="J163" s="202">
        <f>BK163</f>
        <v>0</v>
      </c>
      <c r="K163" s="188"/>
      <c r="L163" s="193"/>
      <c r="M163" s="194"/>
      <c r="N163" s="195"/>
      <c r="O163" s="195"/>
      <c r="P163" s="196">
        <f>P164</f>
        <v>0</v>
      </c>
      <c r="Q163" s="195"/>
      <c r="R163" s="196">
        <f>R164</f>
        <v>9.6741307632</v>
      </c>
      <c r="S163" s="195"/>
      <c r="T163" s="197">
        <f>T164</f>
        <v>5.47E-05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98" t="s">
        <v>82</v>
      </c>
      <c r="AT163" s="199" t="s">
        <v>73</v>
      </c>
      <c r="AU163" s="199" t="s">
        <v>82</v>
      </c>
      <c r="AY163" s="198" t="s">
        <v>178</v>
      </c>
      <c r="BK163" s="200">
        <f>BK164</f>
        <v>0</v>
      </c>
    </row>
    <row r="164" spans="1:63" s="12" customFormat="1" ht="20.85" customHeight="1">
      <c r="A164" s="12"/>
      <c r="B164" s="187"/>
      <c r="C164" s="188"/>
      <c r="D164" s="189" t="s">
        <v>73</v>
      </c>
      <c r="E164" s="201" t="s">
        <v>307</v>
      </c>
      <c r="F164" s="201" t="s">
        <v>329</v>
      </c>
      <c r="G164" s="188"/>
      <c r="H164" s="188"/>
      <c r="I164" s="191"/>
      <c r="J164" s="202">
        <f>BK164</f>
        <v>0</v>
      </c>
      <c r="K164" s="188"/>
      <c r="L164" s="193"/>
      <c r="M164" s="194"/>
      <c r="N164" s="195"/>
      <c r="O164" s="195"/>
      <c r="P164" s="196">
        <f>SUM(P165:P168)</f>
        <v>0</v>
      </c>
      <c r="Q164" s="195"/>
      <c r="R164" s="196">
        <f>SUM(R165:R168)</f>
        <v>9.6741307632</v>
      </c>
      <c r="S164" s="195"/>
      <c r="T164" s="197">
        <f>SUM(T165:T168)</f>
        <v>5.47E-05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98" t="s">
        <v>82</v>
      </c>
      <c r="AT164" s="199" t="s">
        <v>73</v>
      </c>
      <c r="AU164" s="199" t="s">
        <v>182</v>
      </c>
      <c r="AY164" s="198" t="s">
        <v>178</v>
      </c>
      <c r="BK164" s="200">
        <f>SUM(BK165:BK168)</f>
        <v>0</v>
      </c>
    </row>
    <row r="165" spans="1:65" s="2" customFormat="1" ht="49.05" customHeight="1">
      <c r="A165" s="36"/>
      <c r="B165" s="37"/>
      <c r="C165" s="203" t="s">
        <v>297</v>
      </c>
      <c r="D165" s="203" t="s">
        <v>183</v>
      </c>
      <c r="E165" s="204" t="s">
        <v>2039</v>
      </c>
      <c r="F165" s="205" t="s">
        <v>2040</v>
      </c>
      <c r="G165" s="206" t="s">
        <v>213</v>
      </c>
      <c r="H165" s="207">
        <v>3.609</v>
      </c>
      <c r="I165" s="208"/>
      <c r="J165" s="209">
        <f>ROUND(I165*H165,2)</f>
        <v>0</v>
      </c>
      <c r="K165" s="210"/>
      <c r="L165" s="42"/>
      <c r="M165" s="211" t="s">
        <v>28</v>
      </c>
      <c r="N165" s="212" t="s">
        <v>46</v>
      </c>
      <c r="O165" s="82"/>
      <c r="P165" s="213">
        <f>O165*H165</f>
        <v>0</v>
      </c>
      <c r="Q165" s="213">
        <v>2.6768</v>
      </c>
      <c r="R165" s="213">
        <f>Q165*H165</f>
        <v>9.6605712</v>
      </c>
      <c r="S165" s="213">
        <v>0</v>
      </c>
      <c r="T165" s="214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15" t="s">
        <v>187</v>
      </c>
      <c r="AT165" s="215" t="s">
        <v>183</v>
      </c>
      <c r="AU165" s="215" t="s">
        <v>188</v>
      </c>
      <c r="AY165" s="15" t="s">
        <v>178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5" t="s">
        <v>182</v>
      </c>
      <c r="BK165" s="216">
        <f>ROUND(I165*H165,2)</f>
        <v>0</v>
      </c>
      <c r="BL165" s="15" t="s">
        <v>187</v>
      </c>
      <c r="BM165" s="215" t="s">
        <v>2041</v>
      </c>
    </row>
    <row r="166" spans="1:65" s="2" customFormat="1" ht="24.15" customHeight="1">
      <c r="A166" s="36"/>
      <c r="B166" s="37"/>
      <c r="C166" s="203" t="s">
        <v>303</v>
      </c>
      <c r="D166" s="203" t="s">
        <v>183</v>
      </c>
      <c r="E166" s="204" t="s">
        <v>331</v>
      </c>
      <c r="F166" s="205" t="s">
        <v>332</v>
      </c>
      <c r="G166" s="206" t="s">
        <v>213</v>
      </c>
      <c r="H166" s="207">
        <v>0.001</v>
      </c>
      <c r="I166" s="208"/>
      <c r="J166" s="209">
        <f>ROUND(I166*H166,2)</f>
        <v>0</v>
      </c>
      <c r="K166" s="210"/>
      <c r="L166" s="42"/>
      <c r="M166" s="211" t="s">
        <v>28</v>
      </c>
      <c r="N166" s="212" t="s">
        <v>46</v>
      </c>
      <c r="O166" s="82"/>
      <c r="P166" s="213">
        <f>O166*H166</f>
        <v>0</v>
      </c>
      <c r="Q166" s="213">
        <v>1.9085</v>
      </c>
      <c r="R166" s="213">
        <f>Q166*H166</f>
        <v>0.0019085</v>
      </c>
      <c r="S166" s="213">
        <v>0</v>
      </c>
      <c r="T166" s="214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15" t="s">
        <v>187</v>
      </c>
      <c r="AT166" s="215" t="s">
        <v>183</v>
      </c>
      <c r="AU166" s="215" t="s">
        <v>188</v>
      </c>
      <c r="AY166" s="15" t="s">
        <v>178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5" t="s">
        <v>182</v>
      </c>
      <c r="BK166" s="216">
        <f>ROUND(I166*H166,2)</f>
        <v>0</v>
      </c>
      <c r="BL166" s="15" t="s">
        <v>187</v>
      </c>
      <c r="BM166" s="215" t="s">
        <v>2042</v>
      </c>
    </row>
    <row r="167" spans="1:65" s="2" customFormat="1" ht="37.8" customHeight="1">
      <c r="A167" s="36"/>
      <c r="B167" s="37"/>
      <c r="C167" s="203" t="s">
        <v>307</v>
      </c>
      <c r="D167" s="203" t="s">
        <v>183</v>
      </c>
      <c r="E167" s="204" t="s">
        <v>359</v>
      </c>
      <c r="F167" s="205" t="s">
        <v>360</v>
      </c>
      <c r="G167" s="206" t="s">
        <v>204</v>
      </c>
      <c r="H167" s="207">
        <v>0.8</v>
      </c>
      <c r="I167" s="208"/>
      <c r="J167" s="209">
        <f>ROUND(I167*H167,2)</f>
        <v>0</v>
      </c>
      <c r="K167" s="210"/>
      <c r="L167" s="42"/>
      <c r="M167" s="211" t="s">
        <v>28</v>
      </c>
      <c r="N167" s="212" t="s">
        <v>46</v>
      </c>
      <c r="O167" s="82"/>
      <c r="P167" s="213">
        <f>O167*H167</f>
        <v>0</v>
      </c>
      <c r="Q167" s="213">
        <v>0.00178344</v>
      </c>
      <c r="R167" s="213">
        <f>Q167*H167</f>
        <v>0.001426752</v>
      </c>
      <c r="S167" s="213">
        <v>1E-05</v>
      </c>
      <c r="T167" s="214">
        <f>S167*H167</f>
        <v>8.000000000000001E-06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15" t="s">
        <v>187</v>
      </c>
      <c r="AT167" s="215" t="s">
        <v>183</v>
      </c>
      <c r="AU167" s="215" t="s">
        <v>188</v>
      </c>
      <c r="AY167" s="15" t="s">
        <v>178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5" t="s">
        <v>182</v>
      </c>
      <c r="BK167" s="216">
        <f>ROUND(I167*H167,2)</f>
        <v>0</v>
      </c>
      <c r="BL167" s="15" t="s">
        <v>187</v>
      </c>
      <c r="BM167" s="215" t="s">
        <v>2043</v>
      </c>
    </row>
    <row r="168" spans="1:65" s="2" customFormat="1" ht="37.8" customHeight="1">
      <c r="A168" s="36"/>
      <c r="B168" s="37"/>
      <c r="C168" s="203" t="s">
        <v>311</v>
      </c>
      <c r="D168" s="203" t="s">
        <v>183</v>
      </c>
      <c r="E168" s="204" t="s">
        <v>363</v>
      </c>
      <c r="F168" s="205" t="s">
        <v>364</v>
      </c>
      <c r="G168" s="206" t="s">
        <v>204</v>
      </c>
      <c r="H168" s="207">
        <v>4.67</v>
      </c>
      <c r="I168" s="208"/>
      <c r="J168" s="209">
        <f>ROUND(I168*H168,2)</f>
        <v>0</v>
      </c>
      <c r="K168" s="210"/>
      <c r="L168" s="42"/>
      <c r="M168" s="211" t="s">
        <v>28</v>
      </c>
      <c r="N168" s="212" t="s">
        <v>46</v>
      </c>
      <c r="O168" s="82"/>
      <c r="P168" s="213">
        <f>O168*H168</f>
        <v>0</v>
      </c>
      <c r="Q168" s="213">
        <v>0.00218936</v>
      </c>
      <c r="R168" s="213">
        <f>Q168*H168</f>
        <v>0.010224311199999999</v>
      </c>
      <c r="S168" s="213">
        <v>1E-05</v>
      </c>
      <c r="T168" s="214">
        <f>S168*H168</f>
        <v>4.6700000000000003E-05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15" t="s">
        <v>187</v>
      </c>
      <c r="AT168" s="215" t="s">
        <v>183</v>
      </c>
      <c r="AU168" s="215" t="s">
        <v>188</v>
      </c>
      <c r="AY168" s="15" t="s">
        <v>178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5" t="s">
        <v>182</v>
      </c>
      <c r="BK168" s="216">
        <f>ROUND(I168*H168,2)</f>
        <v>0</v>
      </c>
      <c r="BL168" s="15" t="s">
        <v>187</v>
      </c>
      <c r="BM168" s="215" t="s">
        <v>2044</v>
      </c>
    </row>
    <row r="169" spans="1:63" s="12" customFormat="1" ht="22.8" customHeight="1">
      <c r="A169" s="12"/>
      <c r="B169" s="187"/>
      <c r="C169" s="188"/>
      <c r="D169" s="189" t="s">
        <v>73</v>
      </c>
      <c r="E169" s="201" t="s">
        <v>187</v>
      </c>
      <c r="F169" s="201" t="s">
        <v>393</v>
      </c>
      <c r="G169" s="188"/>
      <c r="H169" s="188"/>
      <c r="I169" s="191"/>
      <c r="J169" s="202">
        <f>BK169</f>
        <v>0</v>
      </c>
      <c r="K169" s="188"/>
      <c r="L169" s="193"/>
      <c r="M169" s="194"/>
      <c r="N169" s="195"/>
      <c r="O169" s="195"/>
      <c r="P169" s="196">
        <f>P170+P171+P172</f>
        <v>0</v>
      </c>
      <c r="Q169" s="195"/>
      <c r="R169" s="196">
        <f>R170+R171+R172</f>
        <v>3.359114087829</v>
      </c>
      <c r="S169" s="195"/>
      <c r="T169" s="197">
        <f>T170+T171+T172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98" t="s">
        <v>82</v>
      </c>
      <c r="AT169" s="199" t="s">
        <v>73</v>
      </c>
      <c r="AU169" s="199" t="s">
        <v>82</v>
      </c>
      <c r="AY169" s="198" t="s">
        <v>178</v>
      </c>
      <c r="BK169" s="200">
        <f>BK170+BK171+BK172</f>
        <v>0</v>
      </c>
    </row>
    <row r="170" spans="1:65" s="2" customFormat="1" ht="37.8" customHeight="1">
      <c r="A170" s="36"/>
      <c r="B170" s="37"/>
      <c r="C170" s="203" t="s">
        <v>315</v>
      </c>
      <c r="D170" s="203" t="s">
        <v>183</v>
      </c>
      <c r="E170" s="204" t="s">
        <v>404</v>
      </c>
      <c r="F170" s="205" t="s">
        <v>405</v>
      </c>
      <c r="G170" s="206" t="s">
        <v>213</v>
      </c>
      <c r="H170" s="207">
        <v>1.26</v>
      </c>
      <c r="I170" s="208"/>
      <c r="J170" s="209">
        <f>ROUND(I170*H170,2)</f>
        <v>0</v>
      </c>
      <c r="K170" s="210"/>
      <c r="L170" s="42"/>
      <c r="M170" s="211" t="s">
        <v>28</v>
      </c>
      <c r="N170" s="212" t="s">
        <v>46</v>
      </c>
      <c r="O170" s="82"/>
      <c r="P170" s="213">
        <f>O170*H170</f>
        <v>0</v>
      </c>
      <c r="Q170" s="213">
        <v>2.234</v>
      </c>
      <c r="R170" s="213">
        <f>Q170*H170</f>
        <v>2.81484</v>
      </c>
      <c r="S170" s="213">
        <v>0</v>
      </c>
      <c r="T170" s="214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15" t="s">
        <v>187</v>
      </c>
      <c r="AT170" s="215" t="s">
        <v>183</v>
      </c>
      <c r="AU170" s="215" t="s">
        <v>182</v>
      </c>
      <c r="AY170" s="15" t="s">
        <v>178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5" t="s">
        <v>182</v>
      </c>
      <c r="BK170" s="216">
        <f>ROUND(I170*H170,2)</f>
        <v>0</v>
      </c>
      <c r="BL170" s="15" t="s">
        <v>187</v>
      </c>
      <c r="BM170" s="215" t="s">
        <v>2045</v>
      </c>
    </row>
    <row r="171" spans="1:65" s="2" customFormat="1" ht="24.15" customHeight="1">
      <c r="A171" s="36"/>
      <c r="B171" s="37"/>
      <c r="C171" s="203" t="s">
        <v>320</v>
      </c>
      <c r="D171" s="203" t="s">
        <v>183</v>
      </c>
      <c r="E171" s="204" t="s">
        <v>408</v>
      </c>
      <c r="F171" s="205" t="s">
        <v>409</v>
      </c>
      <c r="G171" s="206" t="s">
        <v>266</v>
      </c>
      <c r="H171" s="207">
        <v>0.045</v>
      </c>
      <c r="I171" s="208"/>
      <c r="J171" s="209">
        <f>ROUND(I171*H171,2)</f>
        <v>0</v>
      </c>
      <c r="K171" s="210"/>
      <c r="L171" s="42"/>
      <c r="M171" s="211" t="s">
        <v>28</v>
      </c>
      <c r="N171" s="212" t="s">
        <v>46</v>
      </c>
      <c r="O171" s="82"/>
      <c r="P171" s="213">
        <f>O171*H171</f>
        <v>0</v>
      </c>
      <c r="Q171" s="213">
        <v>0.8553980762</v>
      </c>
      <c r="R171" s="213">
        <f>Q171*H171</f>
        <v>0.038492913429</v>
      </c>
      <c r="S171" s="213">
        <v>0</v>
      </c>
      <c r="T171" s="214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15" t="s">
        <v>187</v>
      </c>
      <c r="AT171" s="215" t="s">
        <v>183</v>
      </c>
      <c r="AU171" s="215" t="s">
        <v>182</v>
      </c>
      <c r="AY171" s="15" t="s">
        <v>178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5" t="s">
        <v>182</v>
      </c>
      <c r="BK171" s="216">
        <f>ROUND(I171*H171,2)</f>
        <v>0</v>
      </c>
      <c r="BL171" s="15" t="s">
        <v>187</v>
      </c>
      <c r="BM171" s="215" t="s">
        <v>2046</v>
      </c>
    </row>
    <row r="172" spans="1:63" s="12" customFormat="1" ht="20.85" customHeight="1">
      <c r="A172" s="12"/>
      <c r="B172" s="187"/>
      <c r="C172" s="188"/>
      <c r="D172" s="189" t="s">
        <v>73</v>
      </c>
      <c r="E172" s="201" t="s">
        <v>367</v>
      </c>
      <c r="F172" s="201" t="s">
        <v>394</v>
      </c>
      <c r="G172" s="188"/>
      <c r="H172" s="188"/>
      <c r="I172" s="191"/>
      <c r="J172" s="202">
        <f>BK172</f>
        <v>0</v>
      </c>
      <c r="K172" s="188"/>
      <c r="L172" s="193"/>
      <c r="M172" s="194"/>
      <c r="N172" s="195"/>
      <c r="O172" s="195"/>
      <c r="P172" s="196">
        <f>P173</f>
        <v>0</v>
      </c>
      <c r="Q172" s="195"/>
      <c r="R172" s="196">
        <f>R173</f>
        <v>0.5057811744</v>
      </c>
      <c r="S172" s="195"/>
      <c r="T172" s="197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98" t="s">
        <v>82</v>
      </c>
      <c r="AT172" s="199" t="s">
        <v>73</v>
      </c>
      <c r="AU172" s="199" t="s">
        <v>182</v>
      </c>
      <c r="AY172" s="198" t="s">
        <v>178</v>
      </c>
      <c r="BK172" s="200">
        <f>BK173</f>
        <v>0</v>
      </c>
    </row>
    <row r="173" spans="1:65" s="2" customFormat="1" ht="37.8" customHeight="1">
      <c r="A173" s="36"/>
      <c r="B173" s="37"/>
      <c r="C173" s="203" t="s">
        <v>324</v>
      </c>
      <c r="D173" s="203" t="s">
        <v>183</v>
      </c>
      <c r="E173" s="204" t="s">
        <v>2047</v>
      </c>
      <c r="F173" s="205" t="s">
        <v>2048</v>
      </c>
      <c r="G173" s="206" t="s">
        <v>186</v>
      </c>
      <c r="H173" s="207">
        <v>2.802</v>
      </c>
      <c r="I173" s="208"/>
      <c r="J173" s="209">
        <f>ROUND(I173*H173,2)</f>
        <v>0</v>
      </c>
      <c r="K173" s="210"/>
      <c r="L173" s="42"/>
      <c r="M173" s="211" t="s">
        <v>28</v>
      </c>
      <c r="N173" s="212" t="s">
        <v>46</v>
      </c>
      <c r="O173" s="82"/>
      <c r="P173" s="213">
        <f>O173*H173</f>
        <v>0</v>
      </c>
      <c r="Q173" s="213">
        <v>0.1805072</v>
      </c>
      <c r="R173" s="213">
        <f>Q173*H173</f>
        <v>0.5057811744</v>
      </c>
      <c r="S173" s="213">
        <v>0</v>
      </c>
      <c r="T173" s="214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15" t="s">
        <v>187</v>
      </c>
      <c r="AT173" s="215" t="s">
        <v>183</v>
      </c>
      <c r="AU173" s="215" t="s">
        <v>188</v>
      </c>
      <c r="AY173" s="15" t="s">
        <v>178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5" t="s">
        <v>182</v>
      </c>
      <c r="BK173" s="216">
        <f>ROUND(I173*H173,2)</f>
        <v>0</v>
      </c>
      <c r="BL173" s="15" t="s">
        <v>187</v>
      </c>
      <c r="BM173" s="215" t="s">
        <v>2049</v>
      </c>
    </row>
    <row r="174" spans="1:63" s="12" customFormat="1" ht="22.8" customHeight="1">
      <c r="A174" s="12"/>
      <c r="B174" s="187"/>
      <c r="C174" s="188"/>
      <c r="D174" s="189" t="s">
        <v>73</v>
      </c>
      <c r="E174" s="201" t="s">
        <v>201</v>
      </c>
      <c r="F174" s="201" t="s">
        <v>411</v>
      </c>
      <c r="G174" s="188"/>
      <c r="H174" s="188"/>
      <c r="I174" s="191"/>
      <c r="J174" s="202">
        <f>BK174</f>
        <v>0</v>
      </c>
      <c r="K174" s="188"/>
      <c r="L174" s="193"/>
      <c r="M174" s="194"/>
      <c r="N174" s="195"/>
      <c r="O174" s="195"/>
      <c r="P174" s="196">
        <f>P175+P178</f>
        <v>0</v>
      </c>
      <c r="Q174" s="195"/>
      <c r="R174" s="196">
        <f>R175+R178</f>
        <v>5.4131800000000005</v>
      </c>
      <c r="S174" s="195"/>
      <c r="T174" s="197">
        <f>T175+T178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98" t="s">
        <v>82</v>
      </c>
      <c r="AT174" s="199" t="s">
        <v>73</v>
      </c>
      <c r="AU174" s="199" t="s">
        <v>82</v>
      </c>
      <c r="AY174" s="198" t="s">
        <v>178</v>
      </c>
      <c r="BK174" s="200">
        <f>BK175+BK178</f>
        <v>0</v>
      </c>
    </row>
    <row r="175" spans="1:63" s="12" customFormat="1" ht="20.85" customHeight="1">
      <c r="A175" s="12"/>
      <c r="B175" s="187"/>
      <c r="C175" s="188"/>
      <c r="D175" s="189" t="s">
        <v>73</v>
      </c>
      <c r="E175" s="201" t="s">
        <v>412</v>
      </c>
      <c r="F175" s="201" t="s">
        <v>413</v>
      </c>
      <c r="G175" s="188"/>
      <c r="H175" s="188"/>
      <c r="I175" s="191"/>
      <c r="J175" s="202">
        <f>BK175</f>
        <v>0</v>
      </c>
      <c r="K175" s="188"/>
      <c r="L175" s="193"/>
      <c r="M175" s="194"/>
      <c r="N175" s="195"/>
      <c r="O175" s="195"/>
      <c r="P175" s="196">
        <f>SUM(P176:P177)</f>
        <v>0</v>
      </c>
      <c r="Q175" s="195"/>
      <c r="R175" s="196">
        <f>SUM(R176:R177)</f>
        <v>4.31296</v>
      </c>
      <c r="S175" s="195"/>
      <c r="T175" s="197">
        <f>SUM(T176:T177)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98" t="s">
        <v>82</v>
      </c>
      <c r="AT175" s="199" t="s">
        <v>73</v>
      </c>
      <c r="AU175" s="199" t="s">
        <v>182</v>
      </c>
      <c r="AY175" s="198" t="s">
        <v>178</v>
      </c>
      <c r="BK175" s="200">
        <f>SUM(BK176:BK177)</f>
        <v>0</v>
      </c>
    </row>
    <row r="176" spans="1:65" s="2" customFormat="1" ht="37.8" customHeight="1">
      <c r="A176" s="36"/>
      <c r="B176" s="37"/>
      <c r="C176" s="203" t="s">
        <v>330</v>
      </c>
      <c r="D176" s="203" t="s">
        <v>183</v>
      </c>
      <c r="E176" s="204" t="s">
        <v>2050</v>
      </c>
      <c r="F176" s="205" t="s">
        <v>2051</v>
      </c>
      <c r="G176" s="206" t="s">
        <v>186</v>
      </c>
      <c r="H176" s="207">
        <v>5.5</v>
      </c>
      <c r="I176" s="208"/>
      <c r="J176" s="209">
        <f>ROUND(I176*H176,2)</f>
        <v>0</v>
      </c>
      <c r="K176" s="210"/>
      <c r="L176" s="42"/>
      <c r="M176" s="211" t="s">
        <v>28</v>
      </c>
      <c r="N176" s="212" t="s">
        <v>46</v>
      </c>
      <c r="O176" s="82"/>
      <c r="P176" s="213">
        <f>O176*H176</f>
        <v>0</v>
      </c>
      <c r="Q176" s="213">
        <v>0.667</v>
      </c>
      <c r="R176" s="213">
        <f>Q176*H176</f>
        <v>3.6685000000000003</v>
      </c>
      <c r="S176" s="213">
        <v>0</v>
      </c>
      <c r="T176" s="214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15" t="s">
        <v>187</v>
      </c>
      <c r="AT176" s="215" t="s">
        <v>183</v>
      </c>
      <c r="AU176" s="215" t="s">
        <v>188</v>
      </c>
      <c r="AY176" s="15" t="s">
        <v>178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5" t="s">
        <v>182</v>
      </c>
      <c r="BK176" s="216">
        <f>ROUND(I176*H176,2)</f>
        <v>0</v>
      </c>
      <c r="BL176" s="15" t="s">
        <v>187</v>
      </c>
      <c r="BM176" s="215" t="s">
        <v>2052</v>
      </c>
    </row>
    <row r="177" spans="1:65" s="2" customFormat="1" ht="24.15" customHeight="1">
      <c r="A177" s="36"/>
      <c r="B177" s="37"/>
      <c r="C177" s="203" t="s">
        <v>334</v>
      </c>
      <c r="D177" s="203" t="s">
        <v>183</v>
      </c>
      <c r="E177" s="204" t="s">
        <v>2053</v>
      </c>
      <c r="F177" s="205" t="s">
        <v>2054</v>
      </c>
      <c r="G177" s="206" t="s">
        <v>186</v>
      </c>
      <c r="H177" s="207">
        <v>2.802</v>
      </c>
      <c r="I177" s="208"/>
      <c r="J177" s="209">
        <f>ROUND(I177*H177,2)</f>
        <v>0</v>
      </c>
      <c r="K177" s="210"/>
      <c r="L177" s="42"/>
      <c r="M177" s="211" t="s">
        <v>28</v>
      </c>
      <c r="N177" s="212" t="s">
        <v>46</v>
      </c>
      <c r="O177" s="82"/>
      <c r="P177" s="213">
        <f>O177*H177</f>
        <v>0</v>
      </c>
      <c r="Q177" s="213">
        <v>0.23</v>
      </c>
      <c r="R177" s="213">
        <f>Q177*H177</f>
        <v>0.64446</v>
      </c>
      <c r="S177" s="213">
        <v>0</v>
      </c>
      <c r="T177" s="214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15" t="s">
        <v>187</v>
      </c>
      <c r="AT177" s="215" t="s">
        <v>183</v>
      </c>
      <c r="AU177" s="215" t="s">
        <v>188</v>
      </c>
      <c r="AY177" s="15" t="s">
        <v>178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5" t="s">
        <v>182</v>
      </c>
      <c r="BK177" s="216">
        <f>ROUND(I177*H177,2)</f>
        <v>0</v>
      </c>
      <c r="BL177" s="15" t="s">
        <v>187</v>
      </c>
      <c r="BM177" s="215" t="s">
        <v>2055</v>
      </c>
    </row>
    <row r="178" spans="1:63" s="12" customFormat="1" ht="20.85" customHeight="1">
      <c r="A178" s="12"/>
      <c r="B178" s="187"/>
      <c r="C178" s="188"/>
      <c r="D178" s="189" t="s">
        <v>73</v>
      </c>
      <c r="E178" s="201" t="s">
        <v>429</v>
      </c>
      <c r="F178" s="201" t="s">
        <v>437</v>
      </c>
      <c r="G178" s="188"/>
      <c r="H178" s="188"/>
      <c r="I178" s="191"/>
      <c r="J178" s="202">
        <f>BK178</f>
        <v>0</v>
      </c>
      <c r="K178" s="188"/>
      <c r="L178" s="193"/>
      <c r="M178" s="194"/>
      <c r="N178" s="195"/>
      <c r="O178" s="195"/>
      <c r="P178" s="196">
        <f>SUM(P179:P180)</f>
        <v>0</v>
      </c>
      <c r="Q178" s="195"/>
      <c r="R178" s="196">
        <f>SUM(R179:R180)</f>
        <v>1.10022</v>
      </c>
      <c r="S178" s="195"/>
      <c r="T178" s="197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98" t="s">
        <v>82</v>
      </c>
      <c r="AT178" s="199" t="s">
        <v>73</v>
      </c>
      <c r="AU178" s="199" t="s">
        <v>182</v>
      </c>
      <c r="AY178" s="198" t="s">
        <v>178</v>
      </c>
      <c r="BK178" s="200">
        <f>SUM(BK179:BK180)</f>
        <v>0</v>
      </c>
    </row>
    <row r="179" spans="1:65" s="2" customFormat="1" ht="62.7" customHeight="1">
      <c r="A179" s="36"/>
      <c r="B179" s="37"/>
      <c r="C179" s="203" t="s">
        <v>338</v>
      </c>
      <c r="D179" s="203" t="s">
        <v>183</v>
      </c>
      <c r="E179" s="204" t="s">
        <v>2056</v>
      </c>
      <c r="F179" s="205" t="s">
        <v>2057</v>
      </c>
      <c r="G179" s="206" t="s">
        <v>186</v>
      </c>
      <c r="H179" s="207">
        <v>5.5</v>
      </c>
      <c r="I179" s="208"/>
      <c r="J179" s="209">
        <f>ROUND(I179*H179,2)</f>
        <v>0</v>
      </c>
      <c r="K179" s="210"/>
      <c r="L179" s="42"/>
      <c r="M179" s="211" t="s">
        <v>28</v>
      </c>
      <c r="N179" s="212" t="s">
        <v>46</v>
      </c>
      <c r="O179" s="82"/>
      <c r="P179" s="213">
        <f>O179*H179</f>
        <v>0</v>
      </c>
      <c r="Q179" s="213">
        <v>0.0888</v>
      </c>
      <c r="R179" s="213">
        <f>Q179*H179</f>
        <v>0.4884</v>
      </c>
      <c r="S179" s="213">
        <v>0</v>
      </c>
      <c r="T179" s="214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15" t="s">
        <v>187</v>
      </c>
      <c r="AT179" s="215" t="s">
        <v>183</v>
      </c>
      <c r="AU179" s="215" t="s">
        <v>188</v>
      </c>
      <c r="AY179" s="15" t="s">
        <v>178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5" t="s">
        <v>182</v>
      </c>
      <c r="BK179" s="216">
        <f>ROUND(I179*H179,2)</f>
        <v>0</v>
      </c>
      <c r="BL179" s="15" t="s">
        <v>187</v>
      </c>
      <c r="BM179" s="215" t="s">
        <v>2058</v>
      </c>
    </row>
    <row r="180" spans="1:65" s="2" customFormat="1" ht="14.4" customHeight="1">
      <c r="A180" s="36"/>
      <c r="B180" s="37"/>
      <c r="C180" s="217" t="s">
        <v>342</v>
      </c>
      <c r="D180" s="217" t="s">
        <v>272</v>
      </c>
      <c r="E180" s="218" t="s">
        <v>2059</v>
      </c>
      <c r="F180" s="219" t="s">
        <v>2060</v>
      </c>
      <c r="G180" s="220" t="s">
        <v>186</v>
      </c>
      <c r="H180" s="221">
        <v>5.665</v>
      </c>
      <c r="I180" s="222"/>
      <c r="J180" s="223">
        <f>ROUND(I180*H180,2)</f>
        <v>0</v>
      </c>
      <c r="K180" s="224"/>
      <c r="L180" s="225"/>
      <c r="M180" s="226" t="s">
        <v>28</v>
      </c>
      <c r="N180" s="227" t="s">
        <v>46</v>
      </c>
      <c r="O180" s="82"/>
      <c r="P180" s="213">
        <f>O180*H180</f>
        <v>0</v>
      </c>
      <c r="Q180" s="213">
        <v>0.108</v>
      </c>
      <c r="R180" s="213">
        <f>Q180*H180</f>
        <v>0.61182</v>
      </c>
      <c r="S180" s="213">
        <v>0</v>
      </c>
      <c r="T180" s="214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15" t="s">
        <v>215</v>
      </c>
      <c r="AT180" s="215" t="s">
        <v>272</v>
      </c>
      <c r="AU180" s="215" t="s">
        <v>188</v>
      </c>
      <c r="AY180" s="15" t="s">
        <v>178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5" t="s">
        <v>182</v>
      </c>
      <c r="BK180" s="216">
        <f>ROUND(I180*H180,2)</f>
        <v>0</v>
      </c>
      <c r="BL180" s="15" t="s">
        <v>187</v>
      </c>
      <c r="BM180" s="215" t="s">
        <v>2061</v>
      </c>
    </row>
    <row r="181" spans="1:63" s="12" customFormat="1" ht="22.8" customHeight="1">
      <c r="A181" s="12"/>
      <c r="B181" s="187"/>
      <c r="C181" s="188"/>
      <c r="D181" s="189" t="s">
        <v>73</v>
      </c>
      <c r="E181" s="201" t="s">
        <v>206</v>
      </c>
      <c r="F181" s="201" t="s">
        <v>456</v>
      </c>
      <c r="G181" s="188"/>
      <c r="H181" s="188"/>
      <c r="I181" s="191"/>
      <c r="J181" s="202">
        <f>BK181</f>
        <v>0</v>
      </c>
      <c r="K181" s="188"/>
      <c r="L181" s="193"/>
      <c r="M181" s="194"/>
      <c r="N181" s="195"/>
      <c r="O181" s="195"/>
      <c r="P181" s="196">
        <f>P182+P187+P199</f>
        <v>0</v>
      </c>
      <c r="Q181" s="195"/>
      <c r="R181" s="196">
        <f>R182+R187+R199</f>
        <v>7.8510323436</v>
      </c>
      <c r="S181" s="195"/>
      <c r="T181" s="197">
        <f>T182+T187+T199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98" t="s">
        <v>82</v>
      </c>
      <c r="AT181" s="199" t="s">
        <v>73</v>
      </c>
      <c r="AU181" s="199" t="s">
        <v>82</v>
      </c>
      <c r="AY181" s="198" t="s">
        <v>178</v>
      </c>
      <c r="BK181" s="200">
        <f>BK182+BK187+BK199</f>
        <v>0</v>
      </c>
    </row>
    <row r="182" spans="1:63" s="12" customFormat="1" ht="20.85" customHeight="1">
      <c r="A182" s="12"/>
      <c r="B182" s="187"/>
      <c r="C182" s="188"/>
      <c r="D182" s="189" t="s">
        <v>73</v>
      </c>
      <c r="E182" s="201" t="s">
        <v>438</v>
      </c>
      <c r="F182" s="201" t="s">
        <v>457</v>
      </c>
      <c r="G182" s="188"/>
      <c r="H182" s="188"/>
      <c r="I182" s="191"/>
      <c r="J182" s="202">
        <f>BK182</f>
        <v>0</v>
      </c>
      <c r="K182" s="188"/>
      <c r="L182" s="193"/>
      <c r="M182" s="194"/>
      <c r="N182" s="195"/>
      <c r="O182" s="195"/>
      <c r="P182" s="196">
        <f>SUM(P183:P186)</f>
        <v>0</v>
      </c>
      <c r="Q182" s="195"/>
      <c r="R182" s="196">
        <f>SUM(R183:R186)</f>
        <v>0.1901801</v>
      </c>
      <c r="S182" s="195"/>
      <c r="T182" s="197">
        <f>SUM(T183:T186)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98" t="s">
        <v>82</v>
      </c>
      <c r="AT182" s="199" t="s">
        <v>73</v>
      </c>
      <c r="AU182" s="199" t="s">
        <v>182</v>
      </c>
      <c r="AY182" s="198" t="s">
        <v>178</v>
      </c>
      <c r="BK182" s="200">
        <f>SUM(BK183:BK186)</f>
        <v>0</v>
      </c>
    </row>
    <row r="183" spans="1:65" s="2" customFormat="1" ht="14.4" customHeight="1">
      <c r="A183" s="36"/>
      <c r="B183" s="37"/>
      <c r="C183" s="203" t="s">
        <v>346</v>
      </c>
      <c r="D183" s="203" t="s">
        <v>183</v>
      </c>
      <c r="E183" s="204" t="s">
        <v>2062</v>
      </c>
      <c r="F183" s="205" t="s">
        <v>2063</v>
      </c>
      <c r="G183" s="206" t="s">
        <v>186</v>
      </c>
      <c r="H183" s="207">
        <v>3.11</v>
      </c>
      <c r="I183" s="208"/>
      <c r="J183" s="209">
        <f>ROUND(I183*H183,2)</f>
        <v>0</v>
      </c>
      <c r="K183" s="210"/>
      <c r="L183" s="42"/>
      <c r="M183" s="211" t="s">
        <v>28</v>
      </c>
      <c r="N183" s="212" t="s">
        <v>46</v>
      </c>
      <c r="O183" s="82"/>
      <c r="P183" s="213">
        <f>O183*H183</f>
        <v>0</v>
      </c>
      <c r="Q183" s="213">
        <v>0.03273</v>
      </c>
      <c r="R183" s="213">
        <f>Q183*H183</f>
        <v>0.1017903</v>
      </c>
      <c r="S183" s="213">
        <v>0</v>
      </c>
      <c r="T183" s="214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15" t="s">
        <v>187</v>
      </c>
      <c r="AT183" s="215" t="s">
        <v>183</v>
      </c>
      <c r="AU183" s="215" t="s">
        <v>188</v>
      </c>
      <c r="AY183" s="15" t="s">
        <v>178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5" t="s">
        <v>182</v>
      </c>
      <c r="BK183" s="216">
        <f>ROUND(I183*H183,2)</f>
        <v>0</v>
      </c>
      <c r="BL183" s="15" t="s">
        <v>187</v>
      </c>
      <c r="BM183" s="215" t="s">
        <v>2064</v>
      </c>
    </row>
    <row r="184" spans="1:65" s="2" customFormat="1" ht="37.8" customHeight="1">
      <c r="A184" s="36"/>
      <c r="B184" s="37"/>
      <c r="C184" s="203" t="s">
        <v>350</v>
      </c>
      <c r="D184" s="203" t="s">
        <v>183</v>
      </c>
      <c r="E184" s="204" t="s">
        <v>475</v>
      </c>
      <c r="F184" s="205" t="s">
        <v>476</v>
      </c>
      <c r="G184" s="206" t="s">
        <v>186</v>
      </c>
      <c r="H184" s="207">
        <v>10.064</v>
      </c>
      <c r="I184" s="208"/>
      <c r="J184" s="209">
        <f>ROUND(I184*H184,2)</f>
        <v>0</v>
      </c>
      <c r="K184" s="210"/>
      <c r="L184" s="42"/>
      <c r="M184" s="211" t="s">
        <v>28</v>
      </c>
      <c r="N184" s="212" t="s">
        <v>46</v>
      </c>
      <c r="O184" s="82"/>
      <c r="P184" s="213">
        <f>O184*H184</f>
        <v>0</v>
      </c>
      <c r="Q184" s="213">
        <v>0.0057</v>
      </c>
      <c r="R184" s="213">
        <f>Q184*H184</f>
        <v>0.0573648</v>
      </c>
      <c r="S184" s="213">
        <v>0</v>
      </c>
      <c r="T184" s="214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15" t="s">
        <v>187</v>
      </c>
      <c r="AT184" s="215" t="s">
        <v>183</v>
      </c>
      <c r="AU184" s="215" t="s">
        <v>188</v>
      </c>
      <c r="AY184" s="15" t="s">
        <v>178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5" t="s">
        <v>182</v>
      </c>
      <c r="BK184" s="216">
        <f>ROUND(I184*H184,2)</f>
        <v>0</v>
      </c>
      <c r="BL184" s="15" t="s">
        <v>187</v>
      </c>
      <c r="BM184" s="215" t="s">
        <v>2065</v>
      </c>
    </row>
    <row r="185" spans="1:65" s="2" customFormat="1" ht="24.15" customHeight="1">
      <c r="A185" s="36"/>
      <c r="B185" s="37"/>
      <c r="C185" s="203" t="s">
        <v>354</v>
      </c>
      <c r="D185" s="203" t="s">
        <v>183</v>
      </c>
      <c r="E185" s="204" t="s">
        <v>479</v>
      </c>
      <c r="F185" s="205" t="s">
        <v>480</v>
      </c>
      <c r="G185" s="206" t="s">
        <v>186</v>
      </c>
      <c r="H185" s="207">
        <v>0.73</v>
      </c>
      <c r="I185" s="208"/>
      <c r="J185" s="209">
        <f>ROUND(I185*H185,2)</f>
        <v>0</v>
      </c>
      <c r="K185" s="210"/>
      <c r="L185" s="42"/>
      <c r="M185" s="211" t="s">
        <v>28</v>
      </c>
      <c r="N185" s="212" t="s">
        <v>46</v>
      </c>
      <c r="O185" s="82"/>
      <c r="P185" s="213">
        <f>O185*H185</f>
        <v>0</v>
      </c>
      <c r="Q185" s="213">
        <v>0.0425</v>
      </c>
      <c r="R185" s="213">
        <f>Q185*H185</f>
        <v>0.031025</v>
      </c>
      <c r="S185" s="213">
        <v>0</v>
      </c>
      <c r="T185" s="214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15" t="s">
        <v>187</v>
      </c>
      <c r="AT185" s="215" t="s">
        <v>183</v>
      </c>
      <c r="AU185" s="215" t="s">
        <v>188</v>
      </c>
      <c r="AY185" s="15" t="s">
        <v>178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5" t="s">
        <v>182</v>
      </c>
      <c r="BK185" s="216">
        <f>ROUND(I185*H185,2)</f>
        <v>0</v>
      </c>
      <c r="BL185" s="15" t="s">
        <v>187</v>
      </c>
      <c r="BM185" s="215" t="s">
        <v>2066</v>
      </c>
    </row>
    <row r="186" spans="1:65" s="2" customFormat="1" ht="24.15" customHeight="1">
      <c r="A186" s="36"/>
      <c r="B186" s="37"/>
      <c r="C186" s="203" t="s">
        <v>358</v>
      </c>
      <c r="D186" s="203" t="s">
        <v>183</v>
      </c>
      <c r="E186" s="204" t="s">
        <v>491</v>
      </c>
      <c r="F186" s="205" t="s">
        <v>492</v>
      </c>
      <c r="G186" s="206" t="s">
        <v>186</v>
      </c>
      <c r="H186" s="207">
        <v>28.7</v>
      </c>
      <c r="I186" s="208"/>
      <c r="J186" s="209">
        <f>ROUND(I186*H186,2)</f>
        <v>0</v>
      </c>
      <c r="K186" s="210"/>
      <c r="L186" s="42"/>
      <c r="M186" s="211" t="s">
        <v>28</v>
      </c>
      <c r="N186" s="212" t="s">
        <v>46</v>
      </c>
      <c r="O186" s="82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15" t="s">
        <v>187</v>
      </c>
      <c r="AT186" s="215" t="s">
        <v>183</v>
      </c>
      <c r="AU186" s="215" t="s">
        <v>188</v>
      </c>
      <c r="AY186" s="15" t="s">
        <v>178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5" t="s">
        <v>182</v>
      </c>
      <c r="BK186" s="216">
        <f>ROUND(I186*H186,2)</f>
        <v>0</v>
      </c>
      <c r="BL186" s="15" t="s">
        <v>187</v>
      </c>
      <c r="BM186" s="215" t="s">
        <v>2067</v>
      </c>
    </row>
    <row r="187" spans="1:63" s="12" customFormat="1" ht="20.85" customHeight="1">
      <c r="A187" s="12"/>
      <c r="B187" s="187"/>
      <c r="C187" s="188"/>
      <c r="D187" s="189" t="s">
        <v>73</v>
      </c>
      <c r="E187" s="201" t="s">
        <v>442</v>
      </c>
      <c r="F187" s="201" t="s">
        <v>494</v>
      </c>
      <c r="G187" s="188"/>
      <c r="H187" s="188"/>
      <c r="I187" s="191"/>
      <c r="J187" s="202">
        <f>BK187</f>
        <v>0</v>
      </c>
      <c r="K187" s="188"/>
      <c r="L187" s="193"/>
      <c r="M187" s="194"/>
      <c r="N187" s="195"/>
      <c r="O187" s="195"/>
      <c r="P187" s="196">
        <f>SUM(P188:P198)</f>
        <v>0</v>
      </c>
      <c r="Q187" s="195"/>
      <c r="R187" s="196">
        <f>SUM(R188:R198)</f>
        <v>5.885733646</v>
      </c>
      <c r="S187" s="195"/>
      <c r="T187" s="197">
        <f>SUM(T188:T198)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98" t="s">
        <v>82</v>
      </c>
      <c r="AT187" s="199" t="s">
        <v>73</v>
      </c>
      <c r="AU187" s="199" t="s">
        <v>182</v>
      </c>
      <c r="AY187" s="198" t="s">
        <v>178</v>
      </c>
      <c r="BK187" s="200">
        <f>SUM(BK188:BK198)</f>
        <v>0</v>
      </c>
    </row>
    <row r="188" spans="1:65" s="2" customFormat="1" ht="24.15" customHeight="1">
      <c r="A188" s="36"/>
      <c r="B188" s="37"/>
      <c r="C188" s="203" t="s">
        <v>362</v>
      </c>
      <c r="D188" s="203" t="s">
        <v>183</v>
      </c>
      <c r="E188" s="204" t="s">
        <v>2068</v>
      </c>
      <c r="F188" s="205" t="s">
        <v>2069</v>
      </c>
      <c r="G188" s="206" t="s">
        <v>186</v>
      </c>
      <c r="H188" s="207">
        <v>8.663</v>
      </c>
      <c r="I188" s="208"/>
      <c r="J188" s="209">
        <f>ROUND(I188*H188,2)</f>
        <v>0</v>
      </c>
      <c r="K188" s="210"/>
      <c r="L188" s="42"/>
      <c r="M188" s="211" t="s">
        <v>28</v>
      </c>
      <c r="N188" s="212" t="s">
        <v>46</v>
      </c>
      <c r="O188" s="82"/>
      <c r="P188" s="213">
        <f>O188*H188</f>
        <v>0</v>
      </c>
      <c r="Q188" s="213">
        <v>0.0167</v>
      </c>
      <c r="R188" s="213">
        <f>Q188*H188</f>
        <v>0.1446721</v>
      </c>
      <c r="S188" s="213">
        <v>0</v>
      </c>
      <c r="T188" s="214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15" t="s">
        <v>187</v>
      </c>
      <c r="AT188" s="215" t="s">
        <v>183</v>
      </c>
      <c r="AU188" s="215" t="s">
        <v>188</v>
      </c>
      <c r="AY188" s="15" t="s">
        <v>178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5" t="s">
        <v>182</v>
      </c>
      <c r="BK188" s="216">
        <f>ROUND(I188*H188,2)</f>
        <v>0</v>
      </c>
      <c r="BL188" s="15" t="s">
        <v>187</v>
      </c>
      <c r="BM188" s="215" t="s">
        <v>2070</v>
      </c>
    </row>
    <row r="189" spans="1:65" s="2" customFormat="1" ht="37.8" customHeight="1">
      <c r="A189" s="36"/>
      <c r="B189" s="37"/>
      <c r="C189" s="203" t="s">
        <v>367</v>
      </c>
      <c r="D189" s="203" t="s">
        <v>183</v>
      </c>
      <c r="E189" s="204" t="s">
        <v>501</v>
      </c>
      <c r="F189" s="205" t="s">
        <v>502</v>
      </c>
      <c r="G189" s="206" t="s">
        <v>204</v>
      </c>
      <c r="H189" s="207">
        <v>6.3</v>
      </c>
      <c r="I189" s="208"/>
      <c r="J189" s="209">
        <f>ROUND(I189*H189,2)</f>
        <v>0</v>
      </c>
      <c r="K189" s="210"/>
      <c r="L189" s="42"/>
      <c r="M189" s="211" t="s">
        <v>28</v>
      </c>
      <c r="N189" s="212" t="s">
        <v>46</v>
      </c>
      <c r="O189" s="82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15" t="s">
        <v>187</v>
      </c>
      <c r="AT189" s="215" t="s">
        <v>183</v>
      </c>
      <c r="AU189" s="215" t="s">
        <v>188</v>
      </c>
      <c r="AY189" s="15" t="s">
        <v>178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5" t="s">
        <v>182</v>
      </c>
      <c r="BK189" s="216">
        <f>ROUND(I189*H189,2)</f>
        <v>0</v>
      </c>
      <c r="BL189" s="15" t="s">
        <v>187</v>
      </c>
      <c r="BM189" s="215" t="s">
        <v>2071</v>
      </c>
    </row>
    <row r="190" spans="1:65" s="2" customFormat="1" ht="24.15" customHeight="1">
      <c r="A190" s="36"/>
      <c r="B190" s="37"/>
      <c r="C190" s="217" t="s">
        <v>371</v>
      </c>
      <c r="D190" s="217" t="s">
        <v>272</v>
      </c>
      <c r="E190" s="218" t="s">
        <v>505</v>
      </c>
      <c r="F190" s="219" t="s">
        <v>506</v>
      </c>
      <c r="G190" s="220" t="s">
        <v>204</v>
      </c>
      <c r="H190" s="221">
        <v>6.615</v>
      </c>
      <c r="I190" s="222"/>
      <c r="J190" s="223">
        <f>ROUND(I190*H190,2)</f>
        <v>0</v>
      </c>
      <c r="K190" s="224"/>
      <c r="L190" s="225"/>
      <c r="M190" s="226" t="s">
        <v>28</v>
      </c>
      <c r="N190" s="227" t="s">
        <v>46</v>
      </c>
      <c r="O190" s="82"/>
      <c r="P190" s="213">
        <f>O190*H190</f>
        <v>0</v>
      </c>
      <c r="Q190" s="213">
        <v>0.0001</v>
      </c>
      <c r="R190" s="213">
        <f>Q190*H190</f>
        <v>0.0006615000000000001</v>
      </c>
      <c r="S190" s="213">
        <v>0</v>
      </c>
      <c r="T190" s="214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15" t="s">
        <v>215</v>
      </c>
      <c r="AT190" s="215" t="s">
        <v>272</v>
      </c>
      <c r="AU190" s="215" t="s">
        <v>188</v>
      </c>
      <c r="AY190" s="15" t="s">
        <v>178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5" t="s">
        <v>182</v>
      </c>
      <c r="BK190" s="216">
        <f>ROUND(I190*H190,2)</f>
        <v>0</v>
      </c>
      <c r="BL190" s="15" t="s">
        <v>187</v>
      </c>
      <c r="BM190" s="215" t="s">
        <v>2072</v>
      </c>
    </row>
    <row r="191" spans="1:65" s="2" customFormat="1" ht="37.8" customHeight="1">
      <c r="A191" s="36"/>
      <c r="B191" s="37"/>
      <c r="C191" s="203" t="s">
        <v>376</v>
      </c>
      <c r="D191" s="203" t="s">
        <v>183</v>
      </c>
      <c r="E191" s="204" t="s">
        <v>2073</v>
      </c>
      <c r="F191" s="205" t="s">
        <v>510</v>
      </c>
      <c r="G191" s="206" t="s">
        <v>186</v>
      </c>
      <c r="H191" s="207">
        <v>0.867</v>
      </c>
      <c r="I191" s="208"/>
      <c r="J191" s="209">
        <f>ROUND(I191*H191,2)</f>
        <v>0</v>
      </c>
      <c r="K191" s="210"/>
      <c r="L191" s="42"/>
      <c r="M191" s="211" t="s">
        <v>28</v>
      </c>
      <c r="N191" s="212" t="s">
        <v>46</v>
      </c>
      <c r="O191" s="82"/>
      <c r="P191" s="213">
        <f>O191*H191</f>
        <v>0</v>
      </c>
      <c r="Q191" s="213">
        <v>0.025</v>
      </c>
      <c r="R191" s="213">
        <f>Q191*H191</f>
        <v>0.021675</v>
      </c>
      <c r="S191" s="213">
        <v>0</v>
      </c>
      <c r="T191" s="214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15" t="s">
        <v>187</v>
      </c>
      <c r="AT191" s="215" t="s">
        <v>183</v>
      </c>
      <c r="AU191" s="215" t="s">
        <v>188</v>
      </c>
      <c r="AY191" s="15" t="s">
        <v>178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5" t="s">
        <v>182</v>
      </c>
      <c r="BK191" s="216">
        <f>ROUND(I191*H191,2)</f>
        <v>0</v>
      </c>
      <c r="BL191" s="15" t="s">
        <v>187</v>
      </c>
      <c r="BM191" s="215" t="s">
        <v>2074</v>
      </c>
    </row>
    <row r="192" spans="1:65" s="2" customFormat="1" ht="37.8" customHeight="1">
      <c r="A192" s="36"/>
      <c r="B192" s="37"/>
      <c r="C192" s="203" t="s">
        <v>381</v>
      </c>
      <c r="D192" s="203" t="s">
        <v>183</v>
      </c>
      <c r="E192" s="204" t="s">
        <v>2075</v>
      </c>
      <c r="F192" s="205" t="s">
        <v>2076</v>
      </c>
      <c r="G192" s="206" t="s">
        <v>186</v>
      </c>
      <c r="H192" s="207">
        <v>1.582</v>
      </c>
      <c r="I192" s="208"/>
      <c r="J192" s="209">
        <f>ROUND(I192*H192,2)</f>
        <v>0</v>
      </c>
      <c r="K192" s="210"/>
      <c r="L192" s="42"/>
      <c r="M192" s="211" t="s">
        <v>28</v>
      </c>
      <c r="N192" s="212" t="s">
        <v>46</v>
      </c>
      <c r="O192" s="82"/>
      <c r="P192" s="213">
        <f>O192*H192</f>
        <v>0</v>
      </c>
      <c r="Q192" s="213">
        <v>0.007</v>
      </c>
      <c r="R192" s="213">
        <f>Q192*H192</f>
        <v>0.011074</v>
      </c>
      <c r="S192" s="213">
        <v>0</v>
      </c>
      <c r="T192" s="214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15" t="s">
        <v>187</v>
      </c>
      <c r="AT192" s="215" t="s">
        <v>183</v>
      </c>
      <c r="AU192" s="215" t="s">
        <v>188</v>
      </c>
      <c r="AY192" s="15" t="s">
        <v>178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5" t="s">
        <v>182</v>
      </c>
      <c r="BK192" s="216">
        <f>ROUND(I192*H192,2)</f>
        <v>0</v>
      </c>
      <c r="BL192" s="15" t="s">
        <v>187</v>
      </c>
      <c r="BM192" s="215" t="s">
        <v>2077</v>
      </c>
    </row>
    <row r="193" spans="1:65" s="2" customFormat="1" ht="37.8" customHeight="1">
      <c r="A193" s="36"/>
      <c r="B193" s="37"/>
      <c r="C193" s="203" t="s">
        <v>385</v>
      </c>
      <c r="D193" s="203" t="s">
        <v>183</v>
      </c>
      <c r="E193" s="204" t="s">
        <v>2078</v>
      </c>
      <c r="F193" s="205" t="s">
        <v>518</v>
      </c>
      <c r="G193" s="206" t="s">
        <v>186</v>
      </c>
      <c r="H193" s="207">
        <v>14.754</v>
      </c>
      <c r="I193" s="208"/>
      <c r="J193" s="209">
        <f>ROUND(I193*H193,2)</f>
        <v>0</v>
      </c>
      <c r="K193" s="210"/>
      <c r="L193" s="42"/>
      <c r="M193" s="211" t="s">
        <v>28</v>
      </c>
      <c r="N193" s="212" t="s">
        <v>46</v>
      </c>
      <c r="O193" s="82"/>
      <c r="P193" s="213">
        <f>O193*H193</f>
        <v>0</v>
      </c>
      <c r="Q193" s="213">
        <v>0.019199</v>
      </c>
      <c r="R193" s="213">
        <f>Q193*H193</f>
        <v>0.283262046</v>
      </c>
      <c r="S193" s="213">
        <v>0</v>
      </c>
      <c r="T193" s="214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15" t="s">
        <v>187</v>
      </c>
      <c r="AT193" s="215" t="s">
        <v>183</v>
      </c>
      <c r="AU193" s="215" t="s">
        <v>188</v>
      </c>
      <c r="AY193" s="15" t="s">
        <v>178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5" t="s">
        <v>182</v>
      </c>
      <c r="BK193" s="216">
        <f>ROUND(I193*H193,2)</f>
        <v>0</v>
      </c>
      <c r="BL193" s="15" t="s">
        <v>187</v>
      </c>
      <c r="BM193" s="215" t="s">
        <v>2079</v>
      </c>
    </row>
    <row r="194" spans="1:65" s="2" customFormat="1" ht="37.8" customHeight="1">
      <c r="A194" s="36"/>
      <c r="B194" s="37"/>
      <c r="C194" s="203" t="s">
        <v>389</v>
      </c>
      <c r="D194" s="203" t="s">
        <v>183</v>
      </c>
      <c r="E194" s="204" t="s">
        <v>2080</v>
      </c>
      <c r="F194" s="205" t="s">
        <v>526</v>
      </c>
      <c r="G194" s="206" t="s">
        <v>186</v>
      </c>
      <c r="H194" s="207">
        <v>82.958</v>
      </c>
      <c r="I194" s="208"/>
      <c r="J194" s="209">
        <f>ROUND(I194*H194,2)</f>
        <v>0</v>
      </c>
      <c r="K194" s="210"/>
      <c r="L194" s="42"/>
      <c r="M194" s="211" t="s">
        <v>28</v>
      </c>
      <c r="N194" s="212" t="s">
        <v>46</v>
      </c>
      <c r="O194" s="82"/>
      <c r="P194" s="213">
        <f>O194*H194</f>
        <v>0</v>
      </c>
      <c r="Q194" s="213">
        <v>0.0345</v>
      </c>
      <c r="R194" s="213">
        <f>Q194*H194</f>
        <v>2.862051</v>
      </c>
      <c r="S194" s="213">
        <v>0</v>
      </c>
      <c r="T194" s="214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15" t="s">
        <v>187</v>
      </c>
      <c r="AT194" s="215" t="s">
        <v>183</v>
      </c>
      <c r="AU194" s="215" t="s">
        <v>188</v>
      </c>
      <c r="AY194" s="15" t="s">
        <v>178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5" t="s">
        <v>182</v>
      </c>
      <c r="BK194" s="216">
        <f>ROUND(I194*H194,2)</f>
        <v>0</v>
      </c>
      <c r="BL194" s="15" t="s">
        <v>187</v>
      </c>
      <c r="BM194" s="215" t="s">
        <v>2081</v>
      </c>
    </row>
    <row r="195" spans="1:65" s="2" customFormat="1" ht="24.15" customHeight="1">
      <c r="A195" s="36"/>
      <c r="B195" s="37"/>
      <c r="C195" s="203" t="s">
        <v>395</v>
      </c>
      <c r="D195" s="203" t="s">
        <v>183</v>
      </c>
      <c r="E195" s="204" t="s">
        <v>529</v>
      </c>
      <c r="F195" s="205" t="s">
        <v>530</v>
      </c>
      <c r="G195" s="206" t="s">
        <v>186</v>
      </c>
      <c r="H195" s="207">
        <v>82.958</v>
      </c>
      <c r="I195" s="208"/>
      <c r="J195" s="209">
        <f>ROUND(I195*H195,2)</f>
        <v>0</v>
      </c>
      <c r="K195" s="210"/>
      <c r="L195" s="42"/>
      <c r="M195" s="211" t="s">
        <v>28</v>
      </c>
      <c r="N195" s="212" t="s">
        <v>46</v>
      </c>
      <c r="O195" s="82"/>
      <c r="P195" s="213">
        <f>O195*H195</f>
        <v>0</v>
      </c>
      <c r="Q195" s="213">
        <v>0.019</v>
      </c>
      <c r="R195" s="213">
        <f>Q195*H195</f>
        <v>1.5762019999999999</v>
      </c>
      <c r="S195" s="213">
        <v>0</v>
      </c>
      <c r="T195" s="214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15" t="s">
        <v>187</v>
      </c>
      <c r="AT195" s="215" t="s">
        <v>183</v>
      </c>
      <c r="AU195" s="215" t="s">
        <v>188</v>
      </c>
      <c r="AY195" s="15" t="s">
        <v>178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5" t="s">
        <v>182</v>
      </c>
      <c r="BK195" s="216">
        <f>ROUND(I195*H195,2)</f>
        <v>0</v>
      </c>
      <c r="BL195" s="15" t="s">
        <v>187</v>
      </c>
      <c r="BM195" s="215" t="s">
        <v>2082</v>
      </c>
    </row>
    <row r="196" spans="1:65" s="2" customFormat="1" ht="37.8" customHeight="1">
      <c r="A196" s="36"/>
      <c r="B196" s="37"/>
      <c r="C196" s="203" t="s">
        <v>399</v>
      </c>
      <c r="D196" s="203" t="s">
        <v>183</v>
      </c>
      <c r="E196" s="204" t="s">
        <v>533</v>
      </c>
      <c r="F196" s="205" t="s">
        <v>534</v>
      </c>
      <c r="G196" s="206" t="s">
        <v>186</v>
      </c>
      <c r="H196" s="207">
        <v>116.016</v>
      </c>
      <c r="I196" s="208"/>
      <c r="J196" s="209">
        <f>ROUND(I196*H196,2)</f>
        <v>0</v>
      </c>
      <c r="K196" s="210"/>
      <c r="L196" s="42"/>
      <c r="M196" s="211" t="s">
        <v>28</v>
      </c>
      <c r="N196" s="212" t="s">
        <v>46</v>
      </c>
      <c r="O196" s="82"/>
      <c r="P196" s="213">
        <f>O196*H196</f>
        <v>0</v>
      </c>
      <c r="Q196" s="213">
        <v>0.0085</v>
      </c>
      <c r="R196" s="213">
        <f>Q196*H196</f>
        <v>0.9861360000000001</v>
      </c>
      <c r="S196" s="213">
        <v>0</v>
      </c>
      <c r="T196" s="214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15" t="s">
        <v>187</v>
      </c>
      <c r="AT196" s="215" t="s">
        <v>183</v>
      </c>
      <c r="AU196" s="215" t="s">
        <v>188</v>
      </c>
      <c r="AY196" s="15" t="s">
        <v>178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5" t="s">
        <v>182</v>
      </c>
      <c r="BK196" s="216">
        <f>ROUND(I196*H196,2)</f>
        <v>0</v>
      </c>
      <c r="BL196" s="15" t="s">
        <v>187</v>
      </c>
      <c r="BM196" s="215" t="s">
        <v>2083</v>
      </c>
    </row>
    <row r="197" spans="1:65" s="2" customFormat="1" ht="37.8" customHeight="1">
      <c r="A197" s="36"/>
      <c r="B197" s="37"/>
      <c r="C197" s="203" t="s">
        <v>403</v>
      </c>
      <c r="D197" s="203" t="s">
        <v>183</v>
      </c>
      <c r="E197" s="204" t="s">
        <v>537</v>
      </c>
      <c r="F197" s="205" t="s">
        <v>538</v>
      </c>
      <c r="G197" s="206" t="s">
        <v>186</v>
      </c>
      <c r="H197" s="207">
        <v>3.706</v>
      </c>
      <c r="I197" s="208"/>
      <c r="J197" s="209">
        <f>ROUND(I197*H197,2)</f>
        <v>0</v>
      </c>
      <c r="K197" s="210"/>
      <c r="L197" s="42"/>
      <c r="M197" s="211" t="s">
        <v>28</v>
      </c>
      <c r="N197" s="212" t="s">
        <v>46</v>
      </c>
      <c r="O197" s="82"/>
      <c r="P197" s="213">
        <f>O197*H197</f>
        <v>0</v>
      </c>
      <c r="Q197" s="213">
        <v>0</v>
      </c>
      <c r="R197" s="213">
        <f>Q197*H197</f>
        <v>0</v>
      </c>
      <c r="S197" s="213">
        <v>0</v>
      </c>
      <c r="T197" s="214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15" t="s">
        <v>187</v>
      </c>
      <c r="AT197" s="215" t="s">
        <v>183</v>
      </c>
      <c r="AU197" s="215" t="s">
        <v>188</v>
      </c>
      <c r="AY197" s="15" t="s">
        <v>178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5" t="s">
        <v>182</v>
      </c>
      <c r="BK197" s="216">
        <f>ROUND(I197*H197,2)</f>
        <v>0</v>
      </c>
      <c r="BL197" s="15" t="s">
        <v>187</v>
      </c>
      <c r="BM197" s="215" t="s">
        <v>2084</v>
      </c>
    </row>
    <row r="198" spans="1:65" s="2" customFormat="1" ht="14.4" customHeight="1">
      <c r="A198" s="36"/>
      <c r="B198" s="37"/>
      <c r="C198" s="203" t="s">
        <v>407</v>
      </c>
      <c r="D198" s="203" t="s">
        <v>183</v>
      </c>
      <c r="E198" s="204" t="s">
        <v>541</v>
      </c>
      <c r="F198" s="205" t="s">
        <v>542</v>
      </c>
      <c r="G198" s="206" t="s">
        <v>186</v>
      </c>
      <c r="H198" s="207">
        <v>98.579</v>
      </c>
      <c r="I198" s="208"/>
      <c r="J198" s="209">
        <f>ROUND(I198*H198,2)</f>
        <v>0</v>
      </c>
      <c r="K198" s="210"/>
      <c r="L198" s="42"/>
      <c r="M198" s="211" t="s">
        <v>28</v>
      </c>
      <c r="N198" s="212" t="s">
        <v>46</v>
      </c>
      <c r="O198" s="82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15" t="s">
        <v>187</v>
      </c>
      <c r="AT198" s="215" t="s">
        <v>183</v>
      </c>
      <c r="AU198" s="215" t="s">
        <v>188</v>
      </c>
      <c r="AY198" s="15" t="s">
        <v>178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5" t="s">
        <v>182</v>
      </c>
      <c r="BK198" s="216">
        <f>ROUND(I198*H198,2)</f>
        <v>0</v>
      </c>
      <c r="BL198" s="15" t="s">
        <v>187</v>
      </c>
      <c r="BM198" s="215" t="s">
        <v>2085</v>
      </c>
    </row>
    <row r="199" spans="1:63" s="12" customFormat="1" ht="20.85" customHeight="1">
      <c r="A199" s="12"/>
      <c r="B199" s="187"/>
      <c r="C199" s="188"/>
      <c r="D199" s="189" t="s">
        <v>73</v>
      </c>
      <c r="E199" s="201" t="s">
        <v>448</v>
      </c>
      <c r="F199" s="201" t="s">
        <v>544</v>
      </c>
      <c r="G199" s="188"/>
      <c r="H199" s="188"/>
      <c r="I199" s="191"/>
      <c r="J199" s="202">
        <f>BK199</f>
        <v>0</v>
      </c>
      <c r="K199" s="188"/>
      <c r="L199" s="193"/>
      <c r="M199" s="194"/>
      <c r="N199" s="195"/>
      <c r="O199" s="195"/>
      <c r="P199" s="196">
        <f>SUM(P200:P202)</f>
        <v>0</v>
      </c>
      <c r="Q199" s="195"/>
      <c r="R199" s="196">
        <f>SUM(R200:R202)</f>
        <v>1.7751185976000001</v>
      </c>
      <c r="S199" s="195"/>
      <c r="T199" s="197">
        <f>SUM(T200:T202)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98" t="s">
        <v>82</v>
      </c>
      <c r="AT199" s="199" t="s">
        <v>73</v>
      </c>
      <c r="AU199" s="199" t="s">
        <v>182</v>
      </c>
      <c r="AY199" s="198" t="s">
        <v>178</v>
      </c>
      <c r="BK199" s="200">
        <f>SUM(BK200:BK202)</f>
        <v>0</v>
      </c>
    </row>
    <row r="200" spans="1:65" s="2" customFormat="1" ht="37.8" customHeight="1">
      <c r="A200" s="36"/>
      <c r="B200" s="37"/>
      <c r="C200" s="203" t="s">
        <v>414</v>
      </c>
      <c r="D200" s="203" t="s">
        <v>183</v>
      </c>
      <c r="E200" s="204" t="s">
        <v>2086</v>
      </c>
      <c r="F200" s="205" t="s">
        <v>2087</v>
      </c>
      <c r="G200" s="206" t="s">
        <v>213</v>
      </c>
      <c r="H200" s="207">
        <v>0.164</v>
      </c>
      <c r="I200" s="208"/>
      <c r="J200" s="209">
        <f>ROUND(I200*H200,2)</f>
        <v>0</v>
      </c>
      <c r="K200" s="210"/>
      <c r="L200" s="42"/>
      <c r="M200" s="211" t="s">
        <v>28</v>
      </c>
      <c r="N200" s="212" t="s">
        <v>46</v>
      </c>
      <c r="O200" s="82"/>
      <c r="P200" s="213">
        <f>O200*H200</f>
        <v>0</v>
      </c>
      <c r="Q200" s="213">
        <v>2.25634</v>
      </c>
      <c r="R200" s="213">
        <f>Q200*H200</f>
        <v>0.37003976</v>
      </c>
      <c r="S200" s="213">
        <v>0</v>
      </c>
      <c r="T200" s="214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15" t="s">
        <v>187</v>
      </c>
      <c r="AT200" s="215" t="s">
        <v>183</v>
      </c>
      <c r="AU200" s="215" t="s">
        <v>188</v>
      </c>
      <c r="AY200" s="15" t="s">
        <v>178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5" t="s">
        <v>182</v>
      </c>
      <c r="BK200" s="216">
        <f>ROUND(I200*H200,2)</f>
        <v>0</v>
      </c>
      <c r="BL200" s="15" t="s">
        <v>187</v>
      </c>
      <c r="BM200" s="215" t="s">
        <v>2088</v>
      </c>
    </row>
    <row r="201" spans="1:65" s="2" customFormat="1" ht="37.8" customHeight="1">
      <c r="A201" s="36"/>
      <c r="B201" s="37"/>
      <c r="C201" s="203" t="s">
        <v>412</v>
      </c>
      <c r="D201" s="203" t="s">
        <v>183</v>
      </c>
      <c r="E201" s="204" t="s">
        <v>2089</v>
      </c>
      <c r="F201" s="205" t="s">
        <v>2090</v>
      </c>
      <c r="G201" s="206" t="s">
        <v>186</v>
      </c>
      <c r="H201" s="207">
        <v>2.802</v>
      </c>
      <c r="I201" s="208"/>
      <c r="J201" s="209">
        <f>ROUND(I201*H201,2)</f>
        <v>0</v>
      </c>
      <c r="K201" s="210"/>
      <c r="L201" s="42"/>
      <c r="M201" s="211" t="s">
        <v>28</v>
      </c>
      <c r="N201" s="212" t="s">
        <v>46</v>
      </c>
      <c r="O201" s="82"/>
      <c r="P201" s="213">
        <f>O201*H201</f>
        <v>0</v>
      </c>
      <c r="Q201" s="213">
        <v>0.3456288</v>
      </c>
      <c r="R201" s="213">
        <f>Q201*H201</f>
        <v>0.9684518976000001</v>
      </c>
      <c r="S201" s="213">
        <v>0</v>
      </c>
      <c r="T201" s="214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15" t="s">
        <v>187</v>
      </c>
      <c r="AT201" s="215" t="s">
        <v>183</v>
      </c>
      <c r="AU201" s="215" t="s">
        <v>188</v>
      </c>
      <c r="AY201" s="15" t="s">
        <v>178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5" t="s">
        <v>182</v>
      </c>
      <c r="BK201" s="216">
        <f>ROUND(I201*H201,2)</f>
        <v>0</v>
      </c>
      <c r="BL201" s="15" t="s">
        <v>187</v>
      </c>
      <c r="BM201" s="215" t="s">
        <v>2091</v>
      </c>
    </row>
    <row r="202" spans="1:65" s="2" customFormat="1" ht="24.15" customHeight="1">
      <c r="A202" s="36"/>
      <c r="B202" s="37"/>
      <c r="C202" s="217" t="s">
        <v>421</v>
      </c>
      <c r="D202" s="217" t="s">
        <v>272</v>
      </c>
      <c r="E202" s="218" t="s">
        <v>2092</v>
      </c>
      <c r="F202" s="219" t="s">
        <v>2093</v>
      </c>
      <c r="G202" s="220" t="s">
        <v>186</v>
      </c>
      <c r="H202" s="221">
        <v>3.082</v>
      </c>
      <c r="I202" s="222"/>
      <c r="J202" s="223">
        <f>ROUND(I202*H202,2)</f>
        <v>0</v>
      </c>
      <c r="K202" s="224"/>
      <c r="L202" s="225"/>
      <c r="M202" s="226" t="s">
        <v>28</v>
      </c>
      <c r="N202" s="227" t="s">
        <v>46</v>
      </c>
      <c r="O202" s="82"/>
      <c r="P202" s="213">
        <f>O202*H202</f>
        <v>0</v>
      </c>
      <c r="Q202" s="213">
        <v>0.14167</v>
      </c>
      <c r="R202" s="213">
        <f>Q202*H202</f>
        <v>0.43662693999999996</v>
      </c>
      <c r="S202" s="213">
        <v>0</v>
      </c>
      <c r="T202" s="214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15" t="s">
        <v>215</v>
      </c>
      <c r="AT202" s="215" t="s">
        <v>272</v>
      </c>
      <c r="AU202" s="215" t="s">
        <v>188</v>
      </c>
      <c r="AY202" s="15" t="s">
        <v>178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5" t="s">
        <v>182</v>
      </c>
      <c r="BK202" s="216">
        <f>ROUND(I202*H202,2)</f>
        <v>0</v>
      </c>
      <c r="BL202" s="15" t="s">
        <v>187</v>
      </c>
      <c r="BM202" s="215" t="s">
        <v>2094</v>
      </c>
    </row>
    <row r="203" spans="1:63" s="12" customFormat="1" ht="22.8" customHeight="1">
      <c r="A203" s="12"/>
      <c r="B203" s="187"/>
      <c r="C203" s="188"/>
      <c r="D203" s="189" t="s">
        <v>73</v>
      </c>
      <c r="E203" s="201" t="s">
        <v>219</v>
      </c>
      <c r="F203" s="201" t="s">
        <v>725</v>
      </c>
      <c r="G203" s="188"/>
      <c r="H203" s="188"/>
      <c r="I203" s="191"/>
      <c r="J203" s="202">
        <f>BK203</f>
        <v>0</v>
      </c>
      <c r="K203" s="188"/>
      <c r="L203" s="193"/>
      <c r="M203" s="194"/>
      <c r="N203" s="195"/>
      <c r="O203" s="195"/>
      <c r="P203" s="196">
        <f>P204+P207+P215+P219+P224+P230</f>
        <v>0</v>
      </c>
      <c r="Q203" s="195"/>
      <c r="R203" s="196">
        <f>R204+R207+R215+R219+R224+R230</f>
        <v>32.6653498438002</v>
      </c>
      <c r="S203" s="195"/>
      <c r="T203" s="197">
        <f>T204+T207+T215+T219+T224+T230</f>
        <v>52.01711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98" t="s">
        <v>82</v>
      </c>
      <c r="AT203" s="199" t="s">
        <v>73</v>
      </c>
      <c r="AU203" s="199" t="s">
        <v>82</v>
      </c>
      <c r="AY203" s="198" t="s">
        <v>178</v>
      </c>
      <c r="BK203" s="200">
        <f>BK204+BK207+BK215+BK219+BK224+BK230</f>
        <v>0</v>
      </c>
    </row>
    <row r="204" spans="1:63" s="12" customFormat="1" ht="20.85" customHeight="1">
      <c r="A204" s="12"/>
      <c r="B204" s="187"/>
      <c r="C204" s="188"/>
      <c r="D204" s="189" t="s">
        <v>73</v>
      </c>
      <c r="E204" s="201" t="s">
        <v>575</v>
      </c>
      <c r="F204" s="201" t="s">
        <v>746</v>
      </c>
      <c r="G204" s="188"/>
      <c r="H204" s="188"/>
      <c r="I204" s="191"/>
      <c r="J204" s="202">
        <f>BK204</f>
        <v>0</v>
      </c>
      <c r="K204" s="188"/>
      <c r="L204" s="193"/>
      <c r="M204" s="194"/>
      <c r="N204" s="195"/>
      <c r="O204" s="195"/>
      <c r="P204" s="196">
        <f>SUM(P205:P206)</f>
        <v>0</v>
      </c>
      <c r="Q204" s="195"/>
      <c r="R204" s="196">
        <f>SUM(R205:R206)</f>
        <v>0</v>
      </c>
      <c r="S204" s="195"/>
      <c r="T204" s="197">
        <f>SUM(T205:T206)</f>
        <v>10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98" t="s">
        <v>82</v>
      </c>
      <c r="AT204" s="199" t="s">
        <v>73</v>
      </c>
      <c r="AU204" s="199" t="s">
        <v>182</v>
      </c>
      <c r="AY204" s="198" t="s">
        <v>178</v>
      </c>
      <c r="BK204" s="200">
        <f>SUM(BK205:BK206)</f>
        <v>0</v>
      </c>
    </row>
    <row r="205" spans="1:65" s="2" customFormat="1" ht="24.15" customHeight="1">
      <c r="A205" s="36"/>
      <c r="B205" s="37"/>
      <c r="C205" s="203" t="s">
        <v>425</v>
      </c>
      <c r="D205" s="203" t="s">
        <v>183</v>
      </c>
      <c r="E205" s="204" t="s">
        <v>2095</v>
      </c>
      <c r="F205" s="205" t="s">
        <v>2096</v>
      </c>
      <c r="G205" s="206" t="s">
        <v>374</v>
      </c>
      <c r="H205" s="207">
        <v>1</v>
      </c>
      <c r="I205" s="208"/>
      <c r="J205" s="209">
        <f>ROUND(I205*H205,2)</f>
        <v>0</v>
      </c>
      <c r="K205" s="210"/>
      <c r="L205" s="42"/>
      <c r="M205" s="211" t="s">
        <v>28</v>
      </c>
      <c r="N205" s="212" t="s">
        <v>46</v>
      </c>
      <c r="O205" s="82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15" t="s">
        <v>187</v>
      </c>
      <c r="AT205" s="215" t="s">
        <v>183</v>
      </c>
      <c r="AU205" s="215" t="s">
        <v>188</v>
      </c>
      <c r="AY205" s="15" t="s">
        <v>178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5" t="s">
        <v>182</v>
      </c>
      <c r="BK205" s="216">
        <f>ROUND(I205*H205,2)</f>
        <v>0</v>
      </c>
      <c r="BL205" s="15" t="s">
        <v>187</v>
      </c>
      <c r="BM205" s="215" t="s">
        <v>2097</v>
      </c>
    </row>
    <row r="206" spans="1:65" s="2" customFormat="1" ht="24.15" customHeight="1">
      <c r="A206" s="36"/>
      <c r="B206" s="37"/>
      <c r="C206" s="203" t="s">
        <v>429</v>
      </c>
      <c r="D206" s="203" t="s">
        <v>183</v>
      </c>
      <c r="E206" s="204" t="s">
        <v>748</v>
      </c>
      <c r="F206" s="205" t="s">
        <v>749</v>
      </c>
      <c r="G206" s="206" t="s">
        <v>186</v>
      </c>
      <c r="H206" s="207">
        <v>500</v>
      </c>
      <c r="I206" s="208"/>
      <c r="J206" s="209">
        <f>ROUND(I206*H206,2)</f>
        <v>0</v>
      </c>
      <c r="K206" s="210"/>
      <c r="L206" s="42"/>
      <c r="M206" s="211" t="s">
        <v>28</v>
      </c>
      <c r="N206" s="212" t="s">
        <v>46</v>
      </c>
      <c r="O206" s="82"/>
      <c r="P206" s="213">
        <f>O206*H206</f>
        <v>0</v>
      </c>
      <c r="Q206" s="213">
        <v>0</v>
      </c>
      <c r="R206" s="213">
        <f>Q206*H206</f>
        <v>0</v>
      </c>
      <c r="S206" s="213">
        <v>0.02</v>
      </c>
      <c r="T206" s="214">
        <f>S206*H206</f>
        <v>10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15" t="s">
        <v>187</v>
      </c>
      <c r="AT206" s="215" t="s">
        <v>183</v>
      </c>
      <c r="AU206" s="215" t="s">
        <v>188</v>
      </c>
      <c r="AY206" s="15" t="s">
        <v>178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5" t="s">
        <v>182</v>
      </c>
      <c r="BK206" s="216">
        <f>ROUND(I206*H206,2)</f>
        <v>0</v>
      </c>
      <c r="BL206" s="15" t="s">
        <v>187</v>
      </c>
      <c r="BM206" s="215" t="s">
        <v>2098</v>
      </c>
    </row>
    <row r="207" spans="1:63" s="12" customFormat="1" ht="20.85" customHeight="1">
      <c r="A207" s="12"/>
      <c r="B207" s="187"/>
      <c r="C207" s="188"/>
      <c r="D207" s="189" t="s">
        <v>73</v>
      </c>
      <c r="E207" s="201" t="s">
        <v>580</v>
      </c>
      <c r="F207" s="201" t="s">
        <v>751</v>
      </c>
      <c r="G207" s="188"/>
      <c r="H207" s="188"/>
      <c r="I207" s="191"/>
      <c r="J207" s="202">
        <f>BK207</f>
        <v>0</v>
      </c>
      <c r="K207" s="188"/>
      <c r="L207" s="193"/>
      <c r="M207" s="194"/>
      <c r="N207" s="195"/>
      <c r="O207" s="195"/>
      <c r="P207" s="196">
        <f>SUM(P208:P214)</f>
        <v>0</v>
      </c>
      <c r="Q207" s="195"/>
      <c r="R207" s="196">
        <f>SUM(R208:R214)</f>
        <v>0.0037309999999999995</v>
      </c>
      <c r="S207" s="195"/>
      <c r="T207" s="197">
        <f>SUM(T208:T214)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98" t="s">
        <v>82</v>
      </c>
      <c r="AT207" s="199" t="s">
        <v>73</v>
      </c>
      <c r="AU207" s="199" t="s">
        <v>182</v>
      </c>
      <c r="AY207" s="198" t="s">
        <v>178</v>
      </c>
      <c r="BK207" s="200">
        <f>SUM(BK208:BK214)</f>
        <v>0</v>
      </c>
    </row>
    <row r="208" spans="1:65" s="2" customFormat="1" ht="37.8" customHeight="1">
      <c r="A208" s="36"/>
      <c r="B208" s="37"/>
      <c r="C208" s="203" t="s">
        <v>433</v>
      </c>
      <c r="D208" s="203" t="s">
        <v>183</v>
      </c>
      <c r="E208" s="204" t="s">
        <v>753</v>
      </c>
      <c r="F208" s="205" t="s">
        <v>754</v>
      </c>
      <c r="G208" s="206" t="s">
        <v>186</v>
      </c>
      <c r="H208" s="207">
        <v>42.5</v>
      </c>
      <c r="I208" s="208"/>
      <c r="J208" s="209">
        <f>ROUND(I208*H208,2)</f>
        <v>0</v>
      </c>
      <c r="K208" s="210"/>
      <c r="L208" s="42"/>
      <c r="M208" s="211" t="s">
        <v>28</v>
      </c>
      <c r="N208" s="212" t="s">
        <v>46</v>
      </c>
      <c r="O208" s="82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15" t="s">
        <v>187</v>
      </c>
      <c r="AT208" s="215" t="s">
        <v>183</v>
      </c>
      <c r="AU208" s="215" t="s">
        <v>188</v>
      </c>
      <c r="AY208" s="15" t="s">
        <v>178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5" t="s">
        <v>182</v>
      </c>
      <c r="BK208" s="216">
        <f>ROUND(I208*H208,2)</f>
        <v>0</v>
      </c>
      <c r="BL208" s="15" t="s">
        <v>187</v>
      </c>
      <c r="BM208" s="215" t="s">
        <v>2099</v>
      </c>
    </row>
    <row r="209" spans="1:65" s="2" customFormat="1" ht="49.05" customHeight="1">
      <c r="A209" s="36"/>
      <c r="B209" s="37"/>
      <c r="C209" s="203" t="s">
        <v>438</v>
      </c>
      <c r="D209" s="203" t="s">
        <v>183</v>
      </c>
      <c r="E209" s="204" t="s">
        <v>757</v>
      </c>
      <c r="F209" s="205" t="s">
        <v>758</v>
      </c>
      <c r="G209" s="206" t="s">
        <v>186</v>
      </c>
      <c r="H209" s="207">
        <v>425</v>
      </c>
      <c r="I209" s="208"/>
      <c r="J209" s="209">
        <f>ROUND(I209*H209,2)</f>
        <v>0</v>
      </c>
      <c r="K209" s="210"/>
      <c r="L209" s="42"/>
      <c r="M209" s="211" t="s">
        <v>28</v>
      </c>
      <c r="N209" s="212" t="s">
        <v>46</v>
      </c>
      <c r="O209" s="82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15" t="s">
        <v>187</v>
      </c>
      <c r="AT209" s="215" t="s">
        <v>183</v>
      </c>
      <c r="AU209" s="215" t="s">
        <v>188</v>
      </c>
      <c r="AY209" s="15" t="s">
        <v>178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5" t="s">
        <v>182</v>
      </c>
      <c r="BK209" s="216">
        <f>ROUND(I209*H209,2)</f>
        <v>0</v>
      </c>
      <c r="BL209" s="15" t="s">
        <v>187</v>
      </c>
      <c r="BM209" s="215" t="s">
        <v>2100</v>
      </c>
    </row>
    <row r="210" spans="1:65" s="2" customFormat="1" ht="37.8" customHeight="1">
      <c r="A210" s="36"/>
      <c r="B210" s="37"/>
      <c r="C210" s="203" t="s">
        <v>442</v>
      </c>
      <c r="D210" s="203" t="s">
        <v>183</v>
      </c>
      <c r="E210" s="204" t="s">
        <v>761</v>
      </c>
      <c r="F210" s="205" t="s">
        <v>762</v>
      </c>
      <c r="G210" s="206" t="s">
        <v>186</v>
      </c>
      <c r="H210" s="207">
        <v>42.5</v>
      </c>
      <c r="I210" s="208"/>
      <c r="J210" s="209">
        <f>ROUND(I210*H210,2)</f>
        <v>0</v>
      </c>
      <c r="K210" s="210"/>
      <c r="L210" s="42"/>
      <c r="M210" s="211" t="s">
        <v>28</v>
      </c>
      <c r="N210" s="212" t="s">
        <v>46</v>
      </c>
      <c r="O210" s="82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15" t="s">
        <v>187</v>
      </c>
      <c r="AT210" s="215" t="s">
        <v>183</v>
      </c>
      <c r="AU210" s="215" t="s">
        <v>188</v>
      </c>
      <c r="AY210" s="15" t="s">
        <v>178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5" t="s">
        <v>182</v>
      </c>
      <c r="BK210" s="216">
        <f>ROUND(I210*H210,2)</f>
        <v>0</v>
      </c>
      <c r="BL210" s="15" t="s">
        <v>187</v>
      </c>
      <c r="BM210" s="215" t="s">
        <v>2101</v>
      </c>
    </row>
    <row r="211" spans="1:65" s="2" customFormat="1" ht="24.15" customHeight="1">
      <c r="A211" s="36"/>
      <c r="B211" s="37"/>
      <c r="C211" s="203" t="s">
        <v>448</v>
      </c>
      <c r="D211" s="203" t="s">
        <v>183</v>
      </c>
      <c r="E211" s="204" t="s">
        <v>765</v>
      </c>
      <c r="F211" s="205" t="s">
        <v>766</v>
      </c>
      <c r="G211" s="206" t="s">
        <v>186</v>
      </c>
      <c r="H211" s="207">
        <v>42.5</v>
      </c>
      <c r="I211" s="208"/>
      <c r="J211" s="209">
        <f>ROUND(I211*H211,2)</f>
        <v>0</v>
      </c>
      <c r="K211" s="210"/>
      <c r="L211" s="42"/>
      <c r="M211" s="211" t="s">
        <v>28</v>
      </c>
      <c r="N211" s="212" t="s">
        <v>46</v>
      </c>
      <c r="O211" s="82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15" t="s">
        <v>187</v>
      </c>
      <c r="AT211" s="215" t="s">
        <v>183</v>
      </c>
      <c r="AU211" s="215" t="s">
        <v>188</v>
      </c>
      <c r="AY211" s="15" t="s">
        <v>178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5" t="s">
        <v>182</v>
      </c>
      <c r="BK211" s="216">
        <f>ROUND(I211*H211,2)</f>
        <v>0</v>
      </c>
      <c r="BL211" s="15" t="s">
        <v>187</v>
      </c>
      <c r="BM211" s="215" t="s">
        <v>2102</v>
      </c>
    </row>
    <row r="212" spans="1:65" s="2" customFormat="1" ht="24.15" customHeight="1">
      <c r="A212" s="36"/>
      <c r="B212" s="37"/>
      <c r="C212" s="203" t="s">
        <v>452</v>
      </c>
      <c r="D212" s="203" t="s">
        <v>183</v>
      </c>
      <c r="E212" s="204" t="s">
        <v>769</v>
      </c>
      <c r="F212" s="205" t="s">
        <v>770</v>
      </c>
      <c r="G212" s="206" t="s">
        <v>186</v>
      </c>
      <c r="H212" s="207">
        <v>425</v>
      </c>
      <c r="I212" s="208"/>
      <c r="J212" s="209">
        <f>ROUND(I212*H212,2)</f>
        <v>0</v>
      </c>
      <c r="K212" s="210"/>
      <c r="L212" s="42"/>
      <c r="M212" s="211" t="s">
        <v>28</v>
      </c>
      <c r="N212" s="212" t="s">
        <v>46</v>
      </c>
      <c r="O212" s="82"/>
      <c r="P212" s="213">
        <f>O212*H212</f>
        <v>0</v>
      </c>
      <c r="Q212" s="213">
        <v>0</v>
      </c>
      <c r="R212" s="213">
        <f>Q212*H212</f>
        <v>0</v>
      </c>
      <c r="S212" s="213">
        <v>0</v>
      </c>
      <c r="T212" s="214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15" t="s">
        <v>187</v>
      </c>
      <c r="AT212" s="215" t="s">
        <v>183</v>
      </c>
      <c r="AU212" s="215" t="s">
        <v>188</v>
      </c>
      <c r="AY212" s="15" t="s">
        <v>178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5" t="s">
        <v>182</v>
      </c>
      <c r="BK212" s="216">
        <f>ROUND(I212*H212,2)</f>
        <v>0</v>
      </c>
      <c r="BL212" s="15" t="s">
        <v>187</v>
      </c>
      <c r="BM212" s="215" t="s">
        <v>2103</v>
      </c>
    </row>
    <row r="213" spans="1:65" s="2" customFormat="1" ht="24.15" customHeight="1">
      <c r="A213" s="36"/>
      <c r="B213" s="37"/>
      <c r="C213" s="203" t="s">
        <v>458</v>
      </c>
      <c r="D213" s="203" t="s">
        <v>183</v>
      </c>
      <c r="E213" s="204" t="s">
        <v>773</v>
      </c>
      <c r="F213" s="205" t="s">
        <v>774</v>
      </c>
      <c r="G213" s="206" t="s">
        <v>186</v>
      </c>
      <c r="H213" s="207">
        <v>42.5</v>
      </c>
      <c r="I213" s="208"/>
      <c r="J213" s="209">
        <f>ROUND(I213*H213,2)</f>
        <v>0</v>
      </c>
      <c r="K213" s="210"/>
      <c r="L213" s="42"/>
      <c r="M213" s="211" t="s">
        <v>28</v>
      </c>
      <c r="N213" s="212" t="s">
        <v>46</v>
      </c>
      <c r="O213" s="82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15" t="s">
        <v>187</v>
      </c>
      <c r="AT213" s="215" t="s">
        <v>183</v>
      </c>
      <c r="AU213" s="215" t="s">
        <v>188</v>
      </c>
      <c r="AY213" s="15" t="s">
        <v>178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5" t="s">
        <v>182</v>
      </c>
      <c r="BK213" s="216">
        <f>ROUND(I213*H213,2)</f>
        <v>0</v>
      </c>
      <c r="BL213" s="15" t="s">
        <v>187</v>
      </c>
      <c r="BM213" s="215" t="s">
        <v>2104</v>
      </c>
    </row>
    <row r="214" spans="1:65" s="2" customFormat="1" ht="37.8" customHeight="1">
      <c r="A214" s="36"/>
      <c r="B214" s="37"/>
      <c r="C214" s="203" t="s">
        <v>462</v>
      </c>
      <c r="D214" s="203" t="s">
        <v>183</v>
      </c>
      <c r="E214" s="204" t="s">
        <v>777</v>
      </c>
      <c r="F214" s="205" t="s">
        <v>778</v>
      </c>
      <c r="G214" s="206" t="s">
        <v>186</v>
      </c>
      <c r="H214" s="207">
        <v>28.7</v>
      </c>
      <c r="I214" s="208"/>
      <c r="J214" s="209">
        <f>ROUND(I214*H214,2)</f>
        <v>0</v>
      </c>
      <c r="K214" s="210"/>
      <c r="L214" s="42"/>
      <c r="M214" s="211" t="s">
        <v>28</v>
      </c>
      <c r="N214" s="212" t="s">
        <v>46</v>
      </c>
      <c r="O214" s="82"/>
      <c r="P214" s="213">
        <f>O214*H214</f>
        <v>0</v>
      </c>
      <c r="Q214" s="213">
        <v>0.00013</v>
      </c>
      <c r="R214" s="213">
        <f>Q214*H214</f>
        <v>0.0037309999999999995</v>
      </c>
      <c r="S214" s="213">
        <v>0</v>
      </c>
      <c r="T214" s="214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15" t="s">
        <v>187</v>
      </c>
      <c r="AT214" s="215" t="s">
        <v>183</v>
      </c>
      <c r="AU214" s="215" t="s">
        <v>188</v>
      </c>
      <c r="AY214" s="15" t="s">
        <v>178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5" t="s">
        <v>182</v>
      </c>
      <c r="BK214" s="216">
        <f>ROUND(I214*H214,2)</f>
        <v>0</v>
      </c>
      <c r="BL214" s="15" t="s">
        <v>187</v>
      </c>
      <c r="BM214" s="215" t="s">
        <v>2105</v>
      </c>
    </row>
    <row r="215" spans="1:63" s="12" customFormat="1" ht="20.85" customHeight="1">
      <c r="A215" s="12"/>
      <c r="B215" s="187"/>
      <c r="C215" s="188"/>
      <c r="D215" s="189" t="s">
        <v>73</v>
      </c>
      <c r="E215" s="201" t="s">
        <v>584</v>
      </c>
      <c r="F215" s="201" t="s">
        <v>780</v>
      </c>
      <c r="G215" s="188"/>
      <c r="H215" s="188"/>
      <c r="I215" s="191"/>
      <c r="J215" s="202">
        <f>BK215</f>
        <v>0</v>
      </c>
      <c r="K215" s="188"/>
      <c r="L215" s="193"/>
      <c r="M215" s="194"/>
      <c r="N215" s="195"/>
      <c r="O215" s="195"/>
      <c r="P215" s="196">
        <f>SUM(P216:P218)</f>
        <v>0</v>
      </c>
      <c r="Q215" s="195"/>
      <c r="R215" s="196">
        <f>SUM(R216:R218)</f>
        <v>0.0019593438002</v>
      </c>
      <c r="S215" s="195"/>
      <c r="T215" s="197">
        <f>SUM(T216:T218)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198" t="s">
        <v>82</v>
      </c>
      <c r="AT215" s="199" t="s">
        <v>73</v>
      </c>
      <c r="AU215" s="199" t="s">
        <v>182</v>
      </c>
      <c r="AY215" s="198" t="s">
        <v>178</v>
      </c>
      <c r="BK215" s="200">
        <f>SUM(BK216:BK218)</f>
        <v>0</v>
      </c>
    </row>
    <row r="216" spans="1:65" s="2" customFormat="1" ht="37.8" customHeight="1">
      <c r="A216" s="36"/>
      <c r="B216" s="37"/>
      <c r="C216" s="203" t="s">
        <v>466</v>
      </c>
      <c r="D216" s="203" t="s">
        <v>183</v>
      </c>
      <c r="E216" s="204" t="s">
        <v>782</v>
      </c>
      <c r="F216" s="205" t="s">
        <v>783</v>
      </c>
      <c r="G216" s="206" t="s">
        <v>186</v>
      </c>
      <c r="H216" s="207">
        <v>28.7</v>
      </c>
      <c r="I216" s="208"/>
      <c r="J216" s="209">
        <f>ROUND(I216*H216,2)</f>
        <v>0</v>
      </c>
      <c r="K216" s="210"/>
      <c r="L216" s="42"/>
      <c r="M216" s="211" t="s">
        <v>28</v>
      </c>
      <c r="N216" s="212" t="s">
        <v>46</v>
      </c>
      <c r="O216" s="82"/>
      <c r="P216" s="213">
        <f>O216*H216</f>
        <v>0</v>
      </c>
      <c r="Q216" s="213">
        <v>3.95E-05</v>
      </c>
      <c r="R216" s="213">
        <f>Q216*H216</f>
        <v>0.00113365</v>
      </c>
      <c r="S216" s="213">
        <v>0</v>
      </c>
      <c r="T216" s="214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15" t="s">
        <v>187</v>
      </c>
      <c r="AT216" s="215" t="s">
        <v>183</v>
      </c>
      <c r="AU216" s="215" t="s">
        <v>188</v>
      </c>
      <c r="AY216" s="15" t="s">
        <v>178</v>
      </c>
      <c r="BE216" s="216">
        <f>IF(N216="základní",J216,0)</f>
        <v>0</v>
      </c>
      <c r="BF216" s="216">
        <f>IF(N216="snížená",J216,0)</f>
        <v>0</v>
      </c>
      <c r="BG216" s="216">
        <f>IF(N216="zákl. přenesená",J216,0)</f>
        <v>0</v>
      </c>
      <c r="BH216" s="216">
        <f>IF(N216="sníž. přenesená",J216,0)</f>
        <v>0</v>
      </c>
      <c r="BI216" s="216">
        <f>IF(N216="nulová",J216,0)</f>
        <v>0</v>
      </c>
      <c r="BJ216" s="15" t="s">
        <v>182</v>
      </c>
      <c r="BK216" s="216">
        <f>ROUND(I216*H216,2)</f>
        <v>0</v>
      </c>
      <c r="BL216" s="15" t="s">
        <v>187</v>
      </c>
      <c r="BM216" s="215" t="s">
        <v>2106</v>
      </c>
    </row>
    <row r="217" spans="1:65" s="2" customFormat="1" ht="37.8" customHeight="1">
      <c r="A217" s="36"/>
      <c r="B217" s="37"/>
      <c r="C217" s="203" t="s">
        <v>470</v>
      </c>
      <c r="D217" s="203" t="s">
        <v>183</v>
      </c>
      <c r="E217" s="204" t="s">
        <v>786</v>
      </c>
      <c r="F217" s="205" t="s">
        <v>787</v>
      </c>
      <c r="G217" s="206" t="s">
        <v>374</v>
      </c>
      <c r="H217" s="207">
        <v>7.783</v>
      </c>
      <c r="I217" s="208"/>
      <c r="J217" s="209">
        <f>ROUND(I217*H217,2)</f>
        <v>0</v>
      </c>
      <c r="K217" s="210"/>
      <c r="L217" s="42"/>
      <c r="M217" s="211" t="s">
        <v>28</v>
      </c>
      <c r="N217" s="212" t="s">
        <v>46</v>
      </c>
      <c r="O217" s="82"/>
      <c r="P217" s="213">
        <f>O217*H217</f>
        <v>0</v>
      </c>
      <c r="Q217" s="213">
        <v>6.0894E-06</v>
      </c>
      <c r="R217" s="213">
        <f>Q217*H217</f>
        <v>4.73938002E-05</v>
      </c>
      <c r="S217" s="213">
        <v>0</v>
      </c>
      <c r="T217" s="214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15" t="s">
        <v>187</v>
      </c>
      <c r="AT217" s="215" t="s">
        <v>183</v>
      </c>
      <c r="AU217" s="215" t="s">
        <v>188</v>
      </c>
      <c r="AY217" s="15" t="s">
        <v>178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5" t="s">
        <v>182</v>
      </c>
      <c r="BK217" s="216">
        <f>ROUND(I217*H217,2)</f>
        <v>0</v>
      </c>
      <c r="BL217" s="15" t="s">
        <v>187</v>
      </c>
      <c r="BM217" s="215" t="s">
        <v>2107</v>
      </c>
    </row>
    <row r="218" spans="1:65" s="2" customFormat="1" ht="24.15" customHeight="1">
      <c r="A218" s="36"/>
      <c r="B218" s="37"/>
      <c r="C218" s="203" t="s">
        <v>474</v>
      </c>
      <c r="D218" s="203" t="s">
        <v>183</v>
      </c>
      <c r="E218" s="204" t="s">
        <v>790</v>
      </c>
      <c r="F218" s="205" t="s">
        <v>791</v>
      </c>
      <c r="G218" s="206" t="s">
        <v>374</v>
      </c>
      <c r="H218" s="207">
        <v>7.783</v>
      </c>
      <c r="I218" s="208"/>
      <c r="J218" s="209">
        <f>ROUND(I218*H218,2)</f>
        <v>0</v>
      </c>
      <c r="K218" s="210"/>
      <c r="L218" s="42"/>
      <c r="M218" s="211" t="s">
        <v>28</v>
      </c>
      <c r="N218" s="212" t="s">
        <v>46</v>
      </c>
      <c r="O218" s="82"/>
      <c r="P218" s="213">
        <f>O218*H218</f>
        <v>0</v>
      </c>
      <c r="Q218" s="213">
        <v>0.0001</v>
      </c>
      <c r="R218" s="213">
        <f>Q218*H218</f>
        <v>0.0007783000000000001</v>
      </c>
      <c r="S218" s="213">
        <v>0</v>
      </c>
      <c r="T218" s="214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15" t="s">
        <v>187</v>
      </c>
      <c r="AT218" s="215" t="s">
        <v>183</v>
      </c>
      <c r="AU218" s="215" t="s">
        <v>188</v>
      </c>
      <c r="AY218" s="15" t="s">
        <v>178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5" t="s">
        <v>182</v>
      </c>
      <c r="BK218" s="216">
        <f>ROUND(I218*H218,2)</f>
        <v>0</v>
      </c>
      <c r="BL218" s="15" t="s">
        <v>187</v>
      </c>
      <c r="BM218" s="215" t="s">
        <v>2108</v>
      </c>
    </row>
    <row r="219" spans="1:63" s="12" customFormat="1" ht="20.85" customHeight="1">
      <c r="A219" s="12"/>
      <c r="B219" s="187"/>
      <c r="C219" s="188"/>
      <c r="D219" s="189" t="s">
        <v>73</v>
      </c>
      <c r="E219" s="201" t="s">
        <v>588</v>
      </c>
      <c r="F219" s="201" t="s">
        <v>793</v>
      </c>
      <c r="G219" s="188"/>
      <c r="H219" s="188"/>
      <c r="I219" s="191"/>
      <c r="J219" s="202">
        <f>BK219</f>
        <v>0</v>
      </c>
      <c r="K219" s="188"/>
      <c r="L219" s="193"/>
      <c r="M219" s="194"/>
      <c r="N219" s="195"/>
      <c r="O219" s="195"/>
      <c r="P219" s="196">
        <f>SUM(P220:P223)</f>
        <v>0</v>
      </c>
      <c r="Q219" s="195"/>
      <c r="R219" s="196">
        <f>SUM(R220:R223)</f>
        <v>0</v>
      </c>
      <c r="S219" s="195"/>
      <c r="T219" s="197">
        <f>SUM(T220:T223)</f>
        <v>0.99451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98" t="s">
        <v>82</v>
      </c>
      <c r="AT219" s="199" t="s">
        <v>73</v>
      </c>
      <c r="AU219" s="199" t="s">
        <v>182</v>
      </c>
      <c r="AY219" s="198" t="s">
        <v>178</v>
      </c>
      <c r="BK219" s="200">
        <f>SUM(BK220:BK223)</f>
        <v>0</v>
      </c>
    </row>
    <row r="220" spans="1:65" s="2" customFormat="1" ht="24.15" customHeight="1">
      <c r="A220" s="36"/>
      <c r="B220" s="37"/>
      <c r="C220" s="203" t="s">
        <v>478</v>
      </c>
      <c r="D220" s="203" t="s">
        <v>183</v>
      </c>
      <c r="E220" s="204" t="s">
        <v>2109</v>
      </c>
      <c r="F220" s="205" t="s">
        <v>2110</v>
      </c>
      <c r="G220" s="206" t="s">
        <v>213</v>
      </c>
      <c r="H220" s="207">
        <v>0.164</v>
      </c>
      <c r="I220" s="208"/>
      <c r="J220" s="209">
        <f>ROUND(I220*H220,2)</f>
        <v>0</v>
      </c>
      <c r="K220" s="210"/>
      <c r="L220" s="42"/>
      <c r="M220" s="211" t="s">
        <v>28</v>
      </c>
      <c r="N220" s="212" t="s">
        <v>46</v>
      </c>
      <c r="O220" s="82"/>
      <c r="P220" s="213">
        <f>O220*H220</f>
        <v>0</v>
      </c>
      <c r="Q220" s="213">
        <v>0</v>
      </c>
      <c r="R220" s="213">
        <f>Q220*H220</f>
        <v>0</v>
      </c>
      <c r="S220" s="213">
        <v>2.2</v>
      </c>
      <c r="T220" s="214">
        <f>S220*H220</f>
        <v>0.36080000000000007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15" t="s">
        <v>187</v>
      </c>
      <c r="AT220" s="215" t="s">
        <v>183</v>
      </c>
      <c r="AU220" s="215" t="s">
        <v>188</v>
      </c>
      <c r="AY220" s="15" t="s">
        <v>178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5" t="s">
        <v>182</v>
      </c>
      <c r="BK220" s="216">
        <f>ROUND(I220*H220,2)</f>
        <v>0</v>
      </c>
      <c r="BL220" s="15" t="s">
        <v>187</v>
      </c>
      <c r="BM220" s="215" t="s">
        <v>2111</v>
      </c>
    </row>
    <row r="221" spans="1:65" s="2" customFormat="1" ht="49.05" customHeight="1">
      <c r="A221" s="36"/>
      <c r="B221" s="37"/>
      <c r="C221" s="203" t="s">
        <v>482</v>
      </c>
      <c r="D221" s="203" t="s">
        <v>183</v>
      </c>
      <c r="E221" s="204" t="s">
        <v>811</v>
      </c>
      <c r="F221" s="205" t="s">
        <v>812</v>
      </c>
      <c r="G221" s="206" t="s">
        <v>186</v>
      </c>
      <c r="H221" s="207">
        <v>2.214</v>
      </c>
      <c r="I221" s="208"/>
      <c r="J221" s="209">
        <f>ROUND(I221*H221,2)</f>
        <v>0</v>
      </c>
      <c r="K221" s="210"/>
      <c r="L221" s="42"/>
      <c r="M221" s="211" t="s">
        <v>28</v>
      </c>
      <c r="N221" s="212" t="s">
        <v>46</v>
      </c>
      <c r="O221" s="82"/>
      <c r="P221" s="213">
        <f>O221*H221</f>
        <v>0</v>
      </c>
      <c r="Q221" s="213">
        <v>0</v>
      </c>
      <c r="R221" s="213">
        <f>Q221*H221</f>
        <v>0</v>
      </c>
      <c r="S221" s="213">
        <v>0.183</v>
      </c>
      <c r="T221" s="214">
        <f>S221*H221</f>
        <v>0.40516199999999997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15" t="s">
        <v>187</v>
      </c>
      <c r="AT221" s="215" t="s">
        <v>183</v>
      </c>
      <c r="AU221" s="215" t="s">
        <v>188</v>
      </c>
      <c r="AY221" s="15" t="s">
        <v>178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5" t="s">
        <v>182</v>
      </c>
      <c r="BK221" s="216">
        <f>ROUND(I221*H221,2)</f>
        <v>0</v>
      </c>
      <c r="BL221" s="15" t="s">
        <v>187</v>
      </c>
      <c r="BM221" s="215" t="s">
        <v>2112</v>
      </c>
    </row>
    <row r="222" spans="1:65" s="2" customFormat="1" ht="24.15" customHeight="1">
      <c r="A222" s="36"/>
      <c r="B222" s="37"/>
      <c r="C222" s="203" t="s">
        <v>486</v>
      </c>
      <c r="D222" s="203" t="s">
        <v>183</v>
      </c>
      <c r="E222" s="204" t="s">
        <v>815</v>
      </c>
      <c r="F222" s="205" t="s">
        <v>816</v>
      </c>
      <c r="G222" s="206" t="s">
        <v>186</v>
      </c>
      <c r="H222" s="207">
        <v>1.972</v>
      </c>
      <c r="I222" s="208"/>
      <c r="J222" s="209">
        <f>ROUND(I222*H222,2)</f>
        <v>0</v>
      </c>
      <c r="K222" s="210"/>
      <c r="L222" s="42"/>
      <c r="M222" s="211" t="s">
        <v>28</v>
      </c>
      <c r="N222" s="212" t="s">
        <v>46</v>
      </c>
      <c r="O222" s="82"/>
      <c r="P222" s="213">
        <f>O222*H222</f>
        <v>0</v>
      </c>
      <c r="Q222" s="213">
        <v>0</v>
      </c>
      <c r="R222" s="213">
        <f>Q222*H222</f>
        <v>0</v>
      </c>
      <c r="S222" s="213">
        <v>0.009</v>
      </c>
      <c r="T222" s="214">
        <f>S222*H222</f>
        <v>0.017748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15" t="s">
        <v>187</v>
      </c>
      <c r="AT222" s="215" t="s">
        <v>183</v>
      </c>
      <c r="AU222" s="215" t="s">
        <v>188</v>
      </c>
      <c r="AY222" s="15" t="s">
        <v>178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5" t="s">
        <v>182</v>
      </c>
      <c r="BK222" s="216">
        <f>ROUND(I222*H222,2)</f>
        <v>0</v>
      </c>
      <c r="BL222" s="15" t="s">
        <v>187</v>
      </c>
      <c r="BM222" s="215" t="s">
        <v>2113</v>
      </c>
    </row>
    <row r="223" spans="1:65" s="2" customFormat="1" ht="37.8" customHeight="1">
      <c r="A223" s="36"/>
      <c r="B223" s="37"/>
      <c r="C223" s="203" t="s">
        <v>490</v>
      </c>
      <c r="D223" s="203" t="s">
        <v>183</v>
      </c>
      <c r="E223" s="204" t="s">
        <v>2114</v>
      </c>
      <c r="F223" s="205" t="s">
        <v>2115</v>
      </c>
      <c r="G223" s="206" t="s">
        <v>186</v>
      </c>
      <c r="H223" s="207">
        <v>3.4</v>
      </c>
      <c r="I223" s="208"/>
      <c r="J223" s="209">
        <f>ROUND(I223*H223,2)</f>
        <v>0</v>
      </c>
      <c r="K223" s="210"/>
      <c r="L223" s="42"/>
      <c r="M223" s="211" t="s">
        <v>28</v>
      </c>
      <c r="N223" s="212" t="s">
        <v>46</v>
      </c>
      <c r="O223" s="82"/>
      <c r="P223" s="213">
        <f>O223*H223</f>
        <v>0</v>
      </c>
      <c r="Q223" s="213">
        <v>0</v>
      </c>
      <c r="R223" s="213">
        <f>Q223*H223</f>
        <v>0</v>
      </c>
      <c r="S223" s="213">
        <v>0.062</v>
      </c>
      <c r="T223" s="214">
        <f>S223*H223</f>
        <v>0.2108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15" t="s">
        <v>187</v>
      </c>
      <c r="AT223" s="215" t="s">
        <v>183</v>
      </c>
      <c r="AU223" s="215" t="s">
        <v>188</v>
      </c>
      <c r="AY223" s="15" t="s">
        <v>178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5" t="s">
        <v>182</v>
      </c>
      <c r="BK223" s="216">
        <f>ROUND(I223*H223,2)</f>
        <v>0</v>
      </c>
      <c r="BL223" s="15" t="s">
        <v>187</v>
      </c>
      <c r="BM223" s="215" t="s">
        <v>2116</v>
      </c>
    </row>
    <row r="224" spans="1:63" s="12" customFormat="1" ht="20.85" customHeight="1">
      <c r="A224" s="12"/>
      <c r="B224" s="187"/>
      <c r="C224" s="188"/>
      <c r="D224" s="189" t="s">
        <v>73</v>
      </c>
      <c r="E224" s="201" t="s">
        <v>592</v>
      </c>
      <c r="F224" s="201" t="s">
        <v>822</v>
      </c>
      <c r="G224" s="188"/>
      <c r="H224" s="188"/>
      <c r="I224" s="191"/>
      <c r="J224" s="202">
        <f>BK224</f>
        <v>0</v>
      </c>
      <c r="K224" s="188"/>
      <c r="L224" s="193"/>
      <c r="M224" s="194"/>
      <c r="N224" s="195"/>
      <c r="O224" s="195"/>
      <c r="P224" s="196">
        <f>SUM(P225:P229)</f>
        <v>0</v>
      </c>
      <c r="Q224" s="195"/>
      <c r="R224" s="196">
        <f>SUM(R225:R229)</f>
        <v>0</v>
      </c>
      <c r="S224" s="195"/>
      <c r="T224" s="197">
        <f>SUM(T225:T229)</f>
        <v>3.0450999999999997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98" t="s">
        <v>82</v>
      </c>
      <c r="AT224" s="199" t="s">
        <v>73</v>
      </c>
      <c r="AU224" s="199" t="s">
        <v>182</v>
      </c>
      <c r="AY224" s="198" t="s">
        <v>178</v>
      </c>
      <c r="BK224" s="200">
        <f>SUM(BK225:BK229)</f>
        <v>0</v>
      </c>
    </row>
    <row r="225" spans="1:65" s="2" customFormat="1" ht="37.8" customHeight="1">
      <c r="A225" s="36"/>
      <c r="B225" s="37"/>
      <c r="C225" s="203" t="s">
        <v>495</v>
      </c>
      <c r="D225" s="203" t="s">
        <v>183</v>
      </c>
      <c r="E225" s="204" t="s">
        <v>876</v>
      </c>
      <c r="F225" s="205" t="s">
        <v>877</v>
      </c>
      <c r="G225" s="206" t="s">
        <v>186</v>
      </c>
      <c r="H225" s="207">
        <v>0.795</v>
      </c>
      <c r="I225" s="208"/>
      <c r="J225" s="209">
        <f>ROUND(I225*H225,2)</f>
        <v>0</v>
      </c>
      <c r="K225" s="210"/>
      <c r="L225" s="42"/>
      <c r="M225" s="211" t="s">
        <v>28</v>
      </c>
      <c r="N225" s="212" t="s">
        <v>46</v>
      </c>
      <c r="O225" s="82"/>
      <c r="P225" s="213">
        <f>O225*H225</f>
        <v>0</v>
      </c>
      <c r="Q225" s="213">
        <v>0</v>
      </c>
      <c r="R225" s="213">
        <f>Q225*H225</f>
        <v>0</v>
      </c>
      <c r="S225" s="213">
        <v>0.046</v>
      </c>
      <c r="T225" s="214">
        <f>S225*H225</f>
        <v>0.03657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15" t="s">
        <v>187</v>
      </c>
      <c r="AT225" s="215" t="s">
        <v>183</v>
      </c>
      <c r="AU225" s="215" t="s">
        <v>188</v>
      </c>
      <c r="AY225" s="15" t="s">
        <v>178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5" t="s">
        <v>182</v>
      </c>
      <c r="BK225" s="216">
        <f>ROUND(I225*H225,2)</f>
        <v>0</v>
      </c>
      <c r="BL225" s="15" t="s">
        <v>187</v>
      </c>
      <c r="BM225" s="215" t="s">
        <v>2117</v>
      </c>
    </row>
    <row r="226" spans="1:65" s="2" customFormat="1" ht="37.8" customHeight="1">
      <c r="A226" s="36"/>
      <c r="B226" s="37"/>
      <c r="C226" s="203" t="s">
        <v>500</v>
      </c>
      <c r="D226" s="203" t="s">
        <v>183</v>
      </c>
      <c r="E226" s="204" t="s">
        <v>880</v>
      </c>
      <c r="F226" s="205" t="s">
        <v>881</v>
      </c>
      <c r="G226" s="206" t="s">
        <v>186</v>
      </c>
      <c r="H226" s="207">
        <v>33.075</v>
      </c>
      <c r="I226" s="208"/>
      <c r="J226" s="209">
        <f>ROUND(I226*H226,2)</f>
        <v>0</v>
      </c>
      <c r="K226" s="210"/>
      <c r="L226" s="42"/>
      <c r="M226" s="211" t="s">
        <v>28</v>
      </c>
      <c r="N226" s="212" t="s">
        <v>46</v>
      </c>
      <c r="O226" s="82"/>
      <c r="P226" s="213">
        <f>O226*H226</f>
        <v>0</v>
      </c>
      <c r="Q226" s="213">
        <v>0</v>
      </c>
      <c r="R226" s="213">
        <f>Q226*H226</f>
        <v>0</v>
      </c>
      <c r="S226" s="213">
        <v>0.059</v>
      </c>
      <c r="T226" s="214">
        <f>S226*H226</f>
        <v>1.951425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15" t="s">
        <v>187</v>
      </c>
      <c r="AT226" s="215" t="s">
        <v>183</v>
      </c>
      <c r="AU226" s="215" t="s">
        <v>188</v>
      </c>
      <c r="AY226" s="15" t="s">
        <v>178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5" t="s">
        <v>182</v>
      </c>
      <c r="BK226" s="216">
        <f>ROUND(I226*H226,2)</f>
        <v>0</v>
      </c>
      <c r="BL226" s="15" t="s">
        <v>187</v>
      </c>
      <c r="BM226" s="215" t="s">
        <v>2118</v>
      </c>
    </row>
    <row r="227" spans="1:65" s="2" customFormat="1" ht="37.8" customHeight="1">
      <c r="A227" s="36"/>
      <c r="B227" s="37"/>
      <c r="C227" s="203" t="s">
        <v>504</v>
      </c>
      <c r="D227" s="203" t="s">
        <v>183</v>
      </c>
      <c r="E227" s="204" t="s">
        <v>884</v>
      </c>
      <c r="F227" s="205" t="s">
        <v>885</v>
      </c>
      <c r="G227" s="206" t="s">
        <v>186</v>
      </c>
      <c r="H227" s="207">
        <v>16.697</v>
      </c>
      <c r="I227" s="208"/>
      <c r="J227" s="209">
        <f>ROUND(I227*H227,2)</f>
        <v>0</v>
      </c>
      <c r="K227" s="210"/>
      <c r="L227" s="42"/>
      <c r="M227" s="211" t="s">
        <v>28</v>
      </c>
      <c r="N227" s="212" t="s">
        <v>46</v>
      </c>
      <c r="O227" s="82"/>
      <c r="P227" s="213">
        <f>O227*H227</f>
        <v>0</v>
      </c>
      <c r="Q227" s="213">
        <v>0</v>
      </c>
      <c r="R227" s="213">
        <f>Q227*H227</f>
        <v>0</v>
      </c>
      <c r="S227" s="213">
        <v>0.022</v>
      </c>
      <c r="T227" s="214">
        <f>S227*H227</f>
        <v>0.36733399999999994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15" t="s">
        <v>187</v>
      </c>
      <c r="AT227" s="215" t="s">
        <v>183</v>
      </c>
      <c r="AU227" s="215" t="s">
        <v>188</v>
      </c>
      <c r="AY227" s="15" t="s">
        <v>178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5" t="s">
        <v>182</v>
      </c>
      <c r="BK227" s="216">
        <f>ROUND(I227*H227,2)</f>
        <v>0</v>
      </c>
      <c r="BL227" s="15" t="s">
        <v>187</v>
      </c>
      <c r="BM227" s="215" t="s">
        <v>2119</v>
      </c>
    </row>
    <row r="228" spans="1:65" s="2" customFormat="1" ht="37.8" customHeight="1">
      <c r="A228" s="36"/>
      <c r="B228" s="37"/>
      <c r="C228" s="203" t="s">
        <v>508</v>
      </c>
      <c r="D228" s="203" t="s">
        <v>183</v>
      </c>
      <c r="E228" s="204" t="s">
        <v>888</v>
      </c>
      <c r="F228" s="205" t="s">
        <v>889</v>
      </c>
      <c r="G228" s="206" t="s">
        <v>186</v>
      </c>
      <c r="H228" s="207">
        <v>15.577</v>
      </c>
      <c r="I228" s="208"/>
      <c r="J228" s="209">
        <f>ROUND(I228*H228,2)</f>
        <v>0</v>
      </c>
      <c r="K228" s="210"/>
      <c r="L228" s="42"/>
      <c r="M228" s="211" t="s">
        <v>28</v>
      </c>
      <c r="N228" s="212" t="s">
        <v>46</v>
      </c>
      <c r="O228" s="82"/>
      <c r="P228" s="213">
        <f>O228*H228</f>
        <v>0</v>
      </c>
      <c r="Q228" s="213">
        <v>0</v>
      </c>
      <c r="R228" s="213">
        <f>Q228*H228</f>
        <v>0</v>
      </c>
      <c r="S228" s="213">
        <v>0.035</v>
      </c>
      <c r="T228" s="214">
        <f>S228*H228</f>
        <v>0.5451950000000001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15" t="s">
        <v>187</v>
      </c>
      <c r="AT228" s="215" t="s">
        <v>183</v>
      </c>
      <c r="AU228" s="215" t="s">
        <v>188</v>
      </c>
      <c r="AY228" s="15" t="s">
        <v>178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5" t="s">
        <v>182</v>
      </c>
      <c r="BK228" s="216">
        <f>ROUND(I228*H228,2)</f>
        <v>0</v>
      </c>
      <c r="BL228" s="15" t="s">
        <v>187</v>
      </c>
      <c r="BM228" s="215" t="s">
        <v>2120</v>
      </c>
    </row>
    <row r="229" spans="1:65" s="2" customFormat="1" ht="37.8" customHeight="1">
      <c r="A229" s="36"/>
      <c r="B229" s="37"/>
      <c r="C229" s="203" t="s">
        <v>512</v>
      </c>
      <c r="D229" s="203" t="s">
        <v>183</v>
      </c>
      <c r="E229" s="204" t="s">
        <v>2121</v>
      </c>
      <c r="F229" s="205" t="s">
        <v>2122</v>
      </c>
      <c r="G229" s="206" t="s">
        <v>186</v>
      </c>
      <c r="H229" s="207">
        <v>2.008</v>
      </c>
      <c r="I229" s="208"/>
      <c r="J229" s="209">
        <f>ROUND(I229*H229,2)</f>
        <v>0</v>
      </c>
      <c r="K229" s="210"/>
      <c r="L229" s="42"/>
      <c r="M229" s="211" t="s">
        <v>28</v>
      </c>
      <c r="N229" s="212" t="s">
        <v>46</v>
      </c>
      <c r="O229" s="82"/>
      <c r="P229" s="213">
        <f>O229*H229</f>
        <v>0</v>
      </c>
      <c r="Q229" s="213">
        <v>0</v>
      </c>
      <c r="R229" s="213">
        <f>Q229*H229</f>
        <v>0</v>
      </c>
      <c r="S229" s="213">
        <v>0.072</v>
      </c>
      <c r="T229" s="214">
        <f>S229*H229</f>
        <v>0.14457599999999998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15" t="s">
        <v>187</v>
      </c>
      <c r="AT229" s="215" t="s">
        <v>183</v>
      </c>
      <c r="AU229" s="215" t="s">
        <v>188</v>
      </c>
      <c r="AY229" s="15" t="s">
        <v>178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15" t="s">
        <v>182</v>
      </c>
      <c r="BK229" s="216">
        <f>ROUND(I229*H229,2)</f>
        <v>0</v>
      </c>
      <c r="BL229" s="15" t="s">
        <v>187</v>
      </c>
      <c r="BM229" s="215" t="s">
        <v>2123</v>
      </c>
    </row>
    <row r="230" spans="1:63" s="12" customFormat="1" ht="20.85" customHeight="1">
      <c r="A230" s="12"/>
      <c r="B230" s="187"/>
      <c r="C230" s="188"/>
      <c r="D230" s="189" t="s">
        <v>73</v>
      </c>
      <c r="E230" s="201" t="s">
        <v>596</v>
      </c>
      <c r="F230" s="201" t="s">
        <v>895</v>
      </c>
      <c r="G230" s="188"/>
      <c r="H230" s="188"/>
      <c r="I230" s="191"/>
      <c r="J230" s="202">
        <f>BK230</f>
        <v>0</v>
      </c>
      <c r="K230" s="188"/>
      <c r="L230" s="193"/>
      <c r="M230" s="194"/>
      <c r="N230" s="195"/>
      <c r="O230" s="195"/>
      <c r="P230" s="196">
        <f>SUM(P231:P241)</f>
        <v>0</v>
      </c>
      <c r="Q230" s="195"/>
      <c r="R230" s="196">
        <f>SUM(R231:R241)</f>
        <v>32.659659500000004</v>
      </c>
      <c r="S230" s="195"/>
      <c r="T230" s="197">
        <f>SUM(T231:T241)</f>
        <v>37.977500000000006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98" t="s">
        <v>82</v>
      </c>
      <c r="AT230" s="199" t="s">
        <v>73</v>
      </c>
      <c r="AU230" s="199" t="s">
        <v>182</v>
      </c>
      <c r="AY230" s="198" t="s">
        <v>178</v>
      </c>
      <c r="BK230" s="200">
        <f>SUM(BK231:BK241)</f>
        <v>0</v>
      </c>
    </row>
    <row r="231" spans="1:65" s="2" customFormat="1" ht="24.15" customHeight="1">
      <c r="A231" s="36"/>
      <c r="B231" s="37"/>
      <c r="C231" s="203" t="s">
        <v>516</v>
      </c>
      <c r="D231" s="203" t="s">
        <v>183</v>
      </c>
      <c r="E231" s="204" t="s">
        <v>897</v>
      </c>
      <c r="F231" s="205" t="s">
        <v>898</v>
      </c>
      <c r="G231" s="206" t="s">
        <v>186</v>
      </c>
      <c r="H231" s="207">
        <v>18.674</v>
      </c>
      <c r="I231" s="208"/>
      <c r="J231" s="209">
        <f>ROUND(I231*H231,2)</f>
        <v>0</v>
      </c>
      <c r="K231" s="210"/>
      <c r="L231" s="42"/>
      <c r="M231" s="211" t="s">
        <v>28</v>
      </c>
      <c r="N231" s="212" t="s">
        <v>46</v>
      </c>
      <c r="O231" s="82"/>
      <c r="P231" s="213">
        <f>O231*H231</f>
        <v>0</v>
      </c>
      <c r="Q231" s="213">
        <v>0</v>
      </c>
      <c r="R231" s="213">
        <f>Q231*H231</f>
        <v>0</v>
      </c>
      <c r="S231" s="213">
        <v>0</v>
      </c>
      <c r="T231" s="214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15" t="s">
        <v>187</v>
      </c>
      <c r="AT231" s="215" t="s">
        <v>183</v>
      </c>
      <c r="AU231" s="215" t="s">
        <v>188</v>
      </c>
      <c r="AY231" s="15" t="s">
        <v>178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5" t="s">
        <v>182</v>
      </c>
      <c r="BK231" s="216">
        <f>ROUND(I231*H231,2)</f>
        <v>0</v>
      </c>
      <c r="BL231" s="15" t="s">
        <v>187</v>
      </c>
      <c r="BM231" s="215" t="s">
        <v>2124</v>
      </c>
    </row>
    <row r="232" spans="1:65" s="2" customFormat="1" ht="24.15" customHeight="1">
      <c r="A232" s="36"/>
      <c r="B232" s="37"/>
      <c r="C232" s="203" t="s">
        <v>520</v>
      </c>
      <c r="D232" s="203" t="s">
        <v>183</v>
      </c>
      <c r="E232" s="204" t="s">
        <v>2125</v>
      </c>
      <c r="F232" s="205" t="s">
        <v>2126</v>
      </c>
      <c r="G232" s="206" t="s">
        <v>204</v>
      </c>
      <c r="H232" s="207">
        <v>441</v>
      </c>
      <c r="I232" s="208"/>
      <c r="J232" s="209">
        <f>ROUND(I232*H232,2)</f>
        <v>0</v>
      </c>
      <c r="K232" s="210"/>
      <c r="L232" s="42"/>
      <c r="M232" s="211" t="s">
        <v>28</v>
      </c>
      <c r="N232" s="212" t="s">
        <v>46</v>
      </c>
      <c r="O232" s="82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15" t="s">
        <v>187</v>
      </c>
      <c r="AT232" s="215" t="s">
        <v>183</v>
      </c>
      <c r="AU232" s="215" t="s">
        <v>188</v>
      </c>
      <c r="AY232" s="15" t="s">
        <v>178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5" t="s">
        <v>182</v>
      </c>
      <c r="BK232" s="216">
        <f>ROUND(I232*H232,2)</f>
        <v>0</v>
      </c>
      <c r="BL232" s="15" t="s">
        <v>187</v>
      </c>
      <c r="BM232" s="215" t="s">
        <v>2127</v>
      </c>
    </row>
    <row r="233" spans="1:65" s="2" customFormat="1" ht="37.8" customHeight="1">
      <c r="A233" s="36"/>
      <c r="B233" s="37"/>
      <c r="C233" s="203" t="s">
        <v>524</v>
      </c>
      <c r="D233" s="203" t="s">
        <v>183</v>
      </c>
      <c r="E233" s="204" t="s">
        <v>2128</v>
      </c>
      <c r="F233" s="205" t="s">
        <v>2129</v>
      </c>
      <c r="G233" s="206" t="s">
        <v>186</v>
      </c>
      <c r="H233" s="207">
        <v>26.25</v>
      </c>
      <c r="I233" s="208"/>
      <c r="J233" s="209">
        <f>ROUND(I233*H233,2)</f>
        <v>0</v>
      </c>
      <c r="K233" s="210"/>
      <c r="L233" s="42"/>
      <c r="M233" s="211" t="s">
        <v>28</v>
      </c>
      <c r="N233" s="212" t="s">
        <v>46</v>
      </c>
      <c r="O233" s="82"/>
      <c r="P233" s="213">
        <f>O233*H233</f>
        <v>0</v>
      </c>
      <c r="Q233" s="213">
        <v>0.03078</v>
      </c>
      <c r="R233" s="213">
        <f>Q233*H233</f>
        <v>0.807975</v>
      </c>
      <c r="S233" s="213">
        <v>0</v>
      </c>
      <c r="T233" s="214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15" t="s">
        <v>187</v>
      </c>
      <c r="AT233" s="215" t="s">
        <v>183</v>
      </c>
      <c r="AU233" s="215" t="s">
        <v>188</v>
      </c>
      <c r="AY233" s="15" t="s">
        <v>178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5" t="s">
        <v>182</v>
      </c>
      <c r="BK233" s="216">
        <f>ROUND(I233*H233,2)</f>
        <v>0</v>
      </c>
      <c r="BL233" s="15" t="s">
        <v>187</v>
      </c>
      <c r="BM233" s="215" t="s">
        <v>2130</v>
      </c>
    </row>
    <row r="234" spans="1:65" s="2" customFormat="1" ht="24.15" customHeight="1">
      <c r="A234" s="36"/>
      <c r="B234" s="37"/>
      <c r="C234" s="203" t="s">
        <v>528</v>
      </c>
      <c r="D234" s="203" t="s">
        <v>183</v>
      </c>
      <c r="E234" s="204" t="s">
        <v>2131</v>
      </c>
      <c r="F234" s="205" t="s">
        <v>2132</v>
      </c>
      <c r="G234" s="206" t="s">
        <v>213</v>
      </c>
      <c r="H234" s="207">
        <v>3.609</v>
      </c>
      <c r="I234" s="208"/>
      <c r="J234" s="209">
        <f>ROUND(I234*H234,2)</f>
        <v>0</v>
      </c>
      <c r="K234" s="210"/>
      <c r="L234" s="42"/>
      <c r="M234" s="211" t="s">
        <v>28</v>
      </c>
      <c r="N234" s="212" t="s">
        <v>46</v>
      </c>
      <c r="O234" s="82"/>
      <c r="P234" s="213">
        <f>O234*H234</f>
        <v>0</v>
      </c>
      <c r="Q234" s="213">
        <v>0</v>
      </c>
      <c r="R234" s="213">
        <f>Q234*H234</f>
        <v>0</v>
      </c>
      <c r="S234" s="213">
        <v>2.5</v>
      </c>
      <c r="T234" s="214">
        <f>S234*H234</f>
        <v>9.0225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15" t="s">
        <v>187</v>
      </c>
      <c r="AT234" s="215" t="s">
        <v>183</v>
      </c>
      <c r="AU234" s="215" t="s">
        <v>188</v>
      </c>
      <c r="AY234" s="15" t="s">
        <v>178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5" t="s">
        <v>182</v>
      </c>
      <c r="BK234" s="216">
        <f>ROUND(I234*H234,2)</f>
        <v>0</v>
      </c>
      <c r="BL234" s="15" t="s">
        <v>187</v>
      </c>
      <c r="BM234" s="215" t="s">
        <v>2133</v>
      </c>
    </row>
    <row r="235" spans="1:65" s="2" customFormat="1" ht="14.4" customHeight="1">
      <c r="A235" s="36"/>
      <c r="B235" s="37"/>
      <c r="C235" s="203" t="s">
        <v>532</v>
      </c>
      <c r="D235" s="203" t="s">
        <v>183</v>
      </c>
      <c r="E235" s="204" t="s">
        <v>901</v>
      </c>
      <c r="F235" s="205" t="s">
        <v>902</v>
      </c>
      <c r="G235" s="206" t="s">
        <v>213</v>
      </c>
      <c r="H235" s="207">
        <v>0.3</v>
      </c>
      <c r="I235" s="208"/>
      <c r="J235" s="209">
        <f>ROUND(I235*H235,2)</f>
        <v>0</v>
      </c>
      <c r="K235" s="210"/>
      <c r="L235" s="42"/>
      <c r="M235" s="211" t="s">
        <v>28</v>
      </c>
      <c r="N235" s="212" t="s">
        <v>46</v>
      </c>
      <c r="O235" s="82"/>
      <c r="P235" s="213">
        <f>O235*H235</f>
        <v>0</v>
      </c>
      <c r="Q235" s="213">
        <v>0.54034</v>
      </c>
      <c r="R235" s="213">
        <f>Q235*H235</f>
        <v>0.162102</v>
      </c>
      <c r="S235" s="213">
        <v>0</v>
      </c>
      <c r="T235" s="214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15" t="s">
        <v>187</v>
      </c>
      <c r="AT235" s="215" t="s">
        <v>183</v>
      </c>
      <c r="AU235" s="215" t="s">
        <v>188</v>
      </c>
      <c r="AY235" s="15" t="s">
        <v>178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5" t="s">
        <v>182</v>
      </c>
      <c r="BK235" s="216">
        <f>ROUND(I235*H235,2)</f>
        <v>0</v>
      </c>
      <c r="BL235" s="15" t="s">
        <v>187</v>
      </c>
      <c r="BM235" s="215" t="s">
        <v>2134</v>
      </c>
    </row>
    <row r="236" spans="1:65" s="2" customFormat="1" ht="14.4" customHeight="1">
      <c r="A236" s="36"/>
      <c r="B236" s="37"/>
      <c r="C236" s="217" t="s">
        <v>536</v>
      </c>
      <c r="D236" s="217" t="s">
        <v>272</v>
      </c>
      <c r="E236" s="218" t="s">
        <v>905</v>
      </c>
      <c r="F236" s="219" t="s">
        <v>906</v>
      </c>
      <c r="G236" s="220" t="s">
        <v>374</v>
      </c>
      <c r="H236" s="221">
        <v>91.5</v>
      </c>
      <c r="I236" s="222"/>
      <c r="J236" s="223">
        <f>ROUND(I236*H236,2)</f>
        <v>0</v>
      </c>
      <c r="K236" s="224"/>
      <c r="L236" s="225"/>
      <c r="M236" s="226" t="s">
        <v>28</v>
      </c>
      <c r="N236" s="227" t="s">
        <v>46</v>
      </c>
      <c r="O236" s="82"/>
      <c r="P236" s="213">
        <f>O236*H236</f>
        <v>0</v>
      </c>
      <c r="Q236" s="213">
        <v>0.0041</v>
      </c>
      <c r="R236" s="213">
        <f>Q236*H236</f>
        <v>0.37515000000000004</v>
      </c>
      <c r="S236" s="213">
        <v>0</v>
      </c>
      <c r="T236" s="214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15" t="s">
        <v>215</v>
      </c>
      <c r="AT236" s="215" t="s">
        <v>272</v>
      </c>
      <c r="AU236" s="215" t="s">
        <v>188</v>
      </c>
      <c r="AY236" s="15" t="s">
        <v>178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5" t="s">
        <v>182</v>
      </c>
      <c r="BK236" s="216">
        <f>ROUND(I236*H236,2)</f>
        <v>0</v>
      </c>
      <c r="BL236" s="15" t="s">
        <v>187</v>
      </c>
      <c r="BM236" s="215" t="s">
        <v>2135</v>
      </c>
    </row>
    <row r="237" spans="1:65" s="2" customFormat="1" ht="24.15" customHeight="1">
      <c r="A237" s="36"/>
      <c r="B237" s="37"/>
      <c r="C237" s="203" t="s">
        <v>540</v>
      </c>
      <c r="D237" s="203" t="s">
        <v>183</v>
      </c>
      <c r="E237" s="204" t="s">
        <v>2136</v>
      </c>
      <c r="F237" s="205" t="s">
        <v>2137</v>
      </c>
      <c r="G237" s="206" t="s">
        <v>213</v>
      </c>
      <c r="H237" s="207">
        <v>4.109</v>
      </c>
      <c r="I237" s="208"/>
      <c r="J237" s="209">
        <f>ROUND(I237*H237,2)</f>
        <v>0</v>
      </c>
      <c r="K237" s="210"/>
      <c r="L237" s="42"/>
      <c r="M237" s="211" t="s">
        <v>28</v>
      </c>
      <c r="N237" s="212" t="s">
        <v>46</v>
      </c>
      <c r="O237" s="82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15" t="s">
        <v>187</v>
      </c>
      <c r="AT237" s="215" t="s">
        <v>183</v>
      </c>
      <c r="AU237" s="215" t="s">
        <v>188</v>
      </c>
      <c r="AY237" s="15" t="s">
        <v>178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5" t="s">
        <v>182</v>
      </c>
      <c r="BK237" s="216">
        <f>ROUND(I237*H237,2)</f>
        <v>0</v>
      </c>
      <c r="BL237" s="15" t="s">
        <v>187</v>
      </c>
      <c r="BM237" s="215" t="s">
        <v>2138</v>
      </c>
    </row>
    <row r="238" spans="1:65" s="2" customFormat="1" ht="24.15" customHeight="1">
      <c r="A238" s="36"/>
      <c r="B238" s="37"/>
      <c r="C238" s="203" t="s">
        <v>545</v>
      </c>
      <c r="D238" s="203" t="s">
        <v>183</v>
      </c>
      <c r="E238" s="204" t="s">
        <v>2139</v>
      </c>
      <c r="F238" s="205" t="s">
        <v>2140</v>
      </c>
      <c r="G238" s="206" t="s">
        <v>213</v>
      </c>
      <c r="H238" s="207">
        <v>11.582</v>
      </c>
      <c r="I238" s="208"/>
      <c r="J238" s="209">
        <f>ROUND(I238*H238,2)</f>
        <v>0</v>
      </c>
      <c r="K238" s="210"/>
      <c r="L238" s="42"/>
      <c r="M238" s="211" t="s">
        <v>28</v>
      </c>
      <c r="N238" s="212" t="s">
        <v>46</v>
      </c>
      <c r="O238" s="82"/>
      <c r="P238" s="213">
        <f>O238*H238</f>
        <v>0</v>
      </c>
      <c r="Q238" s="213">
        <v>0.50375</v>
      </c>
      <c r="R238" s="213">
        <f>Q238*H238</f>
        <v>5.834432500000001</v>
      </c>
      <c r="S238" s="213">
        <v>2.5</v>
      </c>
      <c r="T238" s="214">
        <f>S238*H238</f>
        <v>28.955000000000002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15" t="s">
        <v>187</v>
      </c>
      <c r="AT238" s="215" t="s">
        <v>183</v>
      </c>
      <c r="AU238" s="215" t="s">
        <v>188</v>
      </c>
      <c r="AY238" s="15" t="s">
        <v>178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5" t="s">
        <v>182</v>
      </c>
      <c r="BK238" s="216">
        <f>ROUND(I238*H238,2)</f>
        <v>0</v>
      </c>
      <c r="BL238" s="15" t="s">
        <v>187</v>
      </c>
      <c r="BM238" s="215" t="s">
        <v>2141</v>
      </c>
    </row>
    <row r="239" spans="1:65" s="2" customFormat="1" ht="14.4" customHeight="1">
      <c r="A239" s="36"/>
      <c r="B239" s="37"/>
      <c r="C239" s="217" t="s">
        <v>549</v>
      </c>
      <c r="D239" s="217" t="s">
        <v>272</v>
      </c>
      <c r="E239" s="218" t="s">
        <v>2142</v>
      </c>
      <c r="F239" s="219" t="s">
        <v>2143</v>
      </c>
      <c r="G239" s="220" t="s">
        <v>266</v>
      </c>
      <c r="H239" s="221">
        <v>12.74</v>
      </c>
      <c r="I239" s="222"/>
      <c r="J239" s="223">
        <f>ROUND(I239*H239,2)</f>
        <v>0</v>
      </c>
      <c r="K239" s="224"/>
      <c r="L239" s="225"/>
      <c r="M239" s="226" t="s">
        <v>28</v>
      </c>
      <c r="N239" s="227" t="s">
        <v>46</v>
      </c>
      <c r="O239" s="82"/>
      <c r="P239" s="213">
        <f>O239*H239</f>
        <v>0</v>
      </c>
      <c r="Q239" s="213">
        <v>1</v>
      </c>
      <c r="R239" s="213">
        <f>Q239*H239</f>
        <v>12.74</v>
      </c>
      <c r="S239" s="213">
        <v>0</v>
      </c>
      <c r="T239" s="214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15" t="s">
        <v>215</v>
      </c>
      <c r="AT239" s="215" t="s">
        <v>272</v>
      </c>
      <c r="AU239" s="215" t="s">
        <v>188</v>
      </c>
      <c r="AY239" s="15" t="s">
        <v>178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5" t="s">
        <v>182</v>
      </c>
      <c r="BK239" s="216">
        <f>ROUND(I239*H239,2)</f>
        <v>0</v>
      </c>
      <c r="BL239" s="15" t="s">
        <v>187</v>
      </c>
      <c r="BM239" s="215" t="s">
        <v>2144</v>
      </c>
    </row>
    <row r="240" spans="1:47" s="2" customFormat="1" ht="12">
      <c r="A240" s="36"/>
      <c r="B240" s="37"/>
      <c r="C240" s="38"/>
      <c r="D240" s="228" t="s">
        <v>446</v>
      </c>
      <c r="E240" s="38"/>
      <c r="F240" s="229" t="s">
        <v>447</v>
      </c>
      <c r="G240" s="38"/>
      <c r="H240" s="38"/>
      <c r="I240" s="230"/>
      <c r="J240" s="38"/>
      <c r="K240" s="38"/>
      <c r="L240" s="42"/>
      <c r="M240" s="231"/>
      <c r="N240" s="232"/>
      <c r="O240" s="82"/>
      <c r="P240" s="82"/>
      <c r="Q240" s="82"/>
      <c r="R240" s="82"/>
      <c r="S240" s="82"/>
      <c r="T240" s="83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5" t="s">
        <v>446</v>
      </c>
      <c r="AU240" s="15" t="s">
        <v>188</v>
      </c>
    </row>
    <row r="241" spans="1:65" s="2" customFormat="1" ht="14.4" customHeight="1">
      <c r="A241" s="36"/>
      <c r="B241" s="37"/>
      <c r="C241" s="217" t="s">
        <v>553</v>
      </c>
      <c r="D241" s="217" t="s">
        <v>272</v>
      </c>
      <c r="E241" s="218" t="s">
        <v>2145</v>
      </c>
      <c r="F241" s="219" t="s">
        <v>2146</v>
      </c>
      <c r="G241" s="220" t="s">
        <v>266</v>
      </c>
      <c r="H241" s="221">
        <v>12.74</v>
      </c>
      <c r="I241" s="222"/>
      <c r="J241" s="223">
        <f>ROUND(I241*H241,2)</f>
        <v>0</v>
      </c>
      <c r="K241" s="224"/>
      <c r="L241" s="225"/>
      <c r="M241" s="226" t="s">
        <v>28</v>
      </c>
      <c r="N241" s="227" t="s">
        <v>46</v>
      </c>
      <c r="O241" s="82"/>
      <c r="P241" s="213">
        <f>O241*H241</f>
        <v>0</v>
      </c>
      <c r="Q241" s="213">
        <v>1</v>
      </c>
      <c r="R241" s="213">
        <f>Q241*H241</f>
        <v>12.74</v>
      </c>
      <c r="S241" s="213">
        <v>0</v>
      </c>
      <c r="T241" s="214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15" t="s">
        <v>215</v>
      </c>
      <c r="AT241" s="215" t="s">
        <v>272</v>
      </c>
      <c r="AU241" s="215" t="s">
        <v>188</v>
      </c>
      <c r="AY241" s="15" t="s">
        <v>178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5" t="s">
        <v>182</v>
      </c>
      <c r="BK241" s="216">
        <f>ROUND(I241*H241,2)</f>
        <v>0</v>
      </c>
      <c r="BL241" s="15" t="s">
        <v>187</v>
      </c>
      <c r="BM241" s="215" t="s">
        <v>2147</v>
      </c>
    </row>
    <row r="242" spans="1:63" s="12" customFormat="1" ht="22.8" customHeight="1">
      <c r="A242" s="12"/>
      <c r="B242" s="187"/>
      <c r="C242" s="188"/>
      <c r="D242" s="189" t="s">
        <v>73</v>
      </c>
      <c r="E242" s="201" t="s">
        <v>912</v>
      </c>
      <c r="F242" s="201" t="s">
        <v>913</v>
      </c>
      <c r="G242" s="188"/>
      <c r="H242" s="188"/>
      <c r="I242" s="191"/>
      <c r="J242" s="202">
        <f>BK242</f>
        <v>0</v>
      </c>
      <c r="K242" s="188"/>
      <c r="L242" s="193"/>
      <c r="M242" s="194"/>
      <c r="N242" s="195"/>
      <c r="O242" s="195"/>
      <c r="P242" s="196">
        <f>SUM(P243:P249)</f>
        <v>0</v>
      </c>
      <c r="Q242" s="195"/>
      <c r="R242" s="196">
        <f>SUM(R243:R249)</f>
        <v>0</v>
      </c>
      <c r="S242" s="195"/>
      <c r="T242" s="197">
        <f>SUM(T243:T249)</f>
        <v>7.5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198" t="s">
        <v>82</v>
      </c>
      <c r="AT242" s="199" t="s">
        <v>73</v>
      </c>
      <c r="AU242" s="199" t="s">
        <v>82</v>
      </c>
      <c r="AY242" s="198" t="s">
        <v>178</v>
      </c>
      <c r="BK242" s="200">
        <f>SUM(BK243:BK249)</f>
        <v>0</v>
      </c>
    </row>
    <row r="243" spans="1:65" s="2" customFormat="1" ht="49.05" customHeight="1">
      <c r="A243" s="36"/>
      <c r="B243" s="37"/>
      <c r="C243" s="203" t="s">
        <v>557</v>
      </c>
      <c r="D243" s="203" t="s">
        <v>183</v>
      </c>
      <c r="E243" s="204" t="s">
        <v>2148</v>
      </c>
      <c r="F243" s="205" t="s">
        <v>2149</v>
      </c>
      <c r="G243" s="206" t="s">
        <v>213</v>
      </c>
      <c r="H243" s="207">
        <v>5</v>
      </c>
      <c r="I243" s="208"/>
      <c r="J243" s="209">
        <f>ROUND(I243*H243,2)</f>
        <v>0</v>
      </c>
      <c r="K243" s="210"/>
      <c r="L243" s="42"/>
      <c r="M243" s="211" t="s">
        <v>28</v>
      </c>
      <c r="N243" s="212" t="s">
        <v>46</v>
      </c>
      <c r="O243" s="82"/>
      <c r="P243" s="213">
        <f>O243*H243</f>
        <v>0</v>
      </c>
      <c r="Q243" s="213">
        <v>0</v>
      </c>
      <c r="R243" s="213">
        <f>Q243*H243</f>
        <v>0</v>
      </c>
      <c r="S243" s="213">
        <v>1.5</v>
      </c>
      <c r="T243" s="214">
        <f>S243*H243</f>
        <v>7.5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15" t="s">
        <v>187</v>
      </c>
      <c r="AT243" s="215" t="s">
        <v>183</v>
      </c>
      <c r="AU243" s="215" t="s">
        <v>182</v>
      </c>
      <c r="AY243" s="15" t="s">
        <v>178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5" t="s">
        <v>182</v>
      </c>
      <c r="BK243" s="216">
        <f>ROUND(I243*H243,2)</f>
        <v>0</v>
      </c>
      <c r="BL243" s="15" t="s">
        <v>187</v>
      </c>
      <c r="BM243" s="215" t="s">
        <v>2150</v>
      </c>
    </row>
    <row r="244" spans="1:65" s="2" customFormat="1" ht="37.8" customHeight="1">
      <c r="A244" s="36"/>
      <c r="B244" s="37"/>
      <c r="C244" s="203" t="s">
        <v>561</v>
      </c>
      <c r="D244" s="203" t="s">
        <v>183</v>
      </c>
      <c r="E244" s="204" t="s">
        <v>915</v>
      </c>
      <c r="F244" s="205" t="s">
        <v>916</v>
      </c>
      <c r="G244" s="206" t="s">
        <v>266</v>
      </c>
      <c r="H244" s="207">
        <v>66.67</v>
      </c>
      <c r="I244" s="208"/>
      <c r="J244" s="209">
        <f>ROUND(I244*H244,2)</f>
        <v>0</v>
      </c>
      <c r="K244" s="210"/>
      <c r="L244" s="42"/>
      <c r="M244" s="211" t="s">
        <v>28</v>
      </c>
      <c r="N244" s="212" t="s">
        <v>46</v>
      </c>
      <c r="O244" s="82"/>
      <c r="P244" s="213">
        <f>O244*H244</f>
        <v>0</v>
      </c>
      <c r="Q244" s="213">
        <v>0</v>
      </c>
      <c r="R244" s="213">
        <f>Q244*H244</f>
        <v>0</v>
      </c>
      <c r="S244" s="213">
        <v>0</v>
      </c>
      <c r="T244" s="214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15" t="s">
        <v>187</v>
      </c>
      <c r="AT244" s="215" t="s">
        <v>183</v>
      </c>
      <c r="AU244" s="215" t="s">
        <v>182</v>
      </c>
      <c r="AY244" s="15" t="s">
        <v>178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5" t="s">
        <v>182</v>
      </c>
      <c r="BK244" s="216">
        <f>ROUND(I244*H244,2)</f>
        <v>0</v>
      </c>
      <c r="BL244" s="15" t="s">
        <v>187</v>
      </c>
      <c r="BM244" s="215" t="s">
        <v>2151</v>
      </c>
    </row>
    <row r="245" spans="1:65" s="2" customFormat="1" ht="24.15" customHeight="1">
      <c r="A245" s="36"/>
      <c r="B245" s="37"/>
      <c r="C245" s="203" t="s">
        <v>565</v>
      </c>
      <c r="D245" s="203" t="s">
        <v>183</v>
      </c>
      <c r="E245" s="204" t="s">
        <v>919</v>
      </c>
      <c r="F245" s="205" t="s">
        <v>920</v>
      </c>
      <c r="G245" s="206" t="s">
        <v>266</v>
      </c>
      <c r="H245" s="207">
        <v>66.67</v>
      </c>
      <c r="I245" s="208"/>
      <c r="J245" s="209">
        <f>ROUND(I245*H245,2)</f>
        <v>0</v>
      </c>
      <c r="K245" s="210"/>
      <c r="L245" s="42"/>
      <c r="M245" s="211" t="s">
        <v>28</v>
      </c>
      <c r="N245" s="212" t="s">
        <v>46</v>
      </c>
      <c r="O245" s="82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15" t="s">
        <v>187</v>
      </c>
      <c r="AT245" s="215" t="s">
        <v>183</v>
      </c>
      <c r="AU245" s="215" t="s">
        <v>182</v>
      </c>
      <c r="AY245" s="15" t="s">
        <v>178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5" t="s">
        <v>182</v>
      </c>
      <c r="BK245" s="216">
        <f>ROUND(I245*H245,2)</f>
        <v>0</v>
      </c>
      <c r="BL245" s="15" t="s">
        <v>187</v>
      </c>
      <c r="BM245" s="215" t="s">
        <v>2152</v>
      </c>
    </row>
    <row r="246" spans="1:65" s="2" customFormat="1" ht="37.8" customHeight="1">
      <c r="A246" s="36"/>
      <c r="B246" s="37"/>
      <c r="C246" s="203" t="s">
        <v>571</v>
      </c>
      <c r="D246" s="203" t="s">
        <v>183</v>
      </c>
      <c r="E246" s="204" t="s">
        <v>923</v>
      </c>
      <c r="F246" s="205" t="s">
        <v>924</v>
      </c>
      <c r="G246" s="206" t="s">
        <v>266</v>
      </c>
      <c r="H246" s="207">
        <v>666.7</v>
      </c>
      <c r="I246" s="208"/>
      <c r="J246" s="209">
        <f>ROUND(I246*H246,2)</f>
        <v>0</v>
      </c>
      <c r="K246" s="210"/>
      <c r="L246" s="42"/>
      <c r="M246" s="211" t="s">
        <v>28</v>
      </c>
      <c r="N246" s="212" t="s">
        <v>46</v>
      </c>
      <c r="O246" s="82"/>
      <c r="P246" s="213">
        <f>O246*H246</f>
        <v>0</v>
      </c>
      <c r="Q246" s="213">
        <v>0</v>
      </c>
      <c r="R246" s="213">
        <f>Q246*H246</f>
        <v>0</v>
      </c>
      <c r="S246" s="213">
        <v>0</v>
      </c>
      <c r="T246" s="214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15" t="s">
        <v>187</v>
      </c>
      <c r="AT246" s="215" t="s">
        <v>183</v>
      </c>
      <c r="AU246" s="215" t="s">
        <v>182</v>
      </c>
      <c r="AY246" s="15" t="s">
        <v>178</v>
      </c>
      <c r="BE246" s="216">
        <f>IF(N246="základní",J246,0)</f>
        <v>0</v>
      </c>
      <c r="BF246" s="216">
        <f>IF(N246="snížená",J246,0)</f>
        <v>0</v>
      </c>
      <c r="BG246" s="216">
        <f>IF(N246="zákl. přenesená",J246,0)</f>
        <v>0</v>
      </c>
      <c r="BH246" s="216">
        <f>IF(N246="sníž. přenesená",J246,0)</f>
        <v>0</v>
      </c>
      <c r="BI246" s="216">
        <f>IF(N246="nulová",J246,0)</f>
        <v>0</v>
      </c>
      <c r="BJ246" s="15" t="s">
        <v>182</v>
      </c>
      <c r="BK246" s="216">
        <f>ROUND(I246*H246,2)</f>
        <v>0</v>
      </c>
      <c r="BL246" s="15" t="s">
        <v>187</v>
      </c>
      <c r="BM246" s="215" t="s">
        <v>2153</v>
      </c>
    </row>
    <row r="247" spans="1:65" s="2" customFormat="1" ht="37.8" customHeight="1">
      <c r="A247" s="36"/>
      <c r="B247" s="37"/>
      <c r="C247" s="203" t="s">
        <v>575</v>
      </c>
      <c r="D247" s="203" t="s">
        <v>183</v>
      </c>
      <c r="E247" s="204" t="s">
        <v>927</v>
      </c>
      <c r="F247" s="205" t="s">
        <v>928</v>
      </c>
      <c r="G247" s="206" t="s">
        <v>266</v>
      </c>
      <c r="H247" s="207">
        <v>185.127</v>
      </c>
      <c r="I247" s="208"/>
      <c r="J247" s="209">
        <f>ROUND(I247*H247,2)</f>
        <v>0</v>
      </c>
      <c r="K247" s="210"/>
      <c r="L247" s="42"/>
      <c r="M247" s="211" t="s">
        <v>28</v>
      </c>
      <c r="N247" s="212" t="s">
        <v>46</v>
      </c>
      <c r="O247" s="82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15" t="s">
        <v>187</v>
      </c>
      <c r="AT247" s="215" t="s">
        <v>183</v>
      </c>
      <c r="AU247" s="215" t="s">
        <v>182</v>
      </c>
      <c r="AY247" s="15" t="s">
        <v>178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5" t="s">
        <v>182</v>
      </c>
      <c r="BK247" s="216">
        <f>ROUND(I247*H247,2)</f>
        <v>0</v>
      </c>
      <c r="BL247" s="15" t="s">
        <v>187</v>
      </c>
      <c r="BM247" s="215" t="s">
        <v>2154</v>
      </c>
    </row>
    <row r="248" spans="1:65" s="2" customFormat="1" ht="37.8" customHeight="1">
      <c r="A248" s="36"/>
      <c r="B248" s="37"/>
      <c r="C248" s="203" t="s">
        <v>580</v>
      </c>
      <c r="D248" s="203" t="s">
        <v>183</v>
      </c>
      <c r="E248" s="204" t="s">
        <v>931</v>
      </c>
      <c r="F248" s="205" t="s">
        <v>932</v>
      </c>
      <c r="G248" s="206" t="s">
        <v>266</v>
      </c>
      <c r="H248" s="207">
        <v>5.802</v>
      </c>
      <c r="I248" s="208"/>
      <c r="J248" s="209">
        <f>ROUND(I248*H248,2)</f>
        <v>0</v>
      </c>
      <c r="K248" s="210"/>
      <c r="L248" s="42"/>
      <c r="M248" s="211" t="s">
        <v>28</v>
      </c>
      <c r="N248" s="212" t="s">
        <v>46</v>
      </c>
      <c r="O248" s="82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15" t="s">
        <v>187</v>
      </c>
      <c r="AT248" s="215" t="s">
        <v>183</v>
      </c>
      <c r="AU248" s="215" t="s">
        <v>182</v>
      </c>
      <c r="AY248" s="15" t="s">
        <v>178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5" t="s">
        <v>182</v>
      </c>
      <c r="BK248" s="216">
        <f>ROUND(I248*H248,2)</f>
        <v>0</v>
      </c>
      <c r="BL248" s="15" t="s">
        <v>187</v>
      </c>
      <c r="BM248" s="215" t="s">
        <v>2155</v>
      </c>
    </row>
    <row r="249" spans="1:65" s="2" customFormat="1" ht="37.8" customHeight="1">
      <c r="A249" s="36"/>
      <c r="B249" s="37"/>
      <c r="C249" s="203" t="s">
        <v>584</v>
      </c>
      <c r="D249" s="203" t="s">
        <v>183</v>
      </c>
      <c r="E249" s="204" t="s">
        <v>2156</v>
      </c>
      <c r="F249" s="205" t="s">
        <v>2157</v>
      </c>
      <c r="G249" s="206" t="s">
        <v>266</v>
      </c>
      <c r="H249" s="207">
        <v>1</v>
      </c>
      <c r="I249" s="208"/>
      <c r="J249" s="209">
        <f>ROUND(I249*H249,2)</f>
        <v>0</v>
      </c>
      <c r="K249" s="210"/>
      <c r="L249" s="42"/>
      <c r="M249" s="211" t="s">
        <v>28</v>
      </c>
      <c r="N249" s="212" t="s">
        <v>46</v>
      </c>
      <c r="O249" s="82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15" t="s">
        <v>187</v>
      </c>
      <c r="AT249" s="215" t="s">
        <v>183</v>
      </c>
      <c r="AU249" s="215" t="s">
        <v>182</v>
      </c>
      <c r="AY249" s="15" t="s">
        <v>178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5" t="s">
        <v>182</v>
      </c>
      <c r="BK249" s="216">
        <f>ROUND(I249*H249,2)</f>
        <v>0</v>
      </c>
      <c r="BL249" s="15" t="s">
        <v>187</v>
      </c>
      <c r="BM249" s="215" t="s">
        <v>2158</v>
      </c>
    </row>
    <row r="250" spans="1:63" s="12" customFormat="1" ht="22.8" customHeight="1">
      <c r="A250" s="12"/>
      <c r="B250" s="187"/>
      <c r="C250" s="188"/>
      <c r="D250" s="189" t="s">
        <v>73</v>
      </c>
      <c r="E250" s="201" t="s">
        <v>934</v>
      </c>
      <c r="F250" s="201" t="s">
        <v>935</v>
      </c>
      <c r="G250" s="188"/>
      <c r="H250" s="188"/>
      <c r="I250" s="191"/>
      <c r="J250" s="202">
        <f>BK250</f>
        <v>0</v>
      </c>
      <c r="K250" s="188"/>
      <c r="L250" s="193"/>
      <c r="M250" s="194"/>
      <c r="N250" s="195"/>
      <c r="O250" s="195"/>
      <c r="P250" s="196">
        <f>P251</f>
        <v>0</v>
      </c>
      <c r="Q250" s="195"/>
      <c r="R250" s="196">
        <f>R251</f>
        <v>0</v>
      </c>
      <c r="S250" s="195"/>
      <c r="T250" s="197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198" t="s">
        <v>82</v>
      </c>
      <c r="AT250" s="199" t="s">
        <v>73</v>
      </c>
      <c r="AU250" s="199" t="s">
        <v>82</v>
      </c>
      <c r="AY250" s="198" t="s">
        <v>178</v>
      </c>
      <c r="BK250" s="200">
        <f>BK251</f>
        <v>0</v>
      </c>
    </row>
    <row r="251" spans="1:65" s="2" customFormat="1" ht="49.05" customHeight="1">
      <c r="A251" s="36"/>
      <c r="B251" s="37"/>
      <c r="C251" s="203" t="s">
        <v>588</v>
      </c>
      <c r="D251" s="203" t="s">
        <v>183</v>
      </c>
      <c r="E251" s="204" t="s">
        <v>937</v>
      </c>
      <c r="F251" s="205" t="s">
        <v>938</v>
      </c>
      <c r="G251" s="206" t="s">
        <v>266</v>
      </c>
      <c r="H251" s="207">
        <v>74.412</v>
      </c>
      <c r="I251" s="208"/>
      <c r="J251" s="209">
        <f>ROUND(I251*H251,2)</f>
        <v>0</v>
      </c>
      <c r="K251" s="210"/>
      <c r="L251" s="42"/>
      <c r="M251" s="211" t="s">
        <v>28</v>
      </c>
      <c r="N251" s="212" t="s">
        <v>46</v>
      </c>
      <c r="O251" s="82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15" t="s">
        <v>187</v>
      </c>
      <c r="AT251" s="215" t="s">
        <v>183</v>
      </c>
      <c r="AU251" s="215" t="s">
        <v>182</v>
      </c>
      <c r="AY251" s="15" t="s">
        <v>178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5" t="s">
        <v>182</v>
      </c>
      <c r="BK251" s="216">
        <f>ROUND(I251*H251,2)</f>
        <v>0</v>
      </c>
      <c r="BL251" s="15" t="s">
        <v>187</v>
      </c>
      <c r="BM251" s="215" t="s">
        <v>2159</v>
      </c>
    </row>
    <row r="252" spans="1:63" s="12" customFormat="1" ht="25.9" customHeight="1">
      <c r="A252" s="12"/>
      <c r="B252" s="187"/>
      <c r="C252" s="188"/>
      <c r="D252" s="189" t="s">
        <v>73</v>
      </c>
      <c r="E252" s="190" t="s">
        <v>940</v>
      </c>
      <c r="F252" s="190" t="s">
        <v>941</v>
      </c>
      <c r="G252" s="188"/>
      <c r="H252" s="188"/>
      <c r="I252" s="191"/>
      <c r="J252" s="192">
        <f>BK252</f>
        <v>0</v>
      </c>
      <c r="K252" s="188"/>
      <c r="L252" s="193"/>
      <c r="M252" s="194"/>
      <c r="N252" s="195"/>
      <c r="O252" s="195"/>
      <c r="P252" s="196">
        <f>P253+P264+P271+P287+P292+P299+P309+P318</f>
        <v>0</v>
      </c>
      <c r="Q252" s="195"/>
      <c r="R252" s="196">
        <f>R253+R264+R271+R287+R292+R299+R309+R318</f>
        <v>9.41605177621</v>
      </c>
      <c r="S252" s="195"/>
      <c r="T252" s="197">
        <f>T253+T264+T271+T287+T292+T299+T309+T318</f>
        <v>7.15332555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98" t="s">
        <v>182</v>
      </c>
      <c r="AT252" s="199" t="s">
        <v>73</v>
      </c>
      <c r="AU252" s="199" t="s">
        <v>74</v>
      </c>
      <c r="AY252" s="198" t="s">
        <v>178</v>
      </c>
      <c r="BK252" s="200">
        <f>BK253+BK264+BK271+BK287+BK292+BK299+BK309+BK318</f>
        <v>0</v>
      </c>
    </row>
    <row r="253" spans="1:63" s="12" customFormat="1" ht="22.8" customHeight="1">
      <c r="A253" s="12"/>
      <c r="B253" s="187"/>
      <c r="C253" s="188"/>
      <c r="D253" s="189" t="s">
        <v>73</v>
      </c>
      <c r="E253" s="201" t="s">
        <v>942</v>
      </c>
      <c r="F253" s="201" t="s">
        <v>943</v>
      </c>
      <c r="G253" s="188"/>
      <c r="H253" s="188"/>
      <c r="I253" s="191"/>
      <c r="J253" s="202">
        <f>BK253</f>
        <v>0</v>
      </c>
      <c r="K253" s="188"/>
      <c r="L253" s="193"/>
      <c r="M253" s="194"/>
      <c r="N253" s="195"/>
      <c r="O253" s="195"/>
      <c r="P253" s="196">
        <f>SUM(P254:P263)</f>
        <v>0</v>
      </c>
      <c r="Q253" s="195"/>
      <c r="R253" s="196">
        <f>SUM(R254:R263)</f>
        <v>0.4729775</v>
      </c>
      <c r="S253" s="195"/>
      <c r="T253" s="197">
        <f>SUM(T254:T263)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198" t="s">
        <v>182</v>
      </c>
      <c r="AT253" s="199" t="s">
        <v>73</v>
      </c>
      <c r="AU253" s="199" t="s">
        <v>82</v>
      </c>
      <c r="AY253" s="198" t="s">
        <v>178</v>
      </c>
      <c r="BK253" s="200">
        <f>SUM(BK254:BK263)</f>
        <v>0</v>
      </c>
    </row>
    <row r="254" spans="1:65" s="2" customFormat="1" ht="24.15" customHeight="1">
      <c r="A254" s="36"/>
      <c r="B254" s="37"/>
      <c r="C254" s="203" t="s">
        <v>592</v>
      </c>
      <c r="D254" s="203" t="s">
        <v>183</v>
      </c>
      <c r="E254" s="204" t="s">
        <v>945</v>
      </c>
      <c r="F254" s="205" t="s">
        <v>946</v>
      </c>
      <c r="G254" s="206" t="s">
        <v>204</v>
      </c>
      <c r="H254" s="207">
        <v>4.67</v>
      </c>
      <c r="I254" s="208"/>
      <c r="J254" s="209">
        <f>ROUND(I254*H254,2)</f>
        <v>0</v>
      </c>
      <c r="K254" s="210"/>
      <c r="L254" s="42"/>
      <c r="M254" s="211" t="s">
        <v>28</v>
      </c>
      <c r="N254" s="212" t="s">
        <v>46</v>
      </c>
      <c r="O254" s="82"/>
      <c r="P254" s="213">
        <f>O254*H254</f>
        <v>0</v>
      </c>
      <c r="Q254" s="213">
        <v>0.0004</v>
      </c>
      <c r="R254" s="213">
        <f>Q254*H254</f>
        <v>0.001868</v>
      </c>
      <c r="S254" s="213">
        <v>0</v>
      </c>
      <c r="T254" s="214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15" t="s">
        <v>245</v>
      </c>
      <c r="AT254" s="215" t="s">
        <v>183</v>
      </c>
      <c r="AU254" s="215" t="s">
        <v>182</v>
      </c>
      <c r="AY254" s="15" t="s">
        <v>178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5" t="s">
        <v>182</v>
      </c>
      <c r="BK254" s="216">
        <f>ROUND(I254*H254,2)</f>
        <v>0</v>
      </c>
      <c r="BL254" s="15" t="s">
        <v>245</v>
      </c>
      <c r="BM254" s="215" t="s">
        <v>2160</v>
      </c>
    </row>
    <row r="255" spans="1:65" s="2" customFormat="1" ht="24.15" customHeight="1">
      <c r="A255" s="36"/>
      <c r="B255" s="37"/>
      <c r="C255" s="203" t="s">
        <v>596</v>
      </c>
      <c r="D255" s="203" t="s">
        <v>183</v>
      </c>
      <c r="E255" s="204" t="s">
        <v>949</v>
      </c>
      <c r="F255" s="205" t="s">
        <v>950</v>
      </c>
      <c r="G255" s="206" t="s">
        <v>186</v>
      </c>
      <c r="H255" s="207">
        <v>45.15</v>
      </c>
      <c r="I255" s="208"/>
      <c r="J255" s="209">
        <f>ROUND(I255*H255,2)</f>
        <v>0</v>
      </c>
      <c r="K255" s="210"/>
      <c r="L255" s="42"/>
      <c r="M255" s="211" t="s">
        <v>28</v>
      </c>
      <c r="N255" s="212" t="s">
        <v>46</v>
      </c>
      <c r="O255" s="82"/>
      <c r="P255" s="213">
        <f>O255*H255</f>
        <v>0</v>
      </c>
      <c r="Q255" s="213">
        <v>0.0029105</v>
      </c>
      <c r="R255" s="213">
        <f>Q255*H255</f>
        <v>0.131409075</v>
      </c>
      <c r="S255" s="213">
        <v>0</v>
      </c>
      <c r="T255" s="214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15" t="s">
        <v>245</v>
      </c>
      <c r="AT255" s="215" t="s">
        <v>183</v>
      </c>
      <c r="AU255" s="215" t="s">
        <v>182</v>
      </c>
      <c r="AY255" s="15" t="s">
        <v>178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5" t="s">
        <v>182</v>
      </c>
      <c r="BK255" s="216">
        <f>ROUND(I255*H255,2)</f>
        <v>0</v>
      </c>
      <c r="BL255" s="15" t="s">
        <v>245</v>
      </c>
      <c r="BM255" s="215" t="s">
        <v>2161</v>
      </c>
    </row>
    <row r="256" spans="1:65" s="2" customFormat="1" ht="37.8" customHeight="1">
      <c r="A256" s="36"/>
      <c r="B256" s="37"/>
      <c r="C256" s="203" t="s">
        <v>600</v>
      </c>
      <c r="D256" s="203" t="s">
        <v>183</v>
      </c>
      <c r="E256" s="204" t="s">
        <v>953</v>
      </c>
      <c r="F256" s="205" t="s">
        <v>954</v>
      </c>
      <c r="G256" s="206" t="s">
        <v>186</v>
      </c>
      <c r="H256" s="207">
        <v>41.748</v>
      </c>
      <c r="I256" s="208"/>
      <c r="J256" s="209">
        <f>ROUND(I256*H256,2)</f>
        <v>0</v>
      </c>
      <c r="K256" s="210"/>
      <c r="L256" s="42"/>
      <c r="M256" s="211" t="s">
        <v>28</v>
      </c>
      <c r="N256" s="212" t="s">
        <v>46</v>
      </c>
      <c r="O256" s="82"/>
      <c r="P256" s="213">
        <f>O256*H256</f>
        <v>0</v>
      </c>
      <c r="Q256" s="213">
        <v>0</v>
      </c>
      <c r="R256" s="213">
        <f>Q256*H256</f>
        <v>0</v>
      </c>
      <c r="S256" s="213">
        <v>0</v>
      </c>
      <c r="T256" s="214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15" t="s">
        <v>245</v>
      </c>
      <c r="AT256" s="215" t="s">
        <v>183</v>
      </c>
      <c r="AU256" s="215" t="s">
        <v>182</v>
      </c>
      <c r="AY256" s="15" t="s">
        <v>178</v>
      </c>
      <c r="BE256" s="216">
        <f>IF(N256="základní",J256,0)</f>
        <v>0</v>
      </c>
      <c r="BF256" s="216">
        <f>IF(N256="snížená",J256,0)</f>
        <v>0</v>
      </c>
      <c r="BG256" s="216">
        <f>IF(N256="zákl. přenesená",J256,0)</f>
        <v>0</v>
      </c>
      <c r="BH256" s="216">
        <f>IF(N256="sníž. přenesená",J256,0)</f>
        <v>0</v>
      </c>
      <c r="BI256" s="216">
        <f>IF(N256="nulová",J256,0)</f>
        <v>0</v>
      </c>
      <c r="BJ256" s="15" t="s">
        <v>182</v>
      </c>
      <c r="BK256" s="216">
        <f>ROUND(I256*H256,2)</f>
        <v>0</v>
      </c>
      <c r="BL256" s="15" t="s">
        <v>245</v>
      </c>
      <c r="BM256" s="215" t="s">
        <v>2162</v>
      </c>
    </row>
    <row r="257" spans="1:65" s="2" customFormat="1" ht="24.15" customHeight="1">
      <c r="A257" s="36"/>
      <c r="B257" s="37"/>
      <c r="C257" s="217" t="s">
        <v>604</v>
      </c>
      <c r="D257" s="217" t="s">
        <v>272</v>
      </c>
      <c r="E257" s="218" t="s">
        <v>957</v>
      </c>
      <c r="F257" s="219" t="s">
        <v>958</v>
      </c>
      <c r="G257" s="220" t="s">
        <v>186</v>
      </c>
      <c r="H257" s="221">
        <v>48.01</v>
      </c>
      <c r="I257" s="222"/>
      <c r="J257" s="223">
        <f>ROUND(I257*H257,2)</f>
        <v>0</v>
      </c>
      <c r="K257" s="224"/>
      <c r="L257" s="225"/>
      <c r="M257" s="226" t="s">
        <v>28</v>
      </c>
      <c r="N257" s="227" t="s">
        <v>46</v>
      </c>
      <c r="O257" s="82"/>
      <c r="P257" s="213">
        <f>O257*H257</f>
        <v>0</v>
      </c>
      <c r="Q257" s="213">
        <v>0.0003</v>
      </c>
      <c r="R257" s="213">
        <f>Q257*H257</f>
        <v>0.014402999999999997</v>
      </c>
      <c r="S257" s="213">
        <v>0</v>
      </c>
      <c r="T257" s="214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15" t="s">
        <v>311</v>
      </c>
      <c r="AT257" s="215" t="s">
        <v>272</v>
      </c>
      <c r="AU257" s="215" t="s">
        <v>182</v>
      </c>
      <c r="AY257" s="15" t="s">
        <v>178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5" t="s">
        <v>182</v>
      </c>
      <c r="BK257" s="216">
        <f>ROUND(I257*H257,2)</f>
        <v>0</v>
      </c>
      <c r="BL257" s="15" t="s">
        <v>245</v>
      </c>
      <c r="BM257" s="215" t="s">
        <v>2163</v>
      </c>
    </row>
    <row r="258" spans="1:65" s="2" customFormat="1" ht="24.15" customHeight="1">
      <c r="A258" s="36"/>
      <c r="B258" s="37"/>
      <c r="C258" s="203" t="s">
        <v>608</v>
      </c>
      <c r="D258" s="203" t="s">
        <v>183</v>
      </c>
      <c r="E258" s="204" t="s">
        <v>961</v>
      </c>
      <c r="F258" s="205" t="s">
        <v>962</v>
      </c>
      <c r="G258" s="206" t="s">
        <v>186</v>
      </c>
      <c r="H258" s="207">
        <v>1.41</v>
      </c>
      <c r="I258" s="208"/>
      <c r="J258" s="209">
        <f>ROUND(I258*H258,2)</f>
        <v>0</v>
      </c>
      <c r="K258" s="210"/>
      <c r="L258" s="42"/>
      <c r="M258" s="211" t="s">
        <v>28</v>
      </c>
      <c r="N258" s="212" t="s">
        <v>46</v>
      </c>
      <c r="O258" s="82"/>
      <c r="P258" s="213">
        <f>O258*H258</f>
        <v>0</v>
      </c>
      <c r="Q258" s="213">
        <v>0.0045075</v>
      </c>
      <c r="R258" s="213">
        <f>Q258*H258</f>
        <v>0.006355575</v>
      </c>
      <c r="S258" s="213">
        <v>0</v>
      </c>
      <c r="T258" s="214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15" t="s">
        <v>245</v>
      </c>
      <c r="AT258" s="215" t="s">
        <v>183</v>
      </c>
      <c r="AU258" s="215" t="s">
        <v>182</v>
      </c>
      <c r="AY258" s="15" t="s">
        <v>178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5" t="s">
        <v>182</v>
      </c>
      <c r="BK258" s="216">
        <f>ROUND(I258*H258,2)</f>
        <v>0</v>
      </c>
      <c r="BL258" s="15" t="s">
        <v>245</v>
      </c>
      <c r="BM258" s="215" t="s">
        <v>2164</v>
      </c>
    </row>
    <row r="259" spans="1:65" s="2" customFormat="1" ht="24.15" customHeight="1">
      <c r="A259" s="36"/>
      <c r="B259" s="37"/>
      <c r="C259" s="203" t="s">
        <v>612</v>
      </c>
      <c r="D259" s="203" t="s">
        <v>183</v>
      </c>
      <c r="E259" s="204" t="s">
        <v>965</v>
      </c>
      <c r="F259" s="205" t="s">
        <v>966</v>
      </c>
      <c r="G259" s="206" t="s">
        <v>186</v>
      </c>
      <c r="H259" s="207">
        <v>1.7</v>
      </c>
      <c r="I259" s="208"/>
      <c r="J259" s="209">
        <f>ROUND(I259*H259,2)</f>
        <v>0</v>
      </c>
      <c r="K259" s="210"/>
      <c r="L259" s="42"/>
      <c r="M259" s="211" t="s">
        <v>28</v>
      </c>
      <c r="N259" s="212" t="s">
        <v>46</v>
      </c>
      <c r="O259" s="82"/>
      <c r="P259" s="213">
        <f>O259*H259</f>
        <v>0</v>
      </c>
      <c r="Q259" s="213">
        <v>0.0045075</v>
      </c>
      <c r="R259" s="213">
        <f>Q259*H259</f>
        <v>0.00766275</v>
      </c>
      <c r="S259" s="213">
        <v>0</v>
      </c>
      <c r="T259" s="214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15" t="s">
        <v>245</v>
      </c>
      <c r="AT259" s="215" t="s">
        <v>183</v>
      </c>
      <c r="AU259" s="215" t="s">
        <v>182</v>
      </c>
      <c r="AY259" s="15" t="s">
        <v>178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5" t="s">
        <v>182</v>
      </c>
      <c r="BK259" s="216">
        <f>ROUND(I259*H259,2)</f>
        <v>0</v>
      </c>
      <c r="BL259" s="15" t="s">
        <v>245</v>
      </c>
      <c r="BM259" s="215" t="s">
        <v>2165</v>
      </c>
    </row>
    <row r="260" spans="1:65" s="2" customFormat="1" ht="37.8" customHeight="1">
      <c r="A260" s="36"/>
      <c r="B260" s="37"/>
      <c r="C260" s="203" t="s">
        <v>616</v>
      </c>
      <c r="D260" s="203" t="s">
        <v>183</v>
      </c>
      <c r="E260" s="204" t="s">
        <v>969</v>
      </c>
      <c r="F260" s="205" t="s">
        <v>970</v>
      </c>
      <c r="G260" s="206" t="s">
        <v>186</v>
      </c>
      <c r="H260" s="207">
        <v>36.784</v>
      </c>
      <c r="I260" s="208"/>
      <c r="J260" s="209">
        <f>ROUND(I260*H260,2)</f>
        <v>0</v>
      </c>
      <c r="K260" s="210"/>
      <c r="L260" s="42"/>
      <c r="M260" s="211" t="s">
        <v>28</v>
      </c>
      <c r="N260" s="212" t="s">
        <v>46</v>
      </c>
      <c r="O260" s="82"/>
      <c r="P260" s="213">
        <f>O260*H260</f>
        <v>0</v>
      </c>
      <c r="Q260" s="213">
        <v>0.0034</v>
      </c>
      <c r="R260" s="213">
        <f>Q260*H260</f>
        <v>0.1250656</v>
      </c>
      <c r="S260" s="213">
        <v>0</v>
      </c>
      <c r="T260" s="214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15" t="s">
        <v>245</v>
      </c>
      <c r="AT260" s="215" t="s">
        <v>183</v>
      </c>
      <c r="AU260" s="215" t="s">
        <v>182</v>
      </c>
      <c r="AY260" s="15" t="s">
        <v>178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5" t="s">
        <v>182</v>
      </c>
      <c r="BK260" s="216">
        <f>ROUND(I260*H260,2)</f>
        <v>0</v>
      </c>
      <c r="BL260" s="15" t="s">
        <v>245</v>
      </c>
      <c r="BM260" s="215" t="s">
        <v>2166</v>
      </c>
    </row>
    <row r="261" spans="1:65" s="2" customFormat="1" ht="24.15" customHeight="1">
      <c r="A261" s="36"/>
      <c r="B261" s="37"/>
      <c r="C261" s="203" t="s">
        <v>620</v>
      </c>
      <c r="D261" s="203" t="s">
        <v>183</v>
      </c>
      <c r="E261" s="204" t="s">
        <v>973</v>
      </c>
      <c r="F261" s="205" t="s">
        <v>974</v>
      </c>
      <c r="G261" s="206" t="s">
        <v>186</v>
      </c>
      <c r="H261" s="207">
        <v>33.857</v>
      </c>
      <c r="I261" s="208"/>
      <c r="J261" s="209">
        <f>ROUND(I261*H261,2)</f>
        <v>0</v>
      </c>
      <c r="K261" s="210"/>
      <c r="L261" s="42"/>
      <c r="M261" s="211" t="s">
        <v>28</v>
      </c>
      <c r="N261" s="212" t="s">
        <v>46</v>
      </c>
      <c r="O261" s="82"/>
      <c r="P261" s="213">
        <f>O261*H261</f>
        <v>0</v>
      </c>
      <c r="Q261" s="213">
        <v>0.0055</v>
      </c>
      <c r="R261" s="213">
        <f>Q261*H261</f>
        <v>0.18621349999999998</v>
      </c>
      <c r="S261" s="213">
        <v>0</v>
      </c>
      <c r="T261" s="214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15" t="s">
        <v>245</v>
      </c>
      <c r="AT261" s="215" t="s">
        <v>183</v>
      </c>
      <c r="AU261" s="215" t="s">
        <v>182</v>
      </c>
      <c r="AY261" s="15" t="s">
        <v>178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5" t="s">
        <v>182</v>
      </c>
      <c r="BK261" s="216">
        <f>ROUND(I261*H261,2)</f>
        <v>0</v>
      </c>
      <c r="BL261" s="15" t="s">
        <v>245</v>
      </c>
      <c r="BM261" s="215" t="s">
        <v>2167</v>
      </c>
    </row>
    <row r="262" spans="1:65" s="2" customFormat="1" ht="49.05" customHeight="1">
      <c r="A262" s="36"/>
      <c r="B262" s="37"/>
      <c r="C262" s="203" t="s">
        <v>624</v>
      </c>
      <c r="D262" s="203" t="s">
        <v>183</v>
      </c>
      <c r="E262" s="204" t="s">
        <v>989</v>
      </c>
      <c r="F262" s="205" t="s">
        <v>990</v>
      </c>
      <c r="G262" s="206" t="s">
        <v>266</v>
      </c>
      <c r="H262" s="207">
        <v>0.473</v>
      </c>
      <c r="I262" s="208"/>
      <c r="J262" s="209">
        <f>ROUND(I262*H262,2)</f>
        <v>0</v>
      </c>
      <c r="K262" s="210"/>
      <c r="L262" s="42"/>
      <c r="M262" s="211" t="s">
        <v>28</v>
      </c>
      <c r="N262" s="212" t="s">
        <v>46</v>
      </c>
      <c r="O262" s="82"/>
      <c r="P262" s="213">
        <f>O262*H262</f>
        <v>0</v>
      </c>
      <c r="Q262" s="213">
        <v>0</v>
      </c>
      <c r="R262" s="213">
        <f>Q262*H262</f>
        <v>0</v>
      </c>
      <c r="S262" s="213">
        <v>0</v>
      </c>
      <c r="T262" s="214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15" t="s">
        <v>245</v>
      </c>
      <c r="AT262" s="215" t="s">
        <v>183</v>
      </c>
      <c r="AU262" s="215" t="s">
        <v>182</v>
      </c>
      <c r="AY262" s="15" t="s">
        <v>178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5" t="s">
        <v>182</v>
      </c>
      <c r="BK262" s="216">
        <f>ROUND(I262*H262,2)</f>
        <v>0</v>
      </c>
      <c r="BL262" s="15" t="s">
        <v>245</v>
      </c>
      <c r="BM262" s="215" t="s">
        <v>2168</v>
      </c>
    </row>
    <row r="263" spans="1:65" s="2" customFormat="1" ht="49.05" customHeight="1">
      <c r="A263" s="36"/>
      <c r="B263" s="37"/>
      <c r="C263" s="203" t="s">
        <v>628</v>
      </c>
      <c r="D263" s="203" t="s">
        <v>183</v>
      </c>
      <c r="E263" s="204" t="s">
        <v>993</v>
      </c>
      <c r="F263" s="205" t="s">
        <v>994</v>
      </c>
      <c r="G263" s="206" t="s">
        <v>266</v>
      </c>
      <c r="H263" s="207">
        <v>0.473</v>
      </c>
      <c r="I263" s="208"/>
      <c r="J263" s="209">
        <f>ROUND(I263*H263,2)</f>
        <v>0</v>
      </c>
      <c r="K263" s="210"/>
      <c r="L263" s="42"/>
      <c r="M263" s="211" t="s">
        <v>28</v>
      </c>
      <c r="N263" s="212" t="s">
        <v>46</v>
      </c>
      <c r="O263" s="82"/>
      <c r="P263" s="213">
        <f>O263*H263</f>
        <v>0</v>
      </c>
      <c r="Q263" s="213">
        <v>0</v>
      </c>
      <c r="R263" s="213">
        <f>Q263*H263</f>
        <v>0</v>
      </c>
      <c r="S263" s="213">
        <v>0</v>
      </c>
      <c r="T263" s="214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15" t="s">
        <v>245</v>
      </c>
      <c r="AT263" s="215" t="s">
        <v>183</v>
      </c>
      <c r="AU263" s="215" t="s">
        <v>182</v>
      </c>
      <c r="AY263" s="15" t="s">
        <v>178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5" t="s">
        <v>182</v>
      </c>
      <c r="BK263" s="216">
        <f>ROUND(I263*H263,2)</f>
        <v>0</v>
      </c>
      <c r="BL263" s="15" t="s">
        <v>245</v>
      </c>
      <c r="BM263" s="215" t="s">
        <v>2169</v>
      </c>
    </row>
    <row r="264" spans="1:63" s="12" customFormat="1" ht="22.8" customHeight="1">
      <c r="A264" s="12"/>
      <c r="B264" s="187"/>
      <c r="C264" s="188"/>
      <c r="D264" s="189" t="s">
        <v>73</v>
      </c>
      <c r="E264" s="201" t="s">
        <v>996</v>
      </c>
      <c r="F264" s="201" t="s">
        <v>997</v>
      </c>
      <c r="G264" s="188"/>
      <c r="H264" s="188"/>
      <c r="I264" s="191"/>
      <c r="J264" s="202">
        <f>BK264</f>
        <v>0</v>
      </c>
      <c r="K264" s="188"/>
      <c r="L264" s="193"/>
      <c r="M264" s="194"/>
      <c r="N264" s="195"/>
      <c r="O264" s="195"/>
      <c r="P264" s="196">
        <f>SUM(P265:P270)</f>
        <v>0</v>
      </c>
      <c r="Q264" s="195"/>
      <c r="R264" s="196">
        <f>SUM(R265:R270)</f>
        <v>0.01509975</v>
      </c>
      <c r="S264" s="195"/>
      <c r="T264" s="197">
        <f>SUM(T265:T270)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198" t="s">
        <v>182</v>
      </c>
      <c r="AT264" s="199" t="s">
        <v>73</v>
      </c>
      <c r="AU264" s="199" t="s">
        <v>82</v>
      </c>
      <c r="AY264" s="198" t="s">
        <v>178</v>
      </c>
      <c r="BK264" s="200">
        <f>SUM(BK265:BK270)</f>
        <v>0</v>
      </c>
    </row>
    <row r="265" spans="1:65" s="2" customFormat="1" ht="37.8" customHeight="1">
      <c r="A265" s="36"/>
      <c r="B265" s="37"/>
      <c r="C265" s="203" t="s">
        <v>632</v>
      </c>
      <c r="D265" s="203" t="s">
        <v>183</v>
      </c>
      <c r="E265" s="204" t="s">
        <v>999</v>
      </c>
      <c r="F265" s="205" t="s">
        <v>1000</v>
      </c>
      <c r="G265" s="206" t="s">
        <v>186</v>
      </c>
      <c r="H265" s="207">
        <v>0.436</v>
      </c>
      <c r="I265" s="208"/>
      <c r="J265" s="209">
        <f>ROUND(I265*H265,2)</f>
        <v>0</v>
      </c>
      <c r="K265" s="210"/>
      <c r="L265" s="42"/>
      <c r="M265" s="211" t="s">
        <v>28</v>
      </c>
      <c r="N265" s="212" t="s">
        <v>46</v>
      </c>
      <c r="O265" s="82"/>
      <c r="P265" s="213">
        <f>O265*H265</f>
        <v>0</v>
      </c>
      <c r="Q265" s="213">
        <v>0.006</v>
      </c>
      <c r="R265" s="213">
        <f>Q265*H265</f>
        <v>0.002616</v>
      </c>
      <c r="S265" s="213">
        <v>0</v>
      </c>
      <c r="T265" s="214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15" t="s">
        <v>245</v>
      </c>
      <c r="AT265" s="215" t="s">
        <v>183</v>
      </c>
      <c r="AU265" s="215" t="s">
        <v>182</v>
      </c>
      <c r="AY265" s="15" t="s">
        <v>178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5" t="s">
        <v>182</v>
      </c>
      <c r="BK265" s="216">
        <f>ROUND(I265*H265,2)</f>
        <v>0</v>
      </c>
      <c r="BL265" s="15" t="s">
        <v>245</v>
      </c>
      <c r="BM265" s="215" t="s">
        <v>2170</v>
      </c>
    </row>
    <row r="266" spans="1:65" s="2" customFormat="1" ht="24.15" customHeight="1">
      <c r="A266" s="36"/>
      <c r="B266" s="37"/>
      <c r="C266" s="217" t="s">
        <v>636</v>
      </c>
      <c r="D266" s="217" t="s">
        <v>272</v>
      </c>
      <c r="E266" s="218" t="s">
        <v>1003</v>
      </c>
      <c r="F266" s="219" t="s">
        <v>1004</v>
      </c>
      <c r="G266" s="220" t="s">
        <v>186</v>
      </c>
      <c r="H266" s="221">
        <v>0.445</v>
      </c>
      <c r="I266" s="222"/>
      <c r="J266" s="223">
        <f>ROUND(I266*H266,2)</f>
        <v>0</v>
      </c>
      <c r="K266" s="224"/>
      <c r="L266" s="225"/>
      <c r="M266" s="226" t="s">
        <v>28</v>
      </c>
      <c r="N266" s="227" t="s">
        <v>46</v>
      </c>
      <c r="O266" s="82"/>
      <c r="P266" s="213">
        <f>O266*H266</f>
        <v>0</v>
      </c>
      <c r="Q266" s="213">
        <v>0.00075</v>
      </c>
      <c r="R266" s="213">
        <f>Q266*H266</f>
        <v>0.00033375</v>
      </c>
      <c r="S266" s="213">
        <v>0</v>
      </c>
      <c r="T266" s="214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15" t="s">
        <v>311</v>
      </c>
      <c r="AT266" s="215" t="s">
        <v>272</v>
      </c>
      <c r="AU266" s="215" t="s">
        <v>182</v>
      </c>
      <c r="AY266" s="15" t="s">
        <v>178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5" t="s">
        <v>182</v>
      </c>
      <c r="BK266" s="216">
        <f>ROUND(I266*H266,2)</f>
        <v>0</v>
      </c>
      <c r="BL266" s="15" t="s">
        <v>245</v>
      </c>
      <c r="BM266" s="215" t="s">
        <v>2171</v>
      </c>
    </row>
    <row r="267" spans="1:65" s="2" customFormat="1" ht="37.8" customHeight="1">
      <c r="A267" s="36"/>
      <c r="B267" s="37"/>
      <c r="C267" s="203" t="s">
        <v>640</v>
      </c>
      <c r="D267" s="203" t="s">
        <v>183</v>
      </c>
      <c r="E267" s="204" t="s">
        <v>1007</v>
      </c>
      <c r="F267" s="205" t="s">
        <v>1008</v>
      </c>
      <c r="G267" s="206" t="s">
        <v>186</v>
      </c>
      <c r="H267" s="207">
        <v>1.796</v>
      </c>
      <c r="I267" s="208"/>
      <c r="J267" s="209">
        <f>ROUND(I267*H267,2)</f>
        <v>0</v>
      </c>
      <c r="K267" s="210"/>
      <c r="L267" s="42"/>
      <c r="M267" s="211" t="s">
        <v>28</v>
      </c>
      <c r="N267" s="212" t="s">
        <v>46</v>
      </c>
      <c r="O267" s="82"/>
      <c r="P267" s="213">
        <f>O267*H267</f>
        <v>0</v>
      </c>
      <c r="Q267" s="213">
        <v>0.006</v>
      </c>
      <c r="R267" s="213">
        <f>Q267*H267</f>
        <v>0.010776</v>
      </c>
      <c r="S267" s="213">
        <v>0</v>
      </c>
      <c r="T267" s="214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15" t="s">
        <v>245</v>
      </c>
      <c r="AT267" s="215" t="s">
        <v>183</v>
      </c>
      <c r="AU267" s="215" t="s">
        <v>182</v>
      </c>
      <c r="AY267" s="15" t="s">
        <v>178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5" t="s">
        <v>182</v>
      </c>
      <c r="BK267" s="216">
        <f>ROUND(I267*H267,2)</f>
        <v>0</v>
      </c>
      <c r="BL267" s="15" t="s">
        <v>245</v>
      </c>
      <c r="BM267" s="215" t="s">
        <v>2172</v>
      </c>
    </row>
    <row r="268" spans="1:65" s="2" customFormat="1" ht="24.15" customHeight="1">
      <c r="A268" s="36"/>
      <c r="B268" s="37"/>
      <c r="C268" s="217" t="s">
        <v>644</v>
      </c>
      <c r="D268" s="217" t="s">
        <v>272</v>
      </c>
      <c r="E268" s="218" t="s">
        <v>1003</v>
      </c>
      <c r="F268" s="219" t="s">
        <v>1004</v>
      </c>
      <c r="G268" s="220" t="s">
        <v>186</v>
      </c>
      <c r="H268" s="221">
        <v>1.832</v>
      </c>
      <c r="I268" s="222"/>
      <c r="J268" s="223">
        <f>ROUND(I268*H268,2)</f>
        <v>0</v>
      </c>
      <c r="K268" s="224"/>
      <c r="L268" s="225"/>
      <c r="M268" s="226" t="s">
        <v>28</v>
      </c>
      <c r="N268" s="227" t="s">
        <v>46</v>
      </c>
      <c r="O268" s="82"/>
      <c r="P268" s="213">
        <f>O268*H268</f>
        <v>0</v>
      </c>
      <c r="Q268" s="213">
        <v>0.00075</v>
      </c>
      <c r="R268" s="213">
        <f>Q268*H268</f>
        <v>0.001374</v>
      </c>
      <c r="S268" s="213">
        <v>0</v>
      </c>
      <c r="T268" s="214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15" t="s">
        <v>311</v>
      </c>
      <c r="AT268" s="215" t="s">
        <v>272</v>
      </c>
      <c r="AU268" s="215" t="s">
        <v>182</v>
      </c>
      <c r="AY268" s="15" t="s">
        <v>178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5" t="s">
        <v>182</v>
      </c>
      <c r="BK268" s="216">
        <f>ROUND(I268*H268,2)</f>
        <v>0</v>
      </c>
      <c r="BL268" s="15" t="s">
        <v>245</v>
      </c>
      <c r="BM268" s="215" t="s">
        <v>2173</v>
      </c>
    </row>
    <row r="269" spans="1:65" s="2" customFormat="1" ht="37.8" customHeight="1">
      <c r="A269" s="36"/>
      <c r="B269" s="37"/>
      <c r="C269" s="203" t="s">
        <v>649</v>
      </c>
      <c r="D269" s="203" t="s">
        <v>183</v>
      </c>
      <c r="E269" s="204" t="s">
        <v>1025</v>
      </c>
      <c r="F269" s="205" t="s">
        <v>1026</v>
      </c>
      <c r="G269" s="206" t="s">
        <v>266</v>
      </c>
      <c r="H269" s="207">
        <v>0.015</v>
      </c>
      <c r="I269" s="208"/>
      <c r="J269" s="209">
        <f>ROUND(I269*H269,2)</f>
        <v>0</v>
      </c>
      <c r="K269" s="210"/>
      <c r="L269" s="42"/>
      <c r="M269" s="211" t="s">
        <v>28</v>
      </c>
      <c r="N269" s="212" t="s">
        <v>46</v>
      </c>
      <c r="O269" s="82"/>
      <c r="P269" s="213">
        <f>O269*H269</f>
        <v>0</v>
      </c>
      <c r="Q269" s="213">
        <v>0</v>
      </c>
      <c r="R269" s="213">
        <f>Q269*H269</f>
        <v>0</v>
      </c>
      <c r="S269" s="213">
        <v>0</v>
      </c>
      <c r="T269" s="214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15" t="s">
        <v>245</v>
      </c>
      <c r="AT269" s="215" t="s">
        <v>183</v>
      </c>
      <c r="AU269" s="215" t="s">
        <v>182</v>
      </c>
      <c r="AY269" s="15" t="s">
        <v>178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5" t="s">
        <v>182</v>
      </c>
      <c r="BK269" s="216">
        <f>ROUND(I269*H269,2)</f>
        <v>0</v>
      </c>
      <c r="BL269" s="15" t="s">
        <v>245</v>
      </c>
      <c r="BM269" s="215" t="s">
        <v>2174</v>
      </c>
    </row>
    <row r="270" spans="1:65" s="2" customFormat="1" ht="49.05" customHeight="1">
      <c r="A270" s="36"/>
      <c r="B270" s="37"/>
      <c r="C270" s="203" t="s">
        <v>653</v>
      </c>
      <c r="D270" s="203" t="s">
        <v>183</v>
      </c>
      <c r="E270" s="204" t="s">
        <v>1029</v>
      </c>
      <c r="F270" s="205" t="s">
        <v>1030</v>
      </c>
      <c r="G270" s="206" t="s">
        <v>266</v>
      </c>
      <c r="H270" s="207">
        <v>0.015</v>
      </c>
      <c r="I270" s="208"/>
      <c r="J270" s="209">
        <f>ROUND(I270*H270,2)</f>
        <v>0</v>
      </c>
      <c r="K270" s="210"/>
      <c r="L270" s="42"/>
      <c r="M270" s="211" t="s">
        <v>28</v>
      </c>
      <c r="N270" s="212" t="s">
        <v>46</v>
      </c>
      <c r="O270" s="82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4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15" t="s">
        <v>245</v>
      </c>
      <c r="AT270" s="215" t="s">
        <v>183</v>
      </c>
      <c r="AU270" s="215" t="s">
        <v>182</v>
      </c>
      <c r="AY270" s="15" t="s">
        <v>178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5" t="s">
        <v>182</v>
      </c>
      <c r="BK270" s="216">
        <f>ROUND(I270*H270,2)</f>
        <v>0</v>
      </c>
      <c r="BL270" s="15" t="s">
        <v>245</v>
      </c>
      <c r="BM270" s="215" t="s">
        <v>2175</v>
      </c>
    </row>
    <row r="271" spans="1:63" s="12" customFormat="1" ht="22.8" customHeight="1">
      <c r="A271" s="12"/>
      <c r="B271" s="187"/>
      <c r="C271" s="188"/>
      <c r="D271" s="189" t="s">
        <v>73</v>
      </c>
      <c r="E271" s="201" t="s">
        <v>1520</v>
      </c>
      <c r="F271" s="201" t="s">
        <v>1521</v>
      </c>
      <c r="G271" s="188"/>
      <c r="H271" s="188"/>
      <c r="I271" s="191"/>
      <c r="J271" s="202">
        <f>BK271</f>
        <v>0</v>
      </c>
      <c r="K271" s="188"/>
      <c r="L271" s="193"/>
      <c r="M271" s="194"/>
      <c r="N271" s="195"/>
      <c r="O271" s="195"/>
      <c r="P271" s="196">
        <f>SUM(P272:P286)</f>
        <v>0</v>
      </c>
      <c r="Q271" s="195"/>
      <c r="R271" s="196">
        <f>SUM(R272:R286)</f>
        <v>0.08464133969</v>
      </c>
      <c r="S271" s="195"/>
      <c r="T271" s="197">
        <f>SUM(T272:T286)</f>
        <v>0.6314000000000001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198" t="s">
        <v>182</v>
      </c>
      <c r="AT271" s="199" t="s">
        <v>73</v>
      </c>
      <c r="AU271" s="199" t="s">
        <v>82</v>
      </c>
      <c r="AY271" s="198" t="s">
        <v>178</v>
      </c>
      <c r="BK271" s="200">
        <f>SUM(BK272:BK286)</f>
        <v>0</v>
      </c>
    </row>
    <row r="272" spans="1:65" s="2" customFormat="1" ht="37.8" customHeight="1">
      <c r="A272" s="36"/>
      <c r="B272" s="37"/>
      <c r="C272" s="203" t="s">
        <v>657</v>
      </c>
      <c r="D272" s="203" t="s">
        <v>183</v>
      </c>
      <c r="E272" s="204" t="s">
        <v>1523</v>
      </c>
      <c r="F272" s="205" t="s">
        <v>1524</v>
      </c>
      <c r="G272" s="206" t="s">
        <v>213</v>
      </c>
      <c r="H272" s="207">
        <v>0.139</v>
      </c>
      <c r="I272" s="208"/>
      <c r="J272" s="209">
        <f>ROUND(I272*H272,2)</f>
        <v>0</v>
      </c>
      <c r="K272" s="210"/>
      <c r="L272" s="42"/>
      <c r="M272" s="211" t="s">
        <v>28</v>
      </c>
      <c r="N272" s="212" t="s">
        <v>46</v>
      </c>
      <c r="O272" s="82"/>
      <c r="P272" s="213">
        <f>O272*H272</f>
        <v>0</v>
      </c>
      <c r="Q272" s="213">
        <v>0.001215</v>
      </c>
      <c r="R272" s="213">
        <f>Q272*H272</f>
        <v>0.000168885</v>
      </c>
      <c r="S272" s="213">
        <v>0</v>
      </c>
      <c r="T272" s="214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15" t="s">
        <v>245</v>
      </c>
      <c r="AT272" s="215" t="s">
        <v>183</v>
      </c>
      <c r="AU272" s="215" t="s">
        <v>182</v>
      </c>
      <c r="AY272" s="15" t="s">
        <v>178</v>
      </c>
      <c r="BE272" s="216">
        <f>IF(N272="základní",J272,0)</f>
        <v>0</v>
      </c>
      <c r="BF272" s="216">
        <f>IF(N272="snížená",J272,0)</f>
        <v>0</v>
      </c>
      <c r="BG272" s="216">
        <f>IF(N272="zákl. přenesená",J272,0)</f>
        <v>0</v>
      </c>
      <c r="BH272" s="216">
        <f>IF(N272="sníž. přenesená",J272,0)</f>
        <v>0</v>
      </c>
      <c r="BI272" s="216">
        <f>IF(N272="nulová",J272,0)</f>
        <v>0</v>
      </c>
      <c r="BJ272" s="15" t="s">
        <v>182</v>
      </c>
      <c r="BK272" s="216">
        <f>ROUND(I272*H272,2)</f>
        <v>0</v>
      </c>
      <c r="BL272" s="15" t="s">
        <v>245</v>
      </c>
      <c r="BM272" s="215" t="s">
        <v>2176</v>
      </c>
    </row>
    <row r="273" spans="1:65" s="2" customFormat="1" ht="37.8" customHeight="1">
      <c r="A273" s="36"/>
      <c r="B273" s="37"/>
      <c r="C273" s="203" t="s">
        <v>661</v>
      </c>
      <c r="D273" s="203" t="s">
        <v>183</v>
      </c>
      <c r="E273" s="204" t="s">
        <v>2177</v>
      </c>
      <c r="F273" s="205" t="s">
        <v>2178</v>
      </c>
      <c r="G273" s="206" t="s">
        <v>374</v>
      </c>
      <c r="H273" s="207">
        <v>6</v>
      </c>
      <c r="I273" s="208"/>
      <c r="J273" s="209">
        <f>ROUND(I273*H273,2)</f>
        <v>0</v>
      </c>
      <c r="K273" s="210"/>
      <c r="L273" s="42"/>
      <c r="M273" s="211" t="s">
        <v>28</v>
      </c>
      <c r="N273" s="212" t="s">
        <v>46</v>
      </c>
      <c r="O273" s="82"/>
      <c r="P273" s="213">
        <f>O273*H273</f>
        <v>0</v>
      </c>
      <c r="Q273" s="213">
        <v>0.00267</v>
      </c>
      <c r="R273" s="213">
        <f>Q273*H273</f>
        <v>0.01602</v>
      </c>
      <c r="S273" s="213">
        <v>0</v>
      </c>
      <c r="T273" s="214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15" t="s">
        <v>245</v>
      </c>
      <c r="AT273" s="215" t="s">
        <v>183</v>
      </c>
      <c r="AU273" s="215" t="s">
        <v>182</v>
      </c>
      <c r="AY273" s="15" t="s">
        <v>178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5" t="s">
        <v>182</v>
      </c>
      <c r="BK273" s="216">
        <f>ROUND(I273*H273,2)</f>
        <v>0</v>
      </c>
      <c r="BL273" s="15" t="s">
        <v>245</v>
      </c>
      <c r="BM273" s="215" t="s">
        <v>2179</v>
      </c>
    </row>
    <row r="274" spans="1:65" s="2" customFormat="1" ht="37.8" customHeight="1">
      <c r="A274" s="36"/>
      <c r="B274" s="37"/>
      <c r="C274" s="203" t="s">
        <v>665</v>
      </c>
      <c r="D274" s="203" t="s">
        <v>183</v>
      </c>
      <c r="E274" s="204" t="s">
        <v>2180</v>
      </c>
      <c r="F274" s="205" t="s">
        <v>2181</v>
      </c>
      <c r="G274" s="206" t="s">
        <v>204</v>
      </c>
      <c r="H274" s="207">
        <v>33</v>
      </c>
      <c r="I274" s="208"/>
      <c r="J274" s="209">
        <f>ROUND(I274*H274,2)</f>
        <v>0</v>
      </c>
      <c r="K274" s="210"/>
      <c r="L274" s="42"/>
      <c r="M274" s="211" t="s">
        <v>28</v>
      </c>
      <c r="N274" s="212" t="s">
        <v>46</v>
      </c>
      <c r="O274" s="82"/>
      <c r="P274" s="213">
        <f>O274*H274</f>
        <v>0</v>
      </c>
      <c r="Q274" s="213">
        <v>0</v>
      </c>
      <c r="R274" s="213">
        <f>Q274*H274</f>
        <v>0</v>
      </c>
      <c r="S274" s="213">
        <v>0.008</v>
      </c>
      <c r="T274" s="214">
        <f>S274*H274</f>
        <v>0.264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15" t="s">
        <v>245</v>
      </c>
      <c r="AT274" s="215" t="s">
        <v>183</v>
      </c>
      <c r="AU274" s="215" t="s">
        <v>182</v>
      </c>
      <c r="AY274" s="15" t="s">
        <v>178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5" t="s">
        <v>182</v>
      </c>
      <c r="BK274" s="216">
        <f>ROUND(I274*H274,2)</f>
        <v>0</v>
      </c>
      <c r="BL274" s="15" t="s">
        <v>245</v>
      </c>
      <c r="BM274" s="215" t="s">
        <v>2182</v>
      </c>
    </row>
    <row r="275" spans="1:65" s="2" customFormat="1" ht="37.8" customHeight="1">
      <c r="A275" s="36"/>
      <c r="B275" s="37"/>
      <c r="C275" s="203" t="s">
        <v>669</v>
      </c>
      <c r="D275" s="203" t="s">
        <v>183</v>
      </c>
      <c r="E275" s="204" t="s">
        <v>2183</v>
      </c>
      <c r="F275" s="205" t="s">
        <v>2184</v>
      </c>
      <c r="G275" s="206" t="s">
        <v>204</v>
      </c>
      <c r="H275" s="207">
        <v>11</v>
      </c>
      <c r="I275" s="208"/>
      <c r="J275" s="209">
        <f>ROUND(I275*H275,2)</f>
        <v>0</v>
      </c>
      <c r="K275" s="210"/>
      <c r="L275" s="42"/>
      <c r="M275" s="211" t="s">
        <v>28</v>
      </c>
      <c r="N275" s="212" t="s">
        <v>46</v>
      </c>
      <c r="O275" s="82"/>
      <c r="P275" s="213">
        <f>O275*H275</f>
        <v>0</v>
      </c>
      <c r="Q275" s="213">
        <v>0</v>
      </c>
      <c r="R275" s="213">
        <f>Q275*H275</f>
        <v>0</v>
      </c>
      <c r="S275" s="213">
        <v>0.014</v>
      </c>
      <c r="T275" s="214">
        <f>S275*H275</f>
        <v>0.154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15" t="s">
        <v>245</v>
      </c>
      <c r="AT275" s="215" t="s">
        <v>183</v>
      </c>
      <c r="AU275" s="215" t="s">
        <v>182</v>
      </c>
      <c r="AY275" s="15" t="s">
        <v>178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5" t="s">
        <v>182</v>
      </c>
      <c r="BK275" s="216">
        <f>ROUND(I275*H275,2)</f>
        <v>0</v>
      </c>
      <c r="BL275" s="15" t="s">
        <v>245</v>
      </c>
      <c r="BM275" s="215" t="s">
        <v>2185</v>
      </c>
    </row>
    <row r="276" spans="1:65" s="2" customFormat="1" ht="49.05" customHeight="1">
      <c r="A276" s="36"/>
      <c r="B276" s="37"/>
      <c r="C276" s="203" t="s">
        <v>673</v>
      </c>
      <c r="D276" s="203" t="s">
        <v>183</v>
      </c>
      <c r="E276" s="204" t="s">
        <v>2186</v>
      </c>
      <c r="F276" s="205" t="s">
        <v>2187</v>
      </c>
      <c r="G276" s="206" t="s">
        <v>204</v>
      </c>
      <c r="H276" s="207">
        <v>33</v>
      </c>
      <c r="I276" s="208"/>
      <c r="J276" s="209">
        <f>ROUND(I276*H276,2)</f>
        <v>0</v>
      </c>
      <c r="K276" s="210"/>
      <c r="L276" s="42"/>
      <c r="M276" s="211" t="s">
        <v>28</v>
      </c>
      <c r="N276" s="212" t="s">
        <v>46</v>
      </c>
      <c r="O276" s="82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4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15" t="s">
        <v>245</v>
      </c>
      <c r="AT276" s="215" t="s">
        <v>183</v>
      </c>
      <c r="AU276" s="215" t="s">
        <v>182</v>
      </c>
      <c r="AY276" s="15" t="s">
        <v>178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5" t="s">
        <v>182</v>
      </c>
      <c r="BK276" s="216">
        <f>ROUND(I276*H276,2)</f>
        <v>0</v>
      </c>
      <c r="BL276" s="15" t="s">
        <v>245</v>
      </c>
      <c r="BM276" s="215" t="s">
        <v>2188</v>
      </c>
    </row>
    <row r="277" spans="1:65" s="2" customFormat="1" ht="14.4" customHeight="1">
      <c r="A277" s="36"/>
      <c r="B277" s="37"/>
      <c r="C277" s="217" t="s">
        <v>677</v>
      </c>
      <c r="D277" s="217" t="s">
        <v>272</v>
      </c>
      <c r="E277" s="218" t="s">
        <v>2189</v>
      </c>
      <c r="F277" s="219" t="s">
        <v>2190</v>
      </c>
      <c r="G277" s="220" t="s">
        <v>213</v>
      </c>
      <c r="H277" s="221">
        <v>0.057</v>
      </c>
      <c r="I277" s="222"/>
      <c r="J277" s="223">
        <f>ROUND(I277*H277,2)</f>
        <v>0</v>
      </c>
      <c r="K277" s="224"/>
      <c r="L277" s="225"/>
      <c r="M277" s="226" t="s">
        <v>28</v>
      </c>
      <c r="N277" s="227" t="s">
        <v>46</v>
      </c>
      <c r="O277" s="82"/>
      <c r="P277" s="213">
        <f>O277*H277</f>
        <v>0</v>
      </c>
      <c r="Q277" s="213">
        <v>0.55</v>
      </c>
      <c r="R277" s="213">
        <f>Q277*H277</f>
        <v>0.03135</v>
      </c>
      <c r="S277" s="213">
        <v>0</v>
      </c>
      <c r="T277" s="214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15" t="s">
        <v>311</v>
      </c>
      <c r="AT277" s="215" t="s">
        <v>272</v>
      </c>
      <c r="AU277" s="215" t="s">
        <v>182</v>
      </c>
      <c r="AY277" s="15" t="s">
        <v>178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5" t="s">
        <v>182</v>
      </c>
      <c r="BK277" s="216">
        <f>ROUND(I277*H277,2)</f>
        <v>0</v>
      </c>
      <c r="BL277" s="15" t="s">
        <v>245</v>
      </c>
      <c r="BM277" s="215" t="s">
        <v>2191</v>
      </c>
    </row>
    <row r="278" spans="1:65" s="2" customFormat="1" ht="49.05" customHeight="1">
      <c r="A278" s="36"/>
      <c r="B278" s="37"/>
      <c r="C278" s="203" t="s">
        <v>681</v>
      </c>
      <c r="D278" s="203" t="s">
        <v>183</v>
      </c>
      <c r="E278" s="204" t="s">
        <v>2192</v>
      </c>
      <c r="F278" s="205" t="s">
        <v>2193</v>
      </c>
      <c r="G278" s="206" t="s">
        <v>204</v>
      </c>
      <c r="H278" s="207">
        <v>11</v>
      </c>
      <c r="I278" s="208"/>
      <c r="J278" s="209">
        <f>ROUND(I278*H278,2)</f>
        <v>0</v>
      </c>
      <c r="K278" s="210"/>
      <c r="L278" s="42"/>
      <c r="M278" s="211" t="s">
        <v>28</v>
      </c>
      <c r="N278" s="212" t="s">
        <v>46</v>
      </c>
      <c r="O278" s="82"/>
      <c r="P278" s="213">
        <f>O278*H278</f>
        <v>0</v>
      </c>
      <c r="Q278" s="213">
        <v>0</v>
      </c>
      <c r="R278" s="213">
        <f>Q278*H278</f>
        <v>0</v>
      </c>
      <c r="S278" s="213">
        <v>0</v>
      </c>
      <c r="T278" s="214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15" t="s">
        <v>245</v>
      </c>
      <c r="AT278" s="215" t="s">
        <v>183</v>
      </c>
      <c r="AU278" s="215" t="s">
        <v>182</v>
      </c>
      <c r="AY278" s="15" t="s">
        <v>178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5" t="s">
        <v>182</v>
      </c>
      <c r="BK278" s="216">
        <f>ROUND(I278*H278,2)</f>
        <v>0</v>
      </c>
      <c r="BL278" s="15" t="s">
        <v>245</v>
      </c>
      <c r="BM278" s="215" t="s">
        <v>2194</v>
      </c>
    </row>
    <row r="279" spans="1:65" s="2" customFormat="1" ht="37.8" customHeight="1">
      <c r="A279" s="36"/>
      <c r="B279" s="37"/>
      <c r="C279" s="203" t="s">
        <v>685</v>
      </c>
      <c r="D279" s="203" t="s">
        <v>183</v>
      </c>
      <c r="E279" s="204" t="s">
        <v>2195</v>
      </c>
      <c r="F279" s="205" t="s">
        <v>2196</v>
      </c>
      <c r="G279" s="206" t="s">
        <v>186</v>
      </c>
      <c r="H279" s="207">
        <v>16.5</v>
      </c>
      <c r="I279" s="208"/>
      <c r="J279" s="209">
        <f>ROUND(I279*H279,2)</f>
        <v>0</v>
      </c>
      <c r="K279" s="210"/>
      <c r="L279" s="42"/>
      <c r="M279" s="211" t="s">
        <v>28</v>
      </c>
      <c r="N279" s="212" t="s">
        <v>46</v>
      </c>
      <c r="O279" s="82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4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15" t="s">
        <v>245</v>
      </c>
      <c r="AT279" s="215" t="s">
        <v>183</v>
      </c>
      <c r="AU279" s="215" t="s">
        <v>182</v>
      </c>
      <c r="AY279" s="15" t="s">
        <v>178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5" t="s">
        <v>182</v>
      </c>
      <c r="BK279" s="216">
        <f>ROUND(I279*H279,2)</f>
        <v>0</v>
      </c>
      <c r="BL279" s="15" t="s">
        <v>245</v>
      </c>
      <c r="BM279" s="215" t="s">
        <v>2197</v>
      </c>
    </row>
    <row r="280" spans="1:65" s="2" customFormat="1" ht="14.4" customHeight="1">
      <c r="A280" s="36"/>
      <c r="B280" s="37"/>
      <c r="C280" s="217" t="s">
        <v>689</v>
      </c>
      <c r="D280" s="217" t="s">
        <v>272</v>
      </c>
      <c r="E280" s="218" t="s">
        <v>2198</v>
      </c>
      <c r="F280" s="219" t="s">
        <v>2199</v>
      </c>
      <c r="G280" s="220" t="s">
        <v>213</v>
      </c>
      <c r="H280" s="221">
        <v>0.048</v>
      </c>
      <c r="I280" s="222"/>
      <c r="J280" s="223">
        <f>ROUND(I280*H280,2)</f>
        <v>0</v>
      </c>
      <c r="K280" s="224"/>
      <c r="L280" s="225"/>
      <c r="M280" s="226" t="s">
        <v>28</v>
      </c>
      <c r="N280" s="227" t="s">
        <v>46</v>
      </c>
      <c r="O280" s="82"/>
      <c r="P280" s="213">
        <f>O280*H280</f>
        <v>0</v>
      </c>
      <c r="Q280" s="213">
        <v>0.55</v>
      </c>
      <c r="R280" s="213">
        <f>Q280*H280</f>
        <v>0.026400000000000003</v>
      </c>
      <c r="S280" s="213">
        <v>0</v>
      </c>
      <c r="T280" s="214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15" t="s">
        <v>311</v>
      </c>
      <c r="AT280" s="215" t="s">
        <v>272</v>
      </c>
      <c r="AU280" s="215" t="s">
        <v>182</v>
      </c>
      <c r="AY280" s="15" t="s">
        <v>178</v>
      </c>
      <c r="BE280" s="216">
        <f>IF(N280="základní",J280,0)</f>
        <v>0</v>
      </c>
      <c r="BF280" s="216">
        <f>IF(N280="snížená",J280,0)</f>
        <v>0</v>
      </c>
      <c r="BG280" s="216">
        <f>IF(N280="zákl. přenesená",J280,0)</f>
        <v>0</v>
      </c>
      <c r="BH280" s="216">
        <f>IF(N280="sníž. přenesená",J280,0)</f>
        <v>0</v>
      </c>
      <c r="BI280" s="216">
        <f>IF(N280="nulová",J280,0)</f>
        <v>0</v>
      </c>
      <c r="BJ280" s="15" t="s">
        <v>182</v>
      </c>
      <c r="BK280" s="216">
        <f>ROUND(I280*H280,2)</f>
        <v>0</v>
      </c>
      <c r="BL280" s="15" t="s">
        <v>245</v>
      </c>
      <c r="BM280" s="215" t="s">
        <v>2200</v>
      </c>
    </row>
    <row r="281" spans="1:65" s="2" customFormat="1" ht="49.05" customHeight="1">
      <c r="A281" s="36"/>
      <c r="B281" s="37"/>
      <c r="C281" s="203" t="s">
        <v>693</v>
      </c>
      <c r="D281" s="203" t="s">
        <v>183</v>
      </c>
      <c r="E281" s="204" t="s">
        <v>2201</v>
      </c>
      <c r="F281" s="205" t="s">
        <v>2202</v>
      </c>
      <c r="G281" s="206" t="s">
        <v>186</v>
      </c>
      <c r="H281" s="207">
        <v>16.5</v>
      </c>
      <c r="I281" s="208"/>
      <c r="J281" s="209">
        <f>ROUND(I281*H281,2)</f>
        <v>0</v>
      </c>
      <c r="K281" s="210"/>
      <c r="L281" s="42"/>
      <c r="M281" s="211" t="s">
        <v>28</v>
      </c>
      <c r="N281" s="212" t="s">
        <v>46</v>
      </c>
      <c r="O281" s="82"/>
      <c r="P281" s="213">
        <f>O281*H281</f>
        <v>0</v>
      </c>
      <c r="Q281" s="213">
        <v>0</v>
      </c>
      <c r="R281" s="213">
        <f>Q281*H281</f>
        <v>0</v>
      </c>
      <c r="S281" s="213">
        <v>0.005</v>
      </c>
      <c r="T281" s="214">
        <f>S281*H281</f>
        <v>0.0825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15" t="s">
        <v>245</v>
      </c>
      <c r="AT281" s="215" t="s">
        <v>183</v>
      </c>
      <c r="AU281" s="215" t="s">
        <v>182</v>
      </c>
      <c r="AY281" s="15" t="s">
        <v>178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5" t="s">
        <v>182</v>
      </c>
      <c r="BK281" s="216">
        <f>ROUND(I281*H281,2)</f>
        <v>0</v>
      </c>
      <c r="BL281" s="15" t="s">
        <v>245</v>
      </c>
      <c r="BM281" s="215" t="s">
        <v>2203</v>
      </c>
    </row>
    <row r="282" spans="1:65" s="2" customFormat="1" ht="37.8" customHeight="1">
      <c r="A282" s="36"/>
      <c r="B282" s="37"/>
      <c r="C282" s="203" t="s">
        <v>697</v>
      </c>
      <c r="D282" s="203" t="s">
        <v>183</v>
      </c>
      <c r="E282" s="204" t="s">
        <v>2204</v>
      </c>
      <c r="F282" s="205" t="s">
        <v>2205</v>
      </c>
      <c r="G282" s="206" t="s">
        <v>213</v>
      </c>
      <c r="H282" s="207">
        <v>0.458</v>
      </c>
      <c r="I282" s="208"/>
      <c r="J282" s="209">
        <f>ROUND(I282*H282,2)</f>
        <v>0</v>
      </c>
      <c r="K282" s="210"/>
      <c r="L282" s="42"/>
      <c r="M282" s="211" t="s">
        <v>28</v>
      </c>
      <c r="N282" s="212" t="s">
        <v>46</v>
      </c>
      <c r="O282" s="82"/>
      <c r="P282" s="213">
        <f>O282*H282</f>
        <v>0</v>
      </c>
      <c r="Q282" s="213">
        <v>0.023367805</v>
      </c>
      <c r="R282" s="213">
        <f>Q282*H282</f>
        <v>0.01070245469</v>
      </c>
      <c r="S282" s="213">
        <v>0</v>
      </c>
      <c r="T282" s="214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15" t="s">
        <v>245</v>
      </c>
      <c r="AT282" s="215" t="s">
        <v>183</v>
      </c>
      <c r="AU282" s="215" t="s">
        <v>182</v>
      </c>
      <c r="AY282" s="15" t="s">
        <v>178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5" t="s">
        <v>182</v>
      </c>
      <c r="BK282" s="216">
        <f>ROUND(I282*H282,2)</f>
        <v>0</v>
      </c>
      <c r="BL282" s="15" t="s">
        <v>245</v>
      </c>
      <c r="BM282" s="215" t="s">
        <v>2206</v>
      </c>
    </row>
    <row r="283" spans="1:65" s="2" customFormat="1" ht="14.4" customHeight="1">
      <c r="A283" s="36"/>
      <c r="B283" s="37"/>
      <c r="C283" s="203" t="s">
        <v>701</v>
      </c>
      <c r="D283" s="203" t="s">
        <v>183</v>
      </c>
      <c r="E283" s="204" t="s">
        <v>2207</v>
      </c>
      <c r="F283" s="205" t="s">
        <v>2208</v>
      </c>
      <c r="G283" s="206" t="s">
        <v>186</v>
      </c>
      <c r="H283" s="207">
        <v>7.7</v>
      </c>
      <c r="I283" s="208"/>
      <c r="J283" s="209">
        <f>ROUND(I283*H283,2)</f>
        <v>0</v>
      </c>
      <c r="K283" s="210"/>
      <c r="L283" s="42"/>
      <c r="M283" s="211" t="s">
        <v>28</v>
      </c>
      <c r="N283" s="212" t="s">
        <v>46</v>
      </c>
      <c r="O283" s="82"/>
      <c r="P283" s="213">
        <f>O283*H283</f>
        <v>0</v>
      </c>
      <c r="Q283" s="213">
        <v>0</v>
      </c>
      <c r="R283" s="213">
        <f>Q283*H283</f>
        <v>0</v>
      </c>
      <c r="S283" s="213">
        <v>0.017</v>
      </c>
      <c r="T283" s="214">
        <f>S283*H283</f>
        <v>0.13090000000000002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15" t="s">
        <v>245</v>
      </c>
      <c r="AT283" s="215" t="s">
        <v>183</v>
      </c>
      <c r="AU283" s="215" t="s">
        <v>182</v>
      </c>
      <c r="AY283" s="15" t="s">
        <v>178</v>
      </c>
      <c r="BE283" s="216">
        <f>IF(N283="základní",J283,0)</f>
        <v>0</v>
      </c>
      <c r="BF283" s="216">
        <f>IF(N283="snížená",J283,0)</f>
        <v>0</v>
      </c>
      <c r="BG283" s="216">
        <f>IF(N283="zákl. přenesená",J283,0)</f>
        <v>0</v>
      </c>
      <c r="BH283" s="216">
        <f>IF(N283="sníž. přenesená",J283,0)</f>
        <v>0</v>
      </c>
      <c r="BI283" s="216">
        <f>IF(N283="nulová",J283,0)</f>
        <v>0</v>
      </c>
      <c r="BJ283" s="15" t="s">
        <v>182</v>
      </c>
      <c r="BK283" s="216">
        <f>ROUND(I283*H283,2)</f>
        <v>0</v>
      </c>
      <c r="BL283" s="15" t="s">
        <v>245</v>
      </c>
      <c r="BM283" s="215" t="s">
        <v>2209</v>
      </c>
    </row>
    <row r="284" spans="1:65" s="2" customFormat="1" ht="14.4" customHeight="1">
      <c r="A284" s="36"/>
      <c r="B284" s="37"/>
      <c r="C284" s="203" t="s">
        <v>705</v>
      </c>
      <c r="D284" s="203" t="s">
        <v>183</v>
      </c>
      <c r="E284" s="204" t="s">
        <v>2210</v>
      </c>
      <c r="F284" s="205" t="s">
        <v>2211</v>
      </c>
      <c r="G284" s="206" t="s">
        <v>186</v>
      </c>
      <c r="H284" s="207">
        <v>7.7</v>
      </c>
      <c r="I284" s="208"/>
      <c r="J284" s="209">
        <f>ROUND(I284*H284,2)</f>
        <v>0</v>
      </c>
      <c r="K284" s="210"/>
      <c r="L284" s="42"/>
      <c r="M284" s="211" t="s">
        <v>28</v>
      </c>
      <c r="N284" s="212" t="s">
        <v>46</v>
      </c>
      <c r="O284" s="82"/>
      <c r="P284" s="213">
        <f>O284*H284</f>
        <v>0</v>
      </c>
      <c r="Q284" s="213">
        <v>0</v>
      </c>
      <c r="R284" s="213">
        <f>Q284*H284</f>
        <v>0</v>
      </c>
      <c r="S284" s="213">
        <v>0</v>
      </c>
      <c r="T284" s="214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15" t="s">
        <v>245</v>
      </c>
      <c r="AT284" s="215" t="s">
        <v>183</v>
      </c>
      <c r="AU284" s="215" t="s">
        <v>182</v>
      </c>
      <c r="AY284" s="15" t="s">
        <v>178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5" t="s">
        <v>182</v>
      </c>
      <c r="BK284" s="216">
        <f>ROUND(I284*H284,2)</f>
        <v>0</v>
      </c>
      <c r="BL284" s="15" t="s">
        <v>245</v>
      </c>
      <c r="BM284" s="215" t="s">
        <v>2212</v>
      </c>
    </row>
    <row r="285" spans="1:65" s="2" customFormat="1" ht="49.05" customHeight="1">
      <c r="A285" s="36"/>
      <c r="B285" s="37"/>
      <c r="C285" s="203" t="s">
        <v>709</v>
      </c>
      <c r="D285" s="203" t="s">
        <v>183</v>
      </c>
      <c r="E285" s="204" t="s">
        <v>1559</v>
      </c>
      <c r="F285" s="205" t="s">
        <v>1560</v>
      </c>
      <c r="G285" s="206" t="s">
        <v>266</v>
      </c>
      <c r="H285" s="207">
        <v>0.085</v>
      </c>
      <c r="I285" s="208"/>
      <c r="J285" s="209">
        <f>ROUND(I285*H285,2)</f>
        <v>0</v>
      </c>
      <c r="K285" s="210"/>
      <c r="L285" s="42"/>
      <c r="M285" s="211" t="s">
        <v>28</v>
      </c>
      <c r="N285" s="212" t="s">
        <v>46</v>
      </c>
      <c r="O285" s="82"/>
      <c r="P285" s="213">
        <f>O285*H285</f>
        <v>0</v>
      </c>
      <c r="Q285" s="213">
        <v>0</v>
      </c>
      <c r="R285" s="213">
        <f>Q285*H285</f>
        <v>0</v>
      </c>
      <c r="S285" s="213">
        <v>0</v>
      </c>
      <c r="T285" s="214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15" t="s">
        <v>245</v>
      </c>
      <c r="AT285" s="215" t="s">
        <v>183</v>
      </c>
      <c r="AU285" s="215" t="s">
        <v>182</v>
      </c>
      <c r="AY285" s="15" t="s">
        <v>178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5" t="s">
        <v>182</v>
      </c>
      <c r="BK285" s="216">
        <f>ROUND(I285*H285,2)</f>
        <v>0</v>
      </c>
      <c r="BL285" s="15" t="s">
        <v>245</v>
      </c>
      <c r="BM285" s="215" t="s">
        <v>2213</v>
      </c>
    </row>
    <row r="286" spans="1:65" s="2" customFormat="1" ht="49.05" customHeight="1">
      <c r="A286" s="36"/>
      <c r="B286" s="37"/>
      <c r="C286" s="203" t="s">
        <v>713</v>
      </c>
      <c r="D286" s="203" t="s">
        <v>183</v>
      </c>
      <c r="E286" s="204" t="s">
        <v>1563</v>
      </c>
      <c r="F286" s="205" t="s">
        <v>1564</v>
      </c>
      <c r="G286" s="206" t="s">
        <v>266</v>
      </c>
      <c r="H286" s="207">
        <v>0.085</v>
      </c>
      <c r="I286" s="208"/>
      <c r="J286" s="209">
        <f>ROUND(I286*H286,2)</f>
        <v>0</v>
      </c>
      <c r="K286" s="210"/>
      <c r="L286" s="42"/>
      <c r="M286" s="211" t="s">
        <v>28</v>
      </c>
      <c r="N286" s="212" t="s">
        <v>46</v>
      </c>
      <c r="O286" s="82"/>
      <c r="P286" s="213">
        <f>O286*H286</f>
        <v>0</v>
      </c>
      <c r="Q286" s="213">
        <v>0</v>
      </c>
      <c r="R286" s="213">
        <f>Q286*H286</f>
        <v>0</v>
      </c>
      <c r="S286" s="213">
        <v>0</v>
      </c>
      <c r="T286" s="214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15" t="s">
        <v>245</v>
      </c>
      <c r="AT286" s="215" t="s">
        <v>183</v>
      </c>
      <c r="AU286" s="215" t="s">
        <v>182</v>
      </c>
      <c r="AY286" s="15" t="s">
        <v>178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5" t="s">
        <v>182</v>
      </c>
      <c r="BK286" s="216">
        <f>ROUND(I286*H286,2)</f>
        <v>0</v>
      </c>
      <c r="BL286" s="15" t="s">
        <v>245</v>
      </c>
      <c r="BM286" s="215" t="s">
        <v>2214</v>
      </c>
    </row>
    <row r="287" spans="1:63" s="12" customFormat="1" ht="22.8" customHeight="1">
      <c r="A287" s="12"/>
      <c r="B287" s="187"/>
      <c r="C287" s="188"/>
      <c r="D287" s="189" t="s">
        <v>73</v>
      </c>
      <c r="E287" s="201" t="s">
        <v>1648</v>
      </c>
      <c r="F287" s="201" t="s">
        <v>1649</v>
      </c>
      <c r="G287" s="188"/>
      <c r="H287" s="188"/>
      <c r="I287" s="191"/>
      <c r="J287" s="202">
        <f>BK287</f>
        <v>0</v>
      </c>
      <c r="K287" s="188"/>
      <c r="L287" s="193"/>
      <c r="M287" s="194"/>
      <c r="N287" s="195"/>
      <c r="O287" s="195"/>
      <c r="P287" s="196">
        <f>SUM(P288:P291)</f>
        <v>0</v>
      </c>
      <c r="Q287" s="195"/>
      <c r="R287" s="196">
        <f>SUM(R288:R291)</f>
        <v>0.0017404512</v>
      </c>
      <c r="S287" s="195"/>
      <c r="T287" s="197">
        <f>SUM(T288:T291)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198" t="s">
        <v>182</v>
      </c>
      <c r="AT287" s="199" t="s">
        <v>73</v>
      </c>
      <c r="AU287" s="199" t="s">
        <v>82</v>
      </c>
      <c r="AY287" s="198" t="s">
        <v>178</v>
      </c>
      <c r="BK287" s="200">
        <f>SUM(BK288:BK291)</f>
        <v>0</v>
      </c>
    </row>
    <row r="288" spans="1:65" s="2" customFormat="1" ht="37.8" customHeight="1">
      <c r="A288" s="36"/>
      <c r="B288" s="37"/>
      <c r="C288" s="203" t="s">
        <v>717</v>
      </c>
      <c r="D288" s="203" t="s">
        <v>183</v>
      </c>
      <c r="E288" s="204" t="s">
        <v>1667</v>
      </c>
      <c r="F288" s="205" t="s">
        <v>1668</v>
      </c>
      <c r="G288" s="206" t="s">
        <v>204</v>
      </c>
      <c r="H288" s="207">
        <v>0.4</v>
      </c>
      <c r="I288" s="208"/>
      <c r="J288" s="209">
        <f>ROUND(I288*H288,2)</f>
        <v>0</v>
      </c>
      <c r="K288" s="210"/>
      <c r="L288" s="42"/>
      <c r="M288" s="211" t="s">
        <v>28</v>
      </c>
      <c r="N288" s="212" t="s">
        <v>46</v>
      </c>
      <c r="O288" s="82"/>
      <c r="P288" s="213">
        <f>O288*H288</f>
        <v>0</v>
      </c>
      <c r="Q288" s="213">
        <v>0.001902634</v>
      </c>
      <c r="R288" s="213">
        <f>Q288*H288</f>
        <v>0.0007610536</v>
      </c>
      <c r="S288" s="213">
        <v>0</v>
      </c>
      <c r="T288" s="214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15" t="s">
        <v>245</v>
      </c>
      <c r="AT288" s="215" t="s">
        <v>183</v>
      </c>
      <c r="AU288" s="215" t="s">
        <v>182</v>
      </c>
      <c r="AY288" s="15" t="s">
        <v>178</v>
      </c>
      <c r="BE288" s="216">
        <f>IF(N288="základní",J288,0)</f>
        <v>0</v>
      </c>
      <c r="BF288" s="216">
        <f>IF(N288="snížená",J288,0)</f>
        <v>0</v>
      </c>
      <c r="BG288" s="216">
        <f>IF(N288="zákl. přenesená",J288,0)</f>
        <v>0</v>
      </c>
      <c r="BH288" s="216">
        <f>IF(N288="sníž. přenesená",J288,0)</f>
        <v>0</v>
      </c>
      <c r="BI288" s="216">
        <f>IF(N288="nulová",J288,0)</f>
        <v>0</v>
      </c>
      <c r="BJ288" s="15" t="s">
        <v>182</v>
      </c>
      <c r="BK288" s="216">
        <f>ROUND(I288*H288,2)</f>
        <v>0</v>
      </c>
      <c r="BL288" s="15" t="s">
        <v>245</v>
      </c>
      <c r="BM288" s="215" t="s">
        <v>2215</v>
      </c>
    </row>
    <row r="289" spans="1:65" s="2" customFormat="1" ht="37.8" customHeight="1">
      <c r="A289" s="36"/>
      <c r="B289" s="37"/>
      <c r="C289" s="203" t="s">
        <v>721</v>
      </c>
      <c r="D289" s="203" t="s">
        <v>183</v>
      </c>
      <c r="E289" s="204" t="s">
        <v>2216</v>
      </c>
      <c r="F289" s="205" t="s">
        <v>2217</v>
      </c>
      <c r="G289" s="206" t="s">
        <v>204</v>
      </c>
      <c r="H289" s="207">
        <v>0.4</v>
      </c>
      <c r="I289" s="208"/>
      <c r="J289" s="209">
        <f>ROUND(I289*H289,2)</f>
        <v>0</v>
      </c>
      <c r="K289" s="210"/>
      <c r="L289" s="42"/>
      <c r="M289" s="211" t="s">
        <v>28</v>
      </c>
      <c r="N289" s="212" t="s">
        <v>46</v>
      </c>
      <c r="O289" s="82"/>
      <c r="P289" s="213">
        <f>O289*H289</f>
        <v>0</v>
      </c>
      <c r="Q289" s="213">
        <v>0.002448494</v>
      </c>
      <c r="R289" s="213">
        <f>Q289*H289</f>
        <v>0.0009793976</v>
      </c>
      <c r="S289" s="213">
        <v>0</v>
      </c>
      <c r="T289" s="214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15" t="s">
        <v>245</v>
      </c>
      <c r="AT289" s="215" t="s">
        <v>183</v>
      </c>
      <c r="AU289" s="215" t="s">
        <v>182</v>
      </c>
      <c r="AY289" s="15" t="s">
        <v>178</v>
      </c>
      <c r="BE289" s="216">
        <f>IF(N289="základní",J289,0)</f>
        <v>0</v>
      </c>
      <c r="BF289" s="216">
        <f>IF(N289="snížená",J289,0)</f>
        <v>0</v>
      </c>
      <c r="BG289" s="216">
        <f>IF(N289="zákl. přenesená",J289,0)</f>
        <v>0</v>
      </c>
      <c r="BH289" s="216">
        <f>IF(N289="sníž. přenesená",J289,0)</f>
        <v>0</v>
      </c>
      <c r="BI289" s="216">
        <f>IF(N289="nulová",J289,0)</f>
        <v>0</v>
      </c>
      <c r="BJ289" s="15" t="s">
        <v>182</v>
      </c>
      <c r="BK289" s="216">
        <f>ROUND(I289*H289,2)</f>
        <v>0</v>
      </c>
      <c r="BL289" s="15" t="s">
        <v>245</v>
      </c>
      <c r="BM289" s="215" t="s">
        <v>2218</v>
      </c>
    </row>
    <row r="290" spans="1:65" s="2" customFormat="1" ht="49.05" customHeight="1">
      <c r="A290" s="36"/>
      <c r="B290" s="37"/>
      <c r="C290" s="203" t="s">
        <v>726</v>
      </c>
      <c r="D290" s="203" t="s">
        <v>183</v>
      </c>
      <c r="E290" s="204" t="s">
        <v>1679</v>
      </c>
      <c r="F290" s="205" t="s">
        <v>1680</v>
      </c>
      <c r="G290" s="206" t="s">
        <v>266</v>
      </c>
      <c r="H290" s="207">
        <v>0.002</v>
      </c>
      <c r="I290" s="208"/>
      <c r="J290" s="209">
        <f>ROUND(I290*H290,2)</f>
        <v>0</v>
      </c>
      <c r="K290" s="210"/>
      <c r="L290" s="42"/>
      <c r="M290" s="211" t="s">
        <v>28</v>
      </c>
      <c r="N290" s="212" t="s">
        <v>46</v>
      </c>
      <c r="O290" s="82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15" t="s">
        <v>245</v>
      </c>
      <c r="AT290" s="215" t="s">
        <v>183</v>
      </c>
      <c r="AU290" s="215" t="s">
        <v>182</v>
      </c>
      <c r="AY290" s="15" t="s">
        <v>178</v>
      </c>
      <c r="BE290" s="216">
        <f>IF(N290="základní",J290,0)</f>
        <v>0</v>
      </c>
      <c r="BF290" s="216">
        <f>IF(N290="snížená",J290,0)</f>
        <v>0</v>
      </c>
      <c r="BG290" s="216">
        <f>IF(N290="zákl. přenesená",J290,0)</f>
        <v>0</v>
      </c>
      <c r="BH290" s="216">
        <f>IF(N290="sníž. přenesená",J290,0)</f>
        <v>0</v>
      </c>
      <c r="BI290" s="216">
        <f>IF(N290="nulová",J290,0)</f>
        <v>0</v>
      </c>
      <c r="BJ290" s="15" t="s">
        <v>182</v>
      </c>
      <c r="BK290" s="216">
        <f>ROUND(I290*H290,2)</f>
        <v>0</v>
      </c>
      <c r="BL290" s="15" t="s">
        <v>245</v>
      </c>
      <c r="BM290" s="215" t="s">
        <v>2219</v>
      </c>
    </row>
    <row r="291" spans="1:65" s="2" customFormat="1" ht="49.05" customHeight="1">
      <c r="A291" s="36"/>
      <c r="B291" s="37"/>
      <c r="C291" s="203" t="s">
        <v>730</v>
      </c>
      <c r="D291" s="203" t="s">
        <v>183</v>
      </c>
      <c r="E291" s="204" t="s">
        <v>1683</v>
      </c>
      <c r="F291" s="205" t="s">
        <v>1684</v>
      </c>
      <c r="G291" s="206" t="s">
        <v>266</v>
      </c>
      <c r="H291" s="207">
        <v>0.002</v>
      </c>
      <c r="I291" s="208"/>
      <c r="J291" s="209">
        <f>ROUND(I291*H291,2)</f>
        <v>0</v>
      </c>
      <c r="K291" s="210"/>
      <c r="L291" s="42"/>
      <c r="M291" s="211" t="s">
        <v>28</v>
      </c>
      <c r="N291" s="212" t="s">
        <v>46</v>
      </c>
      <c r="O291" s="82"/>
      <c r="P291" s="213">
        <f>O291*H291</f>
        <v>0</v>
      </c>
      <c r="Q291" s="213">
        <v>0</v>
      </c>
      <c r="R291" s="213">
        <f>Q291*H291</f>
        <v>0</v>
      </c>
      <c r="S291" s="213">
        <v>0</v>
      </c>
      <c r="T291" s="214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15" t="s">
        <v>245</v>
      </c>
      <c r="AT291" s="215" t="s">
        <v>183</v>
      </c>
      <c r="AU291" s="215" t="s">
        <v>182</v>
      </c>
      <c r="AY291" s="15" t="s">
        <v>178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15" t="s">
        <v>182</v>
      </c>
      <c r="BK291" s="216">
        <f>ROUND(I291*H291,2)</f>
        <v>0</v>
      </c>
      <c r="BL291" s="15" t="s">
        <v>245</v>
      </c>
      <c r="BM291" s="215" t="s">
        <v>2220</v>
      </c>
    </row>
    <row r="292" spans="1:63" s="12" customFormat="1" ht="22.8" customHeight="1">
      <c r="A292" s="12"/>
      <c r="B292" s="187"/>
      <c r="C292" s="188"/>
      <c r="D292" s="189" t="s">
        <v>73</v>
      </c>
      <c r="E292" s="201" t="s">
        <v>1686</v>
      </c>
      <c r="F292" s="201" t="s">
        <v>1687</v>
      </c>
      <c r="G292" s="188"/>
      <c r="H292" s="188"/>
      <c r="I292" s="191"/>
      <c r="J292" s="202">
        <f>BK292</f>
        <v>0</v>
      </c>
      <c r="K292" s="188"/>
      <c r="L292" s="193"/>
      <c r="M292" s="194"/>
      <c r="N292" s="195"/>
      <c r="O292" s="195"/>
      <c r="P292" s="196">
        <f>SUM(P293:P298)</f>
        <v>0</v>
      </c>
      <c r="Q292" s="195"/>
      <c r="R292" s="196">
        <f>SUM(R293:R298)</f>
        <v>2.3908144264</v>
      </c>
      <c r="S292" s="195"/>
      <c r="T292" s="197">
        <f>SUM(T293:T298)</f>
        <v>6.5096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198" t="s">
        <v>182</v>
      </c>
      <c r="AT292" s="199" t="s">
        <v>73</v>
      </c>
      <c r="AU292" s="199" t="s">
        <v>82</v>
      </c>
      <c r="AY292" s="198" t="s">
        <v>178</v>
      </c>
      <c r="BK292" s="200">
        <f>SUM(BK293:BK298)</f>
        <v>0</v>
      </c>
    </row>
    <row r="293" spans="1:65" s="2" customFormat="1" ht="24.15" customHeight="1">
      <c r="A293" s="36"/>
      <c r="B293" s="37"/>
      <c r="C293" s="203" t="s">
        <v>734</v>
      </c>
      <c r="D293" s="203" t="s">
        <v>183</v>
      </c>
      <c r="E293" s="204" t="s">
        <v>1693</v>
      </c>
      <c r="F293" s="205" t="s">
        <v>1694</v>
      </c>
      <c r="G293" s="206" t="s">
        <v>186</v>
      </c>
      <c r="H293" s="207">
        <v>16.5</v>
      </c>
      <c r="I293" s="208"/>
      <c r="J293" s="209">
        <f>ROUND(I293*H293,2)</f>
        <v>0</v>
      </c>
      <c r="K293" s="210"/>
      <c r="L293" s="42"/>
      <c r="M293" s="211" t="s">
        <v>28</v>
      </c>
      <c r="N293" s="212" t="s">
        <v>46</v>
      </c>
      <c r="O293" s="82"/>
      <c r="P293" s="213">
        <f>O293*H293</f>
        <v>0</v>
      </c>
      <c r="Q293" s="213">
        <v>0</v>
      </c>
      <c r="R293" s="213">
        <f>Q293*H293</f>
        <v>0</v>
      </c>
      <c r="S293" s="213">
        <v>0.0664</v>
      </c>
      <c r="T293" s="214">
        <f>S293*H293</f>
        <v>1.0956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15" t="s">
        <v>245</v>
      </c>
      <c r="AT293" s="215" t="s">
        <v>183</v>
      </c>
      <c r="AU293" s="215" t="s">
        <v>182</v>
      </c>
      <c r="AY293" s="15" t="s">
        <v>178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15" t="s">
        <v>182</v>
      </c>
      <c r="BK293" s="216">
        <f>ROUND(I293*H293,2)</f>
        <v>0</v>
      </c>
      <c r="BL293" s="15" t="s">
        <v>245</v>
      </c>
      <c r="BM293" s="215" t="s">
        <v>2221</v>
      </c>
    </row>
    <row r="294" spans="1:65" s="2" customFormat="1" ht="24.15" customHeight="1">
      <c r="A294" s="36"/>
      <c r="B294" s="37"/>
      <c r="C294" s="203" t="s">
        <v>738</v>
      </c>
      <c r="D294" s="203" t="s">
        <v>183</v>
      </c>
      <c r="E294" s="204" t="s">
        <v>1701</v>
      </c>
      <c r="F294" s="205" t="s">
        <v>1702</v>
      </c>
      <c r="G294" s="206" t="s">
        <v>186</v>
      </c>
      <c r="H294" s="207">
        <v>16.5</v>
      </c>
      <c r="I294" s="208"/>
      <c r="J294" s="209">
        <f>ROUND(I294*H294,2)</f>
        <v>0</v>
      </c>
      <c r="K294" s="210"/>
      <c r="L294" s="42"/>
      <c r="M294" s="211" t="s">
        <v>28</v>
      </c>
      <c r="N294" s="212" t="s">
        <v>46</v>
      </c>
      <c r="O294" s="82"/>
      <c r="P294" s="213">
        <f>O294*H294</f>
        <v>0</v>
      </c>
      <c r="Q294" s="213">
        <v>0.06696</v>
      </c>
      <c r="R294" s="213">
        <f>Q294*H294</f>
        <v>1.10484</v>
      </c>
      <c r="S294" s="213">
        <v>0</v>
      </c>
      <c r="T294" s="214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15" t="s">
        <v>245</v>
      </c>
      <c r="AT294" s="215" t="s">
        <v>183</v>
      </c>
      <c r="AU294" s="215" t="s">
        <v>182</v>
      </c>
      <c r="AY294" s="15" t="s">
        <v>178</v>
      </c>
      <c r="BE294" s="216">
        <f>IF(N294="základní",J294,0)</f>
        <v>0</v>
      </c>
      <c r="BF294" s="216">
        <f>IF(N294="snížená",J294,0)</f>
        <v>0</v>
      </c>
      <c r="BG294" s="216">
        <f>IF(N294="zákl. přenesená",J294,0)</f>
        <v>0</v>
      </c>
      <c r="BH294" s="216">
        <f>IF(N294="sníž. přenesená",J294,0)</f>
        <v>0</v>
      </c>
      <c r="BI294" s="216">
        <f>IF(N294="nulová",J294,0)</f>
        <v>0</v>
      </c>
      <c r="BJ294" s="15" t="s">
        <v>182</v>
      </c>
      <c r="BK294" s="216">
        <f>ROUND(I294*H294,2)</f>
        <v>0</v>
      </c>
      <c r="BL294" s="15" t="s">
        <v>245</v>
      </c>
      <c r="BM294" s="215" t="s">
        <v>2222</v>
      </c>
    </row>
    <row r="295" spans="1:65" s="2" customFormat="1" ht="37.8" customHeight="1">
      <c r="A295" s="36"/>
      <c r="B295" s="37"/>
      <c r="C295" s="203" t="s">
        <v>742</v>
      </c>
      <c r="D295" s="203" t="s">
        <v>183</v>
      </c>
      <c r="E295" s="204" t="s">
        <v>1705</v>
      </c>
      <c r="F295" s="205" t="s">
        <v>1706</v>
      </c>
      <c r="G295" s="206" t="s">
        <v>204</v>
      </c>
      <c r="H295" s="207">
        <v>21.656</v>
      </c>
      <c r="I295" s="208"/>
      <c r="J295" s="209">
        <f>ROUND(I295*H295,2)</f>
        <v>0</v>
      </c>
      <c r="K295" s="210"/>
      <c r="L295" s="42"/>
      <c r="M295" s="211" t="s">
        <v>28</v>
      </c>
      <c r="N295" s="212" t="s">
        <v>46</v>
      </c>
      <c r="O295" s="82"/>
      <c r="P295" s="213">
        <f>O295*H295</f>
        <v>0</v>
      </c>
      <c r="Q295" s="213">
        <v>0</v>
      </c>
      <c r="R295" s="213">
        <f>Q295*H295</f>
        <v>0</v>
      </c>
      <c r="S295" s="213">
        <v>0.25</v>
      </c>
      <c r="T295" s="214">
        <f>S295*H295</f>
        <v>5.414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15" t="s">
        <v>245</v>
      </c>
      <c r="AT295" s="215" t="s">
        <v>183</v>
      </c>
      <c r="AU295" s="215" t="s">
        <v>182</v>
      </c>
      <c r="AY295" s="15" t="s">
        <v>178</v>
      </c>
      <c r="BE295" s="216">
        <f>IF(N295="základní",J295,0)</f>
        <v>0</v>
      </c>
      <c r="BF295" s="216">
        <f>IF(N295="snížená",J295,0)</f>
        <v>0</v>
      </c>
      <c r="BG295" s="216">
        <f>IF(N295="zákl. přenesená",J295,0)</f>
        <v>0</v>
      </c>
      <c r="BH295" s="216">
        <f>IF(N295="sníž. přenesená",J295,0)</f>
        <v>0</v>
      </c>
      <c r="BI295" s="216">
        <f>IF(N295="nulová",J295,0)</f>
        <v>0</v>
      </c>
      <c r="BJ295" s="15" t="s">
        <v>182</v>
      </c>
      <c r="BK295" s="216">
        <f>ROUND(I295*H295,2)</f>
        <v>0</v>
      </c>
      <c r="BL295" s="15" t="s">
        <v>245</v>
      </c>
      <c r="BM295" s="215" t="s">
        <v>2223</v>
      </c>
    </row>
    <row r="296" spans="1:65" s="2" customFormat="1" ht="37.8" customHeight="1">
      <c r="A296" s="36"/>
      <c r="B296" s="37"/>
      <c r="C296" s="203" t="s">
        <v>747</v>
      </c>
      <c r="D296" s="203" t="s">
        <v>183</v>
      </c>
      <c r="E296" s="204" t="s">
        <v>1709</v>
      </c>
      <c r="F296" s="205" t="s">
        <v>1710</v>
      </c>
      <c r="G296" s="206" t="s">
        <v>204</v>
      </c>
      <c r="H296" s="207">
        <v>21.656</v>
      </c>
      <c r="I296" s="208"/>
      <c r="J296" s="209">
        <f>ROUND(I296*H296,2)</f>
        <v>0</v>
      </c>
      <c r="K296" s="210"/>
      <c r="L296" s="42"/>
      <c r="M296" s="211" t="s">
        <v>28</v>
      </c>
      <c r="N296" s="212" t="s">
        <v>46</v>
      </c>
      <c r="O296" s="82"/>
      <c r="P296" s="213">
        <f>O296*H296</f>
        <v>0</v>
      </c>
      <c r="Q296" s="213">
        <v>0.0593819</v>
      </c>
      <c r="R296" s="213">
        <f>Q296*H296</f>
        <v>1.2859744264</v>
      </c>
      <c r="S296" s="213">
        <v>0</v>
      </c>
      <c r="T296" s="214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15" t="s">
        <v>245</v>
      </c>
      <c r="AT296" s="215" t="s">
        <v>183</v>
      </c>
      <c r="AU296" s="215" t="s">
        <v>182</v>
      </c>
      <c r="AY296" s="15" t="s">
        <v>178</v>
      </c>
      <c r="BE296" s="216">
        <f>IF(N296="základní",J296,0)</f>
        <v>0</v>
      </c>
      <c r="BF296" s="216">
        <f>IF(N296="snížená",J296,0)</f>
        <v>0</v>
      </c>
      <c r="BG296" s="216">
        <f>IF(N296="zákl. přenesená",J296,0)</f>
        <v>0</v>
      </c>
      <c r="BH296" s="216">
        <f>IF(N296="sníž. přenesená",J296,0)</f>
        <v>0</v>
      </c>
      <c r="BI296" s="216">
        <f>IF(N296="nulová",J296,0)</f>
        <v>0</v>
      </c>
      <c r="BJ296" s="15" t="s">
        <v>182</v>
      </c>
      <c r="BK296" s="216">
        <f>ROUND(I296*H296,2)</f>
        <v>0</v>
      </c>
      <c r="BL296" s="15" t="s">
        <v>245</v>
      </c>
      <c r="BM296" s="215" t="s">
        <v>2224</v>
      </c>
    </row>
    <row r="297" spans="1:65" s="2" customFormat="1" ht="49.05" customHeight="1">
      <c r="A297" s="36"/>
      <c r="B297" s="37"/>
      <c r="C297" s="203" t="s">
        <v>752</v>
      </c>
      <c r="D297" s="203" t="s">
        <v>183</v>
      </c>
      <c r="E297" s="204" t="s">
        <v>1713</v>
      </c>
      <c r="F297" s="205" t="s">
        <v>1714</v>
      </c>
      <c r="G297" s="206" t="s">
        <v>266</v>
      </c>
      <c r="H297" s="207">
        <v>2.391</v>
      </c>
      <c r="I297" s="208"/>
      <c r="J297" s="209">
        <f>ROUND(I297*H297,2)</f>
        <v>0</v>
      </c>
      <c r="K297" s="210"/>
      <c r="L297" s="42"/>
      <c r="M297" s="211" t="s">
        <v>28</v>
      </c>
      <c r="N297" s="212" t="s">
        <v>46</v>
      </c>
      <c r="O297" s="82"/>
      <c r="P297" s="213">
        <f>O297*H297</f>
        <v>0</v>
      </c>
      <c r="Q297" s="213">
        <v>0</v>
      </c>
      <c r="R297" s="213">
        <f>Q297*H297</f>
        <v>0</v>
      </c>
      <c r="S297" s="213">
        <v>0</v>
      </c>
      <c r="T297" s="214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15" t="s">
        <v>245</v>
      </c>
      <c r="AT297" s="215" t="s">
        <v>183</v>
      </c>
      <c r="AU297" s="215" t="s">
        <v>182</v>
      </c>
      <c r="AY297" s="15" t="s">
        <v>178</v>
      </c>
      <c r="BE297" s="216">
        <f>IF(N297="základní",J297,0)</f>
        <v>0</v>
      </c>
      <c r="BF297" s="216">
        <f>IF(N297="snížená",J297,0)</f>
        <v>0</v>
      </c>
      <c r="BG297" s="216">
        <f>IF(N297="zákl. přenesená",J297,0)</f>
        <v>0</v>
      </c>
      <c r="BH297" s="216">
        <f>IF(N297="sníž. přenesená",J297,0)</f>
        <v>0</v>
      </c>
      <c r="BI297" s="216">
        <f>IF(N297="nulová",J297,0)</f>
        <v>0</v>
      </c>
      <c r="BJ297" s="15" t="s">
        <v>182</v>
      </c>
      <c r="BK297" s="216">
        <f>ROUND(I297*H297,2)</f>
        <v>0</v>
      </c>
      <c r="BL297" s="15" t="s">
        <v>245</v>
      </c>
      <c r="BM297" s="215" t="s">
        <v>2225</v>
      </c>
    </row>
    <row r="298" spans="1:65" s="2" customFormat="1" ht="49.05" customHeight="1">
      <c r="A298" s="36"/>
      <c r="B298" s="37"/>
      <c r="C298" s="203" t="s">
        <v>756</v>
      </c>
      <c r="D298" s="203" t="s">
        <v>183</v>
      </c>
      <c r="E298" s="204" t="s">
        <v>1717</v>
      </c>
      <c r="F298" s="205" t="s">
        <v>1718</v>
      </c>
      <c r="G298" s="206" t="s">
        <v>266</v>
      </c>
      <c r="H298" s="207">
        <v>2.391</v>
      </c>
      <c r="I298" s="208"/>
      <c r="J298" s="209">
        <f>ROUND(I298*H298,2)</f>
        <v>0</v>
      </c>
      <c r="K298" s="210"/>
      <c r="L298" s="42"/>
      <c r="M298" s="211" t="s">
        <v>28</v>
      </c>
      <c r="N298" s="212" t="s">
        <v>46</v>
      </c>
      <c r="O298" s="82"/>
      <c r="P298" s="213">
        <f>O298*H298</f>
        <v>0</v>
      </c>
      <c r="Q298" s="213">
        <v>0</v>
      </c>
      <c r="R298" s="213">
        <f>Q298*H298</f>
        <v>0</v>
      </c>
      <c r="S298" s="213">
        <v>0</v>
      </c>
      <c r="T298" s="214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15" t="s">
        <v>245</v>
      </c>
      <c r="AT298" s="215" t="s">
        <v>183</v>
      </c>
      <c r="AU298" s="215" t="s">
        <v>182</v>
      </c>
      <c r="AY298" s="15" t="s">
        <v>178</v>
      </c>
      <c r="BE298" s="216">
        <f>IF(N298="základní",J298,0)</f>
        <v>0</v>
      </c>
      <c r="BF298" s="216">
        <f>IF(N298="snížená",J298,0)</f>
        <v>0</v>
      </c>
      <c r="BG298" s="216">
        <f>IF(N298="zákl. přenesená",J298,0)</f>
        <v>0</v>
      </c>
      <c r="BH298" s="216">
        <f>IF(N298="sníž. přenesená",J298,0)</f>
        <v>0</v>
      </c>
      <c r="BI298" s="216">
        <f>IF(N298="nulová",J298,0)</f>
        <v>0</v>
      </c>
      <c r="BJ298" s="15" t="s">
        <v>182</v>
      </c>
      <c r="BK298" s="216">
        <f>ROUND(I298*H298,2)</f>
        <v>0</v>
      </c>
      <c r="BL298" s="15" t="s">
        <v>245</v>
      </c>
      <c r="BM298" s="215" t="s">
        <v>2226</v>
      </c>
    </row>
    <row r="299" spans="1:63" s="12" customFormat="1" ht="22.8" customHeight="1">
      <c r="A299" s="12"/>
      <c r="B299" s="187"/>
      <c r="C299" s="188"/>
      <c r="D299" s="189" t="s">
        <v>73</v>
      </c>
      <c r="E299" s="201" t="s">
        <v>1720</v>
      </c>
      <c r="F299" s="201" t="s">
        <v>1721</v>
      </c>
      <c r="G299" s="188"/>
      <c r="H299" s="188"/>
      <c r="I299" s="191"/>
      <c r="J299" s="202">
        <f>BK299</f>
        <v>0</v>
      </c>
      <c r="K299" s="188"/>
      <c r="L299" s="193"/>
      <c r="M299" s="194"/>
      <c r="N299" s="195"/>
      <c r="O299" s="195"/>
      <c r="P299" s="196">
        <f>SUM(P300:P308)</f>
        <v>0</v>
      </c>
      <c r="Q299" s="195"/>
      <c r="R299" s="196">
        <f>SUM(R300:R308)</f>
        <v>0.06178127492</v>
      </c>
      <c r="S299" s="195"/>
      <c r="T299" s="197">
        <f>SUM(T300:T308)</f>
        <v>0.006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198" t="s">
        <v>182</v>
      </c>
      <c r="AT299" s="199" t="s">
        <v>73</v>
      </c>
      <c r="AU299" s="199" t="s">
        <v>82</v>
      </c>
      <c r="AY299" s="198" t="s">
        <v>178</v>
      </c>
      <c r="BK299" s="200">
        <f>SUM(BK300:BK308)</f>
        <v>0</v>
      </c>
    </row>
    <row r="300" spans="1:65" s="2" customFormat="1" ht="24.15" customHeight="1">
      <c r="A300" s="36"/>
      <c r="B300" s="37"/>
      <c r="C300" s="203" t="s">
        <v>760</v>
      </c>
      <c r="D300" s="203" t="s">
        <v>183</v>
      </c>
      <c r="E300" s="204" t="s">
        <v>1747</v>
      </c>
      <c r="F300" s="205" t="s">
        <v>1748</v>
      </c>
      <c r="G300" s="206" t="s">
        <v>374</v>
      </c>
      <c r="H300" s="207">
        <v>1</v>
      </c>
      <c r="I300" s="208"/>
      <c r="J300" s="209">
        <f>ROUND(I300*H300,2)</f>
        <v>0</v>
      </c>
      <c r="K300" s="210"/>
      <c r="L300" s="42"/>
      <c r="M300" s="211" t="s">
        <v>28</v>
      </c>
      <c r="N300" s="212" t="s">
        <v>46</v>
      </c>
      <c r="O300" s="82"/>
      <c r="P300" s="213">
        <f>O300*H300</f>
        <v>0</v>
      </c>
      <c r="Q300" s="213">
        <v>0</v>
      </c>
      <c r="R300" s="213">
        <f>Q300*H300</f>
        <v>0</v>
      </c>
      <c r="S300" s="213">
        <v>0.006</v>
      </c>
      <c r="T300" s="214">
        <f>S300*H300</f>
        <v>0.006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15" t="s">
        <v>245</v>
      </c>
      <c r="AT300" s="215" t="s">
        <v>183</v>
      </c>
      <c r="AU300" s="215" t="s">
        <v>182</v>
      </c>
      <c r="AY300" s="15" t="s">
        <v>178</v>
      </c>
      <c r="BE300" s="216">
        <f>IF(N300="základní",J300,0)</f>
        <v>0</v>
      </c>
      <c r="BF300" s="216">
        <f>IF(N300="snížená",J300,0)</f>
        <v>0</v>
      </c>
      <c r="BG300" s="216">
        <f>IF(N300="zákl. přenesená",J300,0)</f>
        <v>0</v>
      </c>
      <c r="BH300" s="216">
        <f>IF(N300="sníž. přenesená",J300,0)</f>
        <v>0</v>
      </c>
      <c r="BI300" s="216">
        <f>IF(N300="nulová",J300,0)</f>
        <v>0</v>
      </c>
      <c r="BJ300" s="15" t="s">
        <v>182</v>
      </c>
      <c r="BK300" s="216">
        <f>ROUND(I300*H300,2)</f>
        <v>0</v>
      </c>
      <c r="BL300" s="15" t="s">
        <v>245</v>
      </c>
      <c r="BM300" s="215" t="s">
        <v>2227</v>
      </c>
    </row>
    <row r="301" spans="1:65" s="2" customFormat="1" ht="24.15" customHeight="1">
      <c r="A301" s="36"/>
      <c r="B301" s="37"/>
      <c r="C301" s="203" t="s">
        <v>764</v>
      </c>
      <c r="D301" s="203" t="s">
        <v>183</v>
      </c>
      <c r="E301" s="204" t="s">
        <v>1751</v>
      </c>
      <c r="F301" s="205" t="s">
        <v>1752</v>
      </c>
      <c r="G301" s="206" t="s">
        <v>186</v>
      </c>
      <c r="H301" s="207">
        <v>1.7</v>
      </c>
      <c r="I301" s="208"/>
      <c r="J301" s="209">
        <f>ROUND(I301*H301,2)</f>
        <v>0</v>
      </c>
      <c r="K301" s="210"/>
      <c r="L301" s="42"/>
      <c r="M301" s="211" t="s">
        <v>28</v>
      </c>
      <c r="N301" s="212" t="s">
        <v>46</v>
      </c>
      <c r="O301" s="82"/>
      <c r="P301" s="213">
        <f>O301*H301</f>
        <v>0</v>
      </c>
      <c r="Q301" s="213">
        <v>0.00027615</v>
      </c>
      <c r="R301" s="213">
        <f>Q301*H301</f>
        <v>0.000469455</v>
      </c>
      <c r="S301" s="213">
        <v>0</v>
      </c>
      <c r="T301" s="214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15" t="s">
        <v>245</v>
      </c>
      <c r="AT301" s="215" t="s">
        <v>183</v>
      </c>
      <c r="AU301" s="215" t="s">
        <v>182</v>
      </c>
      <c r="AY301" s="15" t="s">
        <v>178</v>
      </c>
      <c r="BE301" s="216">
        <f>IF(N301="základní",J301,0)</f>
        <v>0</v>
      </c>
      <c r="BF301" s="216">
        <f>IF(N301="snížená",J301,0)</f>
        <v>0</v>
      </c>
      <c r="BG301" s="216">
        <f>IF(N301="zákl. přenesená",J301,0)</f>
        <v>0</v>
      </c>
      <c r="BH301" s="216">
        <f>IF(N301="sníž. přenesená",J301,0)</f>
        <v>0</v>
      </c>
      <c r="BI301" s="216">
        <f>IF(N301="nulová",J301,0)</f>
        <v>0</v>
      </c>
      <c r="BJ301" s="15" t="s">
        <v>182</v>
      </c>
      <c r="BK301" s="216">
        <f>ROUND(I301*H301,2)</f>
        <v>0</v>
      </c>
      <c r="BL301" s="15" t="s">
        <v>245</v>
      </c>
      <c r="BM301" s="215" t="s">
        <v>2228</v>
      </c>
    </row>
    <row r="302" spans="1:65" s="2" customFormat="1" ht="49.05" customHeight="1">
      <c r="A302" s="36"/>
      <c r="B302" s="37"/>
      <c r="C302" s="217" t="s">
        <v>768</v>
      </c>
      <c r="D302" s="217" t="s">
        <v>272</v>
      </c>
      <c r="E302" s="218" t="s">
        <v>1755</v>
      </c>
      <c r="F302" s="219" t="s">
        <v>1756</v>
      </c>
      <c r="G302" s="220" t="s">
        <v>1218</v>
      </c>
      <c r="H302" s="221">
        <v>1</v>
      </c>
      <c r="I302" s="222"/>
      <c r="J302" s="223">
        <f>ROUND(I302*H302,2)</f>
        <v>0</v>
      </c>
      <c r="K302" s="224"/>
      <c r="L302" s="225"/>
      <c r="M302" s="226" t="s">
        <v>28</v>
      </c>
      <c r="N302" s="227" t="s">
        <v>46</v>
      </c>
      <c r="O302" s="82"/>
      <c r="P302" s="213">
        <f>O302*H302</f>
        <v>0</v>
      </c>
      <c r="Q302" s="213">
        <v>0.059</v>
      </c>
      <c r="R302" s="213">
        <f>Q302*H302</f>
        <v>0.059</v>
      </c>
      <c r="S302" s="213">
        <v>0</v>
      </c>
      <c r="T302" s="214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15" t="s">
        <v>311</v>
      </c>
      <c r="AT302" s="215" t="s">
        <v>272</v>
      </c>
      <c r="AU302" s="215" t="s">
        <v>182</v>
      </c>
      <c r="AY302" s="15" t="s">
        <v>178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15" t="s">
        <v>182</v>
      </c>
      <c r="BK302" s="216">
        <f>ROUND(I302*H302,2)</f>
        <v>0</v>
      </c>
      <c r="BL302" s="15" t="s">
        <v>245</v>
      </c>
      <c r="BM302" s="215" t="s">
        <v>2229</v>
      </c>
    </row>
    <row r="303" spans="1:65" s="2" customFormat="1" ht="37.8" customHeight="1">
      <c r="A303" s="36"/>
      <c r="B303" s="37"/>
      <c r="C303" s="203" t="s">
        <v>772</v>
      </c>
      <c r="D303" s="203" t="s">
        <v>183</v>
      </c>
      <c r="E303" s="204" t="s">
        <v>1791</v>
      </c>
      <c r="F303" s="205" t="s">
        <v>1792</v>
      </c>
      <c r="G303" s="206" t="s">
        <v>204</v>
      </c>
      <c r="H303" s="207">
        <v>5.4</v>
      </c>
      <c r="I303" s="208"/>
      <c r="J303" s="209">
        <f>ROUND(I303*H303,2)</f>
        <v>0</v>
      </c>
      <c r="K303" s="210"/>
      <c r="L303" s="42"/>
      <c r="M303" s="211" t="s">
        <v>28</v>
      </c>
      <c r="N303" s="212" t="s">
        <v>46</v>
      </c>
      <c r="O303" s="82"/>
      <c r="P303" s="213">
        <f>O303*H303</f>
        <v>0</v>
      </c>
      <c r="Q303" s="213">
        <v>0.0001502511</v>
      </c>
      <c r="R303" s="213">
        <f>Q303*H303</f>
        <v>0.00081135594</v>
      </c>
      <c r="S303" s="213">
        <v>0</v>
      </c>
      <c r="T303" s="214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15" t="s">
        <v>245</v>
      </c>
      <c r="AT303" s="215" t="s">
        <v>183</v>
      </c>
      <c r="AU303" s="215" t="s">
        <v>182</v>
      </c>
      <c r="AY303" s="15" t="s">
        <v>178</v>
      </c>
      <c r="BE303" s="216">
        <f>IF(N303="základní",J303,0)</f>
        <v>0</v>
      </c>
      <c r="BF303" s="216">
        <f>IF(N303="snížená",J303,0)</f>
        <v>0</v>
      </c>
      <c r="BG303" s="216">
        <f>IF(N303="zákl. přenesená",J303,0)</f>
        <v>0</v>
      </c>
      <c r="BH303" s="216">
        <f>IF(N303="sníž. přenesená",J303,0)</f>
        <v>0</v>
      </c>
      <c r="BI303" s="216">
        <f>IF(N303="nulová",J303,0)</f>
        <v>0</v>
      </c>
      <c r="BJ303" s="15" t="s">
        <v>182</v>
      </c>
      <c r="BK303" s="216">
        <f>ROUND(I303*H303,2)</f>
        <v>0</v>
      </c>
      <c r="BL303" s="15" t="s">
        <v>245</v>
      </c>
      <c r="BM303" s="215" t="s">
        <v>2230</v>
      </c>
    </row>
    <row r="304" spans="1:65" s="2" customFormat="1" ht="37.8" customHeight="1">
      <c r="A304" s="36"/>
      <c r="B304" s="37"/>
      <c r="C304" s="203" t="s">
        <v>776</v>
      </c>
      <c r="D304" s="203" t="s">
        <v>183</v>
      </c>
      <c r="E304" s="204" t="s">
        <v>1795</v>
      </c>
      <c r="F304" s="205" t="s">
        <v>1796</v>
      </c>
      <c r="G304" s="206" t="s">
        <v>204</v>
      </c>
      <c r="H304" s="207">
        <v>5.4</v>
      </c>
      <c r="I304" s="208"/>
      <c r="J304" s="209">
        <f>ROUND(I304*H304,2)</f>
        <v>0</v>
      </c>
      <c r="K304" s="210"/>
      <c r="L304" s="42"/>
      <c r="M304" s="211" t="s">
        <v>28</v>
      </c>
      <c r="N304" s="212" t="s">
        <v>46</v>
      </c>
      <c r="O304" s="82"/>
      <c r="P304" s="213">
        <f>O304*H304</f>
        <v>0</v>
      </c>
      <c r="Q304" s="213">
        <v>0.0002778637</v>
      </c>
      <c r="R304" s="213">
        <f>Q304*H304</f>
        <v>0.0015004639800000003</v>
      </c>
      <c r="S304" s="213">
        <v>0</v>
      </c>
      <c r="T304" s="214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15" t="s">
        <v>245</v>
      </c>
      <c r="AT304" s="215" t="s">
        <v>183</v>
      </c>
      <c r="AU304" s="215" t="s">
        <v>182</v>
      </c>
      <c r="AY304" s="15" t="s">
        <v>178</v>
      </c>
      <c r="BE304" s="216">
        <f>IF(N304="základní",J304,0)</f>
        <v>0</v>
      </c>
      <c r="BF304" s="216">
        <f>IF(N304="snížená",J304,0)</f>
        <v>0</v>
      </c>
      <c r="BG304" s="216">
        <f>IF(N304="zákl. přenesená",J304,0)</f>
        <v>0</v>
      </c>
      <c r="BH304" s="216">
        <f>IF(N304="sníž. přenesená",J304,0)</f>
        <v>0</v>
      </c>
      <c r="BI304" s="216">
        <f>IF(N304="nulová",J304,0)</f>
        <v>0</v>
      </c>
      <c r="BJ304" s="15" t="s">
        <v>182</v>
      </c>
      <c r="BK304" s="216">
        <f>ROUND(I304*H304,2)</f>
        <v>0</v>
      </c>
      <c r="BL304" s="15" t="s">
        <v>245</v>
      </c>
      <c r="BM304" s="215" t="s">
        <v>2231</v>
      </c>
    </row>
    <row r="305" spans="1:65" s="2" customFormat="1" ht="37.8" customHeight="1">
      <c r="A305" s="36"/>
      <c r="B305" s="37"/>
      <c r="C305" s="203" t="s">
        <v>781</v>
      </c>
      <c r="D305" s="203" t="s">
        <v>183</v>
      </c>
      <c r="E305" s="204" t="s">
        <v>1799</v>
      </c>
      <c r="F305" s="205" t="s">
        <v>1800</v>
      </c>
      <c r="G305" s="206" t="s">
        <v>374</v>
      </c>
      <c r="H305" s="207">
        <v>1</v>
      </c>
      <c r="I305" s="208"/>
      <c r="J305" s="209">
        <f>ROUND(I305*H305,2)</f>
        <v>0</v>
      </c>
      <c r="K305" s="210"/>
      <c r="L305" s="42"/>
      <c r="M305" s="211" t="s">
        <v>28</v>
      </c>
      <c r="N305" s="212" t="s">
        <v>46</v>
      </c>
      <c r="O305" s="82"/>
      <c r="P305" s="213">
        <f>O305*H305</f>
        <v>0</v>
      </c>
      <c r="Q305" s="213">
        <v>0</v>
      </c>
      <c r="R305" s="213">
        <f>Q305*H305</f>
        <v>0</v>
      </c>
      <c r="S305" s="213">
        <v>0</v>
      </c>
      <c r="T305" s="214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15" t="s">
        <v>245</v>
      </c>
      <c r="AT305" s="215" t="s">
        <v>183</v>
      </c>
      <c r="AU305" s="215" t="s">
        <v>182</v>
      </c>
      <c r="AY305" s="15" t="s">
        <v>178</v>
      </c>
      <c r="BE305" s="216">
        <f>IF(N305="základní",J305,0)</f>
        <v>0</v>
      </c>
      <c r="BF305" s="216">
        <f>IF(N305="snížená",J305,0)</f>
        <v>0</v>
      </c>
      <c r="BG305" s="216">
        <f>IF(N305="zákl. přenesená",J305,0)</f>
        <v>0</v>
      </c>
      <c r="BH305" s="216">
        <f>IF(N305="sníž. přenesená",J305,0)</f>
        <v>0</v>
      </c>
      <c r="BI305" s="216">
        <f>IF(N305="nulová",J305,0)</f>
        <v>0</v>
      </c>
      <c r="BJ305" s="15" t="s">
        <v>182</v>
      </c>
      <c r="BK305" s="216">
        <f>ROUND(I305*H305,2)</f>
        <v>0</v>
      </c>
      <c r="BL305" s="15" t="s">
        <v>245</v>
      </c>
      <c r="BM305" s="215" t="s">
        <v>2232</v>
      </c>
    </row>
    <row r="306" spans="1:65" s="2" customFormat="1" ht="14.4" customHeight="1">
      <c r="A306" s="36"/>
      <c r="B306" s="37"/>
      <c r="C306" s="217" t="s">
        <v>785</v>
      </c>
      <c r="D306" s="217" t="s">
        <v>272</v>
      </c>
      <c r="E306" s="218" t="s">
        <v>1803</v>
      </c>
      <c r="F306" s="219" t="s">
        <v>1804</v>
      </c>
      <c r="G306" s="220" t="s">
        <v>1218</v>
      </c>
      <c r="H306" s="221">
        <v>1</v>
      </c>
      <c r="I306" s="222"/>
      <c r="J306" s="223">
        <f>ROUND(I306*H306,2)</f>
        <v>0</v>
      </c>
      <c r="K306" s="224"/>
      <c r="L306" s="225"/>
      <c r="M306" s="226" t="s">
        <v>28</v>
      </c>
      <c r="N306" s="227" t="s">
        <v>46</v>
      </c>
      <c r="O306" s="82"/>
      <c r="P306" s="213">
        <f>O306*H306</f>
        <v>0</v>
      </c>
      <c r="Q306" s="213">
        <v>0</v>
      </c>
      <c r="R306" s="213">
        <f>Q306*H306</f>
        <v>0</v>
      </c>
      <c r="S306" s="213">
        <v>0</v>
      </c>
      <c r="T306" s="214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15" t="s">
        <v>311</v>
      </c>
      <c r="AT306" s="215" t="s">
        <v>272</v>
      </c>
      <c r="AU306" s="215" t="s">
        <v>182</v>
      </c>
      <c r="AY306" s="15" t="s">
        <v>178</v>
      </c>
      <c r="BE306" s="216">
        <f>IF(N306="základní",J306,0)</f>
        <v>0</v>
      </c>
      <c r="BF306" s="216">
        <f>IF(N306="snížená",J306,0)</f>
        <v>0</v>
      </c>
      <c r="BG306" s="216">
        <f>IF(N306="zákl. přenesená",J306,0)</f>
        <v>0</v>
      </c>
      <c r="BH306" s="216">
        <f>IF(N306="sníž. přenesená",J306,0)</f>
        <v>0</v>
      </c>
      <c r="BI306" s="216">
        <f>IF(N306="nulová",J306,0)</f>
        <v>0</v>
      </c>
      <c r="BJ306" s="15" t="s">
        <v>182</v>
      </c>
      <c r="BK306" s="216">
        <f>ROUND(I306*H306,2)</f>
        <v>0</v>
      </c>
      <c r="BL306" s="15" t="s">
        <v>245</v>
      </c>
      <c r="BM306" s="215" t="s">
        <v>2233</v>
      </c>
    </row>
    <row r="307" spans="1:65" s="2" customFormat="1" ht="49.05" customHeight="1">
      <c r="A307" s="36"/>
      <c r="B307" s="37"/>
      <c r="C307" s="203" t="s">
        <v>789</v>
      </c>
      <c r="D307" s="203" t="s">
        <v>183</v>
      </c>
      <c r="E307" s="204" t="s">
        <v>1807</v>
      </c>
      <c r="F307" s="205" t="s">
        <v>1808</v>
      </c>
      <c r="G307" s="206" t="s">
        <v>266</v>
      </c>
      <c r="H307" s="207">
        <v>0.062</v>
      </c>
      <c r="I307" s="208"/>
      <c r="J307" s="209">
        <f>ROUND(I307*H307,2)</f>
        <v>0</v>
      </c>
      <c r="K307" s="210"/>
      <c r="L307" s="42"/>
      <c r="M307" s="211" t="s">
        <v>28</v>
      </c>
      <c r="N307" s="212" t="s">
        <v>46</v>
      </c>
      <c r="O307" s="82"/>
      <c r="P307" s="213">
        <f>O307*H307</f>
        <v>0</v>
      </c>
      <c r="Q307" s="213">
        <v>0</v>
      </c>
      <c r="R307" s="213">
        <f>Q307*H307</f>
        <v>0</v>
      </c>
      <c r="S307" s="213">
        <v>0</v>
      </c>
      <c r="T307" s="214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15" t="s">
        <v>245</v>
      </c>
      <c r="AT307" s="215" t="s">
        <v>183</v>
      </c>
      <c r="AU307" s="215" t="s">
        <v>182</v>
      </c>
      <c r="AY307" s="15" t="s">
        <v>178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15" t="s">
        <v>182</v>
      </c>
      <c r="BK307" s="216">
        <f>ROUND(I307*H307,2)</f>
        <v>0</v>
      </c>
      <c r="BL307" s="15" t="s">
        <v>245</v>
      </c>
      <c r="BM307" s="215" t="s">
        <v>2234</v>
      </c>
    </row>
    <row r="308" spans="1:65" s="2" customFormat="1" ht="49.05" customHeight="1">
      <c r="A308" s="36"/>
      <c r="B308" s="37"/>
      <c r="C308" s="203" t="s">
        <v>794</v>
      </c>
      <c r="D308" s="203" t="s">
        <v>183</v>
      </c>
      <c r="E308" s="204" t="s">
        <v>1811</v>
      </c>
      <c r="F308" s="205" t="s">
        <v>1812</v>
      </c>
      <c r="G308" s="206" t="s">
        <v>266</v>
      </c>
      <c r="H308" s="207">
        <v>0.062</v>
      </c>
      <c r="I308" s="208"/>
      <c r="J308" s="209">
        <f>ROUND(I308*H308,2)</f>
        <v>0</v>
      </c>
      <c r="K308" s="210"/>
      <c r="L308" s="42"/>
      <c r="M308" s="211" t="s">
        <v>28</v>
      </c>
      <c r="N308" s="212" t="s">
        <v>46</v>
      </c>
      <c r="O308" s="82"/>
      <c r="P308" s="213">
        <f>O308*H308</f>
        <v>0</v>
      </c>
      <c r="Q308" s="213">
        <v>0</v>
      </c>
      <c r="R308" s="213">
        <f>Q308*H308</f>
        <v>0</v>
      </c>
      <c r="S308" s="213">
        <v>0</v>
      </c>
      <c r="T308" s="214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15" t="s">
        <v>245</v>
      </c>
      <c r="AT308" s="215" t="s">
        <v>183</v>
      </c>
      <c r="AU308" s="215" t="s">
        <v>182</v>
      </c>
      <c r="AY308" s="15" t="s">
        <v>178</v>
      </c>
      <c r="BE308" s="216">
        <f>IF(N308="základní",J308,0)</f>
        <v>0</v>
      </c>
      <c r="BF308" s="216">
        <f>IF(N308="snížená",J308,0)</f>
        <v>0</v>
      </c>
      <c r="BG308" s="216">
        <f>IF(N308="zákl. přenesená",J308,0)</f>
        <v>0</v>
      </c>
      <c r="BH308" s="216">
        <f>IF(N308="sníž. přenesená",J308,0)</f>
        <v>0</v>
      </c>
      <c r="BI308" s="216">
        <f>IF(N308="nulová",J308,0)</f>
        <v>0</v>
      </c>
      <c r="BJ308" s="15" t="s">
        <v>182</v>
      </c>
      <c r="BK308" s="216">
        <f>ROUND(I308*H308,2)</f>
        <v>0</v>
      </c>
      <c r="BL308" s="15" t="s">
        <v>245</v>
      </c>
      <c r="BM308" s="215" t="s">
        <v>2235</v>
      </c>
    </row>
    <row r="309" spans="1:63" s="12" customFormat="1" ht="22.8" customHeight="1">
      <c r="A309" s="12"/>
      <c r="B309" s="187"/>
      <c r="C309" s="188"/>
      <c r="D309" s="189" t="s">
        <v>73</v>
      </c>
      <c r="E309" s="201" t="s">
        <v>1865</v>
      </c>
      <c r="F309" s="201" t="s">
        <v>1866</v>
      </c>
      <c r="G309" s="188"/>
      <c r="H309" s="188"/>
      <c r="I309" s="191"/>
      <c r="J309" s="202">
        <f>BK309</f>
        <v>0</v>
      </c>
      <c r="K309" s="188"/>
      <c r="L309" s="193"/>
      <c r="M309" s="194"/>
      <c r="N309" s="195"/>
      <c r="O309" s="195"/>
      <c r="P309" s="196">
        <f>SUM(P310:P317)</f>
        <v>0</v>
      </c>
      <c r="Q309" s="195"/>
      <c r="R309" s="196">
        <f>SUM(R310:R317)</f>
        <v>6.3578692065</v>
      </c>
      <c r="S309" s="195"/>
      <c r="T309" s="197">
        <f>SUM(T310:T317)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198" t="s">
        <v>182</v>
      </c>
      <c r="AT309" s="199" t="s">
        <v>73</v>
      </c>
      <c r="AU309" s="199" t="s">
        <v>82</v>
      </c>
      <c r="AY309" s="198" t="s">
        <v>178</v>
      </c>
      <c r="BK309" s="200">
        <f>SUM(BK310:BK317)</f>
        <v>0</v>
      </c>
    </row>
    <row r="310" spans="1:65" s="2" customFormat="1" ht="14.4" customHeight="1">
      <c r="A310" s="36"/>
      <c r="B310" s="37"/>
      <c r="C310" s="203" t="s">
        <v>798</v>
      </c>
      <c r="D310" s="203" t="s">
        <v>183</v>
      </c>
      <c r="E310" s="204" t="s">
        <v>1896</v>
      </c>
      <c r="F310" s="205" t="s">
        <v>1897</v>
      </c>
      <c r="G310" s="206" t="s">
        <v>186</v>
      </c>
      <c r="H310" s="207">
        <v>98.579</v>
      </c>
      <c r="I310" s="208"/>
      <c r="J310" s="209">
        <f>ROUND(I310*H310,2)</f>
        <v>0</v>
      </c>
      <c r="K310" s="210"/>
      <c r="L310" s="42"/>
      <c r="M310" s="211" t="s">
        <v>28</v>
      </c>
      <c r="N310" s="212" t="s">
        <v>46</v>
      </c>
      <c r="O310" s="82"/>
      <c r="P310" s="213">
        <f>O310*H310</f>
        <v>0</v>
      </c>
      <c r="Q310" s="213">
        <v>0</v>
      </c>
      <c r="R310" s="213">
        <f>Q310*H310</f>
        <v>0</v>
      </c>
      <c r="S310" s="213">
        <v>0</v>
      </c>
      <c r="T310" s="214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15" t="s">
        <v>245</v>
      </c>
      <c r="AT310" s="215" t="s">
        <v>183</v>
      </c>
      <c r="AU310" s="215" t="s">
        <v>182</v>
      </c>
      <c r="AY310" s="15" t="s">
        <v>178</v>
      </c>
      <c r="BE310" s="216">
        <f>IF(N310="základní",J310,0)</f>
        <v>0</v>
      </c>
      <c r="BF310" s="216">
        <f>IF(N310="snížená",J310,0)</f>
        <v>0</v>
      </c>
      <c r="BG310" s="216">
        <f>IF(N310="zákl. přenesená",J310,0)</f>
        <v>0</v>
      </c>
      <c r="BH310" s="216">
        <f>IF(N310="sníž. přenesená",J310,0)</f>
        <v>0</v>
      </c>
      <c r="BI310" s="216">
        <f>IF(N310="nulová",J310,0)</f>
        <v>0</v>
      </c>
      <c r="BJ310" s="15" t="s">
        <v>182</v>
      </c>
      <c r="BK310" s="216">
        <f>ROUND(I310*H310,2)</f>
        <v>0</v>
      </c>
      <c r="BL310" s="15" t="s">
        <v>245</v>
      </c>
      <c r="BM310" s="215" t="s">
        <v>2236</v>
      </c>
    </row>
    <row r="311" spans="1:65" s="2" customFormat="1" ht="14.4" customHeight="1">
      <c r="A311" s="36"/>
      <c r="B311" s="37"/>
      <c r="C311" s="203" t="s">
        <v>802</v>
      </c>
      <c r="D311" s="203" t="s">
        <v>183</v>
      </c>
      <c r="E311" s="204" t="s">
        <v>1900</v>
      </c>
      <c r="F311" s="205" t="s">
        <v>1901</v>
      </c>
      <c r="G311" s="206" t="s">
        <v>186</v>
      </c>
      <c r="H311" s="207">
        <v>98.579</v>
      </c>
      <c r="I311" s="208"/>
      <c r="J311" s="209">
        <f>ROUND(I311*H311,2)</f>
        <v>0</v>
      </c>
      <c r="K311" s="210"/>
      <c r="L311" s="42"/>
      <c r="M311" s="211" t="s">
        <v>28</v>
      </c>
      <c r="N311" s="212" t="s">
        <v>46</v>
      </c>
      <c r="O311" s="82"/>
      <c r="P311" s="213">
        <f>O311*H311</f>
        <v>0</v>
      </c>
      <c r="Q311" s="213">
        <v>0.063</v>
      </c>
      <c r="R311" s="213">
        <f>Q311*H311</f>
        <v>6.210477</v>
      </c>
      <c r="S311" s="213">
        <v>0</v>
      </c>
      <c r="T311" s="214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15" t="s">
        <v>245</v>
      </c>
      <c r="AT311" s="215" t="s">
        <v>183</v>
      </c>
      <c r="AU311" s="215" t="s">
        <v>182</v>
      </c>
      <c r="AY311" s="15" t="s">
        <v>178</v>
      </c>
      <c r="BE311" s="216">
        <f>IF(N311="základní",J311,0)</f>
        <v>0</v>
      </c>
      <c r="BF311" s="216">
        <f>IF(N311="snížená",J311,0)</f>
        <v>0</v>
      </c>
      <c r="BG311" s="216">
        <f>IF(N311="zákl. přenesená",J311,0)</f>
        <v>0</v>
      </c>
      <c r="BH311" s="216">
        <f>IF(N311="sníž. přenesená",J311,0)</f>
        <v>0</v>
      </c>
      <c r="BI311" s="216">
        <f>IF(N311="nulová",J311,0)</f>
        <v>0</v>
      </c>
      <c r="BJ311" s="15" t="s">
        <v>182</v>
      </c>
      <c r="BK311" s="216">
        <f>ROUND(I311*H311,2)</f>
        <v>0</v>
      </c>
      <c r="BL311" s="15" t="s">
        <v>245</v>
      </c>
      <c r="BM311" s="215" t="s">
        <v>2237</v>
      </c>
    </row>
    <row r="312" spans="1:65" s="2" customFormat="1" ht="37.8" customHeight="1">
      <c r="A312" s="36"/>
      <c r="B312" s="37"/>
      <c r="C312" s="203" t="s">
        <v>806</v>
      </c>
      <c r="D312" s="203" t="s">
        <v>183</v>
      </c>
      <c r="E312" s="204" t="s">
        <v>2238</v>
      </c>
      <c r="F312" s="205" t="s">
        <v>2239</v>
      </c>
      <c r="G312" s="206" t="s">
        <v>186</v>
      </c>
      <c r="H312" s="207">
        <v>66.15</v>
      </c>
      <c r="I312" s="208"/>
      <c r="J312" s="209">
        <f>ROUND(I312*H312,2)</f>
        <v>0</v>
      </c>
      <c r="K312" s="210"/>
      <c r="L312" s="42"/>
      <c r="M312" s="211" t="s">
        <v>28</v>
      </c>
      <c r="N312" s="212" t="s">
        <v>46</v>
      </c>
      <c r="O312" s="82"/>
      <c r="P312" s="213">
        <f>O312*H312</f>
        <v>0</v>
      </c>
      <c r="Q312" s="213">
        <v>0.000272</v>
      </c>
      <c r="R312" s="213">
        <f>Q312*H312</f>
        <v>0.0179928</v>
      </c>
      <c r="S312" s="213">
        <v>0</v>
      </c>
      <c r="T312" s="214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15" t="s">
        <v>245</v>
      </c>
      <c r="AT312" s="215" t="s">
        <v>183</v>
      </c>
      <c r="AU312" s="215" t="s">
        <v>182</v>
      </c>
      <c r="AY312" s="15" t="s">
        <v>178</v>
      </c>
      <c r="BE312" s="216">
        <f>IF(N312="základní",J312,0)</f>
        <v>0</v>
      </c>
      <c r="BF312" s="216">
        <f>IF(N312="snížená",J312,0)</f>
        <v>0</v>
      </c>
      <c r="BG312" s="216">
        <f>IF(N312="zákl. přenesená",J312,0)</f>
        <v>0</v>
      </c>
      <c r="BH312" s="216">
        <f>IF(N312="sníž. přenesená",J312,0)</f>
        <v>0</v>
      </c>
      <c r="BI312" s="216">
        <f>IF(N312="nulová",J312,0)</f>
        <v>0</v>
      </c>
      <c r="BJ312" s="15" t="s">
        <v>182</v>
      </c>
      <c r="BK312" s="216">
        <f>ROUND(I312*H312,2)</f>
        <v>0</v>
      </c>
      <c r="BL312" s="15" t="s">
        <v>245</v>
      </c>
      <c r="BM312" s="215" t="s">
        <v>2240</v>
      </c>
    </row>
    <row r="313" spans="1:65" s="2" customFormat="1" ht="37.8" customHeight="1">
      <c r="A313" s="36"/>
      <c r="B313" s="37"/>
      <c r="C313" s="203" t="s">
        <v>810</v>
      </c>
      <c r="D313" s="203" t="s">
        <v>183</v>
      </c>
      <c r="E313" s="204" t="s">
        <v>1904</v>
      </c>
      <c r="F313" s="205" t="s">
        <v>1905</v>
      </c>
      <c r="G313" s="206" t="s">
        <v>186</v>
      </c>
      <c r="H313" s="207">
        <v>32.429</v>
      </c>
      <c r="I313" s="208"/>
      <c r="J313" s="209">
        <f>ROUND(I313*H313,2)</f>
        <v>0</v>
      </c>
      <c r="K313" s="210"/>
      <c r="L313" s="42"/>
      <c r="M313" s="211" t="s">
        <v>28</v>
      </c>
      <c r="N313" s="212" t="s">
        <v>46</v>
      </c>
      <c r="O313" s="82"/>
      <c r="P313" s="213">
        <f>O313*H313</f>
        <v>0</v>
      </c>
      <c r="Q313" s="213">
        <v>0.0003045</v>
      </c>
      <c r="R313" s="213">
        <f>Q313*H313</f>
        <v>0.0098746305</v>
      </c>
      <c r="S313" s="213">
        <v>0</v>
      </c>
      <c r="T313" s="214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15" t="s">
        <v>245</v>
      </c>
      <c r="AT313" s="215" t="s">
        <v>183</v>
      </c>
      <c r="AU313" s="215" t="s">
        <v>182</v>
      </c>
      <c r="AY313" s="15" t="s">
        <v>178</v>
      </c>
      <c r="BE313" s="216">
        <f>IF(N313="základní",J313,0)</f>
        <v>0</v>
      </c>
      <c r="BF313" s="216">
        <f>IF(N313="snížená",J313,0)</f>
        <v>0</v>
      </c>
      <c r="BG313" s="216">
        <f>IF(N313="zákl. přenesená",J313,0)</f>
        <v>0</v>
      </c>
      <c r="BH313" s="216">
        <f>IF(N313="sníž. přenesená",J313,0)</f>
        <v>0</v>
      </c>
      <c r="BI313" s="216">
        <f>IF(N313="nulová",J313,0)</f>
        <v>0</v>
      </c>
      <c r="BJ313" s="15" t="s">
        <v>182</v>
      </c>
      <c r="BK313" s="216">
        <f>ROUND(I313*H313,2)</f>
        <v>0</v>
      </c>
      <c r="BL313" s="15" t="s">
        <v>245</v>
      </c>
      <c r="BM313" s="215" t="s">
        <v>2241</v>
      </c>
    </row>
    <row r="314" spans="1:65" s="2" customFormat="1" ht="49.05" customHeight="1">
      <c r="A314" s="36"/>
      <c r="B314" s="37"/>
      <c r="C314" s="203" t="s">
        <v>814</v>
      </c>
      <c r="D314" s="203" t="s">
        <v>183</v>
      </c>
      <c r="E314" s="204" t="s">
        <v>1908</v>
      </c>
      <c r="F314" s="205" t="s">
        <v>1909</v>
      </c>
      <c r="G314" s="206" t="s">
        <v>186</v>
      </c>
      <c r="H314" s="207">
        <v>66.15</v>
      </c>
      <c r="I314" s="208"/>
      <c r="J314" s="209">
        <f>ROUND(I314*H314,2)</f>
        <v>0</v>
      </c>
      <c r="K314" s="210"/>
      <c r="L314" s="42"/>
      <c r="M314" s="211" t="s">
        <v>28</v>
      </c>
      <c r="N314" s="212" t="s">
        <v>46</v>
      </c>
      <c r="O314" s="82"/>
      <c r="P314" s="213">
        <f>O314*H314</f>
        <v>0</v>
      </c>
      <c r="Q314" s="213">
        <v>0.0005</v>
      </c>
      <c r="R314" s="213">
        <f>Q314*H314</f>
        <v>0.033075</v>
      </c>
      <c r="S314" s="213">
        <v>0</v>
      </c>
      <c r="T314" s="214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15" t="s">
        <v>245</v>
      </c>
      <c r="AT314" s="215" t="s">
        <v>183</v>
      </c>
      <c r="AU314" s="215" t="s">
        <v>182</v>
      </c>
      <c r="AY314" s="15" t="s">
        <v>178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15" t="s">
        <v>182</v>
      </c>
      <c r="BK314" s="216">
        <f>ROUND(I314*H314,2)</f>
        <v>0</v>
      </c>
      <c r="BL314" s="15" t="s">
        <v>245</v>
      </c>
      <c r="BM314" s="215" t="s">
        <v>2242</v>
      </c>
    </row>
    <row r="315" spans="1:65" s="2" customFormat="1" ht="37.8" customHeight="1">
      <c r="A315" s="36"/>
      <c r="B315" s="37"/>
      <c r="C315" s="203" t="s">
        <v>818</v>
      </c>
      <c r="D315" s="203" t="s">
        <v>183</v>
      </c>
      <c r="E315" s="204" t="s">
        <v>1912</v>
      </c>
      <c r="F315" s="205" t="s">
        <v>1913</v>
      </c>
      <c r="G315" s="206" t="s">
        <v>186</v>
      </c>
      <c r="H315" s="207">
        <v>32.429</v>
      </c>
      <c r="I315" s="208"/>
      <c r="J315" s="209">
        <f>ROUND(I315*H315,2)</f>
        <v>0</v>
      </c>
      <c r="K315" s="210"/>
      <c r="L315" s="42"/>
      <c r="M315" s="211" t="s">
        <v>28</v>
      </c>
      <c r="N315" s="212" t="s">
        <v>46</v>
      </c>
      <c r="O315" s="82"/>
      <c r="P315" s="213">
        <f>O315*H315</f>
        <v>0</v>
      </c>
      <c r="Q315" s="213">
        <v>0.0006</v>
      </c>
      <c r="R315" s="213">
        <f>Q315*H315</f>
        <v>0.0194574</v>
      </c>
      <c r="S315" s="213">
        <v>0</v>
      </c>
      <c r="T315" s="214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15" t="s">
        <v>245</v>
      </c>
      <c r="AT315" s="215" t="s">
        <v>183</v>
      </c>
      <c r="AU315" s="215" t="s">
        <v>182</v>
      </c>
      <c r="AY315" s="15" t="s">
        <v>178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15" t="s">
        <v>182</v>
      </c>
      <c r="BK315" s="216">
        <f>ROUND(I315*H315,2)</f>
        <v>0</v>
      </c>
      <c r="BL315" s="15" t="s">
        <v>245</v>
      </c>
      <c r="BM315" s="215" t="s">
        <v>2243</v>
      </c>
    </row>
    <row r="316" spans="1:65" s="2" customFormat="1" ht="37.8" customHeight="1">
      <c r="A316" s="36"/>
      <c r="B316" s="37"/>
      <c r="C316" s="203" t="s">
        <v>823</v>
      </c>
      <c r="D316" s="203" t="s">
        <v>183</v>
      </c>
      <c r="E316" s="204" t="s">
        <v>1916</v>
      </c>
      <c r="F316" s="205" t="s">
        <v>1917</v>
      </c>
      <c r="G316" s="206" t="s">
        <v>186</v>
      </c>
      <c r="H316" s="207">
        <v>66.15</v>
      </c>
      <c r="I316" s="208"/>
      <c r="J316" s="209">
        <f>ROUND(I316*H316,2)</f>
        <v>0</v>
      </c>
      <c r="K316" s="210"/>
      <c r="L316" s="42"/>
      <c r="M316" s="211" t="s">
        <v>28</v>
      </c>
      <c r="N316" s="212" t="s">
        <v>46</v>
      </c>
      <c r="O316" s="82"/>
      <c r="P316" s="213">
        <f>O316*H316</f>
        <v>0</v>
      </c>
      <c r="Q316" s="213">
        <v>0.000648</v>
      </c>
      <c r="R316" s="213">
        <f>Q316*H316</f>
        <v>0.042865200000000006</v>
      </c>
      <c r="S316" s="213">
        <v>0</v>
      </c>
      <c r="T316" s="214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15" t="s">
        <v>245</v>
      </c>
      <c r="AT316" s="215" t="s">
        <v>183</v>
      </c>
      <c r="AU316" s="215" t="s">
        <v>182</v>
      </c>
      <c r="AY316" s="15" t="s">
        <v>178</v>
      </c>
      <c r="BE316" s="216">
        <f>IF(N316="základní",J316,0)</f>
        <v>0</v>
      </c>
      <c r="BF316" s="216">
        <f>IF(N316="snížená",J316,0)</f>
        <v>0</v>
      </c>
      <c r="BG316" s="216">
        <f>IF(N316="zákl. přenesená",J316,0)</f>
        <v>0</v>
      </c>
      <c r="BH316" s="216">
        <f>IF(N316="sníž. přenesená",J316,0)</f>
        <v>0</v>
      </c>
      <c r="BI316" s="216">
        <f>IF(N316="nulová",J316,0)</f>
        <v>0</v>
      </c>
      <c r="BJ316" s="15" t="s">
        <v>182</v>
      </c>
      <c r="BK316" s="216">
        <f>ROUND(I316*H316,2)</f>
        <v>0</v>
      </c>
      <c r="BL316" s="15" t="s">
        <v>245</v>
      </c>
      <c r="BM316" s="215" t="s">
        <v>2244</v>
      </c>
    </row>
    <row r="317" spans="1:65" s="2" customFormat="1" ht="37.8" customHeight="1">
      <c r="A317" s="36"/>
      <c r="B317" s="37"/>
      <c r="C317" s="203" t="s">
        <v>827</v>
      </c>
      <c r="D317" s="203" t="s">
        <v>183</v>
      </c>
      <c r="E317" s="204" t="s">
        <v>1920</v>
      </c>
      <c r="F317" s="205" t="s">
        <v>1921</v>
      </c>
      <c r="G317" s="206" t="s">
        <v>186</v>
      </c>
      <c r="H317" s="207">
        <v>32.429</v>
      </c>
      <c r="I317" s="208"/>
      <c r="J317" s="209">
        <f>ROUND(I317*H317,2)</f>
        <v>0</v>
      </c>
      <c r="K317" s="210"/>
      <c r="L317" s="42"/>
      <c r="M317" s="211" t="s">
        <v>28</v>
      </c>
      <c r="N317" s="212" t="s">
        <v>46</v>
      </c>
      <c r="O317" s="82"/>
      <c r="P317" s="213">
        <f>O317*H317</f>
        <v>0</v>
      </c>
      <c r="Q317" s="213">
        <v>0.000744</v>
      </c>
      <c r="R317" s="213">
        <f>Q317*H317</f>
        <v>0.024127176</v>
      </c>
      <c r="S317" s="213">
        <v>0</v>
      </c>
      <c r="T317" s="214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15" t="s">
        <v>245</v>
      </c>
      <c r="AT317" s="215" t="s">
        <v>183</v>
      </c>
      <c r="AU317" s="215" t="s">
        <v>182</v>
      </c>
      <c r="AY317" s="15" t="s">
        <v>178</v>
      </c>
      <c r="BE317" s="216">
        <f>IF(N317="základní",J317,0)</f>
        <v>0</v>
      </c>
      <c r="BF317" s="216">
        <f>IF(N317="snížená",J317,0)</f>
        <v>0</v>
      </c>
      <c r="BG317" s="216">
        <f>IF(N317="zákl. přenesená",J317,0)</f>
        <v>0</v>
      </c>
      <c r="BH317" s="216">
        <f>IF(N317="sníž. přenesená",J317,0)</f>
        <v>0</v>
      </c>
      <c r="BI317" s="216">
        <f>IF(N317="nulová",J317,0)</f>
        <v>0</v>
      </c>
      <c r="BJ317" s="15" t="s">
        <v>182</v>
      </c>
      <c r="BK317" s="216">
        <f>ROUND(I317*H317,2)</f>
        <v>0</v>
      </c>
      <c r="BL317" s="15" t="s">
        <v>245</v>
      </c>
      <c r="BM317" s="215" t="s">
        <v>2245</v>
      </c>
    </row>
    <row r="318" spans="1:63" s="12" customFormat="1" ht="22.8" customHeight="1">
      <c r="A318" s="12"/>
      <c r="B318" s="187"/>
      <c r="C318" s="188"/>
      <c r="D318" s="189" t="s">
        <v>73</v>
      </c>
      <c r="E318" s="201" t="s">
        <v>1923</v>
      </c>
      <c r="F318" s="201" t="s">
        <v>1924</v>
      </c>
      <c r="G318" s="188"/>
      <c r="H318" s="188"/>
      <c r="I318" s="191"/>
      <c r="J318" s="202">
        <f>BK318</f>
        <v>0</v>
      </c>
      <c r="K318" s="188"/>
      <c r="L318" s="193"/>
      <c r="M318" s="194"/>
      <c r="N318" s="195"/>
      <c r="O318" s="195"/>
      <c r="P318" s="196">
        <f>SUM(P319:P322)</f>
        <v>0</v>
      </c>
      <c r="Q318" s="195"/>
      <c r="R318" s="196">
        <f>SUM(R319:R322)</f>
        <v>0.031127827500000003</v>
      </c>
      <c r="S318" s="195"/>
      <c r="T318" s="197">
        <f>SUM(T319:T322)</f>
        <v>0.00632555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198" t="s">
        <v>182</v>
      </c>
      <c r="AT318" s="199" t="s">
        <v>73</v>
      </c>
      <c r="AU318" s="199" t="s">
        <v>82</v>
      </c>
      <c r="AY318" s="198" t="s">
        <v>178</v>
      </c>
      <c r="BK318" s="200">
        <f>SUM(BK319:BK322)</f>
        <v>0</v>
      </c>
    </row>
    <row r="319" spans="1:65" s="2" customFormat="1" ht="14.4" customHeight="1">
      <c r="A319" s="36"/>
      <c r="B319" s="37"/>
      <c r="C319" s="203" t="s">
        <v>831</v>
      </c>
      <c r="D319" s="203" t="s">
        <v>183</v>
      </c>
      <c r="E319" s="204" t="s">
        <v>1926</v>
      </c>
      <c r="F319" s="205" t="s">
        <v>1927</v>
      </c>
      <c r="G319" s="206" t="s">
        <v>186</v>
      </c>
      <c r="H319" s="207">
        <v>20.405</v>
      </c>
      <c r="I319" s="208"/>
      <c r="J319" s="209">
        <f>ROUND(I319*H319,2)</f>
        <v>0</v>
      </c>
      <c r="K319" s="210"/>
      <c r="L319" s="42"/>
      <c r="M319" s="211" t="s">
        <v>28</v>
      </c>
      <c r="N319" s="212" t="s">
        <v>46</v>
      </c>
      <c r="O319" s="82"/>
      <c r="P319" s="213">
        <f>O319*H319</f>
        <v>0</v>
      </c>
      <c r="Q319" s="213">
        <v>0.001</v>
      </c>
      <c r="R319" s="213">
        <f>Q319*H319</f>
        <v>0.020405000000000003</v>
      </c>
      <c r="S319" s="213">
        <v>0.00031</v>
      </c>
      <c r="T319" s="214">
        <f>S319*H319</f>
        <v>0.00632555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15" t="s">
        <v>245</v>
      </c>
      <c r="AT319" s="215" t="s">
        <v>183</v>
      </c>
      <c r="AU319" s="215" t="s">
        <v>182</v>
      </c>
      <c r="AY319" s="15" t="s">
        <v>178</v>
      </c>
      <c r="BE319" s="216">
        <f>IF(N319="základní",J319,0)</f>
        <v>0</v>
      </c>
      <c r="BF319" s="216">
        <f>IF(N319="snížená",J319,0)</f>
        <v>0</v>
      </c>
      <c r="BG319" s="216">
        <f>IF(N319="zákl. přenesená",J319,0)</f>
        <v>0</v>
      </c>
      <c r="BH319" s="216">
        <f>IF(N319="sníž. přenesená",J319,0)</f>
        <v>0</v>
      </c>
      <c r="BI319" s="216">
        <f>IF(N319="nulová",J319,0)</f>
        <v>0</v>
      </c>
      <c r="BJ319" s="15" t="s">
        <v>182</v>
      </c>
      <c r="BK319" s="216">
        <f>ROUND(I319*H319,2)</f>
        <v>0</v>
      </c>
      <c r="BL319" s="15" t="s">
        <v>245</v>
      </c>
      <c r="BM319" s="215" t="s">
        <v>2246</v>
      </c>
    </row>
    <row r="320" spans="1:65" s="2" customFormat="1" ht="24.15" customHeight="1">
      <c r="A320" s="36"/>
      <c r="B320" s="37"/>
      <c r="C320" s="203" t="s">
        <v>835</v>
      </c>
      <c r="D320" s="203" t="s">
        <v>183</v>
      </c>
      <c r="E320" s="204" t="s">
        <v>1930</v>
      </c>
      <c r="F320" s="205" t="s">
        <v>1931</v>
      </c>
      <c r="G320" s="206" t="s">
        <v>186</v>
      </c>
      <c r="H320" s="207">
        <v>20.405</v>
      </c>
      <c r="I320" s="208"/>
      <c r="J320" s="209">
        <f>ROUND(I320*H320,2)</f>
        <v>0</v>
      </c>
      <c r="K320" s="210"/>
      <c r="L320" s="42"/>
      <c r="M320" s="211" t="s">
        <v>28</v>
      </c>
      <c r="N320" s="212" t="s">
        <v>46</v>
      </c>
      <c r="O320" s="82"/>
      <c r="P320" s="213">
        <f>O320*H320</f>
        <v>0</v>
      </c>
      <c r="Q320" s="213">
        <v>0</v>
      </c>
      <c r="R320" s="213">
        <f>Q320*H320</f>
        <v>0</v>
      </c>
      <c r="S320" s="213">
        <v>0</v>
      </c>
      <c r="T320" s="214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15" t="s">
        <v>245</v>
      </c>
      <c r="AT320" s="215" t="s">
        <v>183</v>
      </c>
      <c r="AU320" s="215" t="s">
        <v>182</v>
      </c>
      <c r="AY320" s="15" t="s">
        <v>178</v>
      </c>
      <c r="BE320" s="216">
        <f>IF(N320="základní",J320,0)</f>
        <v>0</v>
      </c>
      <c r="BF320" s="216">
        <f>IF(N320="snížená",J320,0)</f>
        <v>0</v>
      </c>
      <c r="BG320" s="216">
        <f>IF(N320="zákl. přenesená",J320,0)</f>
        <v>0</v>
      </c>
      <c r="BH320" s="216">
        <f>IF(N320="sníž. přenesená",J320,0)</f>
        <v>0</v>
      </c>
      <c r="BI320" s="216">
        <f>IF(N320="nulová",J320,0)</f>
        <v>0</v>
      </c>
      <c r="BJ320" s="15" t="s">
        <v>182</v>
      </c>
      <c r="BK320" s="216">
        <f>ROUND(I320*H320,2)</f>
        <v>0</v>
      </c>
      <c r="BL320" s="15" t="s">
        <v>245</v>
      </c>
      <c r="BM320" s="215" t="s">
        <v>2247</v>
      </c>
    </row>
    <row r="321" spans="1:65" s="2" customFormat="1" ht="24.15" customHeight="1">
      <c r="A321" s="36"/>
      <c r="B321" s="37"/>
      <c r="C321" s="203" t="s">
        <v>839</v>
      </c>
      <c r="D321" s="203" t="s">
        <v>183</v>
      </c>
      <c r="E321" s="204" t="s">
        <v>1934</v>
      </c>
      <c r="F321" s="205" t="s">
        <v>1935</v>
      </c>
      <c r="G321" s="206" t="s">
        <v>186</v>
      </c>
      <c r="H321" s="207">
        <v>20.405</v>
      </c>
      <c r="I321" s="208"/>
      <c r="J321" s="209">
        <f>ROUND(I321*H321,2)</f>
        <v>0</v>
      </c>
      <c r="K321" s="210"/>
      <c r="L321" s="42"/>
      <c r="M321" s="211" t="s">
        <v>28</v>
      </c>
      <c r="N321" s="212" t="s">
        <v>46</v>
      </c>
      <c r="O321" s="82"/>
      <c r="P321" s="213">
        <f>O321*H321</f>
        <v>0</v>
      </c>
      <c r="Q321" s="213">
        <v>0.0002</v>
      </c>
      <c r="R321" s="213">
        <f>Q321*H321</f>
        <v>0.004081</v>
      </c>
      <c r="S321" s="213">
        <v>0</v>
      </c>
      <c r="T321" s="214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15" t="s">
        <v>245</v>
      </c>
      <c r="AT321" s="215" t="s">
        <v>183</v>
      </c>
      <c r="AU321" s="215" t="s">
        <v>182</v>
      </c>
      <c r="AY321" s="15" t="s">
        <v>178</v>
      </c>
      <c r="BE321" s="216">
        <f>IF(N321="základní",J321,0)</f>
        <v>0</v>
      </c>
      <c r="BF321" s="216">
        <f>IF(N321="snížená",J321,0)</f>
        <v>0</v>
      </c>
      <c r="BG321" s="216">
        <f>IF(N321="zákl. přenesená",J321,0)</f>
        <v>0</v>
      </c>
      <c r="BH321" s="216">
        <f>IF(N321="sníž. přenesená",J321,0)</f>
        <v>0</v>
      </c>
      <c r="BI321" s="216">
        <f>IF(N321="nulová",J321,0)</f>
        <v>0</v>
      </c>
      <c r="BJ321" s="15" t="s">
        <v>182</v>
      </c>
      <c r="BK321" s="216">
        <f>ROUND(I321*H321,2)</f>
        <v>0</v>
      </c>
      <c r="BL321" s="15" t="s">
        <v>245</v>
      </c>
      <c r="BM321" s="215" t="s">
        <v>2248</v>
      </c>
    </row>
    <row r="322" spans="1:65" s="2" customFormat="1" ht="24.15" customHeight="1">
      <c r="A322" s="36"/>
      <c r="B322" s="37"/>
      <c r="C322" s="203" t="s">
        <v>843</v>
      </c>
      <c r="D322" s="203" t="s">
        <v>183</v>
      </c>
      <c r="E322" s="204" t="s">
        <v>1938</v>
      </c>
      <c r="F322" s="205" t="s">
        <v>1939</v>
      </c>
      <c r="G322" s="206" t="s">
        <v>186</v>
      </c>
      <c r="H322" s="207">
        <v>20.405</v>
      </c>
      <c r="I322" s="208"/>
      <c r="J322" s="209">
        <f>ROUND(I322*H322,2)</f>
        <v>0</v>
      </c>
      <c r="K322" s="210"/>
      <c r="L322" s="42"/>
      <c r="M322" s="211" t="s">
        <v>28</v>
      </c>
      <c r="N322" s="212" t="s">
        <v>46</v>
      </c>
      <c r="O322" s="82"/>
      <c r="P322" s="213">
        <f>O322*H322</f>
        <v>0</v>
      </c>
      <c r="Q322" s="213">
        <v>0.0003255</v>
      </c>
      <c r="R322" s="213">
        <f>Q322*H322</f>
        <v>0.0066418275</v>
      </c>
      <c r="S322" s="213">
        <v>0</v>
      </c>
      <c r="T322" s="214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15" t="s">
        <v>245</v>
      </c>
      <c r="AT322" s="215" t="s">
        <v>183</v>
      </c>
      <c r="AU322" s="215" t="s">
        <v>182</v>
      </c>
      <c r="AY322" s="15" t="s">
        <v>178</v>
      </c>
      <c r="BE322" s="216">
        <f>IF(N322="základní",J322,0)</f>
        <v>0</v>
      </c>
      <c r="BF322" s="216">
        <f>IF(N322="snížená",J322,0)</f>
        <v>0</v>
      </c>
      <c r="BG322" s="216">
        <f>IF(N322="zákl. přenesená",J322,0)</f>
        <v>0</v>
      </c>
      <c r="BH322" s="216">
        <f>IF(N322="sníž. přenesená",J322,0)</f>
        <v>0</v>
      </c>
      <c r="BI322" s="216">
        <f>IF(N322="nulová",J322,0)</f>
        <v>0</v>
      </c>
      <c r="BJ322" s="15" t="s">
        <v>182</v>
      </c>
      <c r="BK322" s="216">
        <f>ROUND(I322*H322,2)</f>
        <v>0</v>
      </c>
      <c r="BL322" s="15" t="s">
        <v>245</v>
      </c>
      <c r="BM322" s="215" t="s">
        <v>2249</v>
      </c>
    </row>
    <row r="323" spans="1:63" s="12" customFormat="1" ht="25.9" customHeight="1">
      <c r="A323" s="12"/>
      <c r="B323" s="187"/>
      <c r="C323" s="188"/>
      <c r="D323" s="189" t="s">
        <v>73</v>
      </c>
      <c r="E323" s="190" t="s">
        <v>2250</v>
      </c>
      <c r="F323" s="190" t="s">
        <v>2251</v>
      </c>
      <c r="G323" s="188"/>
      <c r="H323" s="188"/>
      <c r="I323" s="191"/>
      <c r="J323" s="192">
        <f>BK323</f>
        <v>0</v>
      </c>
      <c r="K323" s="188"/>
      <c r="L323" s="193"/>
      <c r="M323" s="194"/>
      <c r="N323" s="195"/>
      <c r="O323" s="195"/>
      <c r="P323" s="196">
        <f>P324</f>
        <v>0</v>
      </c>
      <c r="Q323" s="195"/>
      <c r="R323" s="196">
        <f>R324</f>
        <v>0</v>
      </c>
      <c r="S323" s="195"/>
      <c r="T323" s="197">
        <f>T324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198" t="s">
        <v>187</v>
      </c>
      <c r="AT323" s="199" t="s">
        <v>73</v>
      </c>
      <c r="AU323" s="199" t="s">
        <v>74</v>
      </c>
      <c r="AY323" s="198" t="s">
        <v>178</v>
      </c>
      <c r="BK323" s="200">
        <f>BK324</f>
        <v>0</v>
      </c>
    </row>
    <row r="324" spans="1:65" s="2" customFormat="1" ht="24.15" customHeight="1">
      <c r="A324" s="36"/>
      <c r="B324" s="37"/>
      <c r="C324" s="203" t="s">
        <v>847</v>
      </c>
      <c r="D324" s="203" t="s">
        <v>183</v>
      </c>
      <c r="E324" s="204" t="s">
        <v>2252</v>
      </c>
      <c r="F324" s="205" t="s">
        <v>2253</v>
      </c>
      <c r="G324" s="206" t="s">
        <v>1111</v>
      </c>
      <c r="H324" s="207">
        <v>10</v>
      </c>
      <c r="I324" s="208"/>
      <c r="J324" s="209">
        <f>ROUND(I324*H324,2)</f>
        <v>0</v>
      </c>
      <c r="K324" s="210"/>
      <c r="L324" s="42"/>
      <c r="M324" s="211" t="s">
        <v>28</v>
      </c>
      <c r="N324" s="212" t="s">
        <v>46</v>
      </c>
      <c r="O324" s="82"/>
      <c r="P324" s="213">
        <f>O324*H324</f>
        <v>0</v>
      </c>
      <c r="Q324" s="213">
        <v>0</v>
      </c>
      <c r="R324" s="213">
        <f>Q324*H324</f>
        <v>0</v>
      </c>
      <c r="S324" s="213">
        <v>0</v>
      </c>
      <c r="T324" s="214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15" t="s">
        <v>1112</v>
      </c>
      <c r="AT324" s="215" t="s">
        <v>183</v>
      </c>
      <c r="AU324" s="215" t="s">
        <v>82</v>
      </c>
      <c r="AY324" s="15" t="s">
        <v>178</v>
      </c>
      <c r="BE324" s="216">
        <f>IF(N324="základní",J324,0)</f>
        <v>0</v>
      </c>
      <c r="BF324" s="216">
        <f>IF(N324="snížená",J324,0)</f>
        <v>0</v>
      </c>
      <c r="BG324" s="216">
        <f>IF(N324="zákl. přenesená",J324,0)</f>
        <v>0</v>
      </c>
      <c r="BH324" s="216">
        <f>IF(N324="sníž. přenesená",J324,0)</f>
        <v>0</v>
      </c>
      <c r="BI324" s="216">
        <f>IF(N324="nulová",J324,0)</f>
        <v>0</v>
      </c>
      <c r="BJ324" s="15" t="s">
        <v>182</v>
      </c>
      <c r="BK324" s="216">
        <f>ROUND(I324*H324,2)</f>
        <v>0</v>
      </c>
      <c r="BL324" s="15" t="s">
        <v>1112</v>
      </c>
      <c r="BM324" s="215" t="s">
        <v>2254</v>
      </c>
    </row>
    <row r="325" spans="1:63" s="12" customFormat="1" ht="25.9" customHeight="1">
      <c r="A325" s="12"/>
      <c r="B325" s="187"/>
      <c r="C325" s="188"/>
      <c r="D325" s="189" t="s">
        <v>73</v>
      </c>
      <c r="E325" s="190" t="s">
        <v>1941</v>
      </c>
      <c r="F325" s="190" t="s">
        <v>1942</v>
      </c>
      <c r="G325" s="188"/>
      <c r="H325" s="188"/>
      <c r="I325" s="191"/>
      <c r="J325" s="192">
        <f>BK325</f>
        <v>0</v>
      </c>
      <c r="K325" s="188"/>
      <c r="L325" s="193"/>
      <c r="M325" s="194"/>
      <c r="N325" s="195"/>
      <c r="O325" s="195"/>
      <c r="P325" s="196">
        <f>P326+P329+P331+P333+P335+P337</f>
        <v>0</v>
      </c>
      <c r="Q325" s="195"/>
      <c r="R325" s="196">
        <f>R326+R329+R331+R333+R335+R337</f>
        <v>0</v>
      </c>
      <c r="S325" s="195"/>
      <c r="T325" s="197">
        <f>T326+T329+T331+T333+T335+T337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198" t="s">
        <v>201</v>
      </c>
      <c r="AT325" s="199" t="s">
        <v>73</v>
      </c>
      <c r="AU325" s="199" t="s">
        <v>74</v>
      </c>
      <c r="AY325" s="198" t="s">
        <v>178</v>
      </c>
      <c r="BK325" s="200">
        <f>BK326+BK329+BK331+BK333+BK335+BK337</f>
        <v>0</v>
      </c>
    </row>
    <row r="326" spans="1:63" s="12" customFormat="1" ht="22.8" customHeight="1">
      <c r="A326" s="12"/>
      <c r="B326" s="187"/>
      <c r="C326" s="188"/>
      <c r="D326" s="189" t="s">
        <v>73</v>
      </c>
      <c r="E326" s="201" t="s">
        <v>1943</v>
      </c>
      <c r="F326" s="201" t="s">
        <v>1944</v>
      </c>
      <c r="G326" s="188"/>
      <c r="H326" s="188"/>
      <c r="I326" s="191"/>
      <c r="J326" s="202">
        <f>BK326</f>
        <v>0</v>
      </c>
      <c r="K326" s="188"/>
      <c r="L326" s="193"/>
      <c r="M326" s="194"/>
      <c r="N326" s="195"/>
      <c r="O326" s="195"/>
      <c r="P326" s="196">
        <f>SUM(P327:P328)</f>
        <v>0</v>
      </c>
      <c r="Q326" s="195"/>
      <c r="R326" s="196">
        <f>SUM(R327:R328)</f>
        <v>0</v>
      </c>
      <c r="S326" s="195"/>
      <c r="T326" s="197">
        <f>SUM(T327:T328)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198" t="s">
        <v>201</v>
      </c>
      <c r="AT326" s="199" t="s">
        <v>73</v>
      </c>
      <c r="AU326" s="199" t="s">
        <v>82</v>
      </c>
      <c r="AY326" s="198" t="s">
        <v>178</v>
      </c>
      <c r="BK326" s="200">
        <f>SUM(BK327:BK328)</f>
        <v>0</v>
      </c>
    </row>
    <row r="327" spans="1:65" s="2" customFormat="1" ht="14.4" customHeight="1">
      <c r="A327" s="36"/>
      <c r="B327" s="37"/>
      <c r="C327" s="203" t="s">
        <v>851</v>
      </c>
      <c r="D327" s="203" t="s">
        <v>183</v>
      </c>
      <c r="E327" s="204" t="s">
        <v>1945</v>
      </c>
      <c r="F327" s="205" t="s">
        <v>1946</v>
      </c>
      <c r="G327" s="206" t="s">
        <v>1947</v>
      </c>
      <c r="H327" s="207">
        <v>1</v>
      </c>
      <c r="I327" s="208"/>
      <c r="J327" s="209">
        <f>ROUND(I327*H327,2)</f>
        <v>0</v>
      </c>
      <c r="K327" s="210"/>
      <c r="L327" s="42"/>
      <c r="M327" s="211" t="s">
        <v>28</v>
      </c>
      <c r="N327" s="212" t="s">
        <v>46</v>
      </c>
      <c r="O327" s="82"/>
      <c r="P327" s="213">
        <f>O327*H327</f>
        <v>0</v>
      </c>
      <c r="Q327" s="213">
        <v>0</v>
      </c>
      <c r="R327" s="213">
        <f>Q327*H327</f>
        <v>0</v>
      </c>
      <c r="S327" s="213">
        <v>0</v>
      </c>
      <c r="T327" s="214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15" t="s">
        <v>1948</v>
      </c>
      <c r="AT327" s="215" t="s">
        <v>183</v>
      </c>
      <c r="AU327" s="215" t="s">
        <v>182</v>
      </c>
      <c r="AY327" s="15" t="s">
        <v>178</v>
      </c>
      <c r="BE327" s="216">
        <f>IF(N327="základní",J327,0)</f>
        <v>0</v>
      </c>
      <c r="BF327" s="216">
        <f>IF(N327="snížená",J327,0)</f>
        <v>0</v>
      </c>
      <c r="BG327" s="216">
        <f>IF(N327="zákl. přenesená",J327,0)</f>
        <v>0</v>
      </c>
      <c r="BH327" s="216">
        <f>IF(N327="sníž. přenesená",J327,0)</f>
        <v>0</v>
      </c>
      <c r="BI327" s="216">
        <f>IF(N327="nulová",J327,0)</f>
        <v>0</v>
      </c>
      <c r="BJ327" s="15" t="s">
        <v>182</v>
      </c>
      <c r="BK327" s="216">
        <f>ROUND(I327*H327,2)</f>
        <v>0</v>
      </c>
      <c r="BL327" s="15" t="s">
        <v>1948</v>
      </c>
      <c r="BM327" s="215" t="s">
        <v>2255</v>
      </c>
    </row>
    <row r="328" spans="1:47" s="2" customFormat="1" ht="12">
      <c r="A328" s="36"/>
      <c r="B328" s="37"/>
      <c r="C328" s="38"/>
      <c r="D328" s="228" t="s">
        <v>446</v>
      </c>
      <c r="E328" s="38"/>
      <c r="F328" s="229" t="s">
        <v>1950</v>
      </c>
      <c r="G328" s="38"/>
      <c r="H328" s="38"/>
      <c r="I328" s="230"/>
      <c r="J328" s="38"/>
      <c r="K328" s="38"/>
      <c r="L328" s="42"/>
      <c r="M328" s="231"/>
      <c r="N328" s="232"/>
      <c r="O328" s="82"/>
      <c r="P328" s="82"/>
      <c r="Q328" s="82"/>
      <c r="R328" s="82"/>
      <c r="S328" s="82"/>
      <c r="T328" s="83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5" t="s">
        <v>446</v>
      </c>
      <c r="AU328" s="15" t="s">
        <v>182</v>
      </c>
    </row>
    <row r="329" spans="1:63" s="12" customFormat="1" ht="22.8" customHeight="1">
      <c r="A329" s="12"/>
      <c r="B329" s="187"/>
      <c r="C329" s="188"/>
      <c r="D329" s="189" t="s">
        <v>73</v>
      </c>
      <c r="E329" s="201" t="s">
        <v>1951</v>
      </c>
      <c r="F329" s="201" t="s">
        <v>1952</v>
      </c>
      <c r="G329" s="188"/>
      <c r="H329" s="188"/>
      <c r="I329" s="191"/>
      <c r="J329" s="202">
        <f>BK329</f>
        <v>0</v>
      </c>
      <c r="K329" s="188"/>
      <c r="L329" s="193"/>
      <c r="M329" s="194"/>
      <c r="N329" s="195"/>
      <c r="O329" s="195"/>
      <c r="P329" s="196">
        <f>P330</f>
        <v>0</v>
      </c>
      <c r="Q329" s="195"/>
      <c r="R329" s="196">
        <f>R330</f>
        <v>0</v>
      </c>
      <c r="S329" s="195"/>
      <c r="T329" s="197">
        <f>T330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198" t="s">
        <v>201</v>
      </c>
      <c r="AT329" s="199" t="s">
        <v>73</v>
      </c>
      <c r="AU329" s="199" t="s">
        <v>82</v>
      </c>
      <c r="AY329" s="198" t="s">
        <v>178</v>
      </c>
      <c r="BK329" s="200">
        <f>BK330</f>
        <v>0</v>
      </c>
    </row>
    <row r="330" spans="1:65" s="2" customFormat="1" ht="14.4" customHeight="1">
      <c r="A330" s="36"/>
      <c r="B330" s="37"/>
      <c r="C330" s="203" t="s">
        <v>855</v>
      </c>
      <c r="D330" s="203" t="s">
        <v>183</v>
      </c>
      <c r="E330" s="204" t="s">
        <v>1953</v>
      </c>
      <c r="F330" s="205" t="s">
        <v>1952</v>
      </c>
      <c r="G330" s="206" t="s">
        <v>1947</v>
      </c>
      <c r="H330" s="207">
        <v>1</v>
      </c>
      <c r="I330" s="208"/>
      <c r="J330" s="209">
        <f>ROUND(I330*H330,2)</f>
        <v>0</v>
      </c>
      <c r="K330" s="210"/>
      <c r="L330" s="42"/>
      <c r="M330" s="211" t="s">
        <v>28</v>
      </c>
      <c r="N330" s="212" t="s">
        <v>46</v>
      </c>
      <c r="O330" s="82"/>
      <c r="P330" s="213">
        <f>O330*H330</f>
        <v>0</v>
      </c>
      <c r="Q330" s="213">
        <v>0</v>
      </c>
      <c r="R330" s="213">
        <f>Q330*H330</f>
        <v>0</v>
      </c>
      <c r="S330" s="213">
        <v>0</v>
      </c>
      <c r="T330" s="214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215" t="s">
        <v>1948</v>
      </c>
      <c r="AT330" s="215" t="s">
        <v>183</v>
      </c>
      <c r="AU330" s="215" t="s">
        <v>182</v>
      </c>
      <c r="AY330" s="15" t="s">
        <v>178</v>
      </c>
      <c r="BE330" s="216">
        <f>IF(N330="základní",J330,0)</f>
        <v>0</v>
      </c>
      <c r="BF330" s="216">
        <f>IF(N330="snížená",J330,0)</f>
        <v>0</v>
      </c>
      <c r="BG330" s="216">
        <f>IF(N330="zákl. přenesená",J330,0)</f>
        <v>0</v>
      </c>
      <c r="BH330" s="216">
        <f>IF(N330="sníž. přenesená",J330,0)</f>
        <v>0</v>
      </c>
      <c r="BI330" s="216">
        <f>IF(N330="nulová",J330,0)</f>
        <v>0</v>
      </c>
      <c r="BJ330" s="15" t="s">
        <v>182</v>
      </c>
      <c r="BK330" s="216">
        <f>ROUND(I330*H330,2)</f>
        <v>0</v>
      </c>
      <c r="BL330" s="15" t="s">
        <v>1948</v>
      </c>
      <c r="BM330" s="215" t="s">
        <v>2256</v>
      </c>
    </row>
    <row r="331" spans="1:63" s="12" customFormat="1" ht="22.8" customHeight="1">
      <c r="A331" s="12"/>
      <c r="B331" s="187"/>
      <c r="C331" s="188"/>
      <c r="D331" s="189" t="s">
        <v>73</v>
      </c>
      <c r="E331" s="201" t="s">
        <v>1955</v>
      </c>
      <c r="F331" s="201" t="s">
        <v>1956</v>
      </c>
      <c r="G331" s="188"/>
      <c r="H331" s="188"/>
      <c r="I331" s="191"/>
      <c r="J331" s="202">
        <f>BK331</f>
        <v>0</v>
      </c>
      <c r="K331" s="188"/>
      <c r="L331" s="193"/>
      <c r="M331" s="194"/>
      <c r="N331" s="195"/>
      <c r="O331" s="195"/>
      <c r="P331" s="196">
        <f>P332</f>
        <v>0</v>
      </c>
      <c r="Q331" s="195"/>
      <c r="R331" s="196">
        <f>R332</f>
        <v>0</v>
      </c>
      <c r="S331" s="195"/>
      <c r="T331" s="197">
        <f>T332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198" t="s">
        <v>201</v>
      </c>
      <c r="AT331" s="199" t="s">
        <v>73</v>
      </c>
      <c r="AU331" s="199" t="s">
        <v>82</v>
      </c>
      <c r="AY331" s="198" t="s">
        <v>178</v>
      </c>
      <c r="BK331" s="200">
        <f>BK332</f>
        <v>0</v>
      </c>
    </row>
    <row r="332" spans="1:65" s="2" customFormat="1" ht="14.4" customHeight="1">
      <c r="A332" s="36"/>
      <c r="B332" s="37"/>
      <c r="C332" s="203" t="s">
        <v>859</v>
      </c>
      <c r="D332" s="203" t="s">
        <v>183</v>
      </c>
      <c r="E332" s="204" t="s">
        <v>1958</v>
      </c>
      <c r="F332" s="205" t="s">
        <v>1959</v>
      </c>
      <c r="G332" s="206" t="s">
        <v>1947</v>
      </c>
      <c r="H332" s="207">
        <v>1</v>
      </c>
      <c r="I332" s="208"/>
      <c r="J332" s="209">
        <f>ROUND(I332*H332,2)</f>
        <v>0</v>
      </c>
      <c r="K332" s="210"/>
      <c r="L332" s="42"/>
      <c r="M332" s="211" t="s">
        <v>28</v>
      </c>
      <c r="N332" s="212" t="s">
        <v>46</v>
      </c>
      <c r="O332" s="82"/>
      <c r="P332" s="213">
        <f>O332*H332</f>
        <v>0</v>
      </c>
      <c r="Q332" s="213">
        <v>0</v>
      </c>
      <c r="R332" s="213">
        <f>Q332*H332</f>
        <v>0</v>
      </c>
      <c r="S332" s="213">
        <v>0</v>
      </c>
      <c r="T332" s="214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215" t="s">
        <v>1948</v>
      </c>
      <c r="AT332" s="215" t="s">
        <v>183</v>
      </c>
      <c r="AU332" s="215" t="s">
        <v>182</v>
      </c>
      <c r="AY332" s="15" t="s">
        <v>178</v>
      </c>
      <c r="BE332" s="216">
        <f>IF(N332="základní",J332,0)</f>
        <v>0</v>
      </c>
      <c r="BF332" s="216">
        <f>IF(N332="snížená",J332,0)</f>
        <v>0</v>
      </c>
      <c r="BG332" s="216">
        <f>IF(N332="zákl. přenesená",J332,0)</f>
        <v>0</v>
      </c>
      <c r="BH332" s="216">
        <f>IF(N332="sníž. přenesená",J332,0)</f>
        <v>0</v>
      </c>
      <c r="BI332" s="216">
        <f>IF(N332="nulová",J332,0)</f>
        <v>0</v>
      </c>
      <c r="BJ332" s="15" t="s">
        <v>182</v>
      </c>
      <c r="BK332" s="216">
        <f>ROUND(I332*H332,2)</f>
        <v>0</v>
      </c>
      <c r="BL332" s="15" t="s">
        <v>1948</v>
      </c>
      <c r="BM332" s="215" t="s">
        <v>2257</v>
      </c>
    </row>
    <row r="333" spans="1:63" s="12" customFormat="1" ht="22.8" customHeight="1">
      <c r="A333" s="12"/>
      <c r="B333" s="187"/>
      <c r="C333" s="188"/>
      <c r="D333" s="189" t="s">
        <v>73</v>
      </c>
      <c r="E333" s="201" t="s">
        <v>1961</v>
      </c>
      <c r="F333" s="201" t="s">
        <v>1962</v>
      </c>
      <c r="G333" s="188"/>
      <c r="H333" s="188"/>
      <c r="I333" s="191"/>
      <c r="J333" s="202">
        <f>BK333</f>
        <v>0</v>
      </c>
      <c r="K333" s="188"/>
      <c r="L333" s="193"/>
      <c r="M333" s="194"/>
      <c r="N333" s="195"/>
      <c r="O333" s="195"/>
      <c r="P333" s="196">
        <f>P334</f>
        <v>0</v>
      </c>
      <c r="Q333" s="195"/>
      <c r="R333" s="196">
        <f>R334</f>
        <v>0</v>
      </c>
      <c r="S333" s="195"/>
      <c r="T333" s="197">
        <f>T334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198" t="s">
        <v>201</v>
      </c>
      <c r="AT333" s="199" t="s">
        <v>73</v>
      </c>
      <c r="AU333" s="199" t="s">
        <v>82</v>
      </c>
      <c r="AY333" s="198" t="s">
        <v>178</v>
      </c>
      <c r="BK333" s="200">
        <f>BK334</f>
        <v>0</v>
      </c>
    </row>
    <row r="334" spans="1:65" s="2" customFormat="1" ht="14.4" customHeight="1">
      <c r="A334" s="36"/>
      <c r="B334" s="37"/>
      <c r="C334" s="203" t="s">
        <v>863</v>
      </c>
      <c r="D334" s="203" t="s">
        <v>183</v>
      </c>
      <c r="E334" s="204" t="s">
        <v>1964</v>
      </c>
      <c r="F334" s="205" t="s">
        <v>1962</v>
      </c>
      <c r="G334" s="206" t="s">
        <v>1947</v>
      </c>
      <c r="H334" s="207">
        <v>1</v>
      </c>
      <c r="I334" s="208"/>
      <c r="J334" s="209">
        <f>ROUND(I334*H334,2)</f>
        <v>0</v>
      </c>
      <c r="K334" s="210"/>
      <c r="L334" s="42"/>
      <c r="M334" s="211" t="s">
        <v>28</v>
      </c>
      <c r="N334" s="212" t="s">
        <v>46</v>
      </c>
      <c r="O334" s="82"/>
      <c r="P334" s="213">
        <f>O334*H334</f>
        <v>0</v>
      </c>
      <c r="Q334" s="213">
        <v>0</v>
      </c>
      <c r="R334" s="213">
        <f>Q334*H334</f>
        <v>0</v>
      </c>
      <c r="S334" s="213">
        <v>0</v>
      </c>
      <c r="T334" s="214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15" t="s">
        <v>1948</v>
      </c>
      <c r="AT334" s="215" t="s">
        <v>183</v>
      </c>
      <c r="AU334" s="215" t="s">
        <v>182</v>
      </c>
      <c r="AY334" s="15" t="s">
        <v>178</v>
      </c>
      <c r="BE334" s="216">
        <f>IF(N334="základní",J334,0)</f>
        <v>0</v>
      </c>
      <c r="BF334" s="216">
        <f>IF(N334="snížená",J334,0)</f>
        <v>0</v>
      </c>
      <c r="BG334" s="216">
        <f>IF(N334="zákl. přenesená",J334,0)</f>
        <v>0</v>
      </c>
      <c r="BH334" s="216">
        <f>IF(N334="sníž. přenesená",J334,0)</f>
        <v>0</v>
      </c>
      <c r="BI334" s="216">
        <f>IF(N334="nulová",J334,0)</f>
        <v>0</v>
      </c>
      <c r="BJ334" s="15" t="s">
        <v>182</v>
      </c>
      <c r="BK334" s="216">
        <f>ROUND(I334*H334,2)</f>
        <v>0</v>
      </c>
      <c r="BL334" s="15" t="s">
        <v>1948</v>
      </c>
      <c r="BM334" s="215" t="s">
        <v>2258</v>
      </c>
    </row>
    <row r="335" spans="1:63" s="12" customFormat="1" ht="22.8" customHeight="1">
      <c r="A335" s="12"/>
      <c r="B335" s="187"/>
      <c r="C335" s="188"/>
      <c r="D335" s="189" t="s">
        <v>73</v>
      </c>
      <c r="E335" s="201" t="s">
        <v>1966</v>
      </c>
      <c r="F335" s="201" t="s">
        <v>1967</v>
      </c>
      <c r="G335" s="188"/>
      <c r="H335" s="188"/>
      <c r="I335" s="191"/>
      <c r="J335" s="202">
        <f>BK335</f>
        <v>0</v>
      </c>
      <c r="K335" s="188"/>
      <c r="L335" s="193"/>
      <c r="M335" s="194"/>
      <c r="N335" s="195"/>
      <c r="O335" s="195"/>
      <c r="P335" s="196">
        <f>P336</f>
        <v>0</v>
      </c>
      <c r="Q335" s="195"/>
      <c r="R335" s="196">
        <f>R336</f>
        <v>0</v>
      </c>
      <c r="S335" s="195"/>
      <c r="T335" s="197">
        <f>T336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198" t="s">
        <v>201</v>
      </c>
      <c r="AT335" s="199" t="s">
        <v>73</v>
      </c>
      <c r="AU335" s="199" t="s">
        <v>82</v>
      </c>
      <c r="AY335" s="198" t="s">
        <v>178</v>
      </c>
      <c r="BK335" s="200">
        <f>BK336</f>
        <v>0</v>
      </c>
    </row>
    <row r="336" spans="1:65" s="2" customFormat="1" ht="14.4" customHeight="1">
      <c r="A336" s="36"/>
      <c r="B336" s="37"/>
      <c r="C336" s="203" t="s">
        <v>867</v>
      </c>
      <c r="D336" s="203" t="s">
        <v>183</v>
      </c>
      <c r="E336" s="204" t="s">
        <v>1969</v>
      </c>
      <c r="F336" s="205" t="s">
        <v>1967</v>
      </c>
      <c r="G336" s="206" t="s">
        <v>1947</v>
      </c>
      <c r="H336" s="207">
        <v>1</v>
      </c>
      <c r="I336" s="208"/>
      <c r="J336" s="209">
        <f>ROUND(I336*H336,2)</f>
        <v>0</v>
      </c>
      <c r="K336" s="210"/>
      <c r="L336" s="42"/>
      <c r="M336" s="211" t="s">
        <v>28</v>
      </c>
      <c r="N336" s="212" t="s">
        <v>46</v>
      </c>
      <c r="O336" s="82"/>
      <c r="P336" s="213">
        <f>O336*H336</f>
        <v>0</v>
      </c>
      <c r="Q336" s="213">
        <v>0</v>
      </c>
      <c r="R336" s="213">
        <f>Q336*H336</f>
        <v>0</v>
      </c>
      <c r="S336" s="213">
        <v>0</v>
      </c>
      <c r="T336" s="214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15" t="s">
        <v>1948</v>
      </c>
      <c r="AT336" s="215" t="s">
        <v>183</v>
      </c>
      <c r="AU336" s="215" t="s">
        <v>182</v>
      </c>
      <c r="AY336" s="15" t="s">
        <v>178</v>
      </c>
      <c r="BE336" s="216">
        <f>IF(N336="základní",J336,0)</f>
        <v>0</v>
      </c>
      <c r="BF336" s="216">
        <f>IF(N336="snížená",J336,0)</f>
        <v>0</v>
      </c>
      <c r="BG336" s="216">
        <f>IF(N336="zákl. přenesená",J336,0)</f>
        <v>0</v>
      </c>
      <c r="BH336" s="216">
        <f>IF(N336="sníž. přenesená",J336,0)</f>
        <v>0</v>
      </c>
      <c r="BI336" s="216">
        <f>IF(N336="nulová",J336,0)</f>
        <v>0</v>
      </c>
      <c r="BJ336" s="15" t="s">
        <v>182</v>
      </c>
      <c r="BK336" s="216">
        <f>ROUND(I336*H336,2)</f>
        <v>0</v>
      </c>
      <c r="BL336" s="15" t="s">
        <v>1948</v>
      </c>
      <c r="BM336" s="215" t="s">
        <v>2259</v>
      </c>
    </row>
    <row r="337" spans="1:63" s="12" customFormat="1" ht="22.8" customHeight="1">
      <c r="A337" s="12"/>
      <c r="B337" s="187"/>
      <c r="C337" s="188"/>
      <c r="D337" s="189" t="s">
        <v>73</v>
      </c>
      <c r="E337" s="201" t="s">
        <v>1971</v>
      </c>
      <c r="F337" s="201" t="s">
        <v>1972</v>
      </c>
      <c r="G337" s="188"/>
      <c r="H337" s="188"/>
      <c r="I337" s="191"/>
      <c r="J337" s="202">
        <f>BK337</f>
        <v>0</v>
      </c>
      <c r="K337" s="188"/>
      <c r="L337" s="193"/>
      <c r="M337" s="194"/>
      <c r="N337" s="195"/>
      <c r="O337" s="195"/>
      <c r="P337" s="196">
        <f>P338</f>
        <v>0</v>
      </c>
      <c r="Q337" s="195"/>
      <c r="R337" s="196">
        <f>R338</f>
        <v>0</v>
      </c>
      <c r="S337" s="195"/>
      <c r="T337" s="197">
        <f>T338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198" t="s">
        <v>201</v>
      </c>
      <c r="AT337" s="199" t="s">
        <v>73</v>
      </c>
      <c r="AU337" s="199" t="s">
        <v>82</v>
      </c>
      <c r="AY337" s="198" t="s">
        <v>178</v>
      </c>
      <c r="BK337" s="200">
        <f>BK338</f>
        <v>0</v>
      </c>
    </row>
    <row r="338" spans="1:65" s="2" customFormat="1" ht="14.4" customHeight="1">
      <c r="A338" s="36"/>
      <c r="B338" s="37"/>
      <c r="C338" s="203" t="s">
        <v>871</v>
      </c>
      <c r="D338" s="203" t="s">
        <v>183</v>
      </c>
      <c r="E338" s="204" t="s">
        <v>1974</v>
      </c>
      <c r="F338" s="205" t="s">
        <v>1975</v>
      </c>
      <c r="G338" s="206" t="s">
        <v>1947</v>
      </c>
      <c r="H338" s="207">
        <v>1</v>
      </c>
      <c r="I338" s="208"/>
      <c r="J338" s="209">
        <f>ROUND(I338*H338,2)</f>
        <v>0</v>
      </c>
      <c r="K338" s="210"/>
      <c r="L338" s="42"/>
      <c r="M338" s="233" t="s">
        <v>28</v>
      </c>
      <c r="N338" s="234" t="s">
        <v>46</v>
      </c>
      <c r="O338" s="235"/>
      <c r="P338" s="236">
        <f>O338*H338</f>
        <v>0</v>
      </c>
      <c r="Q338" s="236">
        <v>0</v>
      </c>
      <c r="R338" s="236">
        <f>Q338*H338</f>
        <v>0</v>
      </c>
      <c r="S338" s="236">
        <v>0</v>
      </c>
      <c r="T338" s="237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15" t="s">
        <v>1948</v>
      </c>
      <c r="AT338" s="215" t="s">
        <v>183</v>
      </c>
      <c r="AU338" s="215" t="s">
        <v>182</v>
      </c>
      <c r="AY338" s="15" t="s">
        <v>178</v>
      </c>
      <c r="BE338" s="216">
        <f>IF(N338="základní",J338,0)</f>
        <v>0</v>
      </c>
      <c r="BF338" s="216">
        <f>IF(N338="snížená",J338,0)</f>
        <v>0</v>
      </c>
      <c r="BG338" s="216">
        <f>IF(N338="zákl. přenesená",J338,0)</f>
        <v>0</v>
      </c>
      <c r="BH338" s="216">
        <f>IF(N338="sníž. přenesená",J338,0)</f>
        <v>0</v>
      </c>
      <c r="BI338" s="216">
        <f>IF(N338="nulová",J338,0)</f>
        <v>0</v>
      </c>
      <c r="BJ338" s="15" t="s">
        <v>182</v>
      </c>
      <c r="BK338" s="216">
        <f>ROUND(I338*H338,2)</f>
        <v>0</v>
      </c>
      <c r="BL338" s="15" t="s">
        <v>1948</v>
      </c>
      <c r="BM338" s="215" t="s">
        <v>2260</v>
      </c>
    </row>
    <row r="339" spans="1:31" s="2" customFormat="1" ht="6.95" customHeight="1">
      <c r="A339" s="36"/>
      <c r="B339" s="57"/>
      <c r="C339" s="58"/>
      <c r="D339" s="58"/>
      <c r="E339" s="58"/>
      <c r="F339" s="58"/>
      <c r="G339" s="58"/>
      <c r="H339" s="58"/>
      <c r="I339" s="58"/>
      <c r="J339" s="58"/>
      <c r="K339" s="58"/>
      <c r="L339" s="42"/>
      <c r="M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</row>
  </sheetData>
  <sheetProtection password="CDDA" sheet="1" objects="1" scenarios="1" formatColumns="0" formatRows="0" autoFilter="0"/>
  <autoFilter ref="C124:K338"/>
  <mergeCells count="9">
    <mergeCell ref="E7:H7"/>
    <mergeCell ref="E9:H9"/>
    <mergeCell ref="E18:H18"/>
    <mergeCell ref="E27:H27"/>
    <mergeCell ref="E48:H48"/>
    <mergeCell ref="E50:H50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82</v>
      </c>
    </row>
    <row r="4" spans="2:46" s="1" customFormat="1" ht="24.95" customHeight="1">
      <c r="B4" s="18"/>
      <c r="D4" s="128" t="s">
        <v>93</v>
      </c>
      <c r="L4" s="18"/>
      <c r="M4" s="12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0" t="s">
        <v>16</v>
      </c>
      <c r="L6" s="18"/>
    </row>
    <row r="7" spans="2:12" s="1" customFormat="1" ht="16.5" customHeight="1">
      <c r="B7" s="18"/>
      <c r="E7" s="131" t="str">
        <f>'Rekapitulace stavby'!K6</f>
        <v>Řešení vlhkosti a fasády objektu Obora 1 - Hvězda</v>
      </c>
      <c r="F7" s="130"/>
      <c r="G7" s="130"/>
      <c r="H7" s="130"/>
      <c r="L7" s="18"/>
    </row>
    <row r="8" spans="1:31" s="2" customFormat="1" ht="12" customHeight="1">
      <c r="A8" s="36"/>
      <c r="B8" s="42"/>
      <c r="C8" s="36"/>
      <c r="D8" s="130" t="s">
        <v>94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3" t="s">
        <v>2261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28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0" t="s">
        <v>22</v>
      </c>
      <c r="E12" s="36"/>
      <c r="F12" s="134" t="s">
        <v>23</v>
      </c>
      <c r="G12" s="36"/>
      <c r="H12" s="36"/>
      <c r="I12" s="130" t="s">
        <v>24</v>
      </c>
      <c r="J12" s="135" t="str">
        <f>'Rekapitulace stavby'!AN8</f>
        <v>6. 6. 2020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0" t="s">
        <v>26</v>
      </c>
      <c r="E14" s="36"/>
      <c r="F14" s="36"/>
      <c r="G14" s="36"/>
      <c r="H14" s="36"/>
      <c r="I14" s="130" t="s">
        <v>27</v>
      </c>
      <c r="J14" s="134" t="str">
        <f>IF('Rekapitulace stavby'!AN10="","",'Rekapitulace stavby'!AN10)</f>
        <v/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4" t="str">
        <f>IF('Rekapitulace stavby'!E11="","",'Rekapitulace stavby'!E11)</f>
        <v xml:space="preserve"> </v>
      </c>
      <c r="F15" s="36"/>
      <c r="G15" s="36"/>
      <c r="H15" s="36"/>
      <c r="I15" s="130" t="s">
        <v>30</v>
      </c>
      <c r="J15" s="134" t="str">
        <f>IF('Rekapitulace stavby'!AN11="","",'Rekapitulace stavby'!AN11)</f>
        <v/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0" t="s">
        <v>31</v>
      </c>
      <c r="E17" s="36"/>
      <c r="F17" s="36"/>
      <c r="G17" s="36"/>
      <c r="H17" s="36"/>
      <c r="I17" s="130" t="s">
        <v>27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30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0" t="s">
        <v>33</v>
      </c>
      <c r="E20" s="36"/>
      <c r="F20" s="36"/>
      <c r="G20" s="36"/>
      <c r="H20" s="36"/>
      <c r="I20" s="130" t="s">
        <v>27</v>
      </c>
      <c r="J20" s="134" t="s">
        <v>28</v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4" t="s">
        <v>34</v>
      </c>
      <c r="F21" s="36"/>
      <c r="G21" s="36"/>
      <c r="H21" s="36"/>
      <c r="I21" s="130" t="s">
        <v>30</v>
      </c>
      <c r="J21" s="134" t="s">
        <v>28</v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0" t="s">
        <v>36</v>
      </c>
      <c r="E23" s="36"/>
      <c r="F23" s="36"/>
      <c r="G23" s="36"/>
      <c r="H23" s="36"/>
      <c r="I23" s="130" t="s">
        <v>27</v>
      </c>
      <c r="J23" s="134" t="s">
        <v>28</v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4" t="s">
        <v>37</v>
      </c>
      <c r="F24" s="36"/>
      <c r="G24" s="36"/>
      <c r="H24" s="36"/>
      <c r="I24" s="130" t="s">
        <v>30</v>
      </c>
      <c r="J24" s="134" t="s">
        <v>28</v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0" t="s">
        <v>38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28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1" t="s">
        <v>40</v>
      </c>
      <c r="E30" s="36"/>
      <c r="F30" s="36"/>
      <c r="G30" s="36"/>
      <c r="H30" s="36"/>
      <c r="I30" s="36"/>
      <c r="J30" s="142">
        <f>ROUND(J107,2)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3" t="s">
        <v>42</v>
      </c>
      <c r="G32" s="36"/>
      <c r="H32" s="36"/>
      <c r="I32" s="143" t="s">
        <v>41</v>
      </c>
      <c r="J32" s="143" t="s">
        <v>43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4" t="s">
        <v>44</v>
      </c>
      <c r="E33" s="130" t="s">
        <v>45</v>
      </c>
      <c r="F33" s="145">
        <f>ROUND((SUM(BE107:BE195)),2)</f>
        <v>0</v>
      </c>
      <c r="G33" s="36"/>
      <c r="H33" s="36"/>
      <c r="I33" s="146">
        <v>0.21</v>
      </c>
      <c r="J33" s="145">
        <f>ROUND(((SUM(BE107:BE195))*I33),2)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0" t="s">
        <v>46</v>
      </c>
      <c r="F34" s="145">
        <f>ROUND((SUM(BF107:BF195)),2)</f>
        <v>0</v>
      </c>
      <c r="G34" s="36"/>
      <c r="H34" s="36"/>
      <c r="I34" s="146">
        <v>0.15</v>
      </c>
      <c r="J34" s="145">
        <f>ROUND(((SUM(BF107:BF195))*I34),2)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47</v>
      </c>
      <c r="F35" s="145">
        <f>ROUND((SUM(BG107:BG195)),2)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48</v>
      </c>
      <c r="F36" s="145">
        <f>ROUND((SUM(BH107:BH195)),2)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49</v>
      </c>
      <c r="F37" s="145">
        <f>ROUND((SUM(BI107:BI195)),2)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7"/>
      <c r="D39" s="148" t="s">
        <v>50</v>
      </c>
      <c r="E39" s="149"/>
      <c r="F39" s="149"/>
      <c r="G39" s="150" t="s">
        <v>51</v>
      </c>
      <c r="H39" s="151" t="s">
        <v>52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96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8" t="str">
        <f>E7</f>
        <v>Řešení vlhkosti a fasády objektu Obora 1 - Hvězda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94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396.3 - Obora č.p. 1 - II. etapa B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5" t="str">
        <f>F12</f>
        <v>k.ú. Liboc</v>
      </c>
      <c r="G52" s="38"/>
      <c r="H52" s="38"/>
      <c r="I52" s="30" t="s">
        <v>24</v>
      </c>
      <c r="J52" s="70" t="str">
        <f>IF(J12="","",J12)</f>
        <v>6. 6. 2020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26</v>
      </c>
      <c r="D54" s="38"/>
      <c r="E54" s="38"/>
      <c r="F54" s="25" t="str">
        <f>E15</f>
        <v xml:space="preserve"> </v>
      </c>
      <c r="G54" s="38"/>
      <c r="H54" s="38"/>
      <c r="I54" s="30" t="s">
        <v>33</v>
      </c>
      <c r="J54" s="34" t="str">
        <f>E21</f>
        <v>Ing. Filip Nehonský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31</v>
      </c>
      <c r="D55" s="38"/>
      <c r="E55" s="38"/>
      <c r="F55" s="25" t="str">
        <f>IF(E18="","",E18)</f>
        <v>Vyplň údaj</v>
      </c>
      <c r="G55" s="38"/>
      <c r="H55" s="38"/>
      <c r="I55" s="30" t="s">
        <v>36</v>
      </c>
      <c r="J55" s="34" t="str">
        <f>E24</f>
        <v>Pavel Novotný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9" t="s">
        <v>97</v>
      </c>
      <c r="D57" s="160"/>
      <c r="E57" s="160"/>
      <c r="F57" s="160"/>
      <c r="G57" s="160"/>
      <c r="H57" s="160"/>
      <c r="I57" s="160"/>
      <c r="J57" s="161" t="s">
        <v>98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2" t="s">
        <v>72</v>
      </c>
      <c r="D59" s="38"/>
      <c r="E59" s="38"/>
      <c r="F59" s="38"/>
      <c r="G59" s="38"/>
      <c r="H59" s="38"/>
      <c r="I59" s="38"/>
      <c r="J59" s="100">
        <f>J107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99</v>
      </c>
    </row>
    <row r="60" spans="1:31" s="9" customFormat="1" ht="24.95" customHeight="1">
      <c r="A60" s="9"/>
      <c r="B60" s="163"/>
      <c r="C60" s="164"/>
      <c r="D60" s="165" t="s">
        <v>100</v>
      </c>
      <c r="E60" s="166"/>
      <c r="F60" s="166"/>
      <c r="G60" s="166"/>
      <c r="H60" s="166"/>
      <c r="I60" s="166"/>
      <c r="J60" s="167">
        <f>J108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101</v>
      </c>
      <c r="E61" s="172"/>
      <c r="F61" s="172"/>
      <c r="G61" s="172"/>
      <c r="H61" s="172"/>
      <c r="I61" s="172"/>
      <c r="J61" s="173">
        <f>J109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69"/>
      <c r="C62" s="170"/>
      <c r="D62" s="171" t="s">
        <v>102</v>
      </c>
      <c r="E62" s="172"/>
      <c r="F62" s="172"/>
      <c r="G62" s="172"/>
      <c r="H62" s="172"/>
      <c r="I62" s="172"/>
      <c r="J62" s="173">
        <f>J110</f>
        <v>0</v>
      </c>
      <c r="K62" s="170"/>
      <c r="L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69"/>
      <c r="C63" s="170"/>
      <c r="D63" s="171" t="s">
        <v>103</v>
      </c>
      <c r="E63" s="172"/>
      <c r="F63" s="172"/>
      <c r="G63" s="172"/>
      <c r="H63" s="172"/>
      <c r="I63" s="172"/>
      <c r="J63" s="173">
        <f>J114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69"/>
      <c r="C64" s="170"/>
      <c r="D64" s="171" t="s">
        <v>104</v>
      </c>
      <c r="E64" s="172"/>
      <c r="F64" s="172"/>
      <c r="G64" s="172"/>
      <c r="H64" s="172"/>
      <c r="I64" s="172"/>
      <c r="J64" s="173">
        <f>J116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69"/>
      <c r="C65" s="170"/>
      <c r="D65" s="171" t="s">
        <v>105</v>
      </c>
      <c r="E65" s="172"/>
      <c r="F65" s="172"/>
      <c r="G65" s="172"/>
      <c r="H65" s="172"/>
      <c r="I65" s="172"/>
      <c r="J65" s="173">
        <f>J119</f>
        <v>0</v>
      </c>
      <c r="K65" s="170"/>
      <c r="L65" s="17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69"/>
      <c r="C66" s="170"/>
      <c r="D66" s="171" t="s">
        <v>106</v>
      </c>
      <c r="E66" s="172"/>
      <c r="F66" s="172"/>
      <c r="G66" s="172"/>
      <c r="H66" s="172"/>
      <c r="I66" s="172"/>
      <c r="J66" s="173">
        <f>J122</f>
        <v>0</v>
      </c>
      <c r="K66" s="170"/>
      <c r="L66" s="17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9"/>
      <c r="C67" s="170"/>
      <c r="D67" s="171" t="s">
        <v>111</v>
      </c>
      <c r="E67" s="172"/>
      <c r="F67" s="172"/>
      <c r="G67" s="172"/>
      <c r="H67" s="172"/>
      <c r="I67" s="172"/>
      <c r="J67" s="173">
        <f>J128</f>
        <v>0</v>
      </c>
      <c r="K67" s="170"/>
      <c r="L67" s="17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69"/>
      <c r="C68" s="170"/>
      <c r="D68" s="171" t="s">
        <v>2262</v>
      </c>
      <c r="E68" s="172"/>
      <c r="F68" s="172"/>
      <c r="G68" s="172"/>
      <c r="H68" s="172"/>
      <c r="I68" s="172"/>
      <c r="J68" s="173">
        <f>J129</f>
        <v>0</v>
      </c>
      <c r="K68" s="170"/>
      <c r="L68" s="17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9"/>
      <c r="C69" s="170"/>
      <c r="D69" s="171" t="s">
        <v>115</v>
      </c>
      <c r="E69" s="172"/>
      <c r="F69" s="172"/>
      <c r="G69" s="172"/>
      <c r="H69" s="172"/>
      <c r="I69" s="172"/>
      <c r="J69" s="173">
        <f>J131</f>
        <v>0</v>
      </c>
      <c r="K69" s="170"/>
      <c r="L69" s="17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69"/>
      <c r="C70" s="170"/>
      <c r="D70" s="171" t="s">
        <v>116</v>
      </c>
      <c r="E70" s="172"/>
      <c r="F70" s="172"/>
      <c r="G70" s="172"/>
      <c r="H70" s="172"/>
      <c r="I70" s="172"/>
      <c r="J70" s="173">
        <f>J132</f>
        <v>0</v>
      </c>
      <c r="K70" s="170"/>
      <c r="L70" s="17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9"/>
      <c r="C71" s="170"/>
      <c r="D71" s="171" t="s">
        <v>117</v>
      </c>
      <c r="E71" s="172"/>
      <c r="F71" s="172"/>
      <c r="G71" s="172"/>
      <c r="H71" s="172"/>
      <c r="I71" s="172"/>
      <c r="J71" s="173">
        <f>J135</f>
        <v>0</v>
      </c>
      <c r="K71" s="170"/>
      <c r="L71" s="17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69"/>
      <c r="C72" s="170"/>
      <c r="D72" s="171" t="s">
        <v>118</v>
      </c>
      <c r="E72" s="172"/>
      <c r="F72" s="172"/>
      <c r="G72" s="172"/>
      <c r="H72" s="172"/>
      <c r="I72" s="172"/>
      <c r="J72" s="173">
        <f>J136</f>
        <v>0</v>
      </c>
      <c r="K72" s="170"/>
      <c r="L72" s="17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4.85" customHeight="1">
      <c r="A73" s="10"/>
      <c r="B73" s="169"/>
      <c r="C73" s="170"/>
      <c r="D73" s="171" t="s">
        <v>119</v>
      </c>
      <c r="E73" s="172"/>
      <c r="F73" s="172"/>
      <c r="G73" s="172"/>
      <c r="H73" s="172"/>
      <c r="I73" s="172"/>
      <c r="J73" s="173">
        <f>J140</f>
        <v>0</v>
      </c>
      <c r="K73" s="170"/>
      <c r="L73" s="17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69"/>
      <c r="C74" s="170"/>
      <c r="D74" s="171" t="s">
        <v>124</v>
      </c>
      <c r="E74" s="172"/>
      <c r="F74" s="172"/>
      <c r="G74" s="172"/>
      <c r="H74" s="172"/>
      <c r="I74" s="172"/>
      <c r="J74" s="173">
        <f>J146</f>
        <v>0</v>
      </c>
      <c r="K74" s="170"/>
      <c r="L74" s="17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4.85" customHeight="1">
      <c r="A75" s="10"/>
      <c r="B75" s="169"/>
      <c r="C75" s="170"/>
      <c r="D75" s="171" t="s">
        <v>126</v>
      </c>
      <c r="E75" s="172"/>
      <c r="F75" s="172"/>
      <c r="G75" s="172"/>
      <c r="H75" s="172"/>
      <c r="I75" s="172"/>
      <c r="J75" s="173">
        <f>J147</f>
        <v>0</v>
      </c>
      <c r="K75" s="170"/>
      <c r="L75" s="17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4.85" customHeight="1">
      <c r="A76" s="10"/>
      <c r="B76" s="169"/>
      <c r="C76" s="170"/>
      <c r="D76" s="171" t="s">
        <v>127</v>
      </c>
      <c r="E76" s="172"/>
      <c r="F76" s="172"/>
      <c r="G76" s="172"/>
      <c r="H76" s="172"/>
      <c r="I76" s="172"/>
      <c r="J76" s="173">
        <f>J156</f>
        <v>0</v>
      </c>
      <c r="K76" s="170"/>
      <c r="L76" s="17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69"/>
      <c r="C77" s="170"/>
      <c r="D77" s="171" t="s">
        <v>128</v>
      </c>
      <c r="E77" s="172"/>
      <c r="F77" s="172"/>
      <c r="G77" s="172"/>
      <c r="H77" s="172"/>
      <c r="I77" s="172"/>
      <c r="J77" s="173">
        <f>J170</f>
        <v>0</v>
      </c>
      <c r="K77" s="170"/>
      <c r="L77" s="17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4.85" customHeight="1">
      <c r="A78" s="10"/>
      <c r="B78" s="169"/>
      <c r="C78" s="170"/>
      <c r="D78" s="171" t="s">
        <v>129</v>
      </c>
      <c r="E78" s="172"/>
      <c r="F78" s="172"/>
      <c r="G78" s="172"/>
      <c r="H78" s="172"/>
      <c r="I78" s="172"/>
      <c r="J78" s="173">
        <f>J171</f>
        <v>0</v>
      </c>
      <c r="K78" s="170"/>
      <c r="L78" s="17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69"/>
      <c r="C79" s="170"/>
      <c r="D79" s="171" t="s">
        <v>135</v>
      </c>
      <c r="E79" s="172"/>
      <c r="F79" s="172"/>
      <c r="G79" s="172"/>
      <c r="H79" s="172"/>
      <c r="I79" s="172"/>
      <c r="J79" s="173">
        <f>J175</f>
        <v>0</v>
      </c>
      <c r="K79" s="170"/>
      <c r="L79" s="17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69"/>
      <c r="C80" s="170"/>
      <c r="D80" s="171" t="s">
        <v>136</v>
      </c>
      <c r="E80" s="172"/>
      <c r="F80" s="172"/>
      <c r="G80" s="172"/>
      <c r="H80" s="172"/>
      <c r="I80" s="172"/>
      <c r="J80" s="173">
        <f>J180</f>
        <v>0</v>
      </c>
      <c r="K80" s="170"/>
      <c r="L80" s="17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9" customFormat="1" ht="24.95" customHeight="1">
      <c r="A81" s="9"/>
      <c r="B81" s="163"/>
      <c r="C81" s="164"/>
      <c r="D81" s="165" t="s">
        <v>156</v>
      </c>
      <c r="E81" s="166"/>
      <c r="F81" s="166"/>
      <c r="G81" s="166"/>
      <c r="H81" s="166"/>
      <c r="I81" s="166"/>
      <c r="J81" s="167">
        <f>J182</f>
        <v>0</v>
      </c>
      <c r="K81" s="164"/>
      <c r="L81" s="168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s="10" customFormat="1" ht="19.9" customHeight="1">
      <c r="A82" s="10"/>
      <c r="B82" s="169"/>
      <c r="C82" s="170"/>
      <c r="D82" s="171" t="s">
        <v>157</v>
      </c>
      <c r="E82" s="172"/>
      <c r="F82" s="172"/>
      <c r="G82" s="172"/>
      <c r="H82" s="172"/>
      <c r="I82" s="172"/>
      <c r="J82" s="173">
        <f>J183</f>
        <v>0</v>
      </c>
      <c r="K82" s="170"/>
      <c r="L82" s="17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69"/>
      <c r="C83" s="170"/>
      <c r="D83" s="171" t="s">
        <v>158</v>
      </c>
      <c r="E83" s="172"/>
      <c r="F83" s="172"/>
      <c r="G83" s="172"/>
      <c r="H83" s="172"/>
      <c r="I83" s="172"/>
      <c r="J83" s="173">
        <f>J186</f>
        <v>0</v>
      </c>
      <c r="K83" s="170"/>
      <c r="L83" s="17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69"/>
      <c r="C84" s="170"/>
      <c r="D84" s="171" t="s">
        <v>159</v>
      </c>
      <c r="E84" s="172"/>
      <c r="F84" s="172"/>
      <c r="G84" s="172"/>
      <c r="H84" s="172"/>
      <c r="I84" s="172"/>
      <c r="J84" s="173">
        <f>J188</f>
        <v>0</v>
      </c>
      <c r="K84" s="170"/>
      <c r="L84" s="17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69"/>
      <c r="C85" s="170"/>
      <c r="D85" s="171" t="s">
        <v>160</v>
      </c>
      <c r="E85" s="172"/>
      <c r="F85" s="172"/>
      <c r="G85" s="172"/>
      <c r="H85" s="172"/>
      <c r="I85" s="172"/>
      <c r="J85" s="173">
        <f>J190</f>
        <v>0</v>
      </c>
      <c r="K85" s="170"/>
      <c r="L85" s="17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69"/>
      <c r="C86" s="170"/>
      <c r="D86" s="171" t="s">
        <v>161</v>
      </c>
      <c r="E86" s="172"/>
      <c r="F86" s="172"/>
      <c r="G86" s="172"/>
      <c r="H86" s="172"/>
      <c r="I86" s="172"/>
      <c r="J86" s="173">
        <f>J192</f>
        <v>0</v>
      </c>
      <c r="K86" s="170"/>
      <c r="L86" s="17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69"/>
      <c r="C87" s="170"/>
      <c r="D87" s="171" t="s">
        <v>162</v>
      </c>
      <c r="E87" s="172"/>
      <c r="F87" s="172"/>
      <c r="G87" s="172"/>
      <c r="H87" s="172"/>
      <c r="I87" s="172"/>
      <c r="J87" s="173">
        <f>J194</f>
        <v>0</v>
      </c>
      <c r="K87" s="170"/>
      <c r="L87" s="17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2" customFormat="1" ht="21.8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32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132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3" spans="1:31" s="2" customFormat="1" ht="6.95" customHeight="1">
      <c r="A93" s="36"/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132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4.95" customHeight="1">
      <c r="A94" s="36"/>
      <c r="B94" s="37"/>
      <c r="C94" s="21" t="s">
        <v>163</v>
      </c>
      <c r="D94" s="38"/>
      <c r="E94" s="38"/>
      <c r="F94" s="38"/>
      <c r="G94" s="38"/>
      <c r="H94" s="38"/>
      <c r="I94" s="38"/>
      <c r="J94" s="38"/>
      <c r="K94" s="38"/>
      <c r="L94" s="132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6.9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32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2" customHeight="1">
      <c r="A96" s="36"/>
      <c r="B96" s="37"/>
      <c r="C96" s="30" t="s">
        <v>16</v>
      </c>
      <c r="D96" s="38"/>
      <c r="E96" s="38"/>
      <c r="F96" s="38"/>
      <c r="G96" s="38"/>
      <c r="H96" s="38"/>
      <c r="I96" s="38"/>
      <c r="J96" s="38"/>
      <c r="K96" s="38"/>
      <c r="L96" s="132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6.5" customHeight="1">
      <c r="A97" s="36"/>
      <c r="B97" s="37"/>
      <c r="C97" s="38"/>
      <c r="D97" s="38"/>
      <c r="E97" s="158" t="str">
        <f>E7</f>
        <v>Řešení vlhkosti a fasády objektu Obora 1 - Hvězda</v>
      </c>
      <c r="F97" s="30"/>
      <c r="G97" s="30"/>
      <c r="H97" s="30"/>
      <c r="I97" s="38"/>
      <c r="J97" s="38"/>
      <c r="K97" s="38"/>
      <c r="L97" s="132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2" customHeight="1">
      <c r="A98" s="36"/>
      <c r="B98" s="37"/>
      <c r="C98" s="30" t="s">
        <v>94</v>
      </c>
      <c r="D98" s="38"/>
      <c r="E98" s="38"/>
      <c r="F98" s="38"/>
      <c r="G98" s="38"/>
      <c r="H98" s="38"/>
      <c r="I98" s="38"/>
      <c r="J98" s="38"/>
      <c r="K98" s="38"/>
      <c r="L98" s="132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6.5" customHeight="1">
      <c r="A99" s="36"/>
      <c r="B99" s="37"/>
      <c r="C99" s="38"/>
      <c r="D99" s="38"/>
      <c r="E99" s="67" t="str">
        <f>E9</f>
        <v>396.3 - Obora č.p. 1 - II. etapa B</v>
      </c>
      <c r="F99" s="38"/>
      <c r="G99" s="38"/>
      <c r="H99" s="38"/>
      <c r="I99" s="38"/>
      <c r="J99" s="38"/>
      <c r="K99" s="38"/>
      <c r="L99" s="132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132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12" customHeight="1">
      <c r="A101" s="36"/>
      <c r="B101" s="37"/>
      <c r="C101" s="30" t="s">
        <v>22</v>
      </c>
      <c r="D101" s="38"/>
      <c r="E101" s="38"/>
      <c r="F101" s="25" t="str">
        <f>F12</f>
        <v>k.ú. Liboc</v>
      </c>
      <c r="G101" s="38"/>
      <c r="H101" s="38"/>
      <c r="I101" s="30" t="s">
        <v>24</v>
      </c>
      <c r="J101" s="70" t="str">
        <f>IF(J12="","",J12)</f>
        <v>6. 6. 2020</v>
      </c>
      <c r="K101" s="38"/>
      <c r="L101" s="132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132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15.15" customHeight="1">
      <c r="A103" s="36"/>
      <c r="B103" s="37"/>
      <c r="C103" s="30" t="s">
        <v>26</v>
      </c>
      <c r="D103" s="38"/>
      <c r="E103" s="38"/>
      <c r="F103" s="25" t="str">
        <f>E15</f>
        <v xml:space="preserve"> </v>
      </c>
      <c r="G103" s="38"/>
      <c r="H103" s="38"/>
      <c r="I103" s="30" t="s">
        <v>33</v>
      </c>
      <c r="J103" s="34" t="str">
        <f>E21</f>
        <v>Ing. Filip Nehonský</v>
      </c>
      <c r="K103" s="38"/>
      <c r="L103" s="132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15.15" customHeight="1">
      <c r="A104" s="36"/>
      <c r="B104" s="37"/>
      <c r="C104" s="30" t="s">
        <v>31</v>
      </c>
      <c r="D104" s="38"/>
      <c r="E104" s="38"/>
      <c r="F104" s="25" t="str">
        <f>IF(E18="","",E18)</f>
        <v>Vyplň údaj</v>
      </c>
      <c r="G104" s="38"/>
      <c r="H104" s="38"/>
      <c r="I104" s="30" t="s">
        <v>36</v>
      </c>
      <c r="J104" s="34" t="str">
        <f>E24</f>
        <v>Pavel Novotný</v>
      </c>
      <c r="K104" s="38"/>
      <c r="L104" s="132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10.3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132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11" customFormat="1" ht="29.25" customHeight="1">
      <c r="A106" s="175"/>
      <c r="B106" s="176"/>
      <c r="C106" s="177" t="s">
        <v>164</v>
      </c>
      <c r="D106" s="178" t="s">
        <v>59</v>
      </c>
      <c r="E106" s="178" t="s">
        <v>55</v>
      </c>
      <c r="F106" s="178" t="s">
        <v>56</v>
      </c>
      <c r="G106" s="178" t="s">
        <v>165</v>
      </c>
      <c r="H106" s="178" t="s">
        <v>166</v>
      </c>
      <c r="I106" s="178" t="s">
        <v>167</v>
      </c>
      <c r="J106" s="179" t="s">
        <v>98</v>
      </c>
      <c r="K106" s="180" t="s">
        <v>168</v>
      </c>
      <c r="L106" s="181"/>
      <c r="M106" s="90" t="s">
        <v>28</v>
      </c>
      <c r="N106" s="91" t="s">
        <v>44</v>
      </c>
      <c r="O106" s="91" t="s">
        <v>169</v>
      </c>
      <c r="P106" s="91" t="s">
        <v>170</v>
      </c>
      <c r="Q106" s="91" t="s">
        <v>171</v>
      </c>
      <c r="R106" s="91" t="s">
        <v>172</v>
      </c>
      <c r="S106" s="91" t="s">
        <v>173</v>
      </c>
      <c r="T106" s="92" t="s">
        <v>174</v>
      </c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</row>
    <row r="107" spans="1:63" s="2" customFormat="1" ht="22.8" customHeight="1">
      <c r="A107" s="36"/>
      <c r="B107" s="37"/>
      <c r="C107" s="97" t="s">
        <v>175</v>
      </c>
      <c r="D107" s="38"/>
      <c r="E107" s="38"/>
      <c r="F107" s="38"/>
      <c r="G107" s="38"/>
      <c r="H107" s="38"/>
      <c r="I107" s="38"/>
      <c r="J107" s="182">
        <f>BK107</f>
        <v>0</v>
      </c>
      <c r="K107" s="38"/>
      <c r="L107" s="42"/>
      <c r="M107" s="93"/>
      <c r="N107" s="183"/>
      <c r="O107" s="94"/>
      <c r="P107" s="184">
        <f>P108+P182</f>
        <v>0</v>
      </c>
      <c r="Q107" s="94"/>
      <c r="R107" s="184">
        <f>R108+R182</f>
        <v>306.3804759496</v>
      </c>
      <c r="S107" s="94"/>
      <c r="T107" s="185">
        <f>T108+T182</f>
        <v>140.3474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5" t="s">
        <v>73</v>
      </c>
      <c r="AU107" s="15" t="s">
        <v>99</v>
      </c>
      <c r="BK107" s="186">
        <f>BK108+BK182</f>
        <v>0</v>
      </c>
    </row>
    <row r="108" spans="1:63" s="12" customFormat="1" ht="25.9" customHeight="1">
      <c r="A108" s="12"/>
      <c r="B108" s="187"/>
      <c r="C108" s="188"/>
      <c r="D108" s="189" t="s">
        <v>73</v>
      </c>
      <c r="E108" s="190" t="s">
        <v>176</v>
      </c>
      <c r="F108" s="190" t="s">
        <v>177</v>
      </c>
      <c r="G108" s="188"/>
      <c r="H108" s="188"/>
      <c r="I108" s="191"/>
      <c r="J108" s="192">
        <f>BK108</f>
        <v>0</v>
      </c>
      <c r="K108" s="188"/>
      <c r="L108" s="193"/>
      <c r="M108" s="194"/>
      <c r="N108" s="195"/>
      <c r="O108" s="195"/>
      <c r="P108" s="196">
        <f>P109+P128+P131+P135+P146+P170+P175+P180</f>
        <v>0</v>
      </c>
      <c r="Q108" s="195"/>
      <c r="R108" s="196">
        <f>R109+R128+R131+R135+R146+R170+R175+R180</f>
        <v>306.3804759496</v>
      </c>
      <c r="S108" s="195"/>
      <c r="T108" s="197">
        <f>T109+T128+T131+T135+T146+T170+T175+T180</f>
        <v>140.3474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98" t="s">
        <v>82</v>
      </c>
      <c r="AT108" s="199" t="s">
        <v>73</v>
      </c>
      <c r="AU108" s="199" t="s">
        <v>74</v>
      </c>
      <c r="AY108" s="198" t="s">
        <v>178</v>
      </c>
      <c r="BK108" s="200">
        <f>BK109+BK128+BK131+BK135+BK146+BK170+BK175+BK180</f>
        <v>0</v>
      </c>
    </row>
    <row r="109" spans="1:63" s="12" customFormat="1" ht="22.8" customHeight="1">
      <c r="A109" s="12"/>
      <c r="B109" s="187"/>
      <c r="C109" s="188"/>
      <c r="D109" s="189" t="s">
        <v>73</v>
      </c>
      <c r="E109" s="201" t="s">
        <v>82</v>
      </c>
      <c r="F109" s="201" t="s">
        <v>179</v>
      </c>
      <c r="G109" s="188"/>
      <c r="H109" s="188"/>
      <c r="I109" s="191"/>
      <c r="J109" s="202">
        <f>BK109</f>
        <v>0</v>
      </c>
      <c r="K109" s="188"/>
      <c r="L109" s="193"/>
      <c r="M109" s="194"/>
      <c r="N109" s="195"/>
      <c r="O109" s="195"/>
      <c r="P109" s="196">
        <f>P110+P114+P116+P119+P122</f>
        <v>0</v>
      </c>
      <c r="Q109" s="195"/>
      <c r="R109" s="196">
        <f>R110+R114+R116+R119+R122</f>
        <v>7.7782483576</v>
      </c>
      <c r="S109" s="195"/>
      <c r="T109" s="197">
        <f>T110+T114+T116+T119+T122</f>
        <v>118.49189999999999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98" t="s">
        <v>82</v>
      </c>
      <c r="AT109" s="199" t="s">
        <v>73</v>
      </c>
      <c r="AU109" s="199" t="s">
        <v>82</v>
      </c>
      <c r="AY109" s="198" t="s">
        <v>178</v>
      </c>
      <c r="BK109" s="200">
        <f>BK110+BK114+BK116+BK119+BK122</f>
        <v>0</v>
      </c>
    </row>
    <row r="110" spans="1:63" s="12" customFormat="1" ht="20.85" customHeight="1">
      <c r="A110" s="12"/>
      <c r="B110" s="187"/>
      <c r="C110" s="188"/>
      <c r="D110" s="189" t="s">
        <v>73</v>
      </c>
      <c r="E110" s="201" t="s">
        <v>180</v>
      </c>
      <c r="F110" s="201" t="s">
        <v>181</v>
      </c>
      <c r="G110" s="188"/>
      <c r="H110" s="188"/>
      <c r="I110" s="191"/>
      <c r="J110" s="202">
        <f>BK110</f>
        <v>0</v>
      </c>
      <c r="K110" s="188"/>
      <c r="L110" s="193"/>
      <c r="M110" s="194"/>
      <c r="N110" s="195"/>
      <c r="O110" s="195"/>
      <c r="P110" s="196">
        <f>SUM(P111:P113)</f>
        <v>0</v>
      </c>
      <c r="Q110" s="195"/>
      <c r="R110" s="196">
        <f>SUM(R111:R113)</f>
        <v>0</v>
      </c>
      <c r="S110" s="195"/>
      <c r="T110" s="197">
        <f>SUM(T111:T113)</f>
        <v>118.49189999999999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98" t="s">
        <v>82</v>
      </c>
      <c r="AT110" s="199" t="s">
        <v>73</v>
      </c>
      <c r="AU110" s="199" t="s">
        <v>182</v>
      </c>
      <c r="AY110" s="198" t="s">
        <v>178</v>
      </c>
      <c r="BK110" s="200">
        <f>SUM(BK111:BK113)</f>
        <v>0</v>
      </c>
    </row>
    <row r="111" spans="1:65" s="2" customFormat="1" ht="62.7" customHeight="1">
      <c r="A111" s="36"/>
      <c r="B111" s="37"/>
      <c r="C111" s="203" t="s">
        <v>82</v>
      </c>
      <c r="D111" s="203" t="s">
        <v>183</v>
      </c>
      <c r="E111" s="204" t="s">
        <v>190</v>
      </c>
      <c r="F111" s="205" t="s">
        <v>191</v>
      </c>
      <c r="G111" s="206" t="s">
        <v>186</v>
      </c>
      <c r="H111" s="207">
        <v>139.17</v>
      </c>
      <c r="I111" s="208"/>
      <c r="J111" s="209">
        <f>ROUND(I111*H111,2)</f>
        <v>0</v>
      </c>
      <c r="K111" s="210"/>
      <c r="L111" s="42"/>
      <c r="M111" s="211" t="s">
        <v>28</v>
      </c>
      <c r="N111" s="212" t="s">
        <v>46</v>
      </c>
      <c r="O111" s="82"/>
      <c r="P111" s="213">
        <f>O111*H111</f>
        <v>0</v>
      </c>
      <c r="Q111" s="213">
        <v>0</v>
      </c>
      <c r="R111" s="213">
        <f>Q111*H111</f>
        <v>0</v>
      </c>
      <c r="S111" s="213">
        <v>0.32</v>
      </c>
      <c r="T111" s="214">
        <f>S111*H111</f>
        <v>44.5344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15" t="s">
        <v>187</v>
      </c>
      <c r="AT111" s="215" t="s">
        <v>183</v>
      </c>
      <c r="AU111" s="215" t="s">
        <v>188</v>
      </c>
      <c r="AY111" s="15" t="s">
        <v>178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5" t="s">
        <v>182</v>
      </c>
      <c r="BK111" s="216">
        <f>ROUND(I111*H111,2)</f>
        <v>0</v>
      </c>
      <c r="BL111" s="15" t="s">
        <v>187</v>
      </c>
      <c r="BM111" s="215" t="s">
        <v>2263</v>
      </c>
    </row>
    <row r="112" spans="1:65" s="2" customFormat="1" ht="62.7" customHeight="1">
      <c r="A112" s="36"/>
      <c r="B112" s="37"/>
      <c r="C112" s="203" t="s">
        <v>182</v>
      </c>
      <c r="D112" s="203" t="s">
        <v>183</v>
      </c>
      <c r="E112" s="204" t="s">
        <v>2264</v>
      </c>
      <c r="F112" s="205" t="s">
        <v>2265</v>
      </c>
      <c r="G112" s="206" t="s">
        <v>186</v>
      </c>
      <c r="H112" s="207">
        <v>5.5</v>
      </c>
      <c r="I112" s="208"/>
      <c r="J112" s="209">
        <f>ROUND(I112*H112,2)</f>
        <v>0</v>
      </c>
      <c r="K112" s="210"/>
      <c r="L112" s="42"/>
      <c r="M112" s="211" t="s">
        <v>28</v>
      </c>
      <c r="N112" s="212" t="s">
        <v>46</v>
      </c>
      <c r="O112" s="82"/>
      <c r="P112" s="213">
        <f>O112*H112</f>
        <v>0</v>
      </c>
      <c r="Q112" s="213">
        <v>0</v>
      </c>
      <c r="R112" s="213">
        <f>Q112*H112</f>
        <v>0</v>
      </c>
      <c r="S112" s="213">
        <v>0.295</v>
      </c>
      <c r="T112" s="214">
        <f>S112*H112</f>
        <v>1.6224999999999998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15" t="s">
        <v>187</v>
      </c>
      <c r="AT112" s="215" t="s">
        <v>183</v>
      </c>
      <c r="AU112" s="215" t="s">
        <v>188</v>
      </c>
      <c r="AY112" s="15" t="s">
        <v>178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5" t="s">
        <v>182</v>
      </c>
      <c r="BK112" s="216">
        <f>ROUND(I112*H112,2)</f>
        <v>0</v>
      </c>
      <c r="BL112" s="15" t="s">
        <v>187</v>
      </c>
      <c r="BM112" s="215" t="s">
        <v>2266</v>
      </c>
    </row>
    <row r="113" spans="1:65" s="2" customFormat="1" ht="62.7" customHeight="1">
      <c r="A113" s="36"/>
      <c r="B113" s="37"/>
      <c r="C113" s="203" t="s">
        <v>188</v>
      </c>
      <c r="D113" s="203" t="s">
        <v>183</v>
      </c>
      <c r="E113" s="204" t="s">
        <v>2267</v>
      </c>
      <c r="F113" s="205" t="s">
        <v>2268</v>
      </c>
      <c r="G113" s="206" t="s">
        <v>186</v>
      </c>
      <c r="H113" s="207">
        <v>144.67</v>
      </c>
      <c r="I113" s="208"/>
      <c r="J113" s="209">
        <f>ROUND(I113*H113,2)</f>
        <v>0</v>
      </c>
      <c r="K113" s="210"/>
      <c r="L113" s="42"/>
      <c r="M113" s="211" t="s">
        <v>28</v>
      </c>
      <c r="N113" s="212" t="s">
        <v>46</v>
      </c>
      <c r="O113" s="82"/>
      <c r="P113" s="213">
        <f>O113*H113</f>
        <v>0</v>
      </c>
      <c r="Q113" s="213">
        <v>0</v>
      </c>
      <c r="R113" s="213">
        <f>Q113*H113</f>
        <v>0</v>
      </c>
      <c r="S113" s="213">
        <v>0.5</v>
      </c>
      <c r="T113" s="214">
        <f>S113*H113</f>
        <v>72.335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15" t="s">
        <v>187</v>
      </c>
      <c r="AT113" s="215" t="s">
        <v>183</v>
      </c>
      <c r="AU113" s="215" t="s">
        <v>188</v>
      </c>
      <c r="AY113" s="15" t="s">
        <v>178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5" t="s">
        <v>182</v>
      </c>
      <c r="BK113" s="216">
        <f>ROUND(I113*H113,2)</f>
        <v>0</v>
      </c>
      <c r="BL113" s="15" t="s">
        <v>187</v>
      </c>
      <c r="BM113" s="215" t="s">
        <v>2269</v>
      </c>
    </row>
    <row r="114" spans="1:63" s="12" customFormat="1" ht="20.85" customHeight="1">
      <c r="A114" s="12"/>
      <c r="B114" s="187"/>
      <c r="C114" s="188"/>
      <c r="D114" s="189" t="s">
        <v>73</v>
      </c>
      <c r="E114" s="201" t="s">
        <v>199</v>
      </c>
      <c r="F114" s="201" t="s">
        <v>200</v>
      </c>
      <c r="G114" s="188"/>
      <c r="H114" s="188"/>
      <c r="I114" s="191"/>
      <c r="J114" s="202">
        <f>BK114</f>
        <v>0</v>
      </c>
      <c r="K114" s="188"/>
      <c r="L114" s="193"/>
      <c r="M114" s="194"/>
      <c r="N114" s="195"/>
      <c r="O114" s="195"/>
      <c r="P114" s="196">
        <f>P115</f>
        <v>0</v>
      </c>
      <c r="Q114" s="195"/>
      <c r="R114" s="196">
        <f>R115</f>
        <v>0</v>
      </c>
      <c r="S114" s="195"/>
      <c r="T114" s="197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198" t="s">
        <v>82</v>
      </c>
      <c r="AT114" s="199" t="s">
        <v>73</v>
      </c>
      <c r="AU114" s="199" t="s">
        <v>182</v>
      </c>
      <c r="AY114" s="198" t="s">
        <v>178</v>
      </c>
      <c r="BK114" s="200">
        <f>BK115</f>
        <v>0</v>
      </c>
    </row>
    <row r="115" spans="1:65" s="2" customFormat="1" ht="49.05" customHeight="1">
      <c r="A115" s="36"/>
      <c r="B115" s="37"/>
      <c r="C115" s="203" t="s">
        <v>187</v>
      </c>
      <c r="D115" s="203" t="s">
        <v>183</v>
      </c>
      <c r="E115" s="204" t="s">
        <v>2270</v>
      </c>
      <c r="F115" s="205" t="s">
        <v>2271</v>
      </c>
      <c r="G115" s="206" t="s">
        <v>213</v>
      </c>
      <c r="H115" s="207">
        <v>187.353</v>
      </c>
      <c r="I115" s="208"/>
      <c r="J115" s="209">
        <f>ROUND(I115*H115,2)</f>
        <v>0</v>
      </c>
      <c r="K115" s="210"/>
      <c r="L115" s="42"/>
      <c r="M115" s="211" t="s">
        <v>28</v>
      </c>
      <c r="N115" s="212" t="s">
        <v>46</v>
      </c>
      <c r="O115" s="82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15" t="s">
        <v>187</v>
      </c>
      <c r="AT115" s="215" t="s">
        <v>183</v>
      </c>
      <c r="AU115" s="215" t="s">
        <v>188</v>
      </c>
      <c r="AY115" s="15" t="s">
        <v>178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5" t="s">
        <v>182</v>
      </c>
      <c r="BK115" s="216">
        <f>ROUND(I115*H115,2)</f>
        <v>0</v>
      </c>
      <c r="BL115" s="15" t="s">
        <v>187</v>
      </c>
      <c r="BM115" s="215" t="s">
        <v>2272</v>
      </c>
    </row>
    <row r="116" spans="1:63" s="12" customFormat="1" ht="20.85" customHeight="1">
      <c r="A116" s="12"/>
      <c r="B116" s="187"/>
      <c r="C116" s="188"/>
      <c r="D116" s="189" t="s">
        <v>73</v>
      </c>
      <c r="E116" s="201" t="s">
        <v>8</v>
      </c>
      <c r="F116" s="201" t="s">
        <v>227</v>
      </c>
      <c r="G116" s="188"/>
      <c r="H116" s="188"/>
      <c r="I116" s="191"/>
      <c r="J116" s="202">
        <f>BK116</f>
        <v>0</v>
      </c>
      <c r="K116" s="188"/>
      <c r="L116" s="193"/>
      <c r="M116" s="194"/>
      <c r="N116" s="195"/>
      <c r="O116" s="195"/>
      <c r="P116" s="196">
        <f>SUM(P117:P118)</f>
        <v>0</v>
      </c>
      <c r="Q116" s="195"/>
      <c r="R116" s="196">
        <f>SUM(R117:R118)</f>
        <v>0.2182483576</v>
      </c>
      <c r="S116" s="195"/>
      <c r="T116" s="197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98" t="s">
        <v>82</v>
      </c>
      <c r="AT116" s="199" t="s">
        <v>73</v>
      </c>
      <c r="AU116" s="199" t="s">
        <v>182</v>
      </c>
      <c r="AY116" s="198" t="s">
        <v>178</v>
      </c>
      <c r="BK116" s="200">
        <f>SUM(BK117:BK118)</f>
        <v>0</v>
      </c>
    </row>
    <row r="117" spans="1:65" s="2" customFormat="1" ht="37.8" customHeight="1">
      <c r="A117" s="36"/>
      <c r="B117" s="37"/>
      <c r="C117" s="203" t="s">
        <v>201</v>
      </c>
      <c r="D117" s="203" t="s">
        <v>183</v>
      </c>
      <c r="E117" s="204" t="s">
        <v>242</v>
      </c>
      <c r="F117" s="205" t="s">
        <v>243</v>
      </c>
      <c r="G117" s="206" t="s">
        <v>186</v>
      </c>
      <c r="H117" s="207">
        <v>375.41</v>
      </c>
      <c r="I117" s="208"/>
      <c r="J117" s="209">
        <f>ROUND(I117*H117,2)</f>
        <v>0</v>
      </c>
      <c r="K117" s="210"/>
      <c r="L117" s="42"/>
      <c r="M117" s="211" t="s">
        <v>28</v>
      </c>
      <c r="N117" s="212" t="s">
        <v>46</v>
      </c>
      <c r="O117" s="82"/>
      <c r="P117" s="213">
        <f>O117*H117</f>
        <v>0</v>
      </c>
      <c r="Q117" s="213">
        <v>0.00058136</v>
      </c>
      <c r="R117" s="213">
        <f>Q117*H117</f>
        <v>0.2182483576</v>
      </c>
      <c r="S117" s="213">
        <v>0</v>
      </c>
      <c r="T117" s="214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15" t="s">
        <v>187</v>
      </c>
      <c r="AT117" s="215" t="s">
        <v>183</v>
      </c>
      <c r="AU117" s="215" t="s">
        <v>188</v>
      </c>
      <c r="AY117" s="15" t="s">
        <v>178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5" t="s">
        <v>182</v>
      </c>
      <c r="BK117" s="216">
        <f>ROUND(I117*H117,2)</f>
        <v>0</v>
      </c>
      <c r="BL117" s="15" t="s">
        <v>187</v>
      </c>
      <c r="BM117" s="215" t="s">
        <v>2273</v>
      </c>
    </row>
    <row r="118" spans="1:65" s="2" customFormat="1" ht="37.8" customHeight="1">
      <c r="A118" s="36"/>
      <c r="B118" s="37"/>
      <c r="C118" s="203" t="s">
        <v>206</v>
      </c>
      <c r="D118" s="203" t="s">
        <v>183</v>
      </c>
      <c r="E118" s="204" t="s">
        <v>246</v>
      </c>
      <c r="F118" s="205" t="s">
        <v>247</v>
      </c>
      <c r="G118" s="206" t="s">
        <v>186</v>
      </c>
      <c r="H118" s="207">
        <v>375.41</v>
      </c>
      <c r="I118" s="208"/>
      <c r="J118" s="209">
        <f>ROUND(I118*H118,2)</f>
        <v>0</v>
      </c>
      <c r="K118" s="210"/>
      <c r="L118" s="42"/>
      <c r="M118" s="211" t="s">
        <v>28</v>
      </c>
      <c r="N118" s="212" t="s">
        <v>46</v>
      </c>
      <c r="O118" s="82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15" t="s">
        <v>187</v>
      </c>
      <c r="AT118" s="215" t="s">
        <v>183</v>
      </c>
      <c r="AU118" s="215" t="s">
        <v>188</v>
      </c>
      <c r="AY118" s="15" t="s">
        <v>178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5" t="s">
        <v>182</v>
      </c>
      <c r="BK118" s="216">
        <f>ROUND(I118*H118,2)</f>
        <v>0</v>
      </c>
      <c r="BL118" s="15" t="s">
        <v>187</v>
      </c>
      <c r="BM118" s="215" t="s">
        <v>2274</v>
      </c>
    </row>
    <row r="119" spans="1:63" s="12" customFormat="1" ht="20.85" customHeight="1">
      <c r="A119" s="12"/>
      <c r="B119" s="187"/>
      <c r="C119" s="188"/>
      <c r="D119" s="189" t="s">
        <v>73</v>
      </c>
      <c r="E119" s="201" t="s">
        <v>245</v>
      </c>
      <c r="F119" s="201" t="s">
        <v>249</v>
      </c>
      <c r="G119" s="188"/>
      <c r="H119" s="188"/>
      <c r="I119" s="191"/>
      <c r="J119" s="202">
        <f>BK119</f>
        <v>0</v>
      </c>
      <c r="K119" s="188"/>
      <c r="L119" s="193"/>
      <c r="M119" s="194"/>
      <c r="N119" s="195"/>
      <c r="O119" s="195"/>
      <c r="P119" s="196">
        <f>SUM(P120:P121)</f>
        <v>0</v>
      </c>
      <c r="Q119" s="195"/>
      <c r="R119" s="196">
        <f>SUM(R120:R121)</f>
        <v>0</v>
      </c>
      <c r="S119" s="195"/>
      <c r="T119" s="197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98" t="s">
        <v>82</v>
      </c>
      <c r="AT119" s="199" t="s">
        <v>73</v>
      </c>
      <c r="AU119" s="199" t="s">
        <v>182</v>
      </c>
      <c r="AY119" s="198" t="s">
        <v>178</v>
      </c>
      <c r="BK119" s="200">
        <f>SUM(BK120:BK121)</f>
        <v>0</v>
      </c>
    </row>
    <row r="120" spans="1:65" s="2" customFormat="1" ht="62.7" customHeight="1">
      <c r="A120" s="36"/>
      <c r="B120" s="37"/>
      <c r="C120" s="203" t="s">
        <v>210</v>
      </c>
      <c r="D120" s="203" t="s">
        <v>183</v>
      </c>
      <c r="E120" s="204" t="s">
        <v>251</v>
      </c>
      <c r="F120" s="205" t="s">
        <v>252</v>
      </c>
      <c r="G120" s="206" t="s">
        <v>213</v>
      </c>
      <c r="H120" s="207">
        <v>24.66</v>
      </c>
      <c r="I120" s="208"/>
      <c r="J120" s="209">
        <f>ROUND(I120*H120,2)</f>
        <v>0</v>
      </c>
      <c r="K120" s="210"/>
      <c r="L120" s="42"/>
      <c r="M120" s="211" t="s">
        <v>28</v>
      </c>
      <c r="N120" s="212" t="s">
        <v>46</v>
      </c>
      <c r="O120" s="8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15" t="s">
        <v>187</v>
      </c>
      <c r="AT120" s="215" t="s">
        <v>183</v>
      </c>
      <c r="AU120" s="215" t="s">
        <v>188</v>
      </c>
      <c r="AY120" s="15" t="s">
        <v>178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5" t="s">
        <v>182</v>
      </c>
      <c r="BK120" s="216">
        <f>ROUND(I120*H120,2)</f>
        <v>0</v>
      </c>
      <c r="BL120" s="15" t="s">
        <v>187</v>
      </c>
      <c r="BM120" s="215" t="s">
        <v>2275</v>
      </c>
    </row>
    <row r="121" spans="1:65" s="2" customFormat="1" ht="62.7" customHeight="1">
      <c r="A121" s="36"/>
      <c r="B121" s="37"/>
      <c r="C121" s="203" t="s">
        <v>215</v>
      </c>
      <c r="D121" s="203" t="s">
        <v>183</v>
      </c>
      <c r="E121" s="204" t="s">
        <v>255</v>
      </c>
      <c r="F121" s="205" t="s">
        <v>256</v>
      </c>
      <c r="G121" s="206" t="s">
        <v>213</v>
      </c>
      <c r="H121" s="207">
        <v>246.6</v>
      </c>
      <c r="I121" s="208"/>
      <c r="J121" s="209">
        <f>ROUND(I121*H121,2)</f>
        <v>0</v>
      </c>
      <c r="K121" s="210"/>
      <c r="L121" s="42"/>
      <c r="M121" s="211" t="s">
        <v>28</v>
      </c>
      <c r="N121" s="212" t="s">
        <v>46</v>
      </c>
      <c r="O121" s="8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15" t="s">
        <v>187</v>
      </c>
      <c r="AT121" s="215" t="s">
        <v>183</v>
      </c>
      <c r="AU121" s="215" t="s">
        <v>188</v>
      </c>
      <c r="AY121" s="15" t="s">
        <v>178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5" t="s">
        <v>182</v>
      </c>
      <c r="BK121" s="216">
        <f>ROUND(I121*H121,2)</f>
        <v>0</v>
      </c>
      <c r="BL121" s="15" t="s">
        <v>187</v>
      </c>
      <c r="BM121" s="215" t="s">
        <v>2005</v>
      </c>
    </row>
    <row r="122" spans="1:63" s="12" customFormat="1" ht="20.85" customHeight="1">
      <c r="A122" s="12"/>
      <c r="B122" s="187"/>
      <c r="C122" s="188"/>
      <c r="D122" s="189" t="s">
        <v>73</v>
      </c>
      <c r="E122" s="201" t="s">
        <v>250</v>
      </c>
      <c r="F122" s="201" t="s">
        <v>258</v>
      </c>
      <c r="G122" s="188"/>
      <c r="H122" s="188"/>
      <c r="I122" s="191"/>
      <c r="J122" s="202">
        <f>BK122</f>
        <v>0</v>
      </c>
      <c r="K122" s="188"/>
      <c r="L122" s="193"/>
      <c r="M122" s="194"/>
      <c r="N122" s="195"/>
      <c r="O122" s="195"/>
      <c r="P122" s="196">
        <f>SUM(P123:P127)</f>
        <v>0</v>
      </c>
      <c r="Q122" s="195"/>
      <c r="R122" s="196">
        <f>SUM(R123:R127)</f>
        <v>7.56</v>
      </c>
      <c r="S122" s="195"/>
      <c r="T122" s="197">
        <f>SUM(T123:T127)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98" t="s">
        <v>82</v>
      </c>
      <c r="AT122" s="199" t="s">
        <v>73</v>
      </c>
      <c r="AU122" s="199" t="s">
        <v>182</v>
      </c>
      <c r="AY122" s="198" t="s">
        <v>178</v>
      </c>
      <c r="BK122" s="200">
        <f>SUM(BK123:BK127)</f>
        <v>0</v>
      </c>
    </row>
    <row r="123" spans="1:65" s="2" customFormat="1" ht="37.8" customHeight="1">
      <c r="A123" s="36"/>
      <c r="B123" s="37"/>
      <c r="C123" s="203" t="s">
        <v>219</v>
      </c>
      <c r="D123" s="203" t="s">
        <v>183</v>
      </c>
      <c r="E123" s="204" t="s">
        <v>260</v>
      </c>
      <c r="F123" s="205" t="s">
        <v>261</v>
      </c>
      <c r="G123" s="206" t="s">
        <v>213</v>
      </c>
      <c r="H123" s="207">
        <v>24.66</v>
      </c>
      <c r="I123" s="208"/>
      <c r="J123" s="209">
        <f>ROUND(I123*H123,2)</f>
        <v>0</v>
      </c>
      <c r="K123" s="210"/>
      <c r="L123" s="42"/>
      <c r="M123" s="211" t="s">
        <v>28</v>
      </c>
      <c r="N123" s="212" t="s">
        <v>46</v>
      </c>
      <c r="O123" s="8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15" t="s">
        <v>187</v>
      </c>
      <c r="AT123" s="215" t="s">
        <v>183</v>
      </c>
      <c r="AU123" s="215" t="s">
        <v>188</v>
      </c>
      <c r="AY123" s="15" t="s">
        <v>178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5" t="s">
        <v>182</v>
      </c>
      <c r="BK123" s="216">
        <f>ROUND(I123*H123,2)</f>
        <v>0</v>
      </c>
      <c r="BL123" s="15" t="s">
        <v>187</v>
      </c>
      <c r="BM123" s="215" t="s">
        <v>2006</v>
      </c>
    </row>
    <row r="124" spans="1:65" s="2" customFormat="1" ht="37.8" customHeight="1">
      <c r="A124" s="36"/>
      <c r="B124" s="37"/>
      <c r="C124" s="203" t="s">
        <v>223</v>
      </c>
      <c r="D124" s="203" t="s">
        <v>183</v>
      </c>
      <c r="E124" s="204" t="s">
        <v>264</v>
      </c>
      <c r="F124" s="205" t="s">
        <v>265</v>
      </c>
      <c r="G124" s="206" t="s">
        <v>266</v>
      </c>
      <c r="H124" s="207">
        <v>49.32</v>
      </c>
      <c r="I124" s="208"/>
      <c r="J124" s="209">
        <f>ROUND(I124*H124,2)</f>
        <v>0</v>
      </c>
      <c r="K124" s="210"/>
      <c r="L124" s="42"/>
      <c r="M124" s="211" t="s">
        <v>28</v>
      </c>
      <c r="N124" s="212" t="s">
        <v>46</v>
      </c>
      <c r="O124" s="82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15" t="s">
        <v>187</v>
      </c>
      <c r="AT124" s="215" t="s">
        <v>183</v>
      </c>
      <c r="AU124" s="215" t="s">
        <v>188</v>
      </c>
      <c r="AY124" s="15" t="s">
        <v>178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5" t="s">
        <v>182</v>
      </c>
      <c r="BK124" s="216">
        <f>ROUND(I124*H124,2)</f>
        <v>0</v>
      </c>
      <c r="BL124" s="15" t="s">
        <v>187</v>
      </c>
      <c r="BM124" s="215" t="s">
        <v>2007</v>
      </c>
    </row>
    <row r="125" spans="1:65" s="2" customFormat="1" ht="37.8" customHeight="1">
      <c r="A125" s="36"/>
      <c r="B125" s="37"/>
      <c r="C125" s="203" t="s">
        <v>180</v>
      </c>
      <c r="D125" s="203" t="s">
        <v>183</v>
      </c>
      <c r="E125" s="204" t="s">
        <v>268</v>
      </c>
      <c r="F125" s="205" t="s">
        <v>269</v>
      </c>
      <c r="G125" s="206" t="s">
        <v>213</v>
      </c>
      <c r="H125" s="207">
        <v>162.693</v>
      </c>
      <c r="I125" s="208"/>
      <c r="J125" s="209">
        <f>ROUND(I125*H125,2)</f>
        <v>0</v>
      </c>
      <c r="K125" s="210"/>
      <c r="L125" s="42"/>
      <c r="M125" s="211" t="s">
        <v>28</v>
      </c>
      <c r="N125" s="212" t="s">
        <v>46</v>
      </c>
      <c r="O125" s="8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15" t="s">
        <v>187</v>
      </c>
      <c r="AT125" s="215" t="s">
        <v>183</v>
      </c>
      <c r="AU125" s="215" t="s">
        <v>188</v>
      </c>
      <c r="AY125" s="15" t="s">
        <v>178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5" t="s">
        <v>182</v>
      </c>
      <c r="BK125" s="216">
        <f>ROUND(I125*H125,2)</f>
        <v>0</v>
      </c>
      <c r="BL125" s="15" t="s">
        <v>187</v>
      </c>
      <c r="BM125" s="215" t="s">
        <v>2276</v>
      </c>
    </row>
    <row r="126" spans="1:65" s="2" customFormat="1" ht="62.7" customHeight="1">
      <c r="A126" s="36"/>
      <c r="B126" s="37"/>
      <c r="C126" s="203" t="s">
        <v>231</v>
      </c>
      <c r="D126" s="203" t="s">
        <v>183</v>
      </c>
      <c r="E126" s="204" t="s">
        <v>279</v>
      </c>
      <c r="F126" s="205" t="s">
        <v>280</v>
      </c>
      <c r="G126" s="206" t="s">
        <v>213</v>
      </c>
      <c r="H126" s="207">
        <v>3.78</v>
      </c>
      <c r="I126" s="208"/>
      <c r="J126" s="209">
        <f>ROUND(I126*H126,2)</f>
        <v>0</v>
      </c>
      <c r="K126" s="210"/>
      <c r="L126" s="42"/>
      <c r="M126" s="211" t="s">
        <v>28</v>
      </c>
      <c r="N126" s="212" t="s">
        <v>46</v>
      </c>
      <c r="O126" s="82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15" t="s">
        <v>187</v>
      </c>
      <c r="AT126" s="215" t="s">
        <v>183</v>
      </c>
      <c r="AU126" s="215" t="s">
        <v>188</v>
      </c>
      <c r="AY126" s="15" t="s">
        <v>178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5" t="s">
        <v>182</v>
      </c>
      <c r="BK126" s="216">
        <f>ROUND(I126*H126,2)</f>
        <v>0</v>
      </c>
      <c r="BL126" s="15" t="s">
        <v>187</v>
      </c>
      <c r="BM126" s="215" t="s">
        <v>2277</v>
      </c>
    </row>
    <row r="127" spans="1:65" s="2" customFormat="1" ht="14.4" customHeight="1">
      <c r="A127" s="36"/>
      <c r="B127" s="37"/>
      <c r="C127" s="217" t="s">
        <v>199</v>
      </c>
      <c r="D127" s="217" t="s">
        <v>272</v>
      </c>
      <c r="E127" s="218" t="s">
        <v>283</v>
      </c>
      <c r="F127" s="219" t="s">
        <v>284</v>
      </c>
      <c r="G127" s="220" t="s">
        <v>266</v>
      </c>
      <c r="H127" s="221">
        <v>7.56</v>
      </c>
      <c r="I127" s="222"/>
      <c r="J127" s="223">
        <f>ROUND(I127*H127,2)</f>
        <v>0</v>
      </c>
      <c r="K127" s="224"/>
      <c r="L127" s="225"/>
      <c r="M127" s="226" t="s">
        <v>28</v>
      </c>
      <c r="N127" s="227" t="s">
        <v>46</v>
      </c>
      <c r="O127" s="82"/>
      <c r="P127" s="213">
        <f>O127*H127</f>
        <v>0</v>
      </c>
      <c r="Q127" s="213">
        <v>1</v>
      </c>
      <c r="R127" s="213">
        <f>Q127*H127</f>
        <v>7.56</v>
      </c>
      <c r="S127" s="213">
        <v>0</v>
      </c>
      <c r="T127" s="21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15" t="s">
        <v>215</v>
      </c>
      <c r="AT127" s="215" t="s">
        <v>272</v>
      </c>
      <c r="AU127" s="215" t="s">
        <v>188</v>
      </c>
      <c r="AY127" s="15" t="s">
        <v>178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5" t="s">
        <v>182</v>
      </c>
      <c r="BK127" s="216">
        <f>ROUND(I127*H127,2)</f>
        <v>0</v>
      </c>
      <c r="BL127" s="15" t="s">
        <v>187</v>
      </c>
      <c r="BM127" s="215" t="s">
        <v>2278</v>
      </c>
    </row>
    <row r="128" spans="1:63" s="12" customFormat="1" ht="22.8" customHeight="1">
      <c r="A128" s="12"/>
      <c r="B128" s="187"/>
      <c r="C128" s="188"/>
      <c r="D128" s="189" t="s">
        <v>73</v>
      </c>
      <c r="E128" s="201" t="s">
        <v>188</v>
      </c>
      <c r="F128" s="201" t="s">
        <v>328</v>
      </c>
      <c r="G128" s="188"/>
      <c r="H128" s="188"/>
      <c r="I128" s="191"/>
      <c r="J128" s="202">
        <f>BK128</f>
        <v>0</v>
      </c>
      <c r="K128" s="188"/>
      <c r="L128" s="193"/>
      <c r="M128" s="194"/>
      <c r="N128" s="195"/>
      <c r="O128" s="195"/>
      <c r="P128" s="196">
        <f>P129</f>
        <v>0</v>
      </c>
      <c r="Q128" s="195"/>
      <c r="R128" s="196">
        <f>R129</f>
        <v>0</v>
      </c>
      <c r="S128" s="195"/>
      <c r="T128" s="197">
        <f>T129</f>
        <v>0.6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8" t="s">
        <v>82</v>
      </c>
      <c r="AT128" s="199" t="s">
        <v>73</v>
      </c>
      <c r="AU128" s="199" t="s">
        <v>82</v>
      </c>
      <c r="AY128" s="198" t="s">
        <v>178</v>
      </c>
      <c r="BK128" s="200">
        <f>BK129</f>
        <v>0</v>
      </c>
    </row>
    <row r="129" spans="1:63" s="12" customFormat="1" ht="20.85" customHeight="1">
      <c r="A129" s="12"/>
      <c r="B129" s="187"/>
      <c r="C129" s="188"/>
      <c r="D129" s="189" t="s">
        <v>73</v>
      </c>
      <c r="E129" s="201" t="s">
        <v>324</v>
      </c>
      <c r="F129" s="201" t="s">
        <v>2279</v>
      </c>
      <c r="G129" s="188"/>
      <c r="H129" s="188"/>
      <c r="I129" s="191"/>
      <c r="J129" s="202">
        <f>BK129</f>
        <v>0</v>
      </c>
      <c r="K129" s="188"/>
      <c r="L129" s="193"/>
      <c r="M129" s="194"/>
      <c r="N129" s="195"/>
      <c r="O129" s="195"/>
      <c r="P129" s="196">
        <f>P130</f>
        <v>0</v>
      </c>
      <c r="Q129" s="195"/>
      <c r="R129" s="196">
        <f>R130</f>
        <v>0</v>
      </c>
      <c r="S129" s="195"/>
      <c r="T129" s="197">
        <f>T130</f>
        <v>0.6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98" t="s">
        <v>82</v>
      </c>
      <c r="AT129" s="199" t="s">
        <v>73</v>
      </c>
      <c r="AU129" s="199" t="s">
        <v>182</v>
      </c>
      <c r="AY129" s="198" t="s">
        <v>178</v>
      </c>
      <c r="BK129" s="200">
        <f>BK130</f>
        <v>0</v>
      </c>
    </row>
    <row r="130" spans="1:65" s="2" customFormat="1" ht="37.8" customHeight="1">
      <c r="A130" s="36"/>
      <c r="B130" s="37"/>
      <c r="C130" s="203" t="s">
        <v>238</v>
      </c>
      <c r="D130" s="203" t="s">
        <v>183</v>
      </c>
      <c r="E130" s="204" t="s">
        <v>2280</v>
      </c>
      <c r="F130" s="205" t="s">
        <v>2281</v>
      </c>
      <c r="G130" s="206" t="s">
        <v>213</v>
      </c>
      <c r="H130" s="207">
        <v>0.25</v>
      </c>
      <c r="I130" s="208"/>
      <c r="J130" s="209">
        <f>ROUND(I130*H130,2)</f>
        <v>0</v>
      </c>
      <c r="K130" s="210"/>
      <c r="L130" s="42"/>
      <c r="M130" s="211" t="s">
        <v>28</v>
      </c>
      <c r="N130" s="212" t="s">
        <v>46</v>
      </c>
      <c r="O130" s="82"/>
      <c r="P130" s="213">
        <f>O130*H130</f>
        <v>0</v>
      </c>
      <c r="Q130" s="213">
        <v>0</v>
      </c>
      <c r="R130" s="213">
        <f>Q130*H130</f>
        <v>0</v>
      </c>
      <c r="S130" s="213">
        <v>2.4</v>
      </c>
      <c r="T130" s="214">
        <f>S130*H130</f>
        <v>0.6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15" t="s">
        <v>187</v>
      </c>
      <c r="AT130" s="215" t="s">
        <v>183</v>
      </c>
      <c r="AU130" s="215" t="s">
        <v>188</v>
      </c>
      <c r="AY130" s="15" t="s">
        <v>178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5" t="s">
        <v>182</v>
      </c>
      <c r="BK130" s="216">
        <f>ROUND(I130*H130,2)</f>
        <v>0</v>
      </c>
      <c r="BL130" s="15" t="s">
        <v>187</v>
      </c>
      <c r="BM130" s="215" t="s">
        <v>2282</v>
      </c>
    </row>
    <row r="131" spans="1:63" s="12" customFormat="1" ht="22.8" customHeight="1">
      <c r="A131" s="12"/>
      <c r="B131" s="187"/>
      <c r="C131" s="188"/>
      <c r="D131" s="189" t="s">
        <v>73</v>
      </c>
      <c r="E131" s="201" t="s">
        <v>187</v>
      </c>
      <c r="F131" s="201" t="s">
        <v>393</v>
      </c>
      <c r="G131" s="188"/>
      <c r="H131" s="188"/>
      <c r="I131" s="191"/>
      <c r="J131" s="202">
        <f>BK131</f>
        <v>0</v>
      </c>
      <c r="K131" s="188"/>
      <c r="L131" s="193"/>
      <c r="M131" s="194"/>
      <c r="N131" s="195"/>
      <c r="O131" s="195"/>
      <c r="P131" s="196">
        <f>P132</f>
        <v>0</v>
      </c>
      <c r="Q131" s="195"/>
      <c r="R131" s="196">
        <f>R132</f>
        <v>59.0513076</v>
      </c>
      <c r="S131" s="195"/>
      <c r="T131" s="197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98" t="s">
        <v>82</v>
      </c>
      <c r="AT131" s="199" t="s">
        <v>73</v>
      </c>
      <c r="AU131" s="199" t="s">
        <v>82</v>
      </c>
      <c r="AY131" s="198" t="s">
        <v>178</v>
      </c>
      <c r="BK131" s="200">
        <f>BK132</f>
        <v>0</v>
      </c>
    </row>
    <row r="132" spans="1:63" s="12" customFormat="1" ht="20.85" customHeight="1">
      <c r="A132" s="12"/>
      <c r="B132" s="187"/>
      <c r="C132" s="188"/>
      <c r="D132" s="189" t="s">
        <v>73</v>
      </c>
      <c r="E132" s="201" t="s">
        <v>367</v>
      </c>
      <c r="F132" s="201" t="s">
        <v>394</v>
      </c>
      <c r="G132" s="188"/>
      <c r="H132" s="188"/>
      <c r="I132" s="191"/>
      <c r="J132" s="202">
        <f>BK132</f>
        <v>0</v>
      </c>
      <c r="K132" s="188"/>
      <c r="L132" s="193"/>
      <c r="M132" s="194"/>
      <c r="N132" s="195"/>
      <c r="O132" s="195"/>
      <c r="P132" s="196">
        <f>SUM(P133:P134)</f>
        <v>0</v>
      </c>
      <c r="Q132" s="195"/>
      <c r="R132" s="196">
        <f>SUM(R133:R134)</f>
        <v>59.0513076</v>
      </c>
      <c r="S132" s="195"/>
      <c r="T132" s="197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98" t="s">
        <v>82</v>
      </c>
      <c r="AT132" s="199" t="s">
        <v>73</v>
      </c>
      <c r="AU132" s="199" t="s">
        <v>182</v>
      </c>
      <c r="AY132" s="198" t="s">
        <v>178</v>
      </c>
      <c r="BK132" s="200">
        <f>SUM(BK133:BK134)</f>
        <v>0</v>
      </c>
    </row>
    <row r="133" spans="1:65" s="2" customFormat="1" ht="24.15" customHeight="1">
      <c r="A133" s="36"/>
      <c r="B133" s="37"/>
      <c r="C133" s="203" t="s">
        <v>8</v>
      </c>
      <c r="D133" s="203" t="s">
        <v>183</v>
      </c>
      <c r="E133" s="204" t="s">
        <v>396</v>
      </c>
      <c r="F133" s="205" t="s">
        <v>397</v>
      </c>
      <c r="G133" s="206" t="s">
        <v>213</v>
      </c>
      <c r="H133" s="207">
        <v>1.5</v>
      </c>
      <c r="I133" s="208"/>
      <c r="J133" s="209">
        <f>ROUND(I133*H133,2)</f>
        <v>0</v>
      </c>
      <c r="K133" s="210"/>
      <c r="L133" s="42"/>
      <c r="M133" s="211" t="s">
        <v>28</v>
      </c>
      <c r="N133" s="212" t="s">
        <v>46</v>
      </c>
      <c r="O133" s="82"/>
      <c r="P133" s="213">
        <f>O133*H133</f>
        <v>0</v>
      </c>
      <c r="Q133" s="213">
        <v>1.7034</v>
      </c>
      <c r="R133" s="213">
        <f>Q133*H133</f>
        <v>2.5551</v>
      </c>
      <c r="S133" s="213">
        <v>0</v>
      </c>
      <c r="T133" s="214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15" t="s">
        <v>187</v>
      </c>
      <c r="AT133" s="215" t="s">
        <v>183</v>
      </c>
      <c r="AU133" s="215" t="s">
        <v>188</v>
      </c>
      <c r="AY133" s="15" t="s">
        <v>178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5" t="s">
        <v>182</v>
      </c>
      <c r="BK133" s="216">
        <f>ROUND(I133*H133,2)</f>
        <v>0</v>
      </c>
      <c r="BL133" s="15" t="s">
        <v>187</v>
      </c>
      <c r="BM133" s="215" t="s">
        <v>2283</v>
      </c>
    </row>
    <row r="134" spans="1:65" s="2" customFormat="1" ht="24.15" customHeight="1">
      <c r="A134" s="36"/>
      <c r="B134" s="37"/>
      <c r="C134" s="203" t="s">
        <v>245</v>
      </c>
      <c r="D134" s="203" t="s">
        <v>183</v>
      </c>
      <c r="E134" s="204" t="s">
        <v>400</v>
      </c>
      <c r="F134" s="205" t="s">
        <v>401</v>
      </c>
      <c r="G134" s="206" t="s">
        <v>213</v>
      </c>
      <c r="H134" s="207">
        <v>29.88</v>
      </c>
      <c r="I134" s="208"/>
      <c r="J134" s="209">
        <f>ROUND(I134*H134,2)</f>
        <v>0</v>
      </c>
      <c r="K134" s="210"/>
      <c r="L134" s="42"/>
      <c r="M134" s="211" t="s">
        <v>28</v>
      </c>
      <c r="N134" s="212" t="s">
        <v>46</v>
      </c>
      <c r="O134" s="82"/>
      <c r="P134" s="213">
        <f>O134*H134</f>
        <v>0</v>
      </c>
      <c r="Q134" s="213">
        <v>1.89077</v>
      </c>
      <c r="R134" s="213">
        <f>Q134*H134</f>
        <v>56.4962076</v>
      </c>
      <c r="S134" s="213">
        <v>0</v>
      </c>
      <c r="T134" s="21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15" t="s">
        <v>187</v>
      </c>
      <c r="AT134" s="215" t="s">
        <v>183</v>
      </c>
      <c r="AU134" s="215" t="s">
        <v>188</v>
      </c>
      <c r="AY134" s="15" t="s">
        <v>178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5" t="s">
        <v>182</v>
      </c>
      <c r="BK134" s="216">
        <f>ROUND(I134*H134,2)</f>
        <v>0</v>
      </c>
      <c r="BL134" s="15" t="s">
        <v>187</v>
      </c>
      <c r="BM134" s="215" t="s">
        <v>2284</v>
      </c>
    </row>
    <row r="135" spans="1:63" s="12" customFormat="1" ht="22.8" customHeight="1">
      <c r="A135" s="12"/>
      <c r="B135" s="187"/>
      <c r="C135" s="188"/>
      <c r="D135" s="189" t="s">
        <v>73</v>
      </c>
      <c r="E135" s="201" t="s">
        <v>201</v>
      </c>
      <c r="F135" s="201" t="s">
        <v>411</v>
      </c>
      <c r="G135" s="188"/>
      <c r="H135" s="188"/>
      <c r="I135" s="191"/>
      <c r="J135" s="202">
        <f>BK135</f>
        <v>0</v>
      </c>
      <c r="K135" s="188"/>
      <c r="L135" s="193"/>
      <c r="M135" s="194"/>
      <c r="N135" s="195"/>
      <c r="O135" s="195"/>
      <c r="P135" s="196">
        <f>P136+P140</f>
        <v>0</v>
      </c>
      <c r="Q135" s="195"/>
      <c r="R135" s="196">
        <f>R136+R140</f>
        <v>229.27369986399998</v>
      </c>
      <c r="S135" s="195"/>
      <c r="T135" s="197">
        <f>T136+T140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98" t="s">
        <v>82</v>
      </c>
      <c r="AT135" s="199" t="s">
        <v>73</v>
      </c>
      <c r="AU135" s="199" t="s">
        <v>82</v>
      </c>
      <c r="AY135" s="198" t="s">
        <v>178</v>
      </c>
      <c r="BK135" s="200">
        <f>BK136+BK140</f>
        <v>0</v>
      </c>
    </row>
    <row r="136" spans="1:63" s="12" customFormat="1" ht="20.85" customHeight="1">
      <c r="A136" s="12"/>
      <c r="B136" s="187"/>
      <c r="C136" s="188"/>
      <c r="D136" s="189" t="s">
        <v>73</v>
      </c>
      <c r="E136" s="201" t="s">
        <v>412</v>
      </c>
      <c r="F136" s="201" t="s">
        <v>413</v>
      </c>
      <c r="G136" s="188"/>
      <c r="H136" s="188"/>
      <c r="I136" s="191"/>
      <c r="J136" s="202">
        <f>BK136</f>
        <v>0</v>
      </c>
      <c r="K136" s="188"/>
      <c r="L136" s="193"/>
      <c r="M136" s="194"/>
      <c r="N136" s="195"/>
      <c r="O136" s="195"/>
      <c r="P136" s="196">
        <f>SUM(P137:P139)</f>
        <v>0</v>
      </c>
      <c r="Q136" s="195"/>
      <c r="R136" s="196">
        <f>SUM(R137:R139)</f>
        <v>143.59825686399998</v>
      </c>
      <c r="S136" s="195"/>
      <c r="T136" s="197">
        <f>SUM(T137:T139)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98" t="s">
        <v>82</v>
      </c>
      <c r="AT136" s="199" t="s">
        <v>73</v>
      </c>
      <c r="AU136" s="199" t="s">
        <v>182</v>
      </c>
      <c r="AY136" s="198" t="s">
        <v>178</v>
      </c>
      <c r="BK136" s="200">
        <f>SUM(BK137:BK139)</f>
        <v>0</v>
      </c>
    </row>
    <row r="137" spans="1:65" s="2" customFormat="1" ht="37.8" customHeight="1">
      <c r="A137" s="36"/>
      <c r="B137" s="37"/>
      <c r="C137" s="203" t="s">
        <v>250</v>
      </c>
      <c r="D137" s="203" t="s">
        <v>183</v>
      </c>
      <c r="E137" s="204" t="s">
        <v>2050</v>
      </c>
      <c r="F137" s="205" t="s">
        <v>2051</v>
      </c>
      <c r="G137" s="206" t="s">
        <v>186</v>
      </c>
      <c r="H137" s="207">
        <v>5.5</v>
      </c>
      <c r="I137" s="208"/>
      <c r="J137" s="209">
        <f>ROUND(I137*H137,2)</f>
        <v>0</v>
      </c>
      <c r="K137" s="210"/>
      <c r="L137" s="42"/>
      <c r="M137" s="211" t="s">
        <v>28</v>
      </c>
      <c r="N137" s="212" t="s">
        <v>46</v>
      </c>
      <c r="O137" s="82"/>
      <c r="P137" s="213">
        <f>O137*H137</f>
        <v>0</v>
      </c>
      <c r="Q137" s="213">
        <v>0.667</v>
      </c>
      <c r="R137" s="213">
        <f>Q137*H137</f>
        <v>3.6685000000000003</v>
      </c>
      <c r="S137" s="213">
        <v>0</v>
      </c>
      <c r="T137" s="21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15" t="s">
        <v>187</v>
      </c>
      <c r="AT137" s="215" t="s">
        <v>183</v>
      </c>
      <c r="AU137" s="215" t="s">
        <v>188</v>
      </c>
      <c r="AY137" s="15" t="s">
        <v>178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5" t="s">
        <v>182</v>
      </c>
      <c r="BK137" s="216">
        <f>ROUND(I137*H137,2)</f>
        <v>0</v>
      </c>
      <c r="BL137" s="15" t="s">
        <v>187</v>
      </c>
      <c r="BM137" s="215" t="s">
        <v>2052</v>
      </c>
    </row>
    <row r="138" spans="1:65" s="2" customFormat="1" ht="24.15" customHeight="1">
      <c r="A138" s="36"/>
      <c r="B138" s="37"/>
      <c r="C138" s="203" t="s">
        <v>254</v>
      </c>
      <c r="D138" s="203" t="s">
        <v>183</v>
      </c>
      <c r="E138" s="204" t="s">
        <v>2285</v>
      </c>
      <c r="F138" s="205" t="s">
        <v>2286</v>
      </c>
      <c r="G138" s="206" t="s">
        <v>186</v>
      </c>
      <c r="H138" s="207">
        <v>139.17</v>
      </c>
      <c r="I138" s="208"/>
      <c r="J138" s="209">
        <f>ROUND(I138*H138,2)</f>
        <v>0</v>
      </c>
      <c r="K138" s="210"/>
      <c r="L138" s="42"/>
      <c r="M138" s="211" t="s">
        <v>28</v>
      </c>
      <c r="N138" s="212" t="s">
        <v>46</v>
      </c>
      <c r="O138" s="82"/>
      <c r="P138" s="213">
        <f>O138*H138</f>
        <v>0</v>
      </c>
      <c r="Q138" s="213">
        <v>0.46</v>
      </c>
      <c r="R138" s="213">
        <f>Q138*H138</f>
        <v>64.0182</v>
      </c>
      <c r="S138" s="213">
        <v>0</v>
      </c>
      <c r="T138" s="214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5" t="s">
        <v>187</v>
      </c>
      <c r="AT138" s="215" t="s">
        <v>183</v>
      </c>
      <c r="AU138" s="215" t="s">
        <v>188</v>
      </c>
      <c r="AY138" s="15" t="s">
        <v>178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5" t="s">
        <v>182</v>
      </c>
      <c r="BK138" s="216">
        <f>ROUND(I138*H138,2)</f>
        <v>0</v>
      </c>
      <c r="BL138" s="15" t="s">
        <v>187</v>
      </c>
      <c r="BM138" s="215" t="s">
        <v>2287</v>
      </c>
    </row>
    <row r="139" spans="1:65" s="2" customFormat="1" ht="37.8" customHeight="1">
      <c r="A139" s="36"/>
      <c r="B139" s="37"/>
      <c r="C139" s="203" t="s">
        <v>259</v>
      </c>
      <c r="D139" s="203" t="s">
        <v>183</v>
      </c>
      <c r="E139" s="204" t="s">
        <v>2288</v>
      </c>
      <c r="F139" s="205" t="s">
        <v>2289</v>
      </c>
      <c r="G139" s="206" t="s">
        <v>186</v>
      </c>
      <c r="H139" s="207">
        <v>139.17</v>
      </c>
      <c r="I139" s="208"/>
      <c r="J139" s="209">
        <f>ROUND(I139*H139,2)</f>
        <v>0</v>
      </c>
      <c r="K139" s="210"/>
      <c r="L139" s="42"/>
      <c r="M139" s="211" t="s">
        <v>28</v>
      </c>
      <c r="N139" s="212" t="s">
        <v>46</v>
      </c>
      <c r="O139" s="82"/>
      <c r="P139" s="213">
        <f>O139*H139</f>
        <v>0</v>
      </c>
      <c r="Q139" s="213">
        <v>0.5454592</v>
      </c>
      <c r="R139" s="213">
        <f>Q139*H139</f>
        <v>75.91155686399999</v>
      </c>
      <c r="S139" s="213">
        <v>0</v>
      </c>
      <c r="T139" s="21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5" t="s">
        <v>187</v>
      </c>
      <c r="AT139" s="215" t="s">
        <v>183</v>
      </c>
      <c r="AU139" s="215" t="s">
        <v>188</v>
      </c>
      <c r="AY139" s="15" t="s">
        <v>178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5" t="s">
        <v>182</v>
      </c>
      <c r="BK139" s="216">
        <f>ROUND(I139*H139,2)</f>
        <v>0</v>
      </c>
      <c r="BL139" s="15" t="s">
        <v>187</v>
      </c>
      <c r="BM139" s="215" t="s">
        <v>2290</v>
      </c>
    </row>
    <row r="140" spans="1:63" s="12" customFormat="1" ht="20.85" customHeight="1">
      <c r="A140" s="12"/>
      <c r="B140" s="187"/>
      <c r="C140" s="188"/>
      <c r="D140" s="189" t="s">
        <v>73</v>
      </c>
      <c r="E140" s="201" t="s">
        <v>429</v>
      </c>
      <c r="F140" s="201" t="s">
        <v>437</v>
      </c>
      <c r="G140" s="188"/>
      <c r="H140" s="188"/>
      <c r="I140" s="191"/>
      <c r="J140" s="202">
        <f>BK140</f>
        <v>0</v>
      </c>
      <c r="K140" s="188"/>
      <c r="L140" s="193"/>
      <c r="M140" s="194"/>
      <c r="N140" s="195"/>
      <c r="O140" s="195"/>
      <c r="P140" s="196">
        <f>SUM(P141:P145)</f>
        <v>0</v>
      </c>
      <c r="Q140" s="195"/>
      <c r="R140" s="196">
        <f>SUM(R141:R145)</f>
        <v>85.675443</v>
      </c>
      <c r="S140" s="195"/>
      <c r="T140" s="197">
        <f>SUM(T141:T145)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8" t="s">
        <v>82</v>
      </c>
      <c r="AT140" s="199" t="s">
        <v>73</v>
      </c>
      <c r="AU140" s="199" t="s">
        <v>182</v>
      </c>
      <c r="AY140" s="198" t="s">
        <v>178</v>
      </c>
      <c r="BK140" s="200">
        <f>SUM(BK141:BK145)</f>
        <v>0</v>
      </c>
    </row>
    <row r="141" spans="1:65" s="2" customFormat="1" ht="49.05" customHeight="1">
      <c r="A141" s="36"/>
      <c r="B141" s="37"/>
      <c r="C141" s="203" t="s">
        <v>263</v>
      </c>
      <c r="D141" s="203" t="s">
        <v>183</v>
      </c>
      <c r="E141" s="204" t="s">
        <v>2291</v>
      </c>
      <c r="F141" s="205" t="s">
        <v>2292</v>
      </c>
      <c r="G141" s="206" t="s">
        <v>186</v>
      </c>
      <c r="H141" s="207">
        <v>139.17</v>
      </c>
      <c r="I141" s="208"/>
      <c r="J141" s="209">
        <f>ROUND(I141*H141,2)</f>
        <v>0</v>
      </c>
      <c r="K141" s="210"/>
      <c r="L141" s="42"/>
      <c r="M141" s="211" t="s">
        <v>28</v>
      </c>
      <c r="N141" s="212" t="s">
        <v>46</v>
      </c>
      <c r="O141" s="82"/>
      <c r="P141" s="213">
        <f>O141*H141</f>
        <v>0</v>
      </c>
      <c r="Q141" s="213">
        <v>0.1837</v>
      </c>
      <c r="R141" s="213">
        <f>Q141*H141</f>
        <v>25.565528999999998</v>
      </c>
      <c r="S141" s="213">
        <v>0</v>
      </c>
      <c r="T141" s="21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5" t="s">
        <v>187</v>
      </c>
      <c r="AT141" s="215" t="s">
        <v>183</v>
      </c>
      <c r="AU141" s="215" t="s">
        <v>188</v>
      </c>
      <c r="AY141" s="15" t="s">
        <v>178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5" t="s">
        <v>182</v>
      </c>
      <c r="BK141" s="216">
        <f>ROUND(I141*H141,2)</f>
        <v>0</v>
      </c>
      <c r="BL141" s="15" t="s">
        <v>187</v>
      </c>
      <c r="BM141" s="215" t="s">
        <v>2293</v>
      </c>
    </row>
    <row r="142" spans="1:65" s="2" customFormat="1" ht="14.4" customHeight="1">
      <c r="A142" s="36"/>
      <c r="B142" s="37"/>
      <c r="C142" s="217" t="s">
        <v>7</v>
      </c>
      <c r="D142" s="217" t="s">
        <v>272</v>
      </c>
      <c r="E142" s="218" t="s">
        <v>2294</v>
      </c>
      <c r="F142" s="219" t="s">
        <v>2295</v>
      </c>
      <c r="G142" s="220" t="s">
        <v>186</v>
      </c>
      <c r="H142" s="221">
        <v>140.562</v>
      </c>
      <c r="I142" s="222"/>
      <c r="J142" s="223">
        <f>ROUND(I142*H142,2)</f>
        <v>0</v>
      </c>
      <c r="K142" s="224"/>
      <c r="L142" s="225"/>
      <c r="M142" s="226" t="s">
        <v>28</v>
      </c>
      <c r="N142" s="227" t="s">
        <v>46</v>
      </c>
      <c r="O142" s="82"/>
      <c r="P142" s="213">
        <f>O142*H142</f>
        <v>0</v>
      </c>
      <c r="Q142" s="213">
        <v>0.417</v>
      </c>
      <c r="R142" s="213">
        <f>Q142*H142</f>
        <v>58.614354000000006</v>
      </c>
      <c r="S142" s="213">
        <v>0</v>
      </c>
      <c r="T142" s="21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5" t="s">
        <v>215</v>
      </c>
      <c r="AT142" s="215" t="s">
        <v>272</v>
      </c>
      <c r="AU142" s="215" t="s">
        <v>188</v>
      </c>
      <c r="AY142" s="15" t="s">
        <v>178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5" t="s">
        <v>182</v>
      </c>
      <c r="BK142" s="216">
        <f>ROUND(I142*H142,2)</f>
        <v>0</v>
      </c>
      <c r="BL142" s="15" t="s">
        <v>187</v>
      </c>
      <c r="BM142" s="215" t="s">
        <v>2296</v>
      </c>
    </row>
    <row r="143" spans="1:47" s="2" customFormat="1" ht="12">
      <c r="A143" s="36"/>
      <c r="B143" s="37"/>
      <c r="C143" s="38"/>
      <c r="D143" s="228" t="s">
        <v>446</v>
      </c>
      <c r="E143" s="38"/>
      <c r="F143" s="229" t="s">
        <v>2297</v>
      </c>
      <c r="G143" s="38"/>
      <c r="H143" s="38"/>
      <c r="I143" s="230"/>
      <c r="J143" s="38"/>
      <c r="K143" s="38"/>
      <c r="L143" s="42"/>
      <c r="M143" s="231"/>
      <c r="N143" s="232"/>
      <c r="O143" s="82"/>
      <c r="P143" s="82"/>
      <c r="Q143" s="82"/>
      <c r="R143" s="82"/>
      <c r="S143" s="82"/>
      <c r="T143" s="83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446</v>
      </c>
      <c r="AU143" s="15" t="s">
        <v>188</v>
      </c>
    </row>
    <row r="144" spans="1:65" s="2" customFormat="1" ht="76.35" customHeight="1">
      <c r="A144" s="36"/>
      <c r="B144" s="37"/>
      <c r="C144" s="203" t="s">
        <v>271</v>
      </c>
      <c r="D144" s="203" t="s">
        <v>183</v>
      </c>
      <c r="E144" s="204" t="s">
        <v>2298</v>
      </c>
      <c r="F144" s="205" t="s">
        <v>2299</v>
      </c>
      <c r="G144" s="206" t="s">
        <v>186</v>
      </c>
      <c r="H144" s="207">
        <v>5.5</v>
      </c>
      <c r="I144" s="208"/>
      <c r="J144" s="209">
        <f>ROUND(I144*H144,2)</f>
        <v>0</v>
      </c>
      <c r="K144" s="210"/>
      <c r="L144" s="42"/>
      <c r="M144" s="211" t="s">
        <v>28</v>
      </c>
      <c r="N144" s="212" t="s">
        <v>46</v>
      </c>
      <c r="O144" s="82"/>
      <c r="P144" s="213">
        <f>O144*H144</f>
        <v>0</v>
      </c>
      <c r="Q144" s="213">
        <v>0.10362</v>
      </c>
      <c r="R144" s="213">
        <f>Q144*H144</f>
        <v>0.56991</v>
      </c>
      <c r="S144" s="213">
        <v>0</v>
      </c>
      <c r="T144" s="214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15" t="s">
        <v>187</v>
      </c>
      <c r="AT144" s="215" t="s">
        <v>183</v>
      </c>
      <c r="AU144" s="215" t="s">
        <v>188</v>
      </c>
      <c r="AY144" s="15" t="s">
        <v>178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5" t="s">
        <v>182</v>
      </c>
      <c r="BK144" s="216">
        <f>ROUND(I144*H144,2)</f>
        <v>0</v>
      </c>
      <c r="BL144" s="15" t="s">
        <v>187</v>
      </c>
      <c r="BM144" s="215" t="s">
        <v>2300</v>
      </c>
    </row>
    <row r="145" spans="1:65" s="2" customFormat="1" ht="14.4" customHeight="1">
      <c r="A145" s="36"/>
      <c r="B145" s="37"/>
      <c r="C145" s="217" t="s">
        <v>276</v>
      </c>
      <c r="D145" s="217" t="s">
        <v>272</v>
      </c>
      <c r="E145" s="218" t="s">
        <v>453</v>
      </c>
      <c r="F145" s="219" t="s">
        <v>454</v>
      </c>
      <c r="G145" s="220" t="s">
        <v>186</v>
      </c>
      <c r="H145" s="221">
        <v>6.05</v>
      </c>
      <c r="I145" s="222"/>
      <c r="J145" s="223">
        <f>ROUND(I145*H145,2)</f>
        <v>0</v>
      </c>
      <c r="K145" s="224"/>
      <c r="L145" s="225"/>
      <c r="M145" s="226" t="s">
        <v>28</v>
      </c>
      <c r="N145" s="227" t="s">
        <v>46</v>
      </c>
      <c r="O145" s="82"/>
      <c r="P145" s="213">
        <f>O145*H145</f>
        <v>0</v>
      </c>
      <c r="Q145" s="213">
        <v>0.153</v>
      </c>
      <c r="R145" s="213">
        <f>Q145*H145</f>
        <v>0.92565</v>
      </c>
      <c r="S145" s="213">
        <v>0</v>
      </c>
      <c r="T145" s="21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5" t="s">
        <v>215</v>
      </c>
      <c r="AT145" s="215" t="s">
        <v>272</v>
      </c>
      <c r="AU145" s="215" t="s">
        <v>188</v>
      </c>
      <c r="AY145" s="15" t="s">
        <v>178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5" t="s">
        <v>182</v>
      </c>
      <c r="BK145" s="216">
        <f>ROUND(I145*H145,2)</f>
        <v>0</v>
      </c>
      <c r="BL145" s="15" t="s">
        <v>187</v>
      </c>
      <c r="BM145" s="215" t="s">
        <v>2301</v>
      </c>
    </row>
    <row r="146" spans="1:63" s="12" customFormat="1" ht="22.8" customHeight="1">
      <c r="A146" s="12"/>
      <c r="B146" s="187"/>
      <c r="C146" s="188"/>
      <c r="D146" s="189" t="s">
        <v>73</v>
      </c>
      <c r="E146" s="201" t="s">
        <v>215</v>
      </c>
      <c r="F146" s="201" t="s">
        <v>569</v>
      </c>
      <c r="G146" s="188"/>
      <c r="H146" s="188"/>
      <c r="I146" s="191"/>
      <c r="J146" s="202">
        <f>BK146</f>
        <v>0</v>
      </c>
      <c r="K146" s="188"/>
      <c r="L146" s="193"/>
      <c r="M146" s="194"/>
      <c r="N146" s="195"/>
      <c r="O146" s="195"/>
      <c r="P146" s="196">
        <f>P147+P156</f>
        <v>0</v>
      </c>
      <c r="Q146" s="195"/>
      <c r="R146" s="196">
        <f>R147+R156</f>
        <v>10.277220127999998</v>
      </c>
      <c r="S146" s="195"/>
      <c r="T146" s="197">
        <f>T147+T156</f>
        <v>1.2555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98" t="s">
        <v>82</v>
      </c>
      <c r="AT146" s="199" t="s">
        <v>73</v>
      </c>
      <c r="AU146" s="199" t="s">
        <v>82</v>
      </c>
      <c r="AY146" s="198" t="s">
        <v>178</v>
      </c>
      <c r="BK146" s="200">
        <f>BK147+BK156</f>
        <v>0</v>
      </c>
    </row>
    <row r="147" spans="1:63" s="12" customFormat="1" ht="20.85" customHeight="1">
      <c r="A147" s="12"/>
      <c r="B147" s="187"/>
      <c r="C147" s="188"/>
      <c r="D147" s="189" t="s">
        <v>73</v>
      </c>
      <c r="E147" s="201" t="s">
        <v>549</v>
      </c>
      <c r="F147" s="201" t="s">
        <v>579</v>
      </c>
      <c r="G147" s="188"/>
      <c r="H147" s="188"/>
      <c r="I147" s="191"/>
      <c r="J147" s="202">
        <f>BK147</f>
        <v>0</v>
      </c>
      <c r="K147" s="188"/>
      <c r="L147" s="193"/>
      <c r="M147" s="194"/>
      <c r="N147" s="195"/>
      <c r="O147" s="195"/>
      <c r="P147" s="196">
        <f>SUM(P148:P155)</f>
        <v>0</v>
      </c>
      <c r="Q147" s="195"/>
      <c r="R147" s="196">
        <f>SUM(R148:R155)</f>
        <v>0.58837</v>
      </c>
      <c r="S147" s="195"/>
      <c r="T147" s="197">
        <f>SUM(T148:T155)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8" t="s">
        <v>82</v>
      </c>
      <c r="AT147" s="199" t="s">
        <v>73</v>
      </c>
      <c r="AU147" s="199" t="s">
        <v>182</v>
      </c>
      <c r="AY147" s="198" t="s">
        <v>178</v>
      </c>
      <c r="BK147" s="200">
        <f>SUM(BK148:BK155)</f>
        <v>0</v>
      </c>
    </row>
    <row r="148" spans="1:65" s="2" customFormat="1" ht="37.8" customHeight="1">
      <c r="A148" s="36"/>
      <c r="B148" s="37"/>
      <c r="C148" s="203" t="s">
        <v>278</v>
      </c>
      <c r="D148" s="203" t="s">
        <v>183</v>
      </c>
      <c r="E148" s="204" t="s">
        <v>2302</v>
      </c>
      <c r="F148" s="205" t="s">
        <v>2303</v>
      </c>
      <c r="G148" s="206" t="s">
        <v>204</v>
      </c>
      <c r="H148" s="207">
        <v>30</v>
      </c>
      <c r="I148" s="208"/>
      <c r="J148" s="209">
        <f>ROUND(I148*H148,2)</f>
        <v>0</v>
      </c>
      <c r="K148" s="210"/>
      <c r="L148" s="42"/>
      <c r="M148" s="211" t="s">
        <v>28</v>
      </c>
      <c r="N148" s="212" t="s">
        <v>46</v>
      </c>
      <c r="O148" s="82"/>
      <c r="P148" s="213">
        <f>O148*H148</f>
        <v>0</v>
      </c>
      <c r="Q148" s="213">
        <v>0.0044008</v>
      </c>
      <c r="R148" s="213">
        <f>Q148*H148</f>
        <v>0.132024</v>
      </c>
      <c r="S148" s="213">
        <v>0</v>
      </c>
      <c r="T148" s="214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5" t="s">
        <v>187</v>
      </c>
      <c r="AT148" s="215" t="s">
        <v>183</v>
      </c>
      <c r="AU148" s="215" t="s">
        <v>188</v>
      </c>
      <c r="AY148" s="15" t="s">
        <v>178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5" t="s">
        <v>182</v>
      </c>
      <c r="BK148" s="216">
        <f>ROUND(I148*H148,2)</f>
        <v>0</v>
      </c>
      <c r="BL148" s="15" t="s">
        <v>187</v>
      </c>
      <c r="BM148" s="215" t="s">
        <v>2304</v>
      </c>
    </row>
    <row r="149" spans="1:65" s="2" customFormat="1" ht="37.8" customHeight="1">
      <c r="A149" s="36"/>
      <c r="B149" s="37"/>
      <c r="C149" s="203" t="s">
        <v>282</v>
      </c>
      <c r="D149" s="203" t="s">
        <v>183</v>
      </c>
      <c r="E149" s="204" t="s">
        <v>2305</v>
      </c>
      <c r="F149" s="205" t="s">
        <v>2306</v>
      </c>
      <c r="G149" s="206" t="s">
        <v>204</v>
      </c>
      <c r="H149" s="207">
        <v>38</v>
      </c>
      <c r="I149" s="208"/>
      <c r="J149" s="209">
        <f>ROUND(I149*H149,2)</f>
        <v>0</v>
      </c>
      <c r="K149" s="210"/>
      <c r="L149" s="42"/>
      <c r="M149" s="211" t="s">
        <v>28</v>
      </c>
      <c r="N149" s="212" t="s">
        <v>46</v>
      </c>
      <c r="O149" s="82"/>
      <c r="P149" s="213">
        <f>O149*H149</f>
        <v>0</v>
      </c>
      <c r="Q149" s="213">
        <v>0.0118218</v>
      </c>
      <c r="R149" s="213">
        <f>Q149*H149</f>
        <v>0.4492284</v>
      </c>
      <c r="S149" s="213">
        <v>0</v>
      </c>
      <c r="T149" s="214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5" t="s">
        <v>187</v>
      </c>
      <c r="AT149" s="215" t="s">
        <v>183</v>
      </c>
      <c r="AU149" s="215" t="s">
        <v>188</v>
      </c>
      <c r="AY149" s="15" t="s">
        <v>178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5" t="s">
        <v>182</v>
      </c>
      <c r="BK149" s="216">
        <f>ROUND(I149*H149,2)</f>
        <v>0</v>
      </c>
      <c r="BL149" s="15" t="s">
        <v>187</v>
      </c>
      <c r="BM149" s="215" t="s">
        <v>2307</v>
      </c>
    </row>
    <row r="150" spans="1:65" s="2" customFormat="1" ht="37.8" customHeight="1">
      <c r="A150" s="36"/>
      <c r="B150" s="37"/>
      <c r="C150" s="203" t="s">
        <v>286</v>
      </c>
      <c r="D150" s="203" t="s">
        <v>183</v>
      </c>
      <c r="E150" s="204" t="s">
        <v>2308</v>
      </c>
      <c r="F150" s="205" t="s">
        <v>2309</v>
      </c>
      <c r="G150" s="206" t="s">
        <v>374</v>
      </c>
      <c r="H150" s="207">
        <v>2</v>
      </c>
      <c r="I150" s="208"/>
      <c r="J150" s="209">
        <f>ROUND(I150*H150,2)</f>
        <v>0</v>
      </c>
      <c r="K150" s="210"/>
      <c r="L150" s="42"/>
      <c r="M150" s="211" t="s">
        <v>28</v>
      </c>
      <c r="N150" s="212" t="s">
        <v>46</v>
      </c>
      <c r="O150" s="82"/>
      <c r="P150" s="213">
        <f>O150*H150</f>
        <v>0</v>
      </c>
      <c r="Q150" s="213">
        <v>0.0001019</v>
      </c>
      <c r="R150" s="213">
        <f>Q150*H150</f>
        <v>0.0002038</v>
      </c>
      <c r="S150" s="213">
        <v>0</v>
      </c>
      <c r="T150" s="214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15" t="s">
        <v>187</v>
      </c>
      <c r="AT150" s="215" t="s">
        <v>183</v>
      </c>
      <c r="AU150" s="215" t="s">
        <v>188</v>
      </c>
      <c r="AY150" s="15" t="s">
        <v>178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5" t="s">
        <v>182</v>
      </c>
      <c r="BK150" s="216">
        <f>ROUND(I150*H150,2)</f>
        <v>0</v>
      </c>
      <c r="BL150" s="15" t="s">
        <v>187</v>
      </c>
      <c r="BM150" s="215" t="s">
        <v>2310</v>
      </c>
    </row>
    <row r="151" spans="1:65" s="2" customFormat="1" ht="14.4" customHeight="1">
      <c r="A151" s="36"/>
      <c r="B151" s="37"/>
      <c r="C151" s="217" t="s">
        <v>288</v>
      </c>
      <c r="D151" s="217" t="s">
        <v>272</v>
      </c>
      <c r="E151" s="218" t="s">
        <v>2311</v>
      </c>
      <c r="F151" s="219" t="s">
        <v>2312</v>
      </c>
      <c r="G151" s="220" t="s">
        <v>374</v>
      </c>
      <c r="H151" s="221">
        <v>2</v>
      </c>
      <c r="I151" s="222"/>
      <c r="J151" s="223">
        <f>ROUND(I151*H151,2)</f>
        <v>0</v>
      </c>
      <c r="K151" s="224"/>
      <c r="L151" s="225"/>
      <c r="M151" s="226" t="s">
        <v>28</v>
      </c>
      <c r="N151" s="227" t="s">
        <v>46</v>
      </c>
      <c r="O151" s="82"/>
      <c r="P151" s="213">
        <f>O151*H151</f>
        <v>0</v>
      </c>
      <c r="Q151" s="213">
        <v>0.00156</v>
      </c>
      <c r="R151" s="213">
        <f>Q151*H151</f>
        <v>0.00312</v>
      </c>
      <c r="S151" s="213">
        <v>0</v>
      </c>
      <c r="T151" s="21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5" t="s">
        <v>215</v>
      </c>
      <c r="AT151" s="215" t="s">
        <v>272</v>
      </c>
      <c r="AU151" s="215" t="s">
        <v>188</v>
      </c>
      <c r="AY151" s="15" t="s">
        <v>178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5" t="s">
        <v>182</v>
      </c>
      <c r="BK151" s="216">
        <f>ROUND(I151*H151,2)</f>
        <v>0</v>
      </c>
      <c r="BL151" s="15" t="s">
        <v>187</v>
      </c>
      <c r="BM151" s="215" t="s">
        <v>2313</v>
      </c>
    </row>
    <row r="152" spans="1:65" s="2" customFormat="1" ht="37.8" customHeight="1">
      <c r="A152" s="36"/>
      <c r="B152" s="37"/>
      <c r="C152" s="203" t="s">
        <v>293</v>
      </c>
      <c r="D152" s="203" t="s">
        <v>183</v>
      </c>
      <c r="E152" s="204" t="s">
        <v>641</v>
      </c>
      <c r="F152" s="205" t="s">
        <v>642</v>
      </c>
      <c r="G152" s="206" t="s">
        <v>374</v>
      </c>
      <c r="H152" s="207">
        <v>1</v>
      </c>
      <c r="I152" s="208"/>
      <c r="J152" s="209">
        <f>ROUND(I152*H152,2)</f>
        <v>0</v>
      </c>
      <c r="K152" s="210"/>
      <c r="L152" s="42"/>
      <c r="M152" s="211" t="s">
        <v>28</v>
      </c>
      <c r="N152" s="212" t="s">
        <v>46</v>
      </c>
      <c r="O152" s="82"/>
      <c r="P152" s="213">
        <f>O152*H152</f>
        <v>0</v>
      </c>
      <c r="Q152" s="213">
        <v>0.0001019</v>
      </c>
      <c r="R152" s="213">
        <f>Q152*H152</f>
        <v>0.0001019</v>
      </c>
      <c r="S152" s="213">
        <v>0</v>
      </c>
      <c r="T152" s="214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15" t="s">
        <v>187</v>
      </c>
      <c r="AT152" s="215" t="s">
        <v>183</v>
      </c>
      <c r="AU152" s="215" t="s">
        <v>188</v>
      </c>
      <c r="AY152" s="15" t="s">
        <v>178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5" t="s">
        <v>182</v>
      </c>
      <c r="BK152" s="216">
        <f>ROUND(I152*H152,2)</f>
        <v>0</v>
      </c>
      <c r="BL152" s="15" t="s">
        <v>187</v>
      </c>
      <c r="BM152" s="215" t="s">
        <v>2314</v>
      </c>
    </row>
    <row r="153" spans="1:65" s="2" customFormat="1" ht="24.15" customHeight="1">
      <c r="A153" s="36"/>
      <c r="B153" s="37"/>
      <c r="C153" s="217" t="s">
        <v>297</v>
      </c>
      <c r="D153" s="217" t="s">
        <v>272</v>
      </c>
      <c r="E153" s="218" t="s">
        <v>645</v>
      </c>
      <c r="F153" s="219" t="s">
        <v>646</v>
      </c>
      <c r="G153" s="220" t="s">
        <v>374</v>
      </c>
      <c r="H153" s="221">
        <v>1</v>
      </c>
      <c r="I153" s="222"/>
      <c r="J153" s="223">
        <f>ROUND(I153*H153,2)</f>
        <v>0</v>
      </c>
      <c r="K153" s="224"/>
      <c r="L153" s="225"/>
      <c r="M153" s="226" t="s">
        <v>28</v>
      </c>
      <c r="N153" s="227" t="s">
        <v>46</v>
      </c>
      <c r="O153" s="82"/>
      <c r="P153" s="213">
        <f>O153*H153</f>
        <v>0</v>
      </c>
      <c r="Q153" s="213">
        <v>0.0028</v>
      </c>
      <c r="R153" s="213">
        <f>Q153*H153</f>
        <v>0.0028</v>
      </c>
      <c r="S153" s="213">
        <v>0</v>
      </c>
      <c r="T153" s="21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15" t="s">
        <v>215</v>
      </c>
      <c r="AT153" s="215" t="s">
        <v>272</v>
      </c>
      <c r="AU153" s="215" t="s">
        <v>188</v>
      </c>
      <c r="AY153" s="15" t="s">
        <v>178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5" t="s">
        <v>182</v>
      </c>
      <c r="BK153" s="216">
        <f>ROUND(I153*H153,2)</f>
        <v>0</v>
      </c>
      <c r="BL153" s="15" t="s">
        <v>187</v>
      </c>
      <c r="BM153" s="215" t="s">
        <v>2315</v>
      </c>
    </row>
    <row r="154" spans="1:65" s="2" customFormat="1" ht="37.8" customHeight="1">
      <c r="A154" s="36"/>
      <c r="B154" s="37"/>
      <c r="C154" s="203" t="s">
        <v>303</v>
      </c>
      <c r="D154" s="203" t="s">
        <v>183</v>
      </c>
      <c r="E154" s="204" t="s">
        <v>2316</v>
      </c>
      <c r="F154" s="205" t="s">
        <v>2317</v>
      </c>
      <c r="G154" s="206" t="s">
        <v>374</v>
      </c>
      <c r="H154" s="207">
        <v>1</v>
      </c>
      <c r="I154" s="208"/>
      <c r="J154" s="209">
        <f>ROUND(I154*H154,2)</f>
        <v>0</v>
      </c>
      <c r="K154" s="210"/>
      <c r="L154" s="42"/>
      <c r="M154" s="211" t="s">
        <v>28</v>
      </c>
      <c r="N154" s="212" t="s">
        <v>46</v>
      </c>
      <c r="O154" s="82"/>
      <c r="P154" s="213">
        <f>O154*H154</f>
        <v>0</v>
      </c>
      <c r="Q154" s="213">
        <v>0.0001019</v>
      </c>
      <c r="R154" s="213">
        <f>Q154*H154</f>
        <v>0.0001019</v>
      </c>
      <c r="S154" s="213">
        <v>0</v>
      </c>
      <c r="T154" s="214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15" t="s">
        <v>187</v>
      </c>
      <c r="AT154" s="215" t="s">
        <v>183</v>
      </c>
      <c r="AU154" s="215" t="s">
        <v>188</v>
      </c>
      <c r="AY154" s="15" t="s">
        <v>178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5" t="s">
        <v>182</v>
      </c>
      <c r="BK154" s="216">
        <f>ROUND(I154*H154,2)</f>
        <v>0</v>
      </c>
      <c r="BL154" s="15" t="s">
        <v>187</v>
      </c>
      <c r="BM154" s="215" t="s">
        <v>2318</v>
      </c>
    </row>
    <row r="155" spans="1:65" s="2" customFormat="1" ht="14.4" customHeight="1">
      <c r="A155" s="36"/>
      <c r="B155" s="37"/>
      <c r="C155" s="217" t="s">
        <v>307</v>
      </c>
      <c r="D155" s="217" t="s">
        <v>272</v>
      </c>
      <c r="E155" s="218" t="s">
        <v>2319</v>
      </c>
      <c r="F155" s="219" t="s">
        <v>2320</v>
      </c>
      <c r="G155" s="220" t="s">
        <v>374</v>
      </c>
      <c r="H155" s="221">
        <v>1</v>
      </c>
      <c r="I155" s="222"/>
      <c r="J155" s="223">
        <f>ROUND(I155*H155,2)</f>
        <v>0</v>
      </c>
      <c r="K155" s="224"/>
      <c r="L155" s="225"/>
      <c r="M155" s="226" t="s">
        <v>28</v>
      </c>
      <c r="N155" s="227" t="s">
        <v>46</v>
      </c>
      <c r="O155" s="82"/>
      <c r="P155" s="213">
        <f>O155*H155</f>
        <v>0</v>
      </c>
      <c r="Q155" s="213">
        <v>0.00079</v>
      </c>
      <c r="R155" s="213">
        <f>Q155*H155</f>
        <v>0.00079</v>
      </c>
      <c r="S155" s="213">
        <v>0</v>
      </c>
      <c r="T155" s="214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15" t="s">
        <v>215</v>
      </c>
      <c r="AT155" s="215" t="s">
        <v>272</v>
      </c>
      <c r="AU155" s="215" t="s">
        <v>188</v>
      </c>
      <c r="AY155" s="15" t="s">
        <v>178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5" t="s">
        <v>182</v>
      </c>
      <c r="BK155" s="216">
        <f>ROUND(I155*H155,2)</f>
        <v>0</v>
      </c>
      <c r="BL155" s="15" t="s">
        <v>187</v>
      </c>
      <c r="BM155" s="215" t="s">
        <v>2321</v>
      </c>
    </row>
    <row r="156" spans="1:63" s="12" customFormat="1" ht="20.85" customHeight="1">
      <c r="A156" s="12"/>
      <c r="B156" s="187"/>
      <c r="C156" s="188"/>
      <c r="D156" s="189" t="s">
        <v>73</v>
      </c>
      <c r="E156" s="201" t="s">
        <v>557</v>
      </c>
      <c r="F156" s="201" t="s">
        <v>648</v>
      </c>
      <c r="G156" s="188"/>
      <c r="H156" s="188"/>
      <c r="I156" s="191"/>
      <c r="J156" s="202">
        <f>BK156</f>
        <v>0</v>
      </c>
      <c r="K156" s="188"/>
      <c r="L156" s="193"/>
      <c r="M156" s="194"/>
      <c r="N156" s="195"/>
      <c r="O156" s="195"/>
      <c r="P156" s="196">
        <f>SUM(P157:P169)</f>
        <v>0</v>
      </c>
      <c r="Q156" s="195"/>
      <c r="R156" s="196">
        <f>SUM(R157:R169)</f>
        <v>9.688850127999999</v>
      </c>
      <c r="S156" s="195"/>
      <c r="T156" s="197">
        <f>SUM(T157:T169)</f>
        <v>1.2555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98" t="s">
        <v>82</v>
      </c>
      <c r="AT156" s="199" t="s">
        <v>73</v>
      </c>
      <c r="AU156" s="199" t="s">
        <v>182</v>
      </c>
      <c r="AY156" s="198" t="s">
        <v>178</v>
      </c>
      <c r="BK156" s="200">
        <f>SUM(BK157:BK169)</f>
        <v>0</v>
      </c>
    </row>
    <row r="157" spans="1:65" s="2" customFormat="1" ht="24.15" customHeight="1">
      <c r="A157" s="36"/>
      <c r="B157" s="37"/>
      <c r="C157" s="203" t="s">
        <v>311</v>
      </c>
      <c r="D157" s="203" t="s">
        <v>183</v>
      </c>
      <c r="E157" s="204" t="s">
        <v>2322</v>
      </c>
      <c r="F157" s="205" t="s">
        <v>2323</v>
      </c>
      <c r="G157" s="206" t="s">
        <v>213</v>
      </c>
      <c r="H157" s="207">
        <v>2.511</v>
      </c>
      <c r="I157" s="208"/>
      <c r="J157" s="209">
        <f>ROUND(I157*H157,2)</f>
        <v>0</v>
      </c>
      <c r="K157" s="210"/>
      <c r="L157" s="42"/>
      <c r="M157" s="211" t="s">
        <v>28</v>
      </c>
      <c r="N157" s="212" t="s">
        <v>46</v>
      </c>
      <c r="O157" s="82"/>
      <c r="P157" s="213">
        <f>O157*H157</f>
        <v>0</v>
      </c>
      <c r="Q157" s="213">
        <v>0</v>
      </c>
      <c r="R157" s="213">
        <f>Q157*H157</f>
        <v>0</v>
      </c>
      <c r="S157" s="213">
        <v>0.5</v>
      </c>
      <c r="T157" s="214">
        <f>S157*H157</f>
        <v>1.2555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15" t="s">
        <v>187</v>
      </c>
      <c r="AT157" s="215" t="s">
        <v>183</v>
      </c>
      <c r="AU157" s="215" t="s">
        <v>188</v>
      </c>
      <c r="AY157" s="15" t="s">
        <v>178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5" t="s">
        <v>182</v>
      </c>
      <c r="BK157" s="216">
        <f>ROUND(I157*H157,2)</f>
        <v>0</v>
      </c>
      <c r="BL157" s="15" t="s">
        <v>187</v>
      </c>
      <c r="BM157" s="215" t="s">
        <v>2324</v>
      </c>
    </row>
    <row r="158" spans="1:65" s="2" customFormat="1" ht="14.4" customHeight="1">
      <c r="A158" s="36"/>
      <c r="B158" s="37"/>
      <c r="C158" s="203" t="s">
        <v>315</v>
      </c>
      <c r="D158" s="203" t="s">
        <v>183</v>
      </c>
      <c r="E158" s="204" t="s">
        <v>654</v>
      </c>
      <c r="F158" s="205" t="s">
        <v>655</v>
      </c>
      <c r="G158" s="206" t="s">
        <v>204</v>
      </c>
      <c r="H158" s="207">
        <v>30</v>
      </c>
      <c r="I158" s="208"/>
      <c r="J158" s="209">
        <f>ROUND(I158*H158,2)</f>
        <v>0</v>
      </c>
      <c r="K158" s="210"/>
      <c r="L158" s="42"/>
      <c r="M158" s="211" t="s">
        <v>28</v>
      </c>
      <c r="N158" s="212" t="s">
        <v>46</v>
      </c>
      <c r="O158" s="82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15" t="s">
        <v>187</v>
      </c>
      <c r="AT158" s="215" t="s">
        <v>183</v>
      </c>
      <c r="AU158" s="215" t="s">
        <v>188</v>
      </c>
      <c r="AY158" s="15" t="s">
        <v>178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5" t="s">
        <v>182</v>
      </c>
      <c r="BK158" s="216">
        <f>ROUND(I158*H158,2)</f>
        <v>0</v>
      </c>
      <c r="BL158" s="15" t="s">
        <v>187</v>
      </c>
      <c r="BM158" s="215" t="s">
        <v>2325</v>
      </c>
    </row>
    <row r="159" spans="1:65" s="2" customFormat="1" ht="24.15" customHeight="1">
      <c r="A159" s="36"/>
      <c r="B159" s="37"/>
      <c r="C159" s="203" t="s">
        <v>320</v>
      </c>
      <c r="D159" s="203" t="s">
        <v>183</v>
      </c>
      <c r="E159" s="204" t="s">
        <v>2326</v>
      </c>
      <c r="F159" s="205" t="s">
        <v>2327</v>
      </c>
      <c r="G159" s="206" t="s">
        <v>204</v>
      </c>
      <c r="H159" s="207">
        <v>38</v>
      </c>
      <c r="I159" s="208"/>
      <c r="J159" s="209">
        <f>ROUND(I159*H159,2)</f>
        <v>0</v>
      </c>
      <c r="K159" s="210"/>
      <c r="L159" s="42"/>
      <c r="M159" s="211" t="s">
        <v>28</v>
      </c>
      <c r="N159" s="212" t="s">
        <v>46</v>
      </c>
      <c r="O159" s="82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15" t="s">
        <v>187</v>
      </c>
      <c r="AT159" s="215" t="s">
        <v>183</v>
      </c>
      <c r="AU159" s="215" t="s">
        <v>188</v>
      </c>
      <c r="AY159" s="15" t="s">
        <v>178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5" t="s">
        <v>182</v>
      </c>
      <c r="BK159" s="216">
        <f>ROUND(I159*H159,2)</f>
        <v>0</v>
      </c>
      <c r="BL159" s="15" t="s">
        <v>187</v>
      </c>
      <c r="BM159" s="215" t="s">
        <v>2328</v>
      </c>
    </row>
    <row r="160" spans="1:65" s="2" customFormat="1" ht="37.8" customHeight="1">
      <c r="A160" s="36"/>
      <c r="B160" s="37"/>
      <c r="C160" s="203" t="s">
        <v>324</v>
      </c>
      <c r="D160" s="203" t="s">
        <v>183</v>
      </c>
      <c r="E160" s="204" t="s">
        <v>2329</v>
      </c>
      <c r="F160" s="205" t="s">
        <v>2330</v>
      </c>
      <c r="G160" s="206" t="s">
        <v>374</v>
      </c>
      <c r="H160" s="207">
        <v>1</v>
      </c>
      <c r="I160" s="208"/>
      <c r="J160" s="209">
        <f>ROUND(I160*H160,2)</f>
        <v>0</v>
      </c>
      <c r="K160" s="210"/>
      <c r="L160" s="42"/>
      <c r="M160" s="211" t="s">
        <v>28</v>
      </c>
      <c r="N160" s="212" t="s">
        <v>46</v>
      </c>
      <c r="O160" s="82"/>
      <c r="P160" s="213">
        <f>O160*H160</f>
        <v>0</v>
      </c>
      <c r="Q160" s="213">
        <v>3.318836128</v>
      </c>
      <c r="R160" s="213">
        <f>Q160*H160</f>
        <v>3.318836128</v>
      </c>
      <c r="S160" s="213">
        <v>0</v>
      </c>
      <c r="T160" s="214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15" t="s">
        <v>187</v>
      </c>
      <c r="AT160" s="215" t="s">
        <v>183</v>
      </c>
      <c r="AU160" s="215" t="s">
        <v>188</v>
      </c>
      <c r="AY160" s="15" t="s">
        <v>178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5" t="s">
        <v>182</v>
      </c>
      <c r="BK160" s="216">
        <f>ROUND(I160*H160,2)</f>
        <v>0</v>
      </c>
      <c r="BL160" s="15" t="s">
        <v>187</v>
      </c>
      <c r="BM160" s="215" t="s">
        <v>2331</v>
      </c>
    </row>
    <row r="161" spans="1:65" s="2" customFormat="1" ht="24.15" customHeight="1">
      <c r="A161" s="36"/>
      <c r="B161" s="37"/>
      <c r="C161" s="203" t="s">
        <v>330</v>
      </c>
      <c r="D161" s="203" t="s">
        <v>183</v>
      </c>
      <c r="E161" s="204" t="s">
        <v>662</v>
      </c>
      <c r="F161" s="205" t="s">
        <v>663</v>
      </c>
      <c r="G161" s="206" t="s">
        <v>374</v>
      </c>
      <c r="H161" s="207">
        <v>7</v>
      </c>
      <c r="I161" s="208"/>
      <c r="J161" s="209">
        <f>ROUND(I161*H161,2)</f>
        <v>0</v>
      </c>
      <c r="K161" s="210"/>
      <c r="L161" s="42"/>
      <c r="M161" s="211" t="s">
        <v>28</v>
      </c>
      <c r="N161" s="212" t="s">
        <v>46</v>
      </c>
      <c r="O161" s="82"/>
      <c r="P161" s="213">
        <f>O161*H161</f>
        <v>0</v>
      </c>
      <c r="Q161" s="213">
        <v>0.010186</v>
      </c>
      <c r="R161" s="213">
        <f>Q161*H161</f>
        <v>0.071302</v>
      </c>
      <c r="S161" s="213">
        <v>0</v>
      </c>
      <c r="T161" s="214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15" t="s">
        <v>187</v>
      </c>
      <c r="AT161" s="215" t="s">
        <v>183</v>
      </c>
      <c r="AU161" s="215" t="s">
        <v>188</v>
      </c>
      <c r="AY161" s="15" t="s">
        <v>178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5" t="s">
        <v>182</v>
      </c>
      <c r="BK161" s="216">
        <f>ROUND(I161*H161,2)</f>
        <v>0</v>
      </c>
      <c r="BL161" s="15" t="s">
        <v>187</v>
      </c>
      <c r="BM161" s="215" t="s">
        <v>2332</v>
      </c>
    </row>
    <row r="162" spans="1:65" s="2" customFormat="1" ht="14.4" customHeight="1">
      <c r="A162" s="36"/>
      <c r="B162" s="37"/>
      <c r="C162" s="217" t="s">
        <v>334</v>
      </c>
      <c r="D162" s="217" t="s">
        <v>272</v>
      </c>
      <c r="E162" s="218" t="s">
        <v>666</v>
      </c>
      <c r="F162" s="219" t="s">
        <v>667</v>
      </c>
      <c r="G162" s="220" t="s">
        <v>374</v>
      </c>
      <c r="H162" s="221">
        <v>7</v>
      </c>
      <c r="I162" s="222"/>
      <c r="J162" s="223">
        <f>ROUND(I162*H162,2)</f>
        <v>0</v>
      </c>
      <c r="K162" s="224"/>
      <c r="L162" s="225"/>
      <c r="M162" s="226" t="s">
        <v>28</v>
      </c>
      <c r="N162" s="227" t="s">
        <v>46</v>
      </c>
      <c r="O162" s="82"/>
      <c r="P162" s="213">
        <f>O162*H162</f>
        <v>0</v>
      </c>
      <c r="Q162" s="213">
        <v>0.254</v>
      </c>
      <c r="R162" s="213">
        <f>Q162*H162</f>
        <v>1.778</v>
      </c>
      <c r="S162" s="213">
        <v>0</v>
      </c>
      <c r="T162" s="214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15" t="s">
        <v>215</v>
      </c>
      <c r="AT162" s="215" t="s">
        <v>272</v>
      </c>
      <c r="AU162" s="215" t="s">
        <v>188</v>
      </c>
      <c r="AY162" s="15" t="s">
        <v>178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5" t="s">
        <v>182</v>
      </c>
      <c r="BK162" s="216">
        <f>ROUND(I162*H162,2)</f>
        <v>0</v>
      </c>
      <c r="BL162" s="15" t="s">
        <v>187</v>
      </c>
      <c r="BM162" s="215" t="s">
        <v>2333</v>
      </c>
    </row>
    <row r="163" spans="1:65" s="2" customFormat="1" ht="24.15" customHeight="1">
      <c r="A163" s="36"/>
      <c r="B163" s="37"/>
      <c r="C163" s="203" t="s">
        <v>338</v>
      </c>
      <c r="D163" s="203" t="s">
        <v>183</v>
      </c>
      <c r="E163" s="204" t="s">
        <v>670</v>
      </c>
      <c r="F163" s="205" t="s">
        <v>671</v>
      </c>
      <c r="G163" s="206" t="s">
        <v>374</v>
      </c>
      <c r="H163" s="207">
        <v>2</v>
      </c>
      <c r="I163" s="208"/>
      <c r="J163" s="209">
        <f>ROUND(I163*H163,2)</f>
        <v>0</v>
      </c>
      <c r="K163" s="210"/>
      <c r="L163" s="42"/>
      <c r="M163" s="211" t="s">
        <v>28</v>
      </c>
      <c r="N163" s="212" t="s">
        <v>46</v>
      </c>
      <c r="O163" s="82"/>
      <c r="P163" s="213">
        <f>O163*H163</f>
        <v>0</v>
      </c>
      <c r="Q163" s="213">
        <v>0.01248</v>
      </c>
      <c r="R163" s="213">
        <f>Q163*H163</f>
        <v>0.02496</v>
      </c>
      <c r="S163" s="213">
        <v>0</v>
      </c>
      <c r="T163" s="214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15" t="s">
        <v>187</v>
      </c>
      <c r="AT163" s="215" t="s">
        <v>183</v>
      </c>
      <c r="AU163" s="215" t="s">
        <v>188</v>
      </c>
      <c r="AY163" s="15" t="s">
        <v>178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5" t="s">
        <v>182</v>
      </c>
      <c r="BK163" s="216">
        <f>ROUND(I163*H163,2)</f>
        <v>0</v>
      </c>
      <c r="BL163" s="15" t="s">
        <v>187</v>
      </c>
      <c r="BM163" s="215" t="s">
        <v>2334</v>
      </c>
    </row>
    <row r="164" spans="1:65" s="2" customFormat="1" ht="24.15" customHeight="1">
      <c r="A164" s="36"/>
      <c r="B164" s="37"/>
      <c r="C164" s="217" t="s">
        <v>342</v>
      </c>
      <c r="D164" s="217" t="s">
        <v>272</v>
      </c>
      <c r="E164" s="218" t="s">
        <v>674</v>
      </c>
      <c r="F164" s="219" t="s">
        <v>675</v>
      </c>
      <c r="G164" s="220" t="s">
        <v>374</v>
      </c>
      <c r="H164" s="221">
        <v>2</v>
      </c>
      <c r="I164" s="222"/>
      <c r="J164" s="223">
        <f>ROUND(I164*H164,2)</f>
        <v>0</v>
      </c>
      <c r="K164" s="224"/>
      <c r="L164" s="225"/>
      <c r="M164" s="226" t="s">
        <v>28</v>
      </c>
      <c r="N164" s="227" t="s">
        <v>46</v>
      </c>
      <c r="O164" s="82"/>
      <c r="P164" s="213">
        <f>O164*H164</f>
        <v>0</v>
      </c>
      <c r="Q164" s="213">
        <v>0.548</v>
      </c>
      <c r="R164" s="213">
        <f>Q164*H164</f>
        <v>1.096</v>
      </c>
      <c r="S164" s="213">
        <v>0</v>
      </c>
      <c r="T164" s="214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15" t="s">
        <v>215</v>
      </c>
      <c r="AT164" s="215" t="s">
        <v>272</v>
      </c>
      <c r="AU164" s="215" t="s">
        <v>188</v>
      </c>
      <c r="AY164" s="15" t="s">
        <v>178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5" t="s">
        <v>182</v>
      </c>
      <c r="BK164" s="216">
        <f>ROUND(I164*H164,2)</f>
        <v>0</v>
      </c>
      <c r="BL164" s="15" t="s">
        <v>187</v>
      </c>
      <c r="BM164" s="215" t="s">
        <v>2335</v>
      </c>
    </row>
    <row r="165" spans="1:65" s="2" customFormat="1" ht="24.15" customHeight="1">
      <c r="A165" s="36"/>
      <c r="B165" s="37"/>
      <c r="C165" s="203" t="s">
        <v>346</v>
      </c>
      <c r="D165" s="203" t="s">
        <v>183</v>
      </c>
      <c r="E165" s="204" t="s">
        <v>678</v>
      </c>
      <c r="F165" s="205" t="s">
        <v>679</v>
      </c>
      <c r="G165" s="206" t="s">
        <v>374</v>
      </c>
      <c r="H165" s="207">
        <v>2</v>
      </c>
      <c r="I165" s="208"/>
      <c r="J165" s="209">
        <f>ROUND(I165*H165,2)</f>
        <v>0</v>
      </c>
      <c r="K165" s="210"/>
      <c r="L165" s="42"/>
      <c r="M165" s="211" t="s">
        <v>28</v>
      </c>
      <c r="N165" s="212" t="s">
        <v>46</v>
      </c>
      <c r="O165" s="82"/>
      <c r="P165" s="213">
        <f>O165*H165</f>
        <v>0</v>
      </c>
      <c r="Q165" s="213">
        <v>0.028538</v>
      </c>
      <c r="R165" s="213">
        <f>Q165*H165</f>
        <v>0.057076</v>
      </c>
      <c r="S165" s="213">
        <v>0</v>
      </c>
      <c r="T165" s="214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15" t="s">
        <v>187</v>
      </c>
      <c r="AT165" s="215" t="s">
        <v>183</v>
      </c>
      <c r="AU165" s="215" t="s">
        <v>188</v>
      </c>
      <c r="AY165" s="15" t="s">
        <v>178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5" t="s">
        <v>182</v>
      </c>
      <c r="BK165" s="216">
        <f>ROUND(I165*H165,2)</f>
        <v>0</v>
      </c>
      <c r="BL165" s="15" t="s">
        <v>187</v>
      </c>
      <c r="BM165" s="215" t="s">
        <v>2336</v>
      </c>
    </row>
    <row r="166" spans="1:65" s="2" customFormat="1" ht="24.15" customHeight="1">
      <c r="A166" s="36"/>
      <c r="B166" s="37"/>
      <c r="C166" s="217" t="s">
        <v>350</v>
      </c>
      <c r="D166" s="217" t="s">
        <v>272</v>
      </c>
      <c r="E166" s="218" t="s">
        <v>682</v>
      </c>
      <c r="F166" s="219" t="s">
        <v>683</v>
      </c>
      <c r="G166" s="220" t="s">
        <v>374</v>
      </c>
      <c r="H166" s="221">
        <v>2</v>
      </c>
      <c r="I166" s="222"/>
      <c r="J166" s="223">
        <f>ROUND(I166*H166,2)</f>
        <v>0</v>
      </c>
      <c r="K166" s="224"/>
      <c r="L166" s="225"/>
      <c r="M166" s="226" t="s">
        <v>28</v>
      </c>
      <c r="N166" s="227" t="s">
        <v>46</v>
      </c>
      <c r="O166" s="82"/>
      <c r="P166" s="213">
        <f>O166*H166</f>
        <v>0</v>
      </c>
      <c r="Q166" s="213">
        <v>1.363</v>
      </c>
      <c r="R166" s="213">
        <f>Q166*H166</f>
        <v>2.726</v>
      </c>
      <c r="S166" s="213">
        <v>0</v>
      </c>
      <c r="T166" s="214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15" t="s">
        <v>215</v>
      </c>
      <c r="AT166" s="215" t="s">
        <v>272</v>
      </c>
      <c r="AU166" s="215" t="s">
        <v>188</v>
      </c>
      <c r="AY166" s="15" t="s">
        <v>178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5" t="s">
        <v>182</v>
      </c>
      <c r="BK166" s="216">
        <f>ROUND(I166*H166,2)</f>
        <v>0</v>
      </c>
      <c r="BL166" s="15" t="s">
        <v>187</v>
      </c>
      <c r="BM166" s="215" t="s">
        <v>2337</v>
      </c>
    </row>
    <row r="167" spans="1:65" s="2" customFormat="1" ht="24.15" customHeight="1">
      <c r="A167" s="36"/>
      <c r="B167" s="37"/>
      <c r="C167" s="217" t="s">
        <v>354</v>
      </c>
      <c r="D167" s="217" t="s">
        <v>272</v>
      </c>
      <c r="E167" s="218" t="s">
        <v>686</v>
      </c>
      <c r="F167" s="219" t="s">
        <v>687</v>
      </c>
      <c r="G167" s="220" t="s">
        <v>374</v>
      </c>
      <c r="H167" s="221">
        <v>11</v>
      </c>
      <c r="I167" s="222"/>
      <c r="J167" s="223">
        <f>ROUND(I167*H167,2)</f>
        <v>0</v>
      </c>
      <c r="K167" s="224"/>
      <c r="L167" s="225"/>
      <c r="M167" s="226" t="s">
        <v>28</v>
      </c>
      <c r="N167" s="227" t="s">
        <v>46</v>
      </c>
      <c r="O167" s="82"/>
      <c r="P167" s="213">
        <f>O167*H167</f>
        <v>0</v>
      </c>
      <c r="Q167" s="213">
        <v>0.002</v>
      </c>
      <c r="R167" s="213">
        <f>Q167*H167</f>
        <v>0.022</v>
      </c>
      <c r="S167" s="213">
        <v>0</v>
      </c>
      <c r="T167" s="214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15" t="s">
        <v>215</v>
      </c>
      <c r="AT167" s="215" t="s">
        <v>272</v>
      </c>
      <c r="AU167" s="215" t="s">
        <v>188</v>
      </c>
      <c r="AY167" s="15" t="s">
        <v>178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5" t="s">
        <v>182</v>
      </c>
      <c r="BK167" s="216">
        <f>ROUND(I167*H167,2)</f>
        <v>0</v>
      </c>
      <c r="BL167" s="15" t="s">
        <v>187</v>
      </c>
      <c r="BM167" s="215" t="s">
        <v>2338</v>
      </c>
    </row>
    <row r="168" spans="1:65" s="2" customFormat="1" ht="24.15" customHeight="1">
      <c r="A168" s="36"/>
      <c r="B168" s="37"/>
      <c r="C168" s="203" t="s">
        <v>358</v>
      </c>
      <c r="D168" s="203" t="s">
        <v>183</v>
      </c>
      <c r="E168" s="204" t="s">
        <v>714</v>
      </c>
      <c r="F168" s="205" t="s">
        <v>715</v>
      </c>
      <c r="G168" s="206" t="s">
        <v>374</v>
      </c>
      <c r="H168" s="207">
        <v>2</v>
      </c>
      <c r="I168" s="208"/>
      <c r="J168" s="209">
        <f>ROUND(I168*H168,2)</f>
        <v>0</v>
      </c>
      <c r="K168" s="210"/>
      <c r="L168" s="42"/>
      <c r="M168" s="211" t="s">
        <v>28</v>
      </c>
      <c r="N168" s="212" t="s">
        <v>46</v>
      </c>
      <c r="O168" s="82"/>
      <c r="P168" s="213">
        <f>O168*H168</f>
        <v>0</v>
      </c>
      <c r="Q168" s="213">
        <v>0.217338</v>
      </c>
      <c r="R168" s="213">
        <f>Q168*H168</f>
        <v>0.434676</v>
      </c>
      <c r="S168" s="213">
        <v>0</v>
      </c>
      <c r="T168" s="214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15" t="s">
        <v>187</v>
      </c>
      <c r="AT168" s="215" t="s">
        <v>183</v>
      </c>
      <c r="AU168" s="215" t="s">
        <v>188</v>
      </c>
      <c r="AY168" s="15" t="s">
        <v>178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5" t="s">
        <v>182</v>
      </c>
      <c r="BK168" s="216">
        <f>ROUND(I168*H168,2)</f>
        <v>0</v>
      </c>
      <c r="BL168" s="15" t="s">
        <v>187</v>
      </c>
      <c r="BM168" s="215" t="s">
        <v>2339</v>
      </c>
    </row>
    <row r="169" spans="1:65" s="2" customFormat="1" ht="24.15" customHeight="1">
      <c r="A169" s="36"/>
      <c r="B169" s="37"/>
      <c r="C169" s="217" t="s">
        <v>362</v>
      </c>
      <c r="D169" s="217" t="s">
        <v>272</v>
      </c>
      <c r="E169" s="218" t="s">
        <v>718</v>
      </c>
      <c r="F169" s="219" t="s">
        <v>719</v>
      </c>
      <c r="G169" s="220" t="s">
        <v>374</v>
      </c>
      <c r="H169" s="221">
        <v>2</v>
      </c>
      <c r="I169" s="222"/>
      <c r="J169" s="223">
        <f>ROUND(I169*H169,2)</f>
        <v>0</v>
      </c>
      <c r="K169" s="224"/>
      <c r="L169" s="225"/>
      <c r="M169" s="226" t="s">
        <v>28</v>
      </c>
      <c r="N169" s="227" t="s">
        <v>46</v>
      </c>
      <c r="O169" s="82"/>
      <c r="P169" s="213">
        <f>O169*H169</f>
        <v>0</v>
      </c>
      <c r="Q169" s="213">
        <v>0.08</v>
      </c>
      <c r="R169" s="213">
        <f>Q169*H169</f>
        <v>0.16</v>
      </c>
      <c r="S169" s="213">
        <v>0</v>
      </c>
      <c r="T169" s="214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15" t="s">
        <v>215</v>
      </c>
      <c r="AT169" s="215" t="s">
        <v>272</v>
      </c>
      <c r="AU169" s="215" t="s">
        <v>188</v>
      </c>
      <c r="AY169" s="15" t="s">
        <v>178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5" t="s">
        <v>182</v>
      </c>
      <c r="BK169" s="216">
        <f>ROUND(I169*H169,2)</f>
        <v>0</v>
      </c>
      <c r="BL169" s="15" t="s">
        <v>187</v>
      </c>
      <c r="BM169" s="215" t="s">
        <v>2340</v>
      </c>
    </row>
    <row r="170" spans="1:63" s="12" customFormat="1" ht="22.8" customHeight="1">
      <c r="A170" s="12"/>
      <c r="B170" s="187"/>
      <c r="C170" s="188"/>
      <c r="D170" s="189" t="s">
        <v>73</v>
      </c>
      <c r="E170" s="201" t="s">
        <v>219</v>
      </c>
      <c r="F170" s="201" t="s">
        <v>725</v>
      </c>
      <c r="G170" s="188"/>
      <c r="H170" s="188"/>
      <c r="I170" s="191"/>
      <c r="J170" s="202">
        <f>BK170</f>
        <v>0</v>
      </c>
      <c r="K170" s="188"/>
      <c r="L170" s="193"/>
      <c r="M170" s="194"/>
      <c r="N170" s="195"/>
      <c r="O170" s="195"/>
      <c r="P170" s="196">
        <f>P171</f>
        <v>0</v>
      </c>
      <c r="Q170" s="195"/>
      <c r="R170" s="196">
        <f>R171</f>
        <v>0</v>
      </c>
      <c r="S170" s="195"/>
      <c r="T170" s="197">
        <f>T171</f>
        <v>20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98" t="s">
        <v>82</v>
      </c>
      <c r="AT170" s="199" t="s">
        <v>73</v>
      </c>
      <c r="AU170" s="199" t="s">
        <v>82</v>
      </c>
      <c r="AY170" s="198" t="s">
        <v>178</v>
      </c>
      <c r="BK170" s="200">
        <f>BK171</f>
        <v>0</v>
      </c>
    </row>
    <row r="171" spans="1:63" s="12" customFormat="1" ht="20.85" customHeight="1">
      <c r="A171" s="12"/>
      <c r="B171" s="187"/>
      <c r="C171" s="188"/>
      <c r="D171" s="189" t="s">
        <v>73</v>
      </c>
      <c r="E171" s="201" t="s">
        <v>575</v>
      </c>
      <c r="F171" s="201" t="s">
        <v>746</v>
      </c>
      <c r="G171" s="188"/>
      <c r="H171" s="188"/>
      <c r="I171" s="191"/>
      <c r="J171" s="202">
        <f>BK171</f>
        <v>0</v>
      </c>
      <c r="K171" s="188"/>
      <c r="L171" s="193"/>
      <c r="M171" s="194"/>
      <c r="N171" s="195"/>
      <c r="O171" s="195"/>
      <c r="P171" s="196">
        <f>SUM(P172:P174)</f>
        <v>0</v>
      </c>
      <c r="Q171" s="195"/>
      <c r="R171" s="196">
        <f>SUM(R172:R174)</f>
        <v>0</v>
      </c>
      <c r="S171" s="195"/>
      <c r="T171" s="197">
        <f>SUM(T172:T174)</f>
        <v>20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98" t="s">
        <v>82</v>
      </c>
      <c r="AT171" s="199" t="s">
        <v>73</v>
      </c>
      <c r="AU171" s="199" t="s">
        <v>182</v>
      </c>
      <c r="AY171" s="198" t="s">
        <v>178</v>
      </c>
      <c r="BK171" s="200">
        <f>SUM(BK172:BK174)</f>
        <v>0</v>
      </c>
    </row>
    <row r="172" spans="1:65" s="2" customFormat="1" ht="24.15" customHeight="1">
      <c r="A172" s="36"/>
      <c r="B172" s="37"/>
      <c r="C172" s="203" t="s">
        <v>367</v>
      </c>
      <c r="D172" s="203" t="s">
        <v>183</v>
      </c>
      <c r="E172" s="204" t="s">
        <v>748</v>
      </c>
      <c r="F172" s="205" t="s">
        <v>749</v>
      </c>
      <c r="G172" s="206" t="s">
        <v>186</v>
      </c>
      <c r="H172" s="207">
        <v>1000</v>
      </c>
      <c r="I172" s="208"/>
      <c r="J172" s="209">
        <f>ROUND(I172*H172,2)</f>
        <v>0</v>
      </c>
      <c r="K172" s="210"/>
      <c r="L172" s="42"/>
      <c r="M172" s="211" t="s">
        <v>28</v>
      </c>
      <c r="N172" s="212" t="s">
        <v>46</v>
      </c>
      <c r="O172" s="82"/>
      <c r="P172" s="213">
        <f>O172*H172</f>
        <v>0</v>
      </c>
      <c r="Q172" s="213">
        <v>0</v>
      </c>
      <c r="R172" s="213">
        <f>Q172*H172</f>
        <v>0</v>
      </c>
      <c r="S172" s="213">
        <v>0.02</v>
      </c>
      <c r="T172" s="214">
        <f>S172*H172</f>
        <v>20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15" t="s">
        <v>187</v>
      </c>
      <c r="AT172" s="215" t="s">
        <v>183</v>
      </c>
      <c r="AU172" s="215" t="s">
        <v>188</v>
      </c>
      <c r="AY172" s="15" t="s">
        <v>178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5" t="s">
        <v>182</v>
      </c>
      <c r="BK172" s="216">
        <f>ROUND(I172*H172,2)</f>
        <v>0</v>
      </c>
      <c r="BL172" s="15" t="s">
        <v>187</v>
      </c>
      <c r="BM172" s="215" t="s">
        <v>2098</v>
      </c>
    </row>
    <row r="173" spans="1:65" s="2" customFormat="1" ht="76.35" customHeight="1">
      <c r="A173" s="36"/>
      <c r="B173" s="37"/>
      <c r="C173" s="203" t="s">
        <v>371</v>
      </c>
      <c r="D173" s="203" t="s">
        <v>183</v>
      </c>
      <c r="E173" s="204" t="s">
        <v>2341</v>
      </c>
      <c r="F173" s="205" t="s">
        <v>2342</v>
      </c>
      <c r="G173" s="206" t="s">
        <v>186</v>
      </c>
      <c r="H173" s="207">
        <v>5.5</v>
      </c>
      <c r="I173" s="208"/>
      <c r="J173" s="209">
        <f>ROUND(I173*H173,2)</f>
        <v>0</v>
      </c>
      <c r="K173" s="210"/>
      <c r="L173" s="42"/>
      <c r="M173" s="211" t="s">
        <v>28</v>
      </c>
      <c r="N173" s="212" t="s">
        <v>46</v>
      </c>
      <c r="O173" s="82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15" t="s">
        <v>187</v>
      </c>
      <c r="AT173" s="215" t="s">
        <v>183</v>
      </c>
      <c r="AU173" s="215" t="s">
        <v>188</v>
      </c>
      <c r="AY173" s="15" t="s">
        <v>178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5" t="s">
        <v>182</v>
      </c>
      <c r="BK173" s="216">
        <f>ROUND(I173*H173,2)</f>
        <v>0</v>
      </c>
      <c r="BL173" s="15" t="s">
        <v>187</v>
      </c>
      <c r="BM173" s="215" t="s">
        <v>2343</v>
      </c>
    </row>
    <row r="174" spans="1:65" s="2" customFormat="1" ht="62.7" customHeight="1">
      <c r="A174" s="36"/>
      <c r="B174" s="37"/>
      <c r="C174" s="203" t="s">
        <v>376</v>
      </c>
      <c r="D174" s="203" t="s">
        <v>183</v>
      </c>
      <c r="E174" s="204" t="s">
        <v>2344</v>
      </c>
      <c r="F174" s="205" t="s">
        <v>2345</v>
      </c>
      <c r="G174" s="206" t="s">
        <v>186</v>
      </c>
      <c r="H174" s="207">
        <v>139.17</v>
      </c>
      <c r="I174" s="208"/>
      <c r="J174" s="209">
        <f>ROUND(I174*H174,2)</f>
        <v>0</v>
      </c>
      <c r="K174" s="210"/>
      <c r="L174" s="42"/>
      <c r="M174" s="211" t="s">
        <v>28</v>
      </c>
      <c r="N174" s="212" t="s">
        <v>46</v>
      </c>
      <c r="O174" s="82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15" t="s">
        <v>187</v>
      </c>
      <c r="AT174" s="215" t="s">
        <v>183</v>
      </c>
      <c r="AU174" s="215" t="s">
        <v>188</v>
      </c>
      <c r="AY174" s="15" t="s">
        <v>178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5" t="s">
        <v>182</v>
      </c>
      <c r="BK174" s="216">
        <f>ROUND(I174*H174,2)</f>
        <v>0</v>
      </c>
      <c r="BL174" s="15" t="s">
        <v>187</v>
      </c>
      <c r="BM174" s="215" t="s">
        <v>2346</v>
      </c>
    </row>
    <row r="175" spans="1:63" s="12" customFormat="1" ht="22.8" customHeight="1">
      <c r="A175" s="12"/>
      <c r="B175" s="187"/>
      <c r="C175" s="188"/>
      <c r="D175" s="189" t="s">
        <v>73</v>
      </c>
      <c r="E175" s="201" t="s">
        <v>912</v>
      </c>
      <c r="F175" s="201" t="s">
        <v>913</v>
      </c>
      <c r="G175" s="188"/>
      <c r="H175" s="188"/>
      <c r="I175" s="191"/>
      <c r="J175" s="202">
        <f>BK175</f>
        <v>0</v>
      </c>
      <c r="K175" s="188"/>
      <c r="L175" s="193"/>
      <c r="M175" s="194"/>
      <c r="N175" s="195"/>
      <c r="O175" s="195"/>
      <c r="P175" s="196">
        <f>SUM(P176:P179)</f>
        <v>0</v>
      </c>
      <c r="Q175" s="195"/>
      <c r="R175" s="196">
        <f>SUM(R176:R179)</f>
        <v>0</v>
      </c>
      <c r="S175" s="195"/>
      <c r="T175" s="197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98" t="s">
        <v>82</v>
      </c>
      <c r="AT175" s="199" t="s">
        <v>73</v>
      </c>
      <c r="AU175" s="199" t="s">
        <v>82</v>
      </c>
      <c r="AY175" s="198" t="s">
        <v>178</v>
      </c>
      <c r="BK175" s="200">
        <f>SUM(BK176:BK179)</f>
        <v>0</v>
      </c>
    </row>
    <row r="176" spans="1:65" s="2" customFormat="1" ht="37.8" customHeight="1">
      <c r="A176" s="36"/>
      <c r="B176" s="37"/>
      <c r="C176" s="203" t="s">
        <v>381</v>
      </c>
      <c r="D176" s="203" t="s">
        <v>183</v>
      </c>
      <c r="E176" s="204" t="s">
        <v>915</v>
      </c>
      <c r="F176" s="205" t="s">
        <v>916</v>
      </c>
      <c r="G176" s="206" t="s">
        <v>266</v>
      </c>
      <c r="H176" s="207">
        <v>140.347</v>
      </c>
      <c r="I176" s="208"/>
      <c r="J176" s="209">
        <f>ROUND(I176*H176,2)</f>
        <v>0</v>
      </c>
      <c r="K176" s="210"/>
      <c r="L176" s="42"/>
      <c r="M176" s="211" t="s">
        <v>28</v>
      </c>
      <c r="N176" s="212" t="s">
        <v>46</v>
      </c>
      <c r="O176" s="82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15" t="s">
        <v>187</v>
      </c>
      <c r="AT176" s="215" t="s">
        <v>183</v>
      </c>
      <c r="AU176" s="215" t="s">
        <v>182</v>
      </c>
      <c r="AY176" s="15" t="s">
        <v>178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5" t="s">
        <v>182</v>
      </c>
      <c r="BK176" s="216">
        <f>ROUND(I176*H176,2)</f>
        <v>0</v>
      </c>
      <c r="BL176" s="15" t="s">
        <v>187</v>
      </c>
      <c r="BM176" s="215" t="s">
        <v>2151</v>
      </c>
    </row>
    <row r="177" spans="1:65" s="2" customFormat="1" ht="24.15" customHeight="1">
      <c r="A177" s="36"/>
      <c r="B177" s="37"/>
      <c r="C177" s="203" t="s">
        <v>385</v>
      </c>
      <c r="D177" s="203" t="s">
        <v>183</v>
      </c>
      <c r="E177" s="204" t="s">
        <v>919</v>
      </c>
      <c r="F177" s="205" t="s">
        <v>920</v>
      </c>
      <c r="G177" s="206" t="s">
        <v>266</v>
      </c>
      <c r="H177" s="207">
        <v>140.347</v>
      </c>
      <c r="I177" s="208"/>
      <c r="J177" s="209">
        <f>ROUND(I177*H177,2)</f>
        <v>0</v>
      </c>
      <c r="K177" s="210"/>
      <c r="L177" s="42"/>
      <c r="M177" s="211" t="s">
        <v>28</v>
      </c>
      <c r="N177" s="212" t="s">
        <v>46</v>
      </c>
      <c r="O177" s="82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15" t="s">
        <v>187</v>
      </c>
      <c r="AT177" s="215" t="s">
        <v>183</v>
      </c>
      <c r="AU177" s="215" t="s">
        <v>182</v>
      </c>
      <c r="AY177" s="15" t="s">
        <v>178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5" t="s">
        <v>182</v>
      </c>
      <c r="BK177" s="216">
        <f>ROUND(I177*H177,2)</f>
        <v>0</v>
      </c>
      <c r="BL177" s="15" t="s">
        <v>187</v>
      </c>
      <c r="BM177" s="215" t="s">
        <v>2152</v>
      </c>
    </row>
    <row r="178" spans="1:65" s="2" customFormat="1" ht="37.8" customHeight="1">
      <c r="A178" s="36"/>
      <c r="B178" s="37"/>
      <c r="C178" s="203" t="s">
        <v>389</v>
      </c>
      <c r="D178" s="203" t="s">
        <v>183</v>
      </c>
      <c r="E178" s="204" t="s">
        <v>923</v>
      </c>
      <c r="F178" s="205" t="s">
        <v>924</v>
      </c>
      <c r="G178" s="206" t="s">
        <v>266</v>
      </c>
      <c r="H178" s="207">
        <v>1403.47</v>
      </c>
      <c r="I178" s="208"/>
      <c r="J178" s="209">
        <f>ROUND(I178*H178,2)</f>
        <v>0</v>
      </c>
      <c r="K178" s="210"/>
      <c r="L178" s="42"/>
      <c r="M178" s="211" t="s">
        <v>28</v>
      </c>
      <c r="N178" s="212" t="s">
        <v>46</v>
      </c>
      <c r="O178" s="82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15" t="s">
        <v>187</v>
      </c>
      <c r="AT178" s="215" t="s">
        <v>183</v>
      </c>
      <c r="AU178" s="215" t="s">
        <v>182</v>
      </c>
      <c r="AY178" s="15" t="s">
        <v>178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5" t="s">
        <v>182</v>
      </c>
      <c r="BK178" s="216">
        <f>ROUND(I178*H178,2)</f>
        <v>0</v>
      </c>
      <c r="BL178" s="15" t="s">
        <v>187</v>
      </c>
      <c r="BM178" s="215" t="s">
        <v>2153</v>
      </c>
    </row>
    <row r="179" spans="1:65" s="2" customFormat="1" ht="37.8" customHeight="1">
      <c r="A179" s="36"/>
      <c r="B179" s="37"/>
      <c r="C179" s="203" t="s">
        <v>395</v>
      </c>
      <c r="D179" s="203" t="s">
        <v>183</v>
      </c>
      <c r="E179" s="204" t="s">
        <v>927</v>
      </c>
      <c r="F179" s="205" t="s">
        <v>928</v>
      </c>
      <c r="G179" s="206" t="s">
        <v>266</v>
      </c>
      <c r="H179" s="207">
        <v>140.347</v>
      </c>
      <c r="I179" s="208"/>
      <c r="J179" s="209">
        <f>ROUND(I179*H179,2)</f>
        <v>0</v>
      </c>
      <c r="K179" s="210"/>
      <c r="L179" s="42"/>
      <c r="M179" s="211" t="s">
        <v>28</v>
      </c>
      <c r="N179" s="212" t="s">
        <v>46</v>
      </c>
      <c r="O179" s="82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15" t="s">
        <v>187</v>
      </c>
      <c r="AT179" s="215" t="s">
        <v>183</v>
      </c>
      <c r="AU179" s="215" t="s">
        <v>182</v>
      </c>
      <c r="AY179" s="15" t="s">
        <v>178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5" t="s">
        <v>182</v>
      </c>
      <c r="BK179" s="216">
        <f>ROUND(I179*H179,2)</f>
        <v>0</v>
      </c>
      <c r="BL179" s="15" t="s">
        <v>187</v>
      </c>
      <c r="BM179" s="215" t="s">
        <v>2154</v>
      </c>
    </row>
    <row r="180" spans="1:63" s="12" customFormat="1" ht="22.8" customHeight="1">
      <c r="A180" s="12"/>
      <c r="B180" s="187"/>
      <c r="C180" s="188"/>
      <c r="D180" s="189" t="s">
        <v>73</v>
      </c>
      <c r="E180" s="201" t="s">
        <v>934</v>
      </c>
      <c r="F180" s="201" t="s">
        <v>935</v>
      </c>
      <c r="G180" s="188"/>
      <c r="H180" s="188"/>
      <c r="I180" s="191"/>
      <c r="J180" s="202">
        <f>BK180</f>
        <v>0</v>
      </c>
      <c r="K180" s="188"/>
      <c r="L180" s="193"/>
      <c r="M180" s="194"/>
      <c r="N180" s="195"/>
      <c r="O180" s="195"/>
      <c r="P180" s="196">
        <f>P181</f>
        <v>0</v>
      </c>
      <c r="Q180" s="195"/>
      <c r="R180" s="196">
        <f>R181</f>
        <v>0</v>
      </c>
      <c r="S180" s="195"/>
      <c r="T180" s="197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98" t="s">
        <v>82</v>
      </c>
      <c r="AT180" s="199" t="s">
        <v>73</v>
      </c>
      <c r="AU180" s="199" t="s">
        <v>82</v>
      </c>
      <c r="AY180" s="198" t="s">
        <v>178</v>
      </c>
      <c r="BK180" s="200">
        <f>BK181</f>
        <v>0</v>
      </c>
    </row>
    <row r="181" spans="1:65" s="2" customFormat="1" ht="49.05" customHeight="1">
      <c r="A181" s="36"/>
      <c r="B181" s="37"/>
      <c r="C181" s="203" t="s">
        <v>399</v>
      </c>
      <c r="D181" s="203" t="s">
        <v>183</v>
      </c>
      <c r="E181" s="204" t="s">
        <v>937</v>
      </c>
      <c r="F181" s="205" t="s">
        <v>938</v>
      </c>
      <c r="G181" s="206" t="s">
        <v>266</v>
      </c>
      <c r="H181" s="207">
        <v>306.38</v>
      </c>
      <c r="I181" s="208"/>
      <c r="J181" s="209">
        <f>ROUND(I181*H181,2)</f>
        <v>0</v>
      </c>
      <c r="K181" s="210"/>
      <c r="L181" s="42"/>
      <c r="M181" s="211" t="s">
        <v>28</v>
      </c>
      <c r="N181" s="212" t="s">
        <v>46</v>
      </c>
      <c r="O181" s="82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15" t="s">
        <v>187</v>
      </c>
      <c r="AT181" s="215" t="s">
        <v>183</v>
      </c>
      <c r="AU181" s="215" t="s">
        <v>182</v>
      </c>
      <c r="AY181" s="15" t="s">
        <v>178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5" t="s">
        <v>182</v>
      </c>
      <c r="BK181" s="216">
        <f>ROUND(I181*H181,2)</f>
        <v>0</v>
      </c>
      <c r="BL181" s="15" t="s">
        <v>187</v>
      </c>
      <c r="BM181" s="215" t="s">
        <v>2159</v>
      </c>
    </row>
    <row r="182" spans="1:63" s="12" customFormat="1" ht="25.9" customHeight="1">
      <c r="A182" s="12"/>
      <c r="B182" s="187"/>
      <c r="C182" s="188"/>
      <c r="D182" s="189" t="s">
        <v>73</v>
      </c>
      <c r="E182" s="190" t="s">
        <v>1941</v>
      </c>
      <c r="F182" s="190" t="s">
        <v>1942</v>
      </c>
      <c r="G182" s="188"/>
      <c r="H182" s="188"/>
      <c r="I182" s="191"/>
      <c r="J182" s="192">
        <f>BK182</f>
        <v>0</v>
      </c>
      <c r="K182" s="188"/>
      <c r="L182" s="193"/>
      <c r="M182" s="194"/>
      <c r="N182" s="195"/>
      <c r="O182" s="195"/>
      <c r="P182" s="196">
        <f>P183+P186+P188+P190+P192+P194</f>
        <v>0</v>
      </c>
      <c r="Q182" s="195"/>
      <c r="R182" s="196">
        <f>R183+R186+R188+R190+R192+R194</f>
        <v>0</v>
      </c>
      <c r="S182" s="195"/>
      <c r="T182" s="197">
        <f>T183+T186+T188+T190+T192+T194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98" t="s">
        <v>201</v>
      </c>
      <c r="AT182" s="199" t="s">
        <v>73</v>
      </c>
      <c r="AU182" s="199" t="s">
        <v>74</v>
      </c>
      <c r="AY182" s="198" t="s">
        <v>178</v>
      </c>
      <c r="BK182" s="200">
        <f>BK183+BK186+BK188+BK190+BK192+BK194</f>
        <v>0</v>
      </c>
    </row>
    <row r="183" spans="1:63" s="12" customFormat="1" ht="22.8" customHeight="1">
      <c r="A183" s="12"/>
      <c r="B183" s="187"/>
      <c r="C183" s="188"/>
      <c r="D183" s="189" t="s">
        <v>73</v>
      </c>
      <c r="E183" s="201" t="s">
        <v>1943</v>
      </c>
      <c r="F183" s="201" t="s">
        <v>1944</v>
      </c>
      <c r="G183" s="188"/>
      <c r="H183" s="188"/>
      <c r="I183" s="191"/>
      <c r="J183" s="202">
        <f>BK183</f>
        <v>0</v>
      </c>
      <c r="K183" s="188"/>
      <c r="L183" s="193"/>
      <c r="M183" s="194"/>
      <c r="N183" s="195"/>
      <c r="O183" s="195"/>
      <c r="P183" s="196">
        <f>SUM(P184:P185)</f>
        <v>0</v>
      </c>
      <c r="Q183" s="195"/>
      <c r="R183" s="196">
        <f>SUM(R184:R185)</f>
        <v>0</v>
      </c>
      <c r="S183" s="195"/>
      <c r="T183" s="197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98" t="s">
        <v>201</v>
      </c>
      <c r="AT183" s="199" t="s">
        <v>73</v>
      </c>
      <c r="AU183" s="199" t="s">
        <v>82</v>
      </c>
      <c r="AY183" s="198" t="s">
        <v>178</v>
      </c>
      <c r="BK183" s="200">
        <f>SUM(BK184:BK185)</f>
        <v>0</v>
      </c>
    </row>
    <row r="184" spans="1:65" s="2" customFormat="1" ht="14.4" customHeight="1">
      <c r="A184" s="36"/>
      <c r="B184" s="37"/>
      <c r="C184" s="203" t="s">
        <v>395</v>
      </c>
      <c r="D184" s="203" t="s">
        <v>183</v>
      </c>
      <c r="E184" s="204" t="s">
        <v>1945</v>
      </c>
      <c r="F184" s="205" t="s">
        <v>1946</v>
      </c>
      <c r="G184" s="206" t="s">
        <v>1947</v>
      </c>
      <c r="H184" s="207">
        <v>1</v>
      </c>
      <c r="I184" s="208"/>
      <c r="J184" s="209">
        <f>ROUND(I184*H184,2)</f>
        <v>0</v>
      </c>
      <c r="K184" s="210"/>
      <c r="L184" s="42"/>
      <c r="M184" s="211" t="s">
        <v>28</v>
      </c>
      <c r="N184" s="212" t="s">
        <v>46</v>
      </c>
      <c r="O184" s="82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15" t="s">
        <v>1948</v>
      </c>
      <c r="AT184" s="215" t="s">
        <v>183</v>
      </c>
      <c r="AU184" s="215" t="s">
        <v>182</v>
      </c>
      <c r="AY184" s="15" t="s">
        <v>178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5" t="s">
        <v>182</v>
      </c>
      <c r="BK184" s="216">
        <f>ROUND(I184*H184,2)</f>
        <v>0</v>
      </c>
      <c r="BL184" s="15" t="s">
        <v>1948</v>
      </c>
      <c r="BM184" s="215" t="s">
        <v>2347</v>
      </c>
    </row>
    <row r="185" spans="1:47" s="2" customFormat="1" ht="12">
      <c r="A185" s="36"/>
      <c r="B185" s="37"/>
      <c r="C185" s="38"/>
      <c r="D185" s="228" t="s">
        <v>446</v>
      </c>
      <c r="E185" s="38"/>
      <c r="F185" s="229" t="s">
        <v>1950</v>
      </c>
      <c r="G185" s="38"/>
      <c r="H185" s="38"/>
      <c r="I185" s="230"/>
      <c r="J185" s="38"/>
      <c r="K185" s="38"/>
      <c r="L185" s="42"/>
      <c r="M185" s="231"/>
      <c r="N185" s="232"/>
      <c r="O185" s="82"/>
      <c r="P185" s="82"/>
      <c r="Q185" s="82"/>
      <c r="R185" s="82"/>
      <c r="S185" s="82"/>
      <c r="T185" s="83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5" t="s">
        <v>446</v>
      </c>
      <c r="AU185" s="15" t="s">
        <v>182</v>
      </c>
    </row>
    <row r="186" spans="1:63" s="12" customFormat="1" ht="22.8" customHeight="1">
      <c r="A186" s="12"/>
      <c r="B186" s="187"/>
      <c r="C186" s="188"/>
      <c r="D186" s="189" t="s">
        <v>73</v>
      </c>
      <c r="E186" s="201" t="s">
        <v>1951</v>
      </c>
      <c r="F186" s="201" t="s">
        <v>1952</v>
      </c>
      <c r="G186" s="188"/>
      <c r="H186" s="188"/>
      <c r="I186" s="191"/>
      <c r="J186" s="202">
        <f>BK186</f>
        <v>0</v>
      </c>
      <c r="K186" s="188"/>
      <c r="L186" s="193"/>
      <c r="M186" s="194"/>
      <c r="N186" s="195"/>
      <c r="O186" s="195"/>
      <c r="P186" s="196">
        <f>P187</f>
        <v>0</v>
      </c>
      <c r="Q186" s="195"/>
      <c r="R186" s="196">
        <f>R187</f>
        <v>0</v>
      </c>
      <c r="S186" s="195"/>
      <c r="T186" s="197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98" t="s">
        <v>201</v>
      </c>
      <c r="AT186" s="199" t="s">
        <v>73</v>
      </c>
      <c r="AU186" s="199" t="s">
        <v>82</v>
      </c>
      <c r="AY186" s="198" t="s">
        <v>178</v>
      </c>
      <c r="BK186" s="200">
        <f>BK187</f>
        <v>0</v>
      </c>
    </row>
    <row r="187" spans="1:65" s="2" customFormat="1" ht="14.4" customHeight="1">
      <c r="A187" s="36"/>
      <c r="B187" s="37"/>
      <c r="C187" s="203" t="s">
        <v>399</v>
      </c>
      <c r="D187" s="203" t="s">
        <v>183</v>
      </c>
      <c r="E187" s="204" t="s">
        <v>1953</v>
      </c>
      <c r="F187" s="205" t="s">
        <v>1952</v>
      </c>
      <c r="G187" s="206" t="s">
        <v>1947</v>
      </c>
      <c r="H187" s="207">
        <v>1</v>
      </c>
      <c r="I187" s="208"/>
      <c r="J187" s="209">
        <f>ROUND(I187*H187,2)</f>
        <v>0</v>
      </c>
      <c r="K187" s="210"/>
      <c r="L187" s="42"/>
      <c r="M187" s="211" t="s">
        <v>28</v>
      </c>
      <c r="N187" s="212" t="s">
        <v>46</v>
      </c>
      <c r="O187" s="82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15" t="s">
        <v>1948</v>
      </c>
      <c r="AT187" s="215" t="s">
        <v>183</v>
      </c>
      <c r="AU187" s="215" t="s">
        <v>182</v>
      </c>
      <c r="AY187" s="15" t="s">
        <v>178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5" t="s">
        <v>182</v>
      </c>
      <c r="BK187" s="216">
        <f>ROUND(I187*H187,2)</f>
        <v>0</v>
      </c>
      <c r="BL187" s="15" t="s">
        <v>1948</v>
      </c>
      <c r="BM187" s="215" t="s">
        <v>2348</v>
      </c>
    </row>
    <row r="188" spans="1:63" s="12" customFormat="1" ht="22.8" customHeight="1">
      <c r="A188" s="12"/>
      <c r="B188" s="187"/>
      <c r="C188" s="188"/>
      <c r="D188" s="189" t="s">
        <v>73</v>
      </c>
      <c r="E188" s="201" t="s">
        <v>1955</v>
      </c>
      <c r="F188" s="201" t="s">
        <v>1956</v>
      </c>
      <c r="G188" s="188"/>
      <c r="H188" s="188"/>
      <c r="I188" s="191"/>
      <c r="J188" s="202">
        <f>BK188</f>
        <v>0</v>
      </c>
      <c r="K188" s="188"/>
      <c r="L188" s="193"/>
      <c r="M188" s="194"/>
      <c r="N188" s="195"/>
      <c r="O188" s="195"/>
      <c r="P188" s="196">
        <f>P189</f>
        <v>0</v>
      </c>
      <c r="Q188" s="195"/>
      <c r="R188" s="196">
        <f>R189</f>
        <v>0</v>
      </c>
      <c r="S188" s="195"/>
      <c r="T188" s="197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98" t="s">
        <v>201</v>
      </c>
      <c r="AT188" s="199" t="s">
        <v>73</v>
      </c>
      <c r="AU188" s="199" t="s">
        <v>82</v>
      </c>
      <c r="AY188" s="198" t="s">
        <v>178</v>
      </c>
      <c r="BK188" s="200">
        <f>BK189</f>
        <v>0</v>
      </c>
    </row>
    <row r="189" spans="1:65" s="2" customFormat="1" ht="14.4" customHeight="1">
      <c r="A189" s="36"/>
      <c r="B189" s="37"/>
      <c r="C189" s="203" t="s">
        <v>403</v>
      </c>
      <c r="D189" s="203" t="s">
        <v>183</v>
      </c>
      <c r="E189" s="204" t="s">
        <v>1958</v>
      </c>
      <c r="F189" s="205" t="s">
        <v>1959</v>
      </c>
      <c r="G189" s="206" t="s">
        <v>1947</v>
      </c>
      <c r="H189" s="207">
        <v>1</v>
      </c>
      <c r="I189" s="208"/>
      <c r="J189" s="209">
        <f>ROUND(I189*H189,2)</f>
        <v>0</v>
      </c>
      <c r="K189" s="210"/>
      <c r="L189" s="42"/>
      <c r="M189" s="211" t="s">
        <v>28</v>
      </c>
      <c r="N189" s="212" t="s">
        <v>46</v>
      </c>
      <c r="O189" s="82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15" t="s">
        <v>1948</v>
      </c>
      <c r="AT189" s="215" t="s">
        <v>183</v>
      </c>
      <c r="AU189" s="215" t="s">
        <v>182</v>
      </c>
      <c r="AY189" s="15" t="s">
        <v>178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5" t="s">
        <v>182</v>
      </c>
      <c r="BK189" s="216">
        <f>ROUND(I189*H189,2)</f>
        <v>0</v>
      </c>
      <c r="BL189" s="15" t="s">
        <v>1948</v>
      </c>
      <c r="BM189" s="215" t="s">
        <v>2349</v>
      </c>
    </row>
    <row r="190" spans="1:63" s="12" customFormat="1" ht="22.8" customHeight="1">
      <c r="A190" s="12"/>
      <c r="B190" s="187"/>
      <c r="C190" s="188"/>
      <c r="D190" s="189" t="s">
        <v>73</v>
      </c>
      <c r="E190" s="201" t="s">
        <v>1961</v>
      </c>
      <c r="F190" s="201" t="s">
        <v>1962</v>
      </c>
      <c r="G190" s="188"/>
      <c r="H190" s="188"/>
      <c r="I190" s="191"/>
      <c r="J190" s="202">
        <f>BK190</f>
        <v>0</v>
      </c>
      <c r="K190" s="188"/>
      <c r="L190" s="193"/>
      <c r="M190" s="194"/>
      <c r="N190" s="195"/>
      <c r="O190" s="195"/>
      <c r="P190" s="196">
        <f>P191</f>
        <v>0</v>
      </c>
      <c r="Q190" s="195"/>
      <c r="R190" s="196">
        <f>R191</f>
        <v>0</v>
      </c>
      <c r="S190" s="195"/>
      <c r="T190" s="197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98" t="s">
        <v>201</v>
      </c>
      <c r="AT190" s="199" t="s">
        <v>73</v>
      </c>
      <c r="AU190" s="199" t="s">
        <v>82</v>
      </c>
      <c r="AY190" s="198" t="s">
        <v>178</v>
      </c>
      <c r="BK190" s="200">
        <f>BK191</f>
        <v>0</v>
      </c>
    </row>
    <row r="191" spans="1:65" s="2" customFormat="1" ht="14.4" customHeight="1">
      <c r="A191" s="36"/>
      <c r="B191" s="37"/>
      <c r="C191" s="203" t="s">
        <v>407</v>
      </c>
      <c r="D191" s="203" t="s">
        <v>183</v>
      </c>
      <c r="E191" s="204" t="s">
        <v>1964</v>
      </c>
      <c r="F191" s="205" t="s">
        <v>1962</v>
      </c>
      <c r="G191" s="206" t="s">
        <v>1947</v>
      </c>
      <c r="H191" s="207">
        <v>1</v>
      </c>
      <c r="I191" s="208"/>
      <c r="J191" s="209">
        <f>ROUND(I191*H191,2)</f>
        <v>0</v>
      </c>
      <c r="K191" s="210"/>
      <c r="L191" s="42"/>
      <c r="M191" s="211" t="s">
        <v>28</v>
      </c>
      <c r="N191" s="212" t="s">
        <v>46</v>
      </c>
      <c r="O191" s="82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15" t="s">
        <v>1948</v>
      </c>
      <c r="AT191" s="215" t="s">
        <v>183</v>
      </c>
      <c r="AU191" s="215" t="s">
        <v>182</v>
      </c>
      <c r="AY191" s="15" t="s">
        <v>178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5" t="s">
        <v>182</v>
      </c>
      <c r="BK191" s="216">
        <f>ROUND(I191*H191,2)</f>
        <v>0</v>
      </c>
      <c r="BL191" s="15" t="s">
        <v>1948</v>
      </c>
      <c r="BM191" s="215" t="s">
        <v>2350</v>
      </c>
    </row>
    <row r="192" spans="1:63" s="12" customFormat="1" ht="22.8" customHeight="1">
      <c r="A192" s="12"/>
      <c r="B192" s="187"/>
      <c r="C192" s="188"/>
      <c r="D192" s="189" t="s">
        <v>73</v>
      </c>
      <c r="E192" s="201" t="s">
        <v>1966</v>
      </c>
      <c r="F192" s="201" t="s">
        <v>1967</v>
      </c>
      <c r="G192" s="188"/>
      <c r="H192" s="188"/>
      <c r="I192" s="191"/>
      <c r="J192" s="202">
        <f>BK192</f>
        <v>0</v>
      </c>
      <c r="K192" s="188"/>
      <c r="L192" s="193"/>
      <c r="M192" s="194"/>
      <c r="N192" s="195"/>
      <c r="O192" s="195"/>
      <c r="P192" s="196">
        <f>P193</f>
        <v>0</v>
      </c>
      <c r="Q192" s="195"/>
      <c r="R192" s="196">
        <f>R193</f>
        <v>0</v>
      </c>
      <c r="S192" s="195"/>
      <c r="T192" s="197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98" t="s">
        <v>201</v>
      </c>
      <c r="AT192" s="199" t="s">
        <v>73</v>
      </c>
      <c r="AU192" s="199" t="s">
        <v>82</v>
      </c>
      <c r="AY192" s="198" t="s">
        <v>178</v>
      </c>
      <c r="BK192" s="200">
        <f>BK193</f>
        <v>0</v>
      </c>
    </row>
    <row r="193" spans="1:65" s="2" customFormat="1" ht="14.4" customHeight="1">
      <c r="A193" s="36"/>
      <c r="B193" s="37"/>
      <c r="C193" s="203" t="s">
        <v>414</v>
      </c>
      <c r="D193" s="203" t="s">
        <v>183</v>
      </c>
      <c r="E193" s="204" t="s">
        <v>1969</v>
      </c>
      <c r="F193" s="205" t="s">
        <v>1967</v>
      </c>
      <c r="G193" s="206" t="s">
        <v>1947</v>
      </c>
      <c r="H193" s="207">
        <v>1</v>
      </c>
      <c r="I193" s="208"/>
      <c r="J193" s="209">
        <f>ROUND(I193*H193,2)</f>
        <v>0</v>
      </c>
      <c r="K193" s="210"/>
      <c r="L193" s="42"/>
      <c r="M193" s="211" t="s">
        <v>28</v>
      </c>
      <c r="N193" s="212" t="s">
        <v>46</v>
      </c>
      <c r="O193" s="82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15" t="s">
        <v>1948</v>
      </c>
      <c r="AT193" s="215" t="s">
        <v>183</v>
      </c>
      <c r="AU193" s="215" t="s">
        <v>182</v>
      </c>
      <c r="AY193" s="15" t="s">
        <v>178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5" t="s">
        <v>182</v>
      </c>
      <c r="BK193" s="216">
        <f>ROUND(I193*H193,2)</f>
        <v>0</v>
      </c>
      <c r="BL193" s="15" t="s">
        <v>1948</v>
      </c>
      <c r="BM193" s="215" t="s">
        <v>2351</v>
      </c>
    </row>
    <row r="194" spans="1:63" s="12" customFormat="1" ht="22.8" customHeight="1">
      <c r="A194" s="12"/>
      <c r="B194" s="187"/>
      <c r="C194" s="188"/>
      <c r="D194" s="189" t="s">
        <v>73</v>
      </c>
      <c r="E194" s="201" t="s">
        <v>1971</v>
      </c>
      <c r="F194" s="201" t="s">
        <v>1972</v>
      </c>
      <c r="G194" s="188"/>
      <c r="H194" s="188"/>
      <c r="I194" s="191"/>
      <c r="J194" s="202">
        <f>BK194</f>
        <v>0</v>
      </c>
      <c r="K194" s="188"/>
      <c r="L194" s="193"/>
      <c r="M194" s="194"/>
      <c r="N194" s="195"/>
      <c r="O194" s="195"/>
      <c r="P194" s="196">
        <f>P195</f>
        <v>0</v>
      </c>
      <c r="Q194" s="195"/>
      <c r="R194" s="196">
        <f>R195</f>
        <v>0</v>
      </c>
      <c r="S194" s="195"/>
      <c r="T194" s="197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98" t="s">
        <v>201</v>
      </c>
      <c r="AT194" s="199" t="s">
        <v>73</v>
      </c>
      <c r="AU194" s="199" t="s">
        <v>82</v>
      </c>
      <c r="AY194" s="198" t="s">
        <v>178</v>
      </c>
      <c r="BK194" s="200">
        <f>BK195</f>
        <v>0</v>
      </c>
    </row>
    <row r="195" spans="1:65" s="2" customFormat="1" ht="14.4" customHeight="1">
      <c r="A195" s="36"/>
      <c r="B195" s="37"/>
      <c r="C195" s="203" t="s">
        <v>412</v>
      </c>
      <c r="D195" s="203" t="s">
        <v>183</v>
      </c>
      <c r="E195" s="204" t="s">
        <v>1974</v>
      </c>
      <c r="F195" s="205" t="s">
        <v>1975</v>
      </c>
      <c r="G195" s="206" t="s">
        <v>1947</v>
      </c>
      <c r="H195" s="207">
        <v>1</v>
      </c>
      <c r="I195" s="208"/>
      <c r="J195" s="209">
        <f>ROUND(I195*H195,2)</f>
        <v>0</v>
      </c>
      <c r="K195" s="210"/>
      <c r="L195" s="42"/>
      <c r="M195" s="233" t="s">
        <v>28</v>
      </c>
      <c r="N195" s="234" t="s">
        <v>46</v>
      </c>
      <c r="O195" s="235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15" t="s">
        <v>1948</v>
      </c>
      <c r="AT195" s="215" t="s">
        <v>183</v>
      </c>
      <c r="AU195" s="215" t="s">
        <v>182</v>
      </c>
      <c r="AY195" s="15" t="s">
        <v>178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5" t="s">
        <v>182</v>
      </c>
      <c r="BK195" s="216">
        <f>ROUND(I195*H195,2)</f>
        <v>0</v>
      </c>
      <c r="BL195" s="15" t="s">
        <v>1948</v>
      </c>
      <c r="BM195" s="215" t="s">
        <v>2352</v>
      </c>
    </row>
    <row r="196" spans="1:31" s="2" customFormat="1" ht="6.95" customHeight="1">
      <c r="A196" s="36"/>
      <c r="B196" s="57"/>
      <c r="C196" s="58"/>
      <c r="D196" s="58"/>
      <c r="E196" s="58"/>
      <c r="F196" s="58"/>
      <c r="G196" s="58"/>
      <c r="H196" s="58"/>
      <c r="I196" s="58"/>
      <c r="J196" s="58"/>
      <c r="K196" s="58"/>
      <c r="L196" s="42"/>
      <c r="M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</row>
  </sheetData>
  <sheetProtection password="CDDA" sheet="1" objects="1" scenarios="1" formatColumns="0" formatRows="0" autoFilter="0"/>
  <autoFilter ref="C106:K195"/>
  <mergeCells count="9">
    <mergeCell ref="E7:H7"/>
    <mergeCell ref="E9:H9"/>
    <mergeCell ref="E18:H18"/>
    <mergeCell ref="E27:H27"/>
    <mergeCell ref="E48:H48"/>
    <mergeCell ref="E50:H50"/>
    <mergeCell ref="E97:H97"/>
    <mergeCell ref="E99:H9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82</v>
      </c>
    </row>
    <row r="4" spans="2:46" s="1" customFormat="1" ht="24.95" customHeight="1">
      <c r="B4" s="18"/>
      <c r="D4" s="128" t="s">
        <v>93</v>
      </c>
      <c r="L4" s="18"/>
      <c r="M4" s="12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0" t="s">
        <v>16</v>
      </c>
      <c r="L6" s="18"/>
    </row>
    <row r="7" spans="2:12" s="1" customFormat="1" ht="16.5" customHeight="1">
      <c r="B7" s="18"/>
      <c r="E7" s="131" t="str">
        <f>'Rekapitulace stavby'!K6</f>
        <v>Řešení vlhkosti a fasády objektu Obora 1 - Hvězda</v>
      </c>
      <c r="F7" s="130"/>
      <c r="G7" s="130"/>
      <c r="H7" s="130"/>
      <c r="L7" s="18"/>
    </row>
    <row r="8" spans="1:31" s="2" customFormat="1" ht="12" customHeight="1">
      <c r="A8" s="36"/>
      <c r="B8" s="42"/>
      <c r="C8" s="36"/>
      <c r="D8" s="130" t="s">
        <v>94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3" t="s">
        <v>2353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28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0" t="s">
        <v>22</v>
      </c>
      <c r="E12" s="36"/>
      <c r="F12" s="134" t="s">
        <v>23</v>
      </c>
      <c r="G12" s="36"/>
      <c r="H12" s="36"/>
      <c r="I12" s="130" t="s">
        <v>24</v>
      </c>
      <c r="J12" s="135" t="str">
        <f>'Rekapitulace stavby'!AN8</f>
        <v>6. 6. 2020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0" t="s">
        <v>26</v>
      </c>
      <c r="E14" s="36"/>
      <c r="F14" s="36"/>
      <c r="G14" s="36"/>
      <c r="H14" s="36"/>
      <c r="I14" s="130" t="s">
        <v>27</v>
      </c>
      <c r="J14" s="134" t="str">
        <f>IF('Rekapitulace stavby'!AN10="","",'Rekapitulace stavby'!AN10)</f>
        <v/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4" t="str">
        <f>IF('Rekapitulace stavby'!E11="","",'Rekapitulace stavby'!E11)</f>
        <v xml:space="preserve"> </v>
      </c>
      <c r="F15" s="36"/>
      <c r="G15" s="36"/>
      <c r="H15" s="36"/>
      <c r="I15" s="130" t="s">
        <v>30</v>
      </c>
      <c r="J15" s="134" t="str">
        <f>IF('Rekapitulace stavby'!AN11="","",'Rekapitulace stavby'!AN11)</f>
        <v/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0" t="s">
        <v>31</v>
      </c>
      <c r="E17" s="36"/>
      <c r="F17" s="36"/>
      <c r="G17" s="36"/>
      <c r="H17" s="36"/>
      <c r="I17" s="130" t="s">
        <v>27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30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0" t="s">
        <v>33</v>
      </c>
      <c r="E20" s="36"/>
      <c r="F20" s="36"/>
      <c r="G20" s="36"/>
      <c r="H20" s="36"/>
      <c r="I20" s="130" t="s">
        <v>27</v>
      </c>
      <c r="J20" s="134" t="s">
        <v>28</v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4" t="s">
        <v>34</v>
      </c>
      <c r="F21" s="36"/>
      <c r="G21" s="36"/>
      <c r="H21" s="36"/>
      <c r="I21" s="130" t="s">
        <v>30</v>
      </c>
      <c r="J21" s="134" t="s">
        <v>28</v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0" t="s">
        <v>36</v>
      </c>
      <c r="E23" s="36"/>
      <c r="F23" s="36"/>
      <c r="G23" s="36"/>
      <c r="H23" s="36"/>
      <c r="I23" s="130" t="s">
        <v>27</v>
      </c>
      <c r="J23" s="134" t="s">
        <v>28</v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4" t="s">
        <v>37</v>
      </c>
      <c r="F24" s="36"/>
      <c r="G24" s="36"/>
      <c r="H24" s="36"/>
      <c r="I24" s="130" t="s">
        <v>30</v>
      </c>
      <c r="J24" s="134" t="s">
        <v>28</v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0" t="s">
        <v>38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28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1" t="s">
        <v>40</v>
      </c>
      <c r="E30" s="36"/>
      <c r="F30" s="36"/>
      <c r="G30" s="36"/>
      <c r="H30" s="36"/>
      <c r="I30" s="36"/>
      <c r="J30" s="142">
        <f>ROUND(J92,2)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3" t="s">
        <v>42</v>
      </c>
      <c r="G32" s="36"/>
      <c r="H32" s="36"/>
      <c r="I32" s="143" t="s">
        <v>41</v>
      </c>
      <c r="J32" s="143" t="s">
        <v>43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4" t="s">
        <v>44</v>
      </c>
      <c r="E33" s="130" t="s">
        <v>45</v>
      </c>
      <c r="F33" s="145">
        <f>ROUND((SUM(BE92:BE131)),2)</f>
        <v>0</v>
      </c>
      <c r="G33" s="36"/>
      <c r="H33" s="36"/>
      <c r="I33" s="146">
        <v>0.21</v>
      </c>
      <c r="J33" s="145">
        <f>ROUND(((SUM(BE92:BE131))*I33),2)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0" t="s">
        <v>46</v>
      </c>
      <c r="F34" s="145">
        <f>ROUND((SUM(BF92:BF131)),2)</f>
        <v>0</v>
      </c>
      <c r="G34" s="36"/>
      <c r="H34" s="36"/>
      <c r="I34" s="146">
        <v>0.15</v>
      </c>
      <c r="J34" s="145">
        <f>ROUND(((SUM(BF92:BF131))*I34),2)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47</v>
      </c>
      <c r="F35" s="145">
        <f>ROUND((SUM(BG92:BG131)),2)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48</v>
      </c>
      <c r="F36" s="145">
        <f>ROUND((SUM(BH92:BH131)),2)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49</v>
      </c>
      <c r="F37" s="145">
        <f>ROUND((SUM(BI92:BI131)),2)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7"/>
      <c r="D39" s="148" t="s">
        <v>50</v>
      </c>
      <c r="E39" s="149"/>
      <c r="F39" s="149"/>
      <c r="G39" s="150" t="s">
        <v>51</v>
      </c>
      <c r="H39" s="151" t="s">
        <v>52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96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8" t="str">
        <f>E7</f>
        <v>Řešení vlhkosti a fasády objektu Obora 1 - Hvězda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94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396.4 - Sanace ohradní stěny opěrná konstrukce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5" t="str">
        <f>F12</f>
        <v>k.ú. Liboc</v>
      </c>
      <c r="G52" s="38"/>
      <c r="H52" s="38"/>
      <c r="I52" s="30" t="s">
        <v>24</v>
      </c>
      <c r="J52" s="70" t="str">
        <f>IF(J12="","",J12)</f>
        <v>6. 6. 2020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26</v>
      </c>
      <c r="D54" s="38"/>
      <c r="E54" s="38"/>
      <c r="F54" s="25" t="str">
        <f>E15</f>
        <v xml:space="preserve"> </v>
      </c>
      <c r="G54" s="38"/>
      <c r="H54" s="38"/>
      <c r="I54" s="30" t="s">
        <v>33</v>
      </c>
      <c r="J54" s="34" t="str">
        <f>E21</f>
        <v>Ing. Filip Nehonský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31</v>
      </c>
      <c r="D55" s="38"/>
      <c r="E55" s="38"/>
      <c r="F55" s="25" t="str">
        <f>IF(E18="","",E18)</f>
        <v>Vyplň údaj</v>
      </c>
      <c r="G55" s="38"/>
      <c r="H55" s="38"/>
      <c r="I55" s="30" t="s">
        <v>36</v>
      </c>
      <c r="J55" s="34" t="str">
        <f>E24</f>
        <v>Pavel Novotný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9" t="s">
        <v>97</v>
      </c>
      <c r="D57" s="160"/>
      <c r="E57" s="160"/>
      <c r="F57" s="160"/>
      <c r="G57" s="160"/>
      <c r="H57" s="160"/>
      <c r="I57" s="160"/>
      <c r="J57" s="161" t="s">
        <v>98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2" t="s">
        <v>72</v>
      </c>
      <c r="D59" s="38"/>
      <c r="E59" s="38"/>
      <c r="F59" s="38"/>
      <c r="G59" s="38"/>
      <c r="H59" s="38"/>
      <c r="I59" s="38"/>
      <c r="J59" s="100">
        <f>J92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99</v>
      </c>
    </row>
    <row r="60" spans="1:31" s="9" customFormat="1" ht="24.95" customHeight="1">
      <c r="A60" s="9"/>
      <c r="B60" s="163"/>
      <c r="C60" s="164"/>
      <c r="D60" s="165" t="s">
        <v>100</v>
      </c>
      <c r="E60" s="166"/>
      <c r="F60" s="166"/>
      <c r="G60" s="166"/>
      <c r="H60" s="166"/>
      <c r="I60" s="166"/>
      <c r="J60" s="167">
        <f>J93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101</v>
      </c>
      <c r="E61" s="172"/>
      <c r="F61" s="172"/>
      <c r="G61" s="172"/>
      <c r="H61" s="172"/>
      <c r="I61" s="172"/>
      <c r="J61" s="173">
        <f>J94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9"/>
      <c r="C62" s="170"/>
      <c r="D62" s="171" t="s">
        <v>120</v>
      </c>
      <c r="E62" s="172"/>
      <c r="F62" s="172"/>
      <c r="G62" s="172"/>
      <c r="H62" s="172"/>
      <c r="I62" s="172"/>
      <c r="J62" s="173">
        <f>J99</f>
        <v>0</v>
      </c>
      <c r="K62" s="170"/>
      <c r="L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9"/>
      <c r="C63" s="170"/>
      <c r="D63" s="171" t="s">
        <v>135</v>
      </c>
      <c r="E63" s="172"/>
      <c r="F63" s="172"/>
      <c r="G63" s="172"/>
      <c r="H63" s="172"/>
      <c r="I63" s="172"/>
      <c r="J63" s="173">
        <f>J102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9"/>
      <c r="C64" s="170"/>
      <c r="D64" s="171" t="s">
        <v>136</v>
      </c>
      <c r="E64" s="172"/>
      <c r="F64" s="172"/>
      <c r="G64" s="172"/>
      <c r="H64" s="172"/>
      <c r="I64" s="172"/>
      <c r="J64" s="173">
        <f>J105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3"/>
      <c r="C65" s="164"/>
      <c r="D65" s="165" t="s">
        <v>137</v>
      </c>
      <c r="E65" s="166"/>
      <c r="F65" s="166"/>
      <c r="G65" s="166"/>
      <c r="H65" s="166"/>
      <c r="I65" s="166"/>
      <c r="J65" s="167">
        <f>J107</f>
        <v>0</v>
      </c>
      <c r="K65" s="164"/>
      <c r="L65" s="168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69"/>
      <c r="C66" s="170"/>
      <c r="D66" s="171" t="s">
        <v>147</v>
      </c>
      <c r="E66" s="172"/>
      <c r="F66" s="172"/>
      <c r="G66" s="172"/>
      <c r="H66" s="172"/>
      <c r="I66" s="172"/>
      <c r="J66" s="173">
        <f>J108</f>
        <v>0</v>
      </c>
      <c r="K66" s="170"/>
      <c r="L66" s="17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3"/>
      <c r="C67" s="164"/>
      <c r="D67" s="165" t="s">
        <v>156</v>
      </c>
      <c r="E67" s="166"/>
      <c r="F67" s="166"/>
      <c r="G67" s="166"/>
      <c r="H67" s="166"/>
      <c r="I67" s="166"/>
      <c r="J67" s="167">
        <f>J121</f>
        <v>0</v>
      </c>
      <c r="K67" s="164"/>
      <c r="L67" s="168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69"/>
      <c r="C68" s="170"/>
      <c r="D68" s="171" t="s">
        <v>158</v>
      </c>
      <c r="E68" s="172"/>
      <c r="F68" s="172"/>
      <c r="G68" s="172"/>
      <c r="H68" s="172"/>
      <c r="I68" s="172"/>
      <c r="J68" s="173">
        <f>J122</f>
        <v>0</v>
      </c>
      <c r="K68" s="170"/>
      <c r="L68" s="17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9"/>
      <c r="C69" s="170"/>
      <c r="D69" s="171" t="s">
        <v>159</v>
      </c>
      <c r="E69" s="172"/>
      <c r="F69" s="172"/>
      <c r="G69" s="172"/>
      <c r="H69" s="172"/>
      <c r="I69" s="172"/>
      <c r="J69" s="173">
        <f>J124</f>
        <v>0</v>
      </c>
      <c r="K69" s="170"/>
      <c r="L69" s="17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9"/>
      <c r="C70" s="170"/>
      <c r="D70" s="171" t="s">
        <v>160</v>
      </c>
      <c r="E70" s="172"/>
      <c r="F70" s="172"/>
      <c r="G70" s="172"/>
      <c r="H70" s="172"/>
      <c r="I70" s="172"/>
      <c r="J70" s="173">
        <f>J126</f>
        <v>0</v>
      </c>
      <c r="K70" s="170"/>
      <c r="L70" s="17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9"/>
      <c r="C71" s="170"/>
      <c r="D71" s="171" t="s">
        <v>161</v>
      </c>
      <c r="E71" s="172"/>
      <c r="F71" s="172"/>
      <c r="G71" s="172"/>
      <c r="H71" s="172"/>
      <c r="I71" s="172"/>
      <c r="J71" s="173">
        <f>J128</f>
        <v>0</v>
      </c>
      <c r="K71" s="170"/>
      <c r="L71" s="17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9"/>
      <c r="C72" s="170"/>
      <c r="D72" s="171" t="s">
        <v>162</v>
      </c>
      <c r="E72" s="172"/>
      <c r="F72" s="172"/>
      <c r="G72" s="172"/>
      <c r="H72" s="172"/>
      <c r="I72" s="172"/>
      <c r="J72" s="173">
        <f>J130</f>
        <v>0</v>
      </c>
      <c r="K72" s="170"/>
      <c r="L72" s="17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3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13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6.95" customHeight="1">
      <c r="A78" s="36"/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13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4.95" customHeight="1">
      <c r="A79" s="36"/>
      <c r="B79" s="37"/>
      <c r="C79" s="21" t="s">
        <v>163</v>
      </c>
      <c r="D79" s="38"/>
      <c r="E79" s="38"/>
      <c r="F79" s="38"/>
      <c r="G79" s="38"/>
      <c r="H79" s="38"/>
      <c r="I79" s="38"/>
      <c r="J79" s="38"/>
      <c r="K79" s="38"/>
      <c r="L79" s="13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3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0" t="s">
        <v>16</v>
      </c>
      <c r="D81" s="38"/>
      <c r="E81" s="38"/>
      <c r="F81" s="38"/>
      <c r="G81" s="38"/>
      <c r="H81" s="38"/>
      <c r="I81" s="38"/>
      <c r="J81" s="38"/>
      <c r="K81" s="38"/>
      <c r="L81" s="13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158" t="str">
        <f>E7</f>
        <v>Řešení vlhkosti a fasády objektu Obora 1 - Hvězda</v>
      </c>
      <c r="F82" s="30"/>
      <c r="G82" s="30"/>
      <c r="H82" s="30"/>
      <c r="I82" s="38"/>
      <c r="J82" s="38"/>
      <c r="K82" s="38"/>
      <c r="L82" s="13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0" t="s">
        <v>94</v>
      </c>
      <c r="D83" s="38"/>
      <c r="E83" s="38"/>
      <c r="F83" s="38"/>
      <c r="G83" s="38"/>
      <c r="H83" s="38"/>
      <c r="I83" s="38"/>
      <c r="J83" s="38"/>
      <c r="K83" s="38"/>
      <c r="L83" s="13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67" t="str">
        <f>E9</f>
        <v>396.4 - Sanace ohradní stěny opěrná konstrukce</v>
      </c>
      <c r="F84" s="38"/>
      <c r="G84" s="38"/>
      <c r="H84" s="38"/>
      <c r="I84" s="38"/>
      <c r="J84" s="38"/>
      <c r="K84" s="38"/>
      <c r="L84" s="13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32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22</v>
      </c>
      <c r="D86" s="38"/>
      <c r="E86" s="38"/>
      <c r="F86" s="25" t="str">
        <f>F12</f>
        <v>k.ú. Liboc</v>
      </c>
      <c r="G86" s="38"/>
      <c r="H86" s="38"/>
      <c r="I86" s="30" t="s">
        <v>24</v>
      </c>
      <c r="J86" s="70" t="str">
        <f>IF(J12="","",J12)</f>
        <v>6. 6. 2020</v>
      </c>
      <c r="K86" s="38"/>
      <c r="L86" s="132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32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15" customHeight="1">
      <c r="A88" s="36"/>
      <c r="B88" s="37"/>
      <c r="C88" s="30" t="s">
        <v>26</v>
      </c>
      <c r="D88" s="38"/>
      <c r="E88" s="38"/>
      <c r="F88" s="25" t="str">
        <f>E15</f>
        <v xml:space="preserve"> </v>
      </c>
      <c r="G88" s="38"/>
      <c r="H88" s="38"/>
      <c r="I88" s="30" t="s">
        <v>33</v>
      </c>
      <c r="J88" s="34" t="str">
        <f>E21</f>
        <v>Ing. Filip Nehonský</v>
      </c>
      <c r="K88" s="38"/>
      <c r="L88" s="132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15" customHeight="1">
      <c r="A89" s="36"/>
      <c r="B89" s="37"/>
      <c r="C89" s="30" t="s">
        <v>31</v>
      </c>
      <c r="D89" s="38"/>
      <c r="E89" s="38"/>
      <c r="F89" s="25" t="str">
        <f>IF(E18="","",E18)</f>
        <v>Vyplň údaj</v>
      </c>
      <c r="G89" s="38"/>
      <c r="H89" s="38"/>
      <c r="I89" s="30" t="s">
        <v>36</v>
      </c>
      <c r="J89" s="34" t="str">
        <f>E24</f>
        <v>Pavel Novotný</v>
      </c>
      <c r="K89" s="38"/>
      <c r="L89" s="132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0.3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32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11" customFormat="1" ht="29.25" customHeight="1">
      <c r="A91" s="175"/>
      <c r="B91" s="176"/>
      <c r="C91" s="177" t="s">
        <v>164</v>
      </c>
      <c r="D91" s="178" t="s">
        <v>59</v>
      </c>
      <c r="E91" s="178" t="s">
        <v>55</v>
      </c>
      <c r="F91" s="178" t="s">
        <v>56</v>
      </c>
      <c r="G91" s="178" t="s">
        <v>165</v>
      </c>
      <c r="H91" s="178" t="s">
        <v>166</v>
      </c>
      <c r="I91" s="178" t="s">
        <v>167</v>
      </c>
      <c r="J91" s="179" t="s">
        <v>98</v>
      </c>
      <c r="K91" s="180" t="s">
        <v>168</v>
      </c>
      <c r="L91" s="181"/>
      <c r="M91" s="90" t="s">
        <v>28</v>
      </c>
      <c r="N91" s="91" t="s">
        <v>44</v>
      </c>
      <c r="O91" s="91" t="s">
        <v>169</v>
      </c>
      <c r="P91" s="91" t="s">
        <v>170</v>
      </c>
      <c r="Q91" s="91" t="s">
        <v>171</v>
      </c>
      <c r="R91" s="91" t="s">
        <v>172</v>
      </c>
      <c r="S91" s="91" t="s">
        <v>173</v>
      </c>
      <c r="T91" s="92" t="s">
        <v>174</v>
      </c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</row>
    <row r="92" spans="1:63" s="2" customFormat="1" ht="22.8" customHeight="1">
      <c r="A92" s="36"/>
      <c r="B92" s="37"/>
      <c r="C92" s="97" t="s">
        <v>175</v>
      </c>
      <c r="D92" s="38"/>
      <c r="E92" s="38"/>
      <c r="F92" s="38"/>
      <c r="G92" s="38"/>
      <c r="H92" s="38"/>
      <c r="I92" s="38"/>
      <c r="J92" s="182">
        <f>BK92</f>
        <v>0</v>
      </c>
      <c r="K92" s="38"/>
      <c r="L92" s="42"/>
      <c r="M92" s="93"/>
      <c r="N92" s="183"/>
      <c r="O92" s="94"/>
      <c r="P92" s="184">
        <f>P93+P107+P121</f>
        <v>0</v>
      </c>
      <c r="Q92" s="94"/>
      <c r="R92" s="184">
        <f>R93+R107+R121</f>
        <v>6.162636009000001</v>
      </c>
      <c r="S92" s="94"/>
      <c r="T92" s="185">
        <f>T93+T107+T121</f>
        <v>2.32584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5" t="s">
        <v>73</v>
      </c>
      <c r="AU92" s="15" t="s">
        <v>99</v>
      </c>
      <c r="BK92" s="186">
        <f>BK93+BK107+BK121</f>
        <v>0</v>
      </c>
    </row>
    <row r="93" spans="1:63" s="12" customFormat="1" ht="25.9" customHeight="1">
      <c r="A93" s="12"/>
      <c r="B93" s="187"/>
      <c r="C93" s="188"/>
      <c r="D93" s="189" t="s">
        <v>73</v>
      </c>
      <c r="E93" s="190" t="s">
        <v>176</v>
      </c>
      <c r="F93" s="190" t="s">
        <v>177</v>
      </c>
      <c r="G93" s="188"/>
      <c r="H93" s="188"/>
      <c r="I93" s="191"/>
      <c r="J93" s="192">
        <f>BK93</f>
        <v>0</v>
      </c>
      <c r="K93" s="188"/>
      <c r="L93" s="193"/>
      <c r="M93" s="194"/>
      <c r="N93" s="195"/>
      <c r="O93" s="195"/>
      <c r="P93" s="196">
        <f>P94+P99+P102+P105</f>
        <v>0</v>
      </c>
      <c r="Q93" s="195"/>
      <c r="R93" s="196">
        <f>R94+R99+R102+R105</f>
        <v>3.3048</v>
      </c>
      <c r="S93" s="195"/>
      <c r="T93" s="197">
        <f>T94+T99+T102+T105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8" t="s">
        <v>82</v>
      </c>
      <c r="AT93" s="199" t="s">
        <v>73</v>
      </c>
      <c r="AU93" s="199" t="s">
        <v>74</v>
      </c>
      <c r="AY93" s="198" t="s">
        <v>178</v>
      </c>
      <c r="BK93" s="200">
        <f>BK94+BK99+BK102+BK105</f>
        <v>0</v>
      </c>
    </row>
    <row r="94" spans="1:63" s="12" customFormat="1" ht="22.8" customHeight="1">
      <c r="A94" s="12"/>
      <c r="B94" s="187"/>
      <c r="C94" s="188"/>
      <c r="D94" s="189" t="s">
        <v>73</v>
      </c>
      <c r="E94" s="201" t="s">
        <v>82</v>
      </c>
      <c r="F94" s="201" t="s">
        <v>179</v>
      </c>
      <c r="G94" s="188"/>
      <c r="H94" s="188"/>
      <c r="I94" s="191"/>
      <c r="J94" s="202">
        <f>BK94</f>
        <v>0</v>
      </c>
      <c r="K94" s="188"/>
      <c r="L94" s="193"/>
      <c r="M94" s="194"/>
      <c r="N94" s="195"/>
      <c r="O94" s="195"/>
      <c r="P94" s="196">
        <f>SUM(P95:P98)</f>
        <v>0</v>
      </c>
      <c r="Q94" s="195"/>
      <c r="R94" s="196">
        <f>SUM(R95:R98)</f>
        <v>0</v>
      </c>
      <c r="S94" s="195"/>
      <c r="T94" s="197">
        <f>SUM(T95:T98)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8" t="s">
        <v>82</v>
      </c>
      <c r="AT94" s="199" t="s">
        <v>73</v>
      </c>
      <c r="AU94" s="199" t="s">
        <v>82</v>
      </c>
      <c r="AY94" s="198" t="s">
        <v>178</v>
      </c>
      <c r="BK94" s="200">
        <f>SUM(BK95:BK98)</f>
        <v>0</v>
      </c>
    </row>
    <row r="95" spans="1:65" s="2" customFormat="1" ht="37.8" customHeight="1">
      <c r="A95" s="36"/>
      <c r="B95" s="37"/>
      <c r="C95" s="203" t="s">
        <v>82</v>
      </c>
      <c r="D95" s="203" t="s">
        <v>183</v>
      </c>
      <c r="E95" s="204" t="s">
        <v>2354</v>
      </c>
      <c r="F95" s="205" t="s">
        <v>2355</v>
      </c>
      <c r="G95" s="206" t="s">
        <v>213</v>
      </c>
      <c r="H95" s="207">
        <v>1.35</v>
      </c>
      <c r="I95" s="208"/>
      <c r="J95" s="209">
        <f>ROUND(I95*H95,2)</f>
        <v>0</v>
      </c>
      <c r="K95" s="210"/>
      <c r="L95" s="42"/>
      <c r="M95" s="211" t="s">
        <v>28</v>
      </c>
      <c r="N95" s="212" t="s">
        <v>46</v>
      </c>
      <c r="O95" s="8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15" t="s">
        <v>187</v>
      </c>
      <c r="AT95" s="215" t="s">
        <v>183</v>
      </c>
      <c r="AU95" s="215" t="s">
        <v>182</v>
      </c>
      <c r="AY95" s="15" t="s">
        <v>178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5" t="s">
        <v>182</v>
      </c>
      <c r="BK95" s="216">
        <f>ROUND(I95*H95,2)</f>
        <v>0</v>
      </c>
      <c r="BL95" s="15" t="s">
        <v>187</v>
      </c>
      <c r="BM95" s="215" t="s">
        <v>2356</v>
      </c>
    </row>
    <row r="96" spans="1:65" s="2" customFormat="1" ht="62.7" customHeight="1">
      <c r="A96" s="36"/>
      <c r="B96" s="37"/>
      <c r="C96" s="203" t="s">
        <v>182</v>
      </c>
      <c r="D96" s="203" t="s">
        <v>183</v>
      </c>
      <c r="E96" s="204" t="s">
        <v>251</v>
      </c>
      <c r="F96" s="205" t="s">
        <v>252</v>
      </c>
      <c r="G96" s="206" t="s">
        <v>213</v>
      </c>
      <c r="H96" s="207">
        <v>1.35</v>
      </c>
      <c r="I96" s="208"/>
      <c r="J96" s="209">
        <f>ROUND(I96*H96,2)</f>
        <v>0</v>
      </c>
      <c r="K96" s="210"/>
      <c r="L96" s="42"/>
      <c r="M96" s="211" t="s">
        <v>28</v>
      </c>
      <c r="N96" s="212" t="s">
        <v>46</v>
      </c>
      <c r="O96" s="82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15" t="s">
        <v>187</v>
      </c>
      <c r="AT96" s="215" t="s">
        <v>183</v>
      </c>
      <c r="AU96" s="215" t="s">
        <v>182</v>
      </c>
      <c r="AY96" s="15" t="s">
        <v>178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5" t="s">
        <v>182</v>
      </c>
      <c r="BK96" s="216">
        <f>ROUND(I96*H96,2)</f>
        <v>0</v>
      </c>
      <c r="BL96" s="15" t="s">
        <v>187</v>
      </c>
      <c r="BM96" s="215" t="s">
        <v>2357</v>
      </c>
    </row>
    <row r="97" spans="1:65" s="2" customFormat="1" ht="62.7" customHeight="1">
      <c r="A97" s="36"/>
      <c r="B97" s="37"/>
      <c r="C97" s="203" t="s">
        <v>188</v>
      </c>
      <c r="D97" s="203" t="s">
        <v>183</v>
      </c>
      <c r="E97" s="204" t="s">
        <v>255</v>
      </c>
      <c r="F97" s="205" t="s">
        <v>256</v>
      </c>
      <c r="G97" s="206" t="s">
        <v>213</v>
      </c>
      <c r="H97" s="207">
        <v>13</v>
      </c>
      <c r="I97" s="208"/>
      <c r="J97" s="209">
        <f>ROUND(I97*H97,2)</f>
        <v>0</v>
      </c>
      <c r="K97" s="210"/>
      <c r="L97" s="42"/>
      <c r="M97" s="211" t="s">
        <v>28</v>
      </c>
      <c r="N97" s="212" t="s">
        <v>46</v>
      </c>
      <c r="O97" s="8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15" t="s">
        <v>187</v>
      </c>
      <c r="AT97" s="215" t="s">
        <v>183</v>
      </c>
      <c r="AU97" s="215" t="s">
        <v>182</v>
      </c>
      <c r="AY97" s="15" t="s">
        <v>178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5" t="s">
        <v>182</v>
      </c>
      <c r="BK97" s="216">
        <f>ROUND(I97*H97,2)</f>
        <v>0</v>
      </c>
      <c r="BL97" s="15" t="s">
        <v>187</v>
      </c>
      <c r="BM97" s="215" t="s">
        <v>2358</v>
      </c>
    </row>
    <row r="98" spans="1:65" s="2" customFormat="1" ht="37.8" customHeight="1">
      <c r="A98" s="36"/>
      <c r="B98" s="37"/>
      <c r="C98" s="203" t="s">
        <v>187</v>
      </c>
      <c r="D98" s="203" t="s">
        <v>183</v>
      </c>
      <c r="E98" s="204" t="s">
        <v>2359</v>
      </c>
      <c r="F98" s="205" t="s">
        <v>2360</v>
      </c>
      <c r="G98" s="206" t="s">
        <v>266</v>
      </c>
      <c r="H98" s="207">
        <v>2.85</v>
      </c>
      <c r="I98" s="208"/>
      <c r="J98" s="209">
        <f>ROUND(I98*H98,2)</f>
        <v>0</v>
      </c>
      <c r="K98" s="210"/>
      <c r="L98" s="42"/>
      <c r="M98" s="211" t="s">
        <v>28</v>
      </c>
      <c r="N98" s="212" t="s">
        <v>46</v>
      </c>
      <c r="O98" s="8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15" t="s">
        <v>187</v>
      </c>
      <c r="AT98" s="215" t="s">
        <v>183</v>
      </c>
      <c r="AU98" s="215" t="s">
        <v>182</v>
      </c>
      <c r="AY98" s="15" t="s">
        <v>178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5" t="s">
        <v>182</v>
      </c>
      <c r="BK98" s="216">
        <f>ROUND(I98*H98,2)</f>
        <v>0</v>
      </c>
      <c r="BL98" s="15" t="s">
        <v>187</v>
      </c>
      <c r="BM98" s="215" t="s">
        <v>2361</v>
      </c>
    </row>
    <row r="99" spans="1:63" s="12" customFormat="1" ht="22.8" customHeight="1">
      <c r="A99" s="12"/>
      <c r="B99" s="187"/>
      <c r="C99" s="188"/>
      <c r="D99" s="189" t="s">
        <v>73</v>
      </c>
      <c r="E99" s="201" t="s">
        <v>206</v>
      </c>
      <c r="F99" s="201" t="s">
        <v>456</v>
      </c>
      <c r="G99" s="188"/>
      <c r="H99" s="188"/>
      <c r="I99" s="191"/>
      <c r="J99" s="202">
        <f>BK99</f>
        <v>0</v>
      </c>
      <c r="K99" s="188"/>
      <c r="L99" s="193"/>
      <c r="M99" s="194"/>
      <c r="N99" s="195"/>
      <c r="O99" s="195"/>
      <c r="P99" s="196">
        <f>SUM(P100:P101)</f>
        <v>0</v>
      </c>
      <c r="Q99" s="195"/>
      <c r="R99" s="196">
        <f>SUM(R100:R101)</f>
        <v>3.3048</v>
      </c>
      <c r="S99" s="195"/>
      <c r="T99" s="197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98" t="s">
        <v>82</v>
      </c>
      <c r="AT99" s="199" t="s">
        <v>73</v>
      </c>
      <c r="AU99" s="199" t="s">
        <v>82</v>
      </c>
      <c r="AY99" s="198" t="s">
        <v>178</v>
      </c>
      <c r="BK99" s="200">
        <f>SUM(BK100:BK101)</f>
        <v>0</v>
      </c>
    </row>
    <row r="100" spans="1:65" s="2" customFormat="1" ht="24.15" customHeight="1">
      <c r="A100" s="36"/>
      <c r="B100" s="37"/>
      <c r="C100" s="203" t="s">
        <v>201</v>
      </c>
      <c r="D100" s="203" t="s">
        <v>183</v>
      </c>
      <c r="E100" s="204" t="s">
        <v>2362</v>
      </c>
      <c r="F100" s="205" t="s">
        <v>2363</v>
      </c>
      <c r="G100" s="206" t="s">
        <v>186</v>
      </c>
      <c r="H100" s="207">
        <v>30</v>
      </c>
      <c r="I100" s="208"/>
      <c r="J100" s="209">
        <f>ROUND(I100*H100,2)</f>
        <v>0</v>
      </c>
      <c r="K100" s="210"/>
      <c r="L100" s="42"/>
      <c r="M100" s="211" t="s">
        <v>28</v>
      </c>
      <c r="N100" s="212" t="s">
        <v>46</v>
      </c>
      <c r="O100" s="8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15" t="s">
        <v>187</v>
      </c>
      <c r="AT100" s="215" t="s">
        <v>183</v>
      </c>
      <c r="AU100" s="215" t="s">
        <v>182</v>
      </c>
      <c r="AY100" s="15" t="s">
        <v>178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5" t="s">
        <v>182</v>
      </c>
      <c r="BK100" s="216">
        <f>ROUND(I100*H100,2)</f>
        <v>0</v>
      </c>
      <c r="BL100" s="15" t="s">
        <v>187</v>
      </c>
      <c r="BM100" s="215" t="s">
        <v>2364</v>
      </c>
    </row>
    <row r="101" spans="1:65" s="2" customFormat="1" ht="14.4" customHeight="1">
      <c r="A101" s="36"/>
      <c r="B101" s="37"/>
      <c r="C101" s="217" t="s">
        <v>206</v>
      </c>
      <c r="D101" s="217" t="s">
        <v>272</v>
      </c>
      <c r="E101" s="218" t="s">
        <v>2059</v>
      </c>
      <c r="F101" s="219" t="s">
        <v>2060</v>
      </c>
      <c r="G101" s="220" t="s">
        <v>186</v>
      </c>
      <c r="H101" s="221">
        <v>30.6</v>
      </c>
      <c r="I101" s="222"/>
      <c r="J101" s="223">
        <f>ROUND(I101*H101,2)</f>
        <v>0</v>
      </c>
      <c r="K101" s="224"/>
      <c r="L101" s="225"/>
      <c r="M101" s="226" t="s">
        <v>28</v>
      </c>
      <c r="N101" s="227" t="s">
        <v>46</v>
      </c>
      <c r="O101" s="82"/>
      <c r="P101" s="213">
        <f>O101*H101</f>
        <v>0</v>
      </c>
      <c r="Q101" s="213">
        <v>0.108</v>
      </c>
      <c r="R101" s="213">
        <f>Q101*H101</f>
        <v>3.3048</v>
      </c>
      <c r="S101" s="213">
        <v>0</v>
      </c>
      <c r="T101" s="214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15" t="s">
        <v>215</v>
      </c>
      <c r="AT101" s="215" t="s">
        <v>272</v>
      </c>
      <c r="AU101" s="215" t="s">
        <v>182</v>
      </c>
      <c r="AY101" s="15" t="s">
        <v>178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5" t="s">
        <v>182</v>
      </c>
      <c r="BK101" s="216">
        <f>ROUND(I101*H101,2)</f>
        <v>0</v>
      </c>
      <c r="BL101" s="15" t="s">
        <v>187</v>
      </c>
      <c r="BM101" s="215" t="s">
        <v>2365</v>
      </c>
    </row>
    <row r="102" spans="1:63" s="12" customFormat="1" ht="22.8" customHeight="1">
      <c r="A102" s="12"/>
      <c r="B102" s="187"/>
      <c r="C102" s="188"/>
      <c r="D102" s="189" t="s">
        <v>73</v>
      </c>
      <c r="E102" s="201" t="s">
        <v>912</v>
      </c>
      <c r="F102" s="201" t="s">
        <v>913</v>
      </c>
      <c r="G102" s="188"/>
      <c r="H102" s="188"/>
      <c r="I102" s="191"/>
      <c r="J102" s="202">
        <f>BK102</f>
        <v>0</v>
      </c>
      <c r="K102" s="188"/>
      <c r="L102" s="193"/>
      <c r="M102" s="194"/>
      <c r="N102" s="195"/>
      <c r="O102" s="195"/>
      <c r="P102" s="196">
        <f>SUM(P103:P104)</f>
        <v>0</v>
      </c>
      <c r="Q102" s="195"/>
      <c r="R102" s="196">
        <f>SUM(R103:R104)</f>
        <v>0</v>
      </c>
      <c r="S102" s="195"/>
      <c r="T102" s="197">
        <f>SUM(T103:T104)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98" t="s">
        <v>82</v>
      </c>
      <c r="AT102" s="199" t="s">
        <v>73</v>
      </c>
      <c r="AU102" s="199" t="s">
        <v>82</v>
      </c>
      <c r="AY102" s="198" t="s">
        <v>178</v>
      </c>
      <c r="BK102" s="200">
        <f>SUM(BK103:BK104)</f>
        <v>0</v>
      </c>
    </row>
    <row r="103" spans="1:65" s="2" customFormat="1" ht="37.8" customHeight="1">
      <c r="A103" s="36"/>
      <c r="B103" s="37"/>
      <c r="C103" s="203" t="s">
        <v>210</v>
      </c>
      <c r="D103" s="203" t="s">
        <v>183</v>
      </c>
      <c r="E103" s="204" t="s">
        <v>2366</v>
      </c>
      <c r="F103" s="205" t="s">
        <v>2367</v>
      </c>
      <c r="G103" s="206" t="s">
        <v>266</v>
      </c>
      <c r="H103" s="207">
        <v>2.326</v>
      </c>
      <c r="I103" s="208"/>
      <c r="J103" s="209">
        <f>ROUND(I103*H103,2)</f>
        <v>0</v>
      </c>
      <c r="K103" s="210"/>
      <c r="L103" s="42"/>
      <c r="M103" s="211" t="s">
        <v>28</v>
      </c>
      <c r="N103" s="212" t="s">
        <v>46</v>
      </c>
      <c r="O103" s="8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15" t="s">
        <v>187</v>
      </c>
      <c r="AT103" s="215" t="s">
        <v>183</v>
      </c>
      <c r="AU103" s="215" t="s">
        <v>182</v>
      </c>
      <c r="AY103" s="15" t="s">
        <v>178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5" t="s">
        <v>182</v>
      </c>
      <c r="BK103" s="216">
        <f>ROUND(I103*H103,2)</f>
        <v>0</v>
      </c>
      <c r="BL103" s="15" t="s">
        <v>187</v>
      </c>
      <c r="BM103" s="215" t="s">
        <v>2368</v>
      </c>
    </row>
    <row r="104" spans="1:65" s="2" customFormat="1" ht="24.15" customHeight="1">
      <c r="A104" s="36"/>
      <c r="B104" s="37"/>
      <c r="C104" s="203" t="s">
        <v>215</v>
      </c>
      <c r="D104" s="203" t="s">
        <v>183</v>
      </c>
      <c r="E104" s="204" t="s">
        <v>919</v>
      </c>
      <c r="F104" s="205" t="s">
        <v>920</v>
      </c>
      <c r="G104" s="206" t="s">
        <v>266</v>
      </c>
      <c r="H104" s="207">
        <v>2.326</v>
      </c>
      <c r="I104" s="208"/>
      <c r="J104" s="209">
        <f>ROUND(I104*H104,2)</f>
        <v>0</v>
      </c>
      <c r="K104" s="210"/>
      <c r="L104" s="42"/>
      <c r="M104" s="211" t="s">
        <v>28</v>
      </c>
      <c r="N104" s="212" t="s">
        <v>46</v>
      </c>
      <c r="O104" s="8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15" t="s">
        <v>187</v>
      </c>
      <c r="AT104" s="215" t="s">
        <v>183</v>
      </c>
      <c r="AU104" s="215" t="s">
        <v>182</v>
      </c>
      <c r="AY104" s="15" t="s">
        <v>178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5" t="s">
        <v>182</v>
      </c>
      <c r="BK104" s="216">
        <f>ROUND(I104*H104,2)</f>
        <v>0</v>
      </c>
      <c r="BL104" s="15" t="s">
        <v>187</v>
      </c>
      <c r="BM104" s="215" t="s">
        <v>2369</v>
      </c>
    </row>
    <row r="105" spans="1:63" s="12" customFormat="1" ht="22.8" customHeight="1">
      <c r="A105" s="12"/>
      <c r="B105" s="187"/>
      <c r="C105" s="188"/>
      <c r="D105" s="189" t="s">
        <v>73</v>
      </c>
      <c r="E105" s="201" t="s">
        <v>934</v>
      </c>
      <c r="F105" s="201" t="s">
        <v>935</v>
      </c>
      <c r="G105" s="188"/>
      <c r="H105" s="188"/>
      <c r="I105" s="191"/>
      <c r="J105" s="202">
        <f>BK105</f>
        <v>0</v>
      </c>
      <c r="K105" s="188"/>
      <c r="L105" s="193"/>
      <c r="M105" s="194"/>
      <c r="N105" s="195"/>
      <c r="O105" s="195"/>
      <c r="P105" s="196">
        <f>P106</f>
        <v>0</v>
      </c>
      <c r="Q105" s="195"/>
      <c r="R105" s="196">
        <f>R106</f>
        <v>0</v>
      </c>
      <c r="S105" s="195"/>
      <c r="T105" s="197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8" t="s">
        <v>82</v>
      </c>
      <c r="AT105" s="199" t="s">
        <v>73</v>
      </c>
      <c r="AU105" s="199" t="s">
        <v>82</v>
      </c>
      <c r="AY105" s="198" t="s">
        <v>178</v>
      </c>
      <c r="BK105" s="200">
        <f>BK106</f>
        <v>0</v>
      </c>
    </row>
    <row r="106" spans="1:65" s="2" customFormat="1" ht="49.05" customHeight="1">
      <c r="A106" s="36"/>
      <c r="B106" s="37"/>
      <c r="C106" s="203" t="s">
        <v>219</v>
      </c>
      <c r="D106" s="203" t="s">
        <v>183</v>
      </c>
      <c r="E106" s="204" t="s">
        <v>2370</v>
      </c>
      <c r="F106" s="205" t="s">
        <v>2371</v>
      </c>
      <c r="G106" s="206" t="s">
        <v>266</v>
      </c>
      <c r="H106" s="207">
        <v>3.305</v>
      </c>
      <c r="I106" s="208"/>
      <c r="J106" s="209">
        <f>ROUND(I106*H106,2)</f>
        <v>0</v>
      </c>
      <c r="K106" s="210"/>
      <c r="L106" s="42"/>
      <c r="M106" s="211" t="s">
        <v>28</v>
      </c>
      <c r="N106" s="212" t="s">
        <v>46</v>
      </c>
      <c r="O106" s="82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15" t="s">
        <v>187</v>
      </c>
      <c r="AT106" s="215" t="s">
        <v>183</v>
      </c>
      <c r="AU106" s="215" t="s">
        <v>182</v>
      </c>
      <c r="AY106" s="15" t="s">
        <v>178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5" t="s">
        <v>182</v>
      </c>
      <c r="BK106" s="216">
        <f>ROUND(I106*H106,2)</f>
        <v>0</v>
      </c>
      <c r="BL106" s="15" t="s">
        <v>187</v>
      </c>
      <c r="BM106" s="215" t="s">
        <v>2372</v>
      </c>
    </row>
    <row r="107" spans="1:63" s="12" customFormat="1" ht="25.9" customHeight="1">
      <c r="A107" s="12"/>
      <c r="B107" s="187"/>
      <c r="C107" s="188"/>
      <c r="D107" s="189" t="s">
        <v>73</v>
      </c>
      <c r="E107" s="190" t="s">
        <v>940</v>
      </c>
      <c r="F107" s="190" t="s">
        <v>941</v>
      </c>
      <c r="G107" s="188"/>
      <c r="H107" s="188"/>
      <c r="I107" s="191"/>
      <c r="J107" s="192">
        <f>BK107</f>
        <v>0</v>
      </c>
      <c r="K107" s="188"/>
      <c r="L107" s="193"/>
      <c r="M107" s="194"/>
      <c r="N107" s="195"/>
      <c r="O107" s="195"/>
      <c r="P107" s="196">
        <f>P108</f>
        <v>0</v>
      </c>
      <c r="Q107" s="195"/>
      <c r="R107" s="196">
        <f>R108</f>
        <v>2.8578360090000006</v>
      </c>
      <c r="S107" s="195"/>
      <c r="T107" s="197">
        <f>T108</f>
        <v>2.32584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198" t="s">
        <v>182</v>
      </c>
      <c r="AT107" s="199" t="s">
        <v>73</v>
      </c>
      <c r="AU107" s="199" t="s">
        <v>74</v>
      </c>
      <c r="AY107" s="198" t="s">
        <v>178</v>
      </c>
      <c r="BK107" s="200">
        <f>BK108</f>
        <v>0</v>
      </c>
    </row>
    <row r="108" spans="1:63" s="12" customFormat="1" ht="22.8" customHeight="1">
      <c r="A108" s="12"/>
      <c r="B108" s="187"/>
      <c r="C108" s="188"/>
      <c r="D108" s="189" t="s">
        <v>73</v>
      </c>
      <c r="E108" s="201" t="s">
        <v>1520</v>
      </c>
      <c r="F108" s="201" t="s">
        <v>1521</v>
      </c>
      <c r="G108" s="188"/>
      <c r="H108" s="188"/>
      <c r="I108" s="191"/>
      <c r="J108" s="202">
        <f>BK108</f>
        <v>0</v>
      </c>
      <c r="K108" s="188"/>
      <c r="L108" s="193"/>
      <c r="M108" s="194"/>
      <c r="N108" s="195"/>
      <c r="O108" s="195"/>
      <c r="P108" s="196">
        <f>SUM(P109:P120)</f>
        <v>0</v>
      </c>
      <c r="Q108" s="195"/>
      <c r="R108" s="196">
        <f>SUM(R109:R120)</f>
        <v>2.8578360090000006</v>
      </c>
      <c r="S108" s="195"/>
      <c r="T108" s="197">
        <f>SUM(T109:T120)</f>
        <v>2.32584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98" t="s">
        <v>182</v>
      </c>
      <c r="AT108" s="199" t="s">
        <v>73</v>
      </c>
      <c r="AU108" s="199" t="s">
        <v>82</v>
      </c>
      <c r="AY108" s="198" t="s">
        <v>178</v>
      </c>
      <c r="BK108" s="200">
        <f>SUM(BK109:BK120)</f>
        <v>0</v>
      </c>
    </row>
    <row r="109" spans="1:65" s="2" customFormat="1" ht="49.05" customHeight="1">
      <c r="A109" s="36"/>
      <c r="B109" s="37"/>
      <c r="C109" s="203" t="s">
        <v>223</v>
      </c>
      <c r="D109" s="203" t="s">
        <v>183</v>
      </c>
      <c r="E109" s="204" t="s">
        <v>2373</v>
      </c>
      <c r="F109" s="205" t="s">
        <v>2374</v>
      </c>
      <c r="G109" s="206" t="s">
        <v>374</v>
      </c>
      <c r="H109" s="207">
        <v>90</v>
      </c>
      <c r="I109" s="208"/>
      <c r="J109" s="209">
        <f>ROUND(I109*H109,2)</f>
        <v>0</v>
      </c>
      <c r="K109" s="210"/>
      <c r="L109" s="42"/>
      <c r="M109" s="211" t="s">
        <v>28</v>
      </c>
      <c r="N109" s="212" t="s">
        <v>46</v>
      </c>
      <c r="O109" s="8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15" t="s">
        <v>245</v>
      </c>
      <c r="AT109" s="215" t="s">
        <v>183</v>
      </c>
      <c r="AU109" s="215" t="s">
        <v>182</v>
      </c>
      <c r="AY109" s="15" t="s">
        <v>178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5" t="s">
        <v>182</v>
      </c>
      <c r="BK109" s="216">
        <f>ROUND(I109*H109,2)</f>
        <v>0</v>
      </c>
      <c r="BL109" s="15" t="s">
        <v>245</v>
      </c>
      <c r="BM109" s="215" t="s">
        <v>2375</v>
      </c>
    </row>
    <row r="110" spans="1:65" s="2" customFormat="1" ht="14.4" customHeight="1">
      <c r="A110" s="36"/>
      <c r="B110" s="37"/>
      <c r="C110" s="217" t="s">
        <v>180</v>
      </c>
      <c r="D110" s="217" t="s">
        <v>272</v>
      </c>
      <c r="E110" s="218" t="s">
        <v>2376</v>
      </c>
      <c r="F110" s="219" t="s">
        <v>2377</v>
      </c>
      <c r="G110" s="220" t="s">
        <v>204</v>
      </c>
      <c r="H110" s="221">
        <v>39.24</v>
      </c>
      <c r="I110" s="222"/>
      <c r="J110" s="223">
        <f>ROUND(I110*H110,2)</f>
        <v>0</v>
      </c>
      <c r="K110" s="224"/>
      <c r="L110" s="225"/>
      <c r="M110" s="226" t="s">
        <v>28</v>
      </c>
      <c r="N110" s="227" t="s">
        <v>46</v>
      </c>
      <c r="O110" s="82"/>
      <c r="P110" s="213">
        <f>O110*H110</f>
        <v>0</v>
      </c>
      <c r="Q110" s="213">
        <v>0.0013</v>
      </c>
      <c r="R110" s="213">
        <f>Q110*H110</f>
        <v>0.051012</v>
      </c>
      <c r="S110" s="213">
        <v>0</v>
      </c>
      <c r="T110" s="214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15" t="s">
        <v>311</v>
      </c>
      <c r="AT110" s="215" t="s">
        <v>272</v>
      </c>
      <c r="AU110" s="215" t="s">
        <v>182</v>
      </c>
      <c r="AY110" s="15" t="s">
        <v>178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5" t="s">
        <v>182</v>
      </c>
      <c r="BK110" s="216">
        <f>ROUND(I110*H110,2)</f>
        <v>0</v>
      </c>
      <c r="BL110" s="15" t="s">
        <v>245</v>
      </c>
      <c r="BM110" s="215" t="s">
        <v>2378</v>
      </c>
    </row>
    <row r="111" spans="1:65" s="2" customFormat="1" ht="37.8" customHeight="1">
      <c r="A111" s="36"/>
      <c r="B111" s="37"/>
      <c r="C111" s="203" t="s">
        <v>231</v>
      </c>
      <c r="D111" s="203" t="s">
        <v>183</v>
      </c>
      <c r="E111" s="204" t="s">
        <v>2379</v>
      </c>
      <c r="F111" s="205" t="s">
        <v>2380</v>
      </c>
      <c r="G111" s="206" t="s">
        <v>204</v>
      </c>
      <c r="H111" s="207">
        <v>48</v>
      </c>
      <c r="I111" s="208"/>
      <c r="J111" s="209">
        <f>ROUND(I111*H111,2)</f>
        <v>0</v>
      </c>
      <c r="K111" s="210"/>
      <c r="L111" s="42"/>
      <c r="M111" s="211" t="s">
        <v>28</v>
      </c>
      <c r="N111" s="212" t="s">
        <v>46</v>
      </c>
      <c r="O111" s="8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15" t="s">
        <v>245</v>
      </c>
      <c r="AT111" s="215" t="s">
        <v>183</v>
      </c>
      <c r="AU111" s="215" t="s">
        <v>182</v>
      </c>
      <c r="AY111" s="15" t="s">
        <v>178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5" t="s">
        <v>182</v>
      </c>
      <c r="BK111" s="216">
        <f>ROUND(I111*H111,2)</f>
        <v>0</v>
      </c>
      <c r="BL111" s="15" t="s">
        <v>245</v>
      </c>
      <c r="BM111" s="215" t="s">
        <v>2381</v>
      </c>
    </row>
    <row r="112" spans="1:65" s="2" customFormat="1" ht="14.4" customHeight="1">
      <c r="A112" s="36"/>
      <c r="B112" s="37"/>
      <c r="C112" s="217" t="s">
        <v>199</v>
      </c>
      <c r="D112" s="217" t="s">
        <v>272</v>
      </c>
      <c r="E112" s="218" t="s">
        <v>2382</v>
      </c>
      <c r="F112" s="219" t="s">
        <v>2383</v>
      </c>
      <c r="G112" s="220" t="s">
        <v>213</v>
      </c>
      <c r="H112" s="221">
        <v>0.552</v>
      </c>
      <c r="I112" s="222"/>
      <c r="J112" s="223">
        <f>ROUND(I112*H112,2)</f>
        <v>0</v>
      </c>
      <c r="K112" s="224"/>
      <c r="L112" s="225"/>
      <c r="M112" s="226" t="s">
        <v>28</v>
      </c>
      <c r="N112" s="227" t="s">
        <v>46</v>
      </c>
      <c r="O112" s="82"/>
      <c r="P112" s="213">
        <f>O112*H112</f>
        <v>0</v>
      </c>
      <c r="Q112" s="213">
        <v>0.75</v>
      </c>
      <c r="R112" s="213">
        <f>Q112*H112</f>
        <v>0.41400000000000003</v>
      </c>
      <c r="S112" s="213">
        <v>0</v>
      </c>
      <c r="T112" s="214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15" t="s">
        <v>311</v>
      </c>
      <c r="AT112" s="215" t="s">
        <v>272</v>
      </c>
      <c r="AU112" s="215" t="s">
        <v>182</v>
      </c>
      <c r="AY112" s="15" t="s">
        <v>178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5" t="s">
        <v>182</v>
      </c>
      <c r="BK112" s="216">
        <f>ROUND(I112*H112,2)</f>
        <v>0</v>
      </c>
      <c r="BL112" s="15" t="s">
        <v>245</v>
      </c>
      <c r="BM112" s="215" t="s">
        <v>2384</v>
      </c>
    </row>
    <row r="113" spans="1:65" s="2" customFormat="1" ht="49.05" customHeight="1">
      <c r="A113" s="36"/>
      <c r="B113" s="37"/>
      <c r="C113" s="203" t="s">
        <v>238</v>
      </c>
      <c r="D113" s="203" t="s">
        <v>183</v>
      </c>
      <c r="E113" s="204" t="s">
        <v>2385</v>
      </c>
      <c r="F113" s="205" t="s">
        <v>2386</v>
      </c>
      <c r="G113" s="206" t="s">
        <v>204</v>
      </c>
      <c r="H113" s="207">
        <v>83.6</v>
      </c>
      <c r="I113" s="208"/>
      <c r="J113" s="209">
        <f>ROUND(I113*H113,2)</f>
        <v>0</v>
      </c>
      <c r="K113" s="210"/>
      <c r="L113" s="42"/>
      <c r="M113" s="211" t="s">
        <v>28</v>
      </c>
      <c r="N113" s="212" t="s">
        <v>46</v>
      </c>
      <c r="O113" s="82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15" t="s">
        <v>245</v>
      </c>
      <c r="AT113" s="215" t="s">
        <v>183</v>
      </c>
      <c r="AU113" s="215" t="s">
        <v>182</v>
      </c>
      <c r="AY113" s="15" t="s">
        <v>178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5" t="s">
        <v>182</v>
      </c>
      <c r="BK113" s="216">
        <f>ROUND(I113*H113,2)</f>
        <v>0</v>
      </c>
      <c r="BL113" s="15" t="s">
        <v>245</v>
      </c>
      <c r="BM113" s="215" t="s">
        <v>2387</v>
      </c>
    </row>
    <row r="114" spans="1:65" s="2" customFormat="1" ht="14.4" customHeight="1">
      <c r="A114" s="36"/>
      <c r="B114" s="37"/>
      <c r="C114" s="217" t="s">
        <v>8</v>
      </c>
      <c r="D114" s="217" t="s">
        <v>272</v>
      </c>
      <c r="E114" s="218" t="s">
        <v>2189</v>
      </c>
      <c r="F114" s="219" t="s">
        <v>2190</v>
      </c>
      <c r="G114" s="220" t="s">
        <v>213</v>
      </c>
      <c r="H114" s="221">
        <v>0.385</v>
      </c>
      <c r="I114" s="222"/>
      <c r="J114" s="223">
        <f>ROUND(I114*H114,2)</f>
        <v>0</v>
      </c>
      <c r="K114" s="224"/>
      <c r="L114" s="225"/>
      <c r="M114" s="226" t="s">
        <v>28</v>
      </c>
      <c r="N114" s="227" t="s">
        <v>46</v>
      </c>
      <c r="O114" s="82"/>
      <c r="P114" s="213">
        <f>O114*H114</f>
        <v>0</v>
      </c>
      <c r="Q114" s="213">
        <v>0.55</v>
      </c>
      <c r="R114" s="213">
        <f>Q114*H114</f>
        <v>0.21175000000000002</v>
      </c>
      <c r="S114" s="213">
        <v>0</v>
      </c>
      <c r="T114" s="214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15" t="s">
        <v>311</v>
      </c>
      <c r="AT114" s="215" t="s">
        <v>272</v>
      </c>
      <c r="AU114" s="215" t="s">
        <v>182</v>
      </c>
      <c r="AY114" s="15" t="s">
        <v>178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5" t="s">
        <v>182</v>
      </c>
      <c r="BK114" s="216">
        <f>ROUND(I114*H114,2)</f>
        <v>0</v>
      </c>
      <c r="BL114" s="15" t="s">
        <v>245</v>
      </c>
      <c r="BM114" s="215" t="s">
        <v>2388</v>
      </c>
    </row>
    <row r="115" spans="1:65" s="2" customFormat="1" ht="49.05" customHeight="1">
      <c r="A115" s="36"/>
      <c r="B115" s="37"/>
      <c r="C115" s="203" t="s">
        <v>245</v>
      </c>
      <c r="D115" s="203" t="s">
        <v>183</v>
      </c>
      <c r="E115" s="204" t="s">
        <v>2389</v>
      </c>
      <c r="F115" s="205" t="s">
        <v>2390</v>
      </c>
      <c r="G115" s="206" t="s">
        <v>204</v>
      </c>
      <c r="H115" s="207">
        <v>293</v>
      </c>
      <c r="I115" s="208"/>
      <c r="J115" s="209">
        <f>ROUND(I115*H115,2)</f>
        <v>0</v>
      </c>
      <c r="K115" s="210"/>
      <c r="L115" s="42"/>
      <c r="M115" s="211" t="s">
        <v>28</v>
      </c>
      <c r="N115" s="212" t="s">
        <v>46</v>
      </c>
      <c r="O115" s="82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15" t="s">
        <v>245</v>
      </c>
      <c r="AT115" s="215" t="s">
        <v>183</v>
      </c>
      <c r="AU115" s="215" t="s">
        <v>182</v>
      </c>
      <c r="AY115" s="15" t="s">
        <v>178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5" t="s">
        <v>182</v>
      </c>
      <c r="BK115" s="216">
        <f>ROUND(I115*H115,2)</f>
        <v>0</v>
      </c>
      <c r="BL115" s="15" t="s">
        <v>245</v>
      </c>
      <c r="BM115" s="215" t="s">
        <v>2391</v>
      </c>
    </row>
    <row r="116" spans="1:65" s="2" customFormat="1" ht="14.4" customHeight="1">
      <c r="A116" s="36"/>
      <c r="B116" s="37"/>
      <c r="C116" s="217" t="s">
        <v>250</v>
      </c>
      <c r="D116" s="217" t="s">
        <v>272</v>
      </c>
      <c r="E116" s="218" t="s">
        <v>2392</v>
      </c>
      <c r="F116" s="219" t="s">
        <v>2393</v>
      </c>
      <c r="G116" s="220" t="s">
        <v>213</v>
      </c>
      <c r="H116" s="221">
        <v>3.493</v>
      </c>
      <c r="I116" s="222"/>
      <c r="J116" s="223">
        <f>ROUND(I116*H116,2)</f>
        <v>0</v>
      </c>
      <c r="K116" s="224"/>
      <c r="L116" s="225"/>
      <c r="M116" s="226" t="s">
        <v>28</v>
      </c>
      <c r="N116" s="227" t="s">
        <v>46</v>
      </c>
      <c r="O116" s="82"/>
      <c r="P116" s="213">
        <f>O116*H116</f>
        <v>0</v>
      </c>
      <c r="Q116" s="213">
        <v>0.55</v>
      </c>
      <c r="R116" s="213">
        <f>Q116*H116</f>
        <v>1.9211500000000001</v>
      </c>
      <c r="S116" s="213">
        <v>0</v>
      </c>
      <c r="T116" s="214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15" t="s">
        <v>311</v>
      </c>
      <c r="AT116" s="215" t="s">
        <v>272</v>
      </c>
      <c r="AU116" s="215" t="s">
        <v>182</v>
      </c>
      <c r="AY116" s="15" t="s">
        <v>178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5" t="s">
        <v>182</v>
      </c>
      <c r="BK116" s="216">
        <f>ROUND(I116*H116,2)</f>
        <v>0</v>
      </c>
      <c r="BL116" s="15" t="s">
        <v>245</v>
      </c>
      <c r="BM116" s="215" t="s">
        <v>2394</v>
      </c>
    </row>
    <row r="117" spans="1:65" s="2" customFormat="1" ht="14.4" customHeight="1">
      <c r="A117" s="36"/>
      <c r="B117" s="37"/>
      <c r="C117" s="217" t="s">
        <v>254</v>
      </c>
      <c r="D117" s="217" t="s">
        <v>272</v>
      </c>
      <c r="E117" s="218" t="s">
        <v>2395</v>
      </c>
      <c r="F117" s="219" t="s">
        <v>2396</v>
      </c>
      <c r="G117" s="220" t="s">
        <v>213</v>
      </c>
      <c r="H117" s="221">
        <v>0.265</v>
      </c>
      <c r="I117" s="222"/>
      <c r="J117" s="223">
        <f>ROUND(I117*H117,2)</f>
        <v>0</v>
      </c>
      <c r="K117" s="224"/>
      <c r="L117" s="225"/>
      <c r="M117" s="226" t="s">
        <v>28</v>
      </c>
      <c r="N117" s="227" t="s">
        <v>46</v>
      </c>
      <c r="O117" s="82"/>
      <c r="P117" s="213">
        <f>O117*H117</f>
        <v>0</v>
      </c>
      <c r="Q117" s="213">
        <v>0.55</v>
      </c>
      <c r="R117" s="213">
        <f>Q117*H117</f>
        <v>0.14575000000000002</v>
      </c>
      <c r="S117" s="213">
        <v>0</v>
      </c>
      <c r="T117" s="214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15" t="s">
        <v>311</v>
      </c>
      <c r="AT117" s="215" t="s">
        <v>272</v>
      </c>
      <c r="AU117" s="215" t="s">
        <v>182</v>
      </c>
      <c r="AY117" s="15" t="s">
        <v>178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5" t="s">
        <v>182</v>
      </c>
      <c r="BK117" s="216">
        <f>ROUND(I117*H117,2)</f>
        <v>0</v>
      </c>
      <c r="BL117" s="15" t="s">
        <v>245</v>
      </c>
      <c r="BM117" s="215" t="s">
        <v>2397</v>
      </c>
    </row>
    <row r="118" spans="1:65" s="2" customFormat="1" ht="37.8" customHeight="1">
      <c r="A118" s="36"/>
      <c r="B118" s="37"/>
      <c r="C118" s="203" t="s">
        <v>259</v>
      </c>
      <c r="D118" s="203" t="s">
        <v>183</v>
      </c>
      <c r="E118" s="204" t="s">
        <v>2398</v>
      </c>
      <c r="F118" s="205" t="s">
        <v>2399</v>
      </c>
      <c r="G118" s="206" t="s">
        <v>204</v>
      </c>
      <c r="H118" s="207">
        <v>387.64</v>
      </c>
      <c r="I118" s="208"/>
      <c r="J118" s="209">
        <f>ROUND(I118*H118,2)</f>
        <v>0</v>
      </c>
      <c r="K118" s="210"/>
      <c r="L118" s="42"/>
      <c r="M118" s="211" t="s">
        <v>28</v>
      </c>
      <c r="N118" s="212" t="s">
        <v>46</v>
      </c>
      <c r="O118" s="82"/>
      <c r="P118" s="213">
        <f>O118*H118</f>
        <v>0</v>
      </c>
      <c r="Q118" s="213">
        <v>0</v>
      </c>
      <c r="R118" s="213">
        <f>Q118*H118</f>
        <v>0</v>
      </c>
      <c r="S118" s="213">
        <v>0.006</v>
      </c>
      <c r="T118" s="214">
        <f>S118*H118</f>
        <v>2.32584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15" t="s">
        <v>245</v>
      </c>
      <c r="AT118" s="215" t="s">
        <v>183</v>
      </c>
      <c r="AU118" s="215" t="s">
        <v>182</v>
      </c>
      <c r="AY118" s="15" t="s">
        <v>178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5" t="s">
        <v>182</v>
      </c>
      <c r="BK118" s="216">
        <f>ROUND(I118*H118,2)</f>
        <v>0</v>
      </c>
      <c r="BL118" s="15" t="s">
        <v>245</v>
      </c>
      <c r="BM118" s="215" t="s">
        <v>2400</v>
      </c>
    </row>
    <row r="119" spans="1:65" s="2" customFormat="1" ht="24.15" customHeight="1">
      <c r="A119" s="36"/>
      <c r="B119" s="37"/>
      <c r="C119" s="203" t="s">
        <v>263</v>
      </c>
      <c r="D119" s="203" t="s">
        <v>183</v>
      </c>
      <c r="E119" s="204" t="s">
        <v>2401</v>
      </c>
      <c r="F119" s="205" t="s">
        <v>2402</v>
      </c>
      <c r="G119" s="206" t="s">
        <v>213</v>
      </c>
      <c r="H119" s="207">
        <v>4.665</v>
      </c>
      <c r="I119" s="208"/>
      <c r="J119" s="209">
        <f>ROUND(I119*H119,2)</f>
        <v>0</v>
      </c>
      <c r="K119" s="210"/>
      <c r="L119" s="42"/>
      <c r="M119" s="211" t="s">
        <v>28</v>
      </c>
      <c r="N119" s="212" t="s">
        <v>46</v>
      </c>
      <c r="O119" s="82"/>
      <c r="P119" s="213">
        <f>O119*H119</f>
        <v>0</v>
      </c>
      <c r="Q119" s="213">
        <v>0.0244746</v>
      </c>
      <c r="R119" s="213">
        <f>Q119*H119</f>
        <v>0.11417400899999999</v>
      </c>
      <c r="S119" s="213">
        <v>0</v>
      </c>
      <c r="T119" s="214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15" t="s">
        <v>245</v>
      </c>
      <c r="AT119" s="215" t="s">
        <v>183</v>
      </c>
      <c r="AU119" s="215" t="s">
        <v>182</v>
      </c>
      <c r="AY119" s="15" t="s">
        <v>178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5" t="s">
        <v>182</v>
      </c>
      <c r="BK119" s="216">
        <f>ROUND(I119*H119,2)</f>
        <v>0</v>
      </c>
      <c r="BL119" s="15" t="s">
        <v>245</v>
      </c>
      <c r="BM119" s="215" t="s">
        <v>2403</v>
      </c>
    </row>
    <row r="120" spans="1:65" s="2" customFormat="1" ht="37.8" customHeight="1">
      <c r="A120" s="36"/>
      <c r="B120" s="37"/>
      <c r="C120" s="203" t="s">
        <v>7</v>
      </c>
      <c r="D120" s="203" t="s">
        <v>183</v>
      </c>
      <c r="E120" s="204" t="s">
        <v>2404</v>
      </c>
      <c r="F120" s="205" t="s">
        <v>2405</v>
      </c>
      <c r="G120" s="206" t="s">
        <v>266</v>
      </c>
      <c r="H120" s="207">
        <v>2.858</v>
      </c>
      <c r="I120" s="208"/>
      <c r="J120" s="209">
        <f>ROUND(I120*H120,2)</f>
        <v>0</v>
      </c>
      <c r="K120" s="210"/>
      <c r="L120" s="42"/>
      <c r="M120" s="211" t="s">
        <v>28</v>
      </c>
      <c r="N120" s="212" t="s">
        <v>46</v>
      </c>
      <c r="O120" s="8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15" t="s">
        <v>245</v>
      </c>
      <c r="AT120" s="215" t="s">
        <v>183</v>
      </c>
      <c r="AU120" s="215" t="s">
        <v>182</v>
      </c>
      <c r="AY120" s="15" t="s">
        <v>178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5" t="s">
        <v>182</v>
      </c>
      <c r="BK120" s="216">
        <f>ROUND(I120*H120,2)</f>
        <v>0</v>
      </c>
      <c r="BL120" s="15" t="s">
        <v>245</v>
      </c>
      <c r="BM120" s="215" t="s">
        <v>2406</v>
      </c>
    </row>
    <row r="121" spans="1:63" s="12" customFormat="1" ht="25.9" customHeight="1">
      <c r="A121" s="12"/>
      <c r="B121" s="187"/>
      <c r="C121" s="188"/>
      <c r="D121" s="189" t="s">
        <v>73</v>
      </c>
      <c r="E121" s="190" t="s">
        <v>1941</v>
      </c>
      <c r="F121" s="190" t="s">
        <v>1942</v>
      </c>
      <c r="G121" s="188"/>
      <c r="H121" s="188"/>
      <c r="I121" s="191"/>
      <c r="J121" s="192">
        <f>BK121</f>
        <v>0</v>
      </c>
      <c r="K121" s="188"/>
      <c r="L121" s="193"/>
      <c r="M121" s="194"/>
      <c r="N121" s="195"/>
      <c r="O121" s="195"/>
      <c r="P121" s="196">
        <f>P122+P124+P126+P128+P130</f>
        <v>0</v>
      </c>
      <c r="Q121" s="195"/>
      <c r="R121" s="196">
        <f>R122+R124+R126+R128+R130</f>
        <v>0</v>
      </c>
      <c r="S121" s="195"/>
      <c r="T121" s="197">
        <f>T122+T124+T126+T128+T130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98" t="s">
        <v>201</v>
      </c>
      <c r="AT121" s="199" t="s">
        <v>73</v>
      </c>
      <c r="AU121" s="199" t="s">
        <v>74</v>
      </c>
      <c r="AY121" s="198" t="s">
        <v>178</v>
      </c>
      <c r="BK121" s="200">
        <f>BK122+BK124+BK126+BK128+BK130</f>
        <v>0</v>
      </c>
    </row>
    <row r="122" spans="1:63" s="12" customFormat="1" ht="22.8" customHeight="1">
      <c r="A122" s="12"/>
      <c r="B122" s="187"/>
      <c r="C122" s="188"/>
      <c r="D122" s="189" t="s">
        <v>73</v>
      </c>
      <c r="E122" s="201" t="s">
        <v>1951</v>
      </c>
      <c r="F122" s="201" t="s">
        <v>1952</v>
      </c>
      <c r="G122" s="188"/>
      <c r="H122" s="188"/>
      <c r="I122" s="191"/>
      <c r="J122" s="202">
        <f>BK122</f>
        <v>0</v>
      </c>
      <c r="K122" s="188"/>
      <c r="L122" s="193"/>
      <c r="M122" s="194"/>
      <c r="N122" s="195"/>
      <c r="O122" s="195"/>
      <c r="P122" s="196">
        <f>P123</f>
        <v>0</v>
      </c>
      <c r="Q122" s="195"/>
      <c r="R122" s="196">
        <f>R123</f>
        <v>0</v>
      </c>
      <c r="S122" s="195"/>
      <c r="T122" s="197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98" t="s">
        <v>201</v>
      </c>
      <c r="AT122" s="199" t="s">
        <v>73</v>
      </c>
      <c r="AU122" s="199" t="s">
        <v>82</v>
      </c>
      <c r="AY122" s="198" t="s">
        <v>178</v>
      </c>
      <c r="BK122" s="200">
        <f>BK123</f>
        <v>0</v>
      </c>
    </row>
    <row r="123" spans="1:65" s="2" customFormat="1" ht="14.4" customHeight="1">
      <c r="A123" s="36"/>
      <c r="B123" s="37"/>
      <c r="C123" s="203" t="s">
        <v>271</v>
      </c>
      <c r="D123" s="203" t="s">
        <v>183</v>
      </c>
      <c r="E123" s="204" t="s">
        <v>1953</v>
      </c>
      <c r="F123" s="205" t="s">
        <v>1952</v>
      </c>
      <c r="G123" s="206" t="s">
        <v>1947</v>
      </c>
      <c r="H123" s="207">
        <v>1</v>
      </c>
      <c r="I123" s="208"/>
      <c r="J123" s="209">
        <f>ROUND(I123*H123,2)</f>
        <v>0</v>
      </c>
      <c r="K123" s="210"/>
      <c r="L123" s="42"/>
      <c r="M123" s="211" t="s">
        <v>28</v>
      </c>
      <c r="N123" s="212" t="s">
        <v>46</v>
      </c>
      <c r="O123" s="8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15" t="s">
        <v>1948</v>
      </c>
      <c r="AT123" s="215" t="s">
        <v>183</v>
      </c>
      <c r="AU123" s="215" t="s">
        <v>182</v>
      </c>
      <c r="AY123" s="15" t="s">
        <v>178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5" t="s">
        <v>182</v>
      </c>
      <c r="BK123" s="216">
        <f>ROUND(I123*H123,2)</f>
        <v>0</v>
      </c>
      <c r="BL123" s="15" t="s">
        <v>1948</v>
      </c>
      <c r="BM123" s="215" t="s">
        <v>2407</v>
      </c>
    </row>
    <row r="124" spans="1:63" s="12" customFormat="1" ht="22.8" customHeight="1">
      <c r="A124" s="12"/>
      <c r="B124" s="187"/>
      <c r="C124" s="188"/>
      <c r="D124" s="189" t="s">
        <v>73</v>
      </c>
      <c r="E124" s="201" t="s">
        <v>1955</v>
      </c>
      <c r="F124" s="201" t="s">
        <v>1956</v>
      </c>
      <c r="G124" s="188"/>
      <c r="H124" s="188"/>
      <c r="I124" s="191"/>
      <c r="J124" s="202">
        <f>BK124</f>
        <v>0</v>
      </c>
      <c r="K124" s="188"/>
      <c r="L124" s="193"/>
      <c r="M124" s="194"/>
      <c r="N124" s="195"/>
      <c r="O124" s="195"/>
      <c r="P124" s="196">
        <f>P125</f>
        <v>0</v>
      </c>
      <c r="Q124" s="195"/>
      <c r="R124" s="196">
        <f>R125</f>
        <v>0</v>
      </c>
      <c r="S124" s="195"/>
      <c r="T124" s="197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98" t="s">
        <v>201</v>
      </c>
      <c r="AT124" s="199" t="s">
        <v>73</v>
      </c>
      <c r="AU124" s="199" t="s">
        <v>82</v>
      </c>
      <c r="AY124" s="198" t="s">
        <v>178</v>
      </c>
      <c r="BK124" s="200">
        <f>BK125</f>
        <v>0</v>
      </c>
    </row>
    <row r="125" spans="1:65" s="2" customFormat="1" ht="14.4" customHeight="1">
      <c r="A125" s="36"/>
      <c r="B125" s="37"/>
      <c r="C125" s="203" t="s">
        <v>276</v>
      </c>
      <c r="D125" s="203" t="s">
        <v>183</v>
      </c>
      <c r="E125" s="204" t="s">
        <v>1958</v>
      </c>
      <c r="F125" s="205" t="s">
        <v>1959</v>
      </c>
      <c r="G125" s="206" t="s">
        <v>1947</v>
      </c>
      <c r="H125" s="207">
        <v>1</v>
      </c>
      <c r="I125" s="208"/>
      <c r="J125" s="209">
        <f>ROUND(I125*H125,2)</f>
        <v>0</v>
      </c>
      <c r="K125" s="210"/>
      <c r="L125" s="42"/>
      <c r="M125" s="211" t="s">
        <v>28</v>
      </c>
      <c r="N125" s="212" t="s">
        <v>46</v>
      </c>
      <c r="O125" s="8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15" t="s">
        <v>1948</v>
      </c>
      <c r="AT125" s="215" t="s">
        <v>183</v>
      </c>
      <c r="AU125" s="215" t="s">
        <v>182</v>
      </c>
      <c r="AY125" s="15" t="s">
        <v>178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5" t="s">
        <v>182</v>
      </c>
      <c r="BK125" s="216">
        <f>ROUND(I125*H125,2)</f>
        <v>0</v>
      </c>
      <c r="BL125" s="15" t="s">
        <v>1948</v>
      </c>
      <c r="BM125" s="215" t="s">
        <v>2408</v>
      </c>
    </row>
    <row r="126" spans="1:63" s="12" customFormat="1" ht="22.8" customHeight="1">
      <c r="A126" s="12"/>
      <c r="B126" s="187"/>
      <c r="C126" s="188"/>
      <c r="D126" s="189" t="s">
        <v>73</v>
      </c>
      <c r="E126" s="201" t="s">
        <v>1961</v>
      </c>
      <c r="F126" s="201" t="s">
        <v>1962</v>
      </c>
      <c r="G126" s="188"/>
      <c r="H126" s="188"/>
      <c r="I126" s="191"/>
      <c r="J126" s="202">
        <f>BK126</f>
        <v>0</v>
      </c>
      <c r="K126" s="188"/>
      <c r="L126" s="193"/>
      <c r="M126" s="194"/>
      <c r="N126" s="195"/>
      <c r="O126" s="195"/>
      <c r="P126" s="196">
        <f>P127</f>
        <v>0</v>
      </c>
      <c r="Q126" s="195"/>
      <c r="R126" s="196">
        <f>R127</f>
        <v>0</v>
      </c>
      <c r="S126" s="195"/>
      <c r="T126" s="197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98" t="s">
        <v>201</v>
      </c>
      <c r="AT126" s="199" t="s">
        <v>73</v>
      </c>
      <c r="AU126" s="199" t="s">
        <v>82</v>
      </c>
      <c r="AY126" s="198" t="s">
        <v>178</v>
      </c>
      <c r="BK126" s="200">
        <f>BK127</f>
        <v>0</v>
      </c>
    </row>
    <row r="127" spans="1:65" s="2" customFormat="1" ht="14.4" customHeight="1">
      <c r="A127" s="36"/>
      <c r="B127" s="37"/>
      <c r="C127" s="203" t="s">
        <v>278</v>
      </c>
      <c r="D127" s="203" t="s">
        <v>183</v>
      </c>
      <c r="E127" s="204" t="s">
        <v>1964</v>
      </c>
      <c r="F127" s="205" t="s">
        <v>1962</v>
      </c>
      <c r="G127" s="206" t="s">
        <v>1947</v>
      </c>
      <c r="H127" s="207">
        <v>1</v>
      </c>
      <c r="I127" s="208"/>
      <c r="J127" s="209">
        <f>ROUND(I127*H127,2)</f>
        <v>0</v>
      </c>
      <c r="K127" s="210"/>
      <c r="L127" s="42"/>
      <c r="M127" s="211" t="s">
        <v>28</v>
      </c>
      <c r="N127" s="212" t="s">
        <v>46</v>
      </c>
      <c r="O127" s="82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15" t="s">
        <v>1948</v>
      </c>
      <c r="AT127" s="215" t="s">
        <v>183</v>
      </c>
      <c r="AU127" s="215" t="s">
        <v>182</v>
      </c>
      <c r="AY127" s="15" t="s">
        <v>178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5" t="s">
        <v>182</v>
      </c>
      <c r="BK127" s="216">
        <f>ROUND(I127*H127,2)</f>
        <v>0</v>
      </c>
      <c r="BL127" s="15" t="s">
        <v>1948</v>
      </c>
      <c r="BM127" s="215" t="s">
        <v>2409</v>
      </c>
    </row>
    <row r="128" spans="1:63" s="12" customFormat="1" ht="22.8" customHeight="1">
      <c r="A128" s="12"/>
      <c r="B128" s="187"/>
      <c r="C128" s="188"/>
      <c r="D128" s="189" t="s">
        <v>73</v>
      </c>
      <c r="E128" s="201" t="s">
        <v>1966</v>
      </c>
      <c r="F128" s="201" t="s">
        <v>1967</v>
      </c>
      <c r="G128" s="188"/>
      <c r="H128" s="188"/>
      <c r="I128" s="191"/>
      <c r="J128" s="202">
        <f>BK128</f>
        <v>0</v>
      </c>
      <c r="K128" s="188"/>
      <c r="L128" s="193"/>
      <c r="M128" s="194"/>
      <c r="N128" s="195"/>
      <c r="O128" s="195"/>
      <c r="P128" s="196">
        <f>P129</f>
        <v>0</v>
      </c>
      <c r="Q128" s="195"/>
      <c r="R128" s="196">
        <f>R129</f>
        <v>0</v>
      </c>
      <c r="S128" s="195"/>
      <c r="T128" s="197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8" t="s">
        <v>201</v>
      </c>
      <c r="AT128" s="199" t="s">
        <v>73</v>
      </c>
      <c r="AU128" s="199" t="s">
        <v>82</v>
      </c>
      <c r="AY128" s="198" t="s">
        <v>178</v>
      </c>
      <c r="BK128" s="200">
        <f>BK129</f>
        <v>0</v>
      </c>
    </row>
    <row r="129" spans="1:65" s="2" customFormat="1" ht="14.4" customHeight="1">
      <c r="A129" s="36"/>
      <c r="B129" s="37"/>
      <c r="C129" s="203" t="s">
        <v>282</v>
      </c>
      <c r="D129" s="203" t="s">
        <v>183</v>
      </c>
      <c r="E129" s="204" t="s">
        <v>1969</v>
      </c>
      <c r="F129" s="205" t="s">
        <v>1967</v>
      </c>
      <c r="G129" s="206" t="s">
        <v>1947</v>
      </c>
      <c r="H129" s="207">
        <v>1</v>
      </c>
      <c r="I129" s="208"/>
      <c r="J129" s="209">
        <f>ROUND(I129*H129,2)</f>
        <v>0</v>
      </c>
      <c r="K129" s="210"/>
      <c r="L129" s="42"/>
      <c r="M129" s="211" t="s">
        <v>28</v>
      </c>
      <c r="N129" s="212" t="s">
        <v>46</v>
      </c>
      <c r="O129" s="82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15" t="s">
        <v>1948</v>
      </c>
      <c r="AT129" s="215" t="s">
        <v>183</v>
      </c>
      <c r="AU129" s="215" t="s">
        <v>182</v>
      </c>
      <c r="AY129" s="15" t="s">
        <v>178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5" t="s">
        <v>182</v>
      </c>
      <c r="BK129" s="216">
        <f>ROUND(I129*H129,2)</f>
        <v>0</v>
      </c>
      <c r="BL129" s="15" t="s">
        <v>1948</v>
      </c>
      <c r="BM129" s="215" t="s">
        <v>2410</v>
      </c>
    </row>
    <row r="130" spans="1:63" s="12" customFormat="1" ht="22.8" customHeight="1">
      <c r="A130" s="12"/>
      <c r="B130" s="187"/>
      <c r="C130" s="188"/>
      <c r="D130" s="189" t="s">
        <v>73</v>
      </c>
      <c r="E130" s="201" t="s">
        <v>1971</v>
      </c>
      <c r="F130" s="201" t="s">
        <v>1972</v>
      </c>
      <c r="G130" s="188"/>
      <c r="H130" s="188"/>
      <c r="I130" s="191"/>
      <c r="J130" s="202">
        <f>BK130</f>
        <v>0</v>
      </c>
      <c r="K130" s="188"/>
      <c r="L130" s="193"/>
      <c r="M130" s="194"/>
      <c r="N130" s="195"/>
      <c r="O130" s="195"/>
      <c r="P130" s="196">
        <f>P131</f>
        <v>0</v>
      </c>
      <c r="Q130" s="195"/>
      <c r="R130" s="196">
        <f>R131</f>
        <v>0</v>
      </c>
      <c r="S130" s="195"/>
      <c r="T130" s="197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98" t="s">
        <v>201</v>
      </c>
      <c r="AT130" s="199" t="s">
        <v>73</v>
      </c>
      <c r="AU130" s="199" t="s">
        <v>82</v>
      </c>
      <c r="AY130" s="198" t="s">
        <v>178</v>
      </c>
      <c r="BK130" s="200">
        <f>BK131</f>
        <v>0</v>
      </c>
    </row>
    <row r="131" spans="1:65" s="2" customFormat="1" ht="14.4" customHeight="1">
      <c r="A131" s="36"/>
      <c r="B131" s="37"/>
      <c r="C131" s="203" t="s">
        <v>286</v>
      </c>
      <c r="D131" s="203" t="s">
        <v>183</v>
      </c>
      <c r="E131" s="204" t="s">
        <v>1974</v>
      </c>
      <c r="F131" s="205" t="s">
        <v>1975</v>
      </c>
      <c r="G131" s="206" t="s">
        <v>1947</v>
      </c>
      <c r="H131" s="207">
        <v>1</v>
      </c>
      <c r="I131" s="208"/>
      <c r="J131" s="209">
        <f>ROUND(I131*H131,2)</f>
        <v>0</v>
      </c>
      <c r="K131" s="210"/>
      <c r="L131" s="42"/>
      <c r="M131" s="233" t="s">
        <v>28</v>
      </c>
      <c r="N131" s="234" t="s">
        <v>46</v>
      </c>
      <c r="O131" s="235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15" t="s">
        <v>1948</v>
      </c>
      <c r="AT131" s="215" t="s">
        <v>183</v>
      </c>
      <c r="AU131" s="215" t="s">
        <v>182</v>
      </c>
      <c r="AY131" s="15" t="s">
        <v>178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5" t="s">
        <v>182</v>
      </c>
      <c r="BK131" s="216">
        <f>ROUND(I131*H131,2)</f>
        <v>0</v>
      </c>
      <c r="BL131" s="15" t="s">
        <v>1948</v>
      </c>
      <c r="BM131" s="215" t="s">
        <v>2411</v>
      </c>
    </row>
    <row r="132" spans="1:31" s="2" customFormat="1" ht="6.95" customHeight="1">
      <c r="A132" s="36"/>
      <c r="B132" s="57"/>
      <c r="C132" s="58"/>
      <c r="D132" s="58"/>
      <c r="E132" s="58"/>
      <c r="F132" s="58"/>
      <c r="G132" s="58"/>
      <c r="H132" s="58"/>
      <c r="I132" s="58"/>
      <c r="J132" s="58"/>
      <c r="K132" s="58"/>
      <c r="L132" s="42"/>
      <c r="M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</sheetData>
  <sheetProtection password="CDDA" sheet="1" objects="1" scenarios="1" formatColumns="0" formatRows="0" autoFilter="0"/>
  <autoFilter ref="C91:K131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8" customWidth="1"/>
    <col min="2" max="2" width="1.7109375" style="238" customWidth="1"/>
    <col min="3" max="4" width="5.00390625" style="238" customWidth="1"/>
    <col min="5" max="5" width="11.7109375" style="238" customWidth="1"/>
    <col min="6" max="6" width="9.140625" style="238" customWidth="1"/>
    <col min="7" max="7" width="5.00390625" style="238" customWidth="1"/>
    <col min="8" max="8" width="77.8515625" style="238" customWidth="1"/>
    <col min="9" max="10" width="20.00390625" style="238" customWidth="1"/>
    <col min="11" max="11" width="1.7109375" style="238" customWidth="1"/>
  </cols>
  <sheetData>
    <row r="1" s="1" customFormat="1" ht="37.5" customHeight="1"/>
    <row r="2" spans="2:11" s="1" customFormat="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13" customFormat="1" ht="45" customHeight="1">
      <c r="B3" s="242"/>
      <c r="C3" s="243" t="s">
        <v>2412</v>
      </c>
      <c r="D3" s="243"/>
      <c r="E3" s="243"/>
      <c r="F3" s="243"/>
      <c r="G3" s="243"/>
      <c r="H3" s="243"/>
      <c r="I3" s="243"/>
      <c r="J3" s="243"/>
      <c r="K3" s="244"/>
    </row>
    <row r="4" spans="2:11" s="1" customFormat="1" ht="25.5" customHeight="1">
      <c r="B4" s="245"/>
      <c r="C4" s="246" t="s">
        <v>2413</v>
      </c>
      <c r="D4" s="246"/>
      <c r="E4" s="246"/>
      <c r="F4" s="246"/>
      <c r="G4" s="246"/>
      <c r="H4" s="246"/>
      <c r="I4" s="246"/>
      <c r="J4" s="246"/>
      <c r="K4" s="247"/>
    </row>
    <row r="5" spans="2:11" s="1" customFormat="1" ht="5.25" customHeight="1">
      <c r="B5" s="245"/>
      <c r="C5" s="248"/>
      <c r="D5" s="248"/>
      <c r="E5" s="248"/>
      <c r="F5" s="248"/>
      <c r="G5" s="248"/>
      <c r="H5" s="248"/>
      <c r="I5" s="248"/>
      <c r="J5" s="248"/>
      <c r="K5" s="247"/>
    </row>
    <row r="6" spans="2:11" s="1" customFormat="1" ht="15" customHeight="1">
      <c r="B6" s="245"/>
      <c r="C6" s="249" t="s">
        <v>2414</v>
      </c>
      <c r="D6" s="249"/>
      <c r="E6" s="249"/>
      <c r="F6" s="249"/>
      <c r="G6" s="249"/>
      <c r="H6" s="249"/>
      <c r="I6" s="249"/>
      <c r="J6" s="249"/>
      <c r="K6" s="247"/>
    </row>
    <row r="7" spans="2:11" s="1" customFormat="1" ht="15" customHeight="1">
      <c r="B7" s="250"/>
      <c r="C7" s="249" t="s">
        <v>2415</v>
      </c>
      <c r="D7" s="249"/>
      <c r="E7" s="249"/>
      <c r="F7" s="249"/>
      <c r="G7" s="249"/>
      <c r="H7" s="249"/>
      <c r="I7" s="249"/>
      <c r="J7" s="249"/>
      <c r="K7" s="247"/>
    </row>
    <row r="8" spans="2:11" s="1" customFormat="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s="1" customFormat="1" ht="15" customHeight="1">
      <c r="B9" s="250"/>
      <c r="C9" s="249" t="s">
        <v>2416</v>
      </c>
      <c r="D9" s="249"/>
      <c r="E9" s="249"/>
      <c r="F9" s="249"/>
      <c r="G9" s="249"/>
      <c r="H9" s="249"/>
      <c r="I9" s="249"/>
      <c r="J9" s="249"/>
      <c r="K9" s="247"/>
    </row>
    <row r="10" spans="2:11" s="1" customFormat="1" ht="15" customHeight="1">
      <c r="B10" s="250"/>
      <c r="C10" s="249"/>
      <c r="D10" s="249" t="s">
        <v>2417</v>
      </c>
      <c r="E10" s="249"/>
      <c r="F10" s="249"/>
      <c r="G10" s="249"/>
      <c r="H10" s="249"/>
      <c r="I10" s="249"/>
      <c r="J10" s="249"/>
      <c r="K10" s="247"/>
    </row>
    <row r="11" spans="2:11" s="1" customFormat="1" ht="15" customHeight="1">
      <c r="B11" s="250"/>
      <c r="C11" s="251"/>
      <c r="D11" s="249" t="s">
        <v>2418</v>
      </c>
      <c r="E11" s="249"/>
      <c r="F11" s="249"/>
      <c r="G11" s="249"/>
      <c r="H11" s="249"/>
      <c r="I11" s="249"/>
      <c r="J11" s="249"/>
      <c r="K11" s="247"/>
    </row>
    <row r="12" spans="2:11" s="1" customFormat="1" ht="15" customHeight="1">
      <c r="B12" s="250"/>
      <c r="C12" s="251"/>
      <c r="D12" s="249"/>
      <c r="E12" s="249"/>
      <c r="F12" s="249"/>
      <c r="G12" s="249"/>
      <c r="H12" s="249"/>
      <c r="I12" s="249"/>
      <c r="J12" s="249"/>
      <c r="K12" s="247"/>
    </row>
    <row r="13" spans="2:11" s="1" customFormat="1" ht="15" customHeight="1">
      <c r="B13" s="250"/>
      <c r="C13" s="251"/>
      <c r="D13" s="252" t="s">
        <v>2419</v>
      </c>
      <c r="E13" s="249"/>
      <c r="F13" s="249"/>
      <c r="G13" s="249"/>
      <c r="H13" s="249"/>
      <c r="I13" s="249"/>
      <c r="J13" s="249"/>
      <c r="K13" s="247"/>
    </row>
    <row r="14" spans="2:11" s="1" customFormat="1" ht="12.75" customHeight="1">
      <c r="B14" s="250"/>
      <c r="C14" s="251"/>
      <c r="D14" s="251"/>
      <c r="E14" s="251"/>
      <c r="F14" s="251"/>
      <c r="G14" s="251"/>
      <c r="H14" s="251"/>
      <c r="I14" s="251"/>
      <c r="J14" s="251"/>
      <c r="K14" s="247"/>
    </row>
    <row r="15" spans="2:11" s="1" customFormat="1" ht="15" customHeight="1">
      <c r="B15" s="250"/>
      <c r="C15" s="251"/>
      <c r="D15" s="249" t="s">
        <v>2420</v>
      </c>
      <c r="E15" s="249"/>
      <c r="F15" s="249"/>
      <c r="G15" s="249"/>
      <c r="H15" s="249"/>
      <c r="I15" s="249"/>
      <c r="J15" s="249"/>
      <c r="K15" s="247"/>
    </row>
    <row r="16" spans="2:11" s="1" customFormat="1" ht="15" customHeight="1">
      <c r="B16" s="250"/>
      <c r="C16" s="251"/>
      <c r="D16" s="249" t="s">
        <v>2421</v>
      </c>
      <c r="E16" s="249"/>
      <c r="F16" s="249"/>
      <c r="G16" s="249"/>
      <c r="H16" s="249"/>
      <c r="I16" s="249"/>
      <c r="J16" s="249"/>
      <c r="K16" s="247"/>
    </row>
    <row r="17" spans="2:11" s="1" customFormat="1" ht="15" customHeight="1">
      <c r="B17" s="250"/>
      <c r="C17" s="251"/>
      <c r="D17" s="249" t="s">
        <v>2422</v>
      </c>
      <c r="E17" s="249"/>
      <c r="F17" s="249"/>
      <c r="G17" s="249"/>
      <c r="H17" s="249"/>
      <c r="I17" s="249"/>
      <c r="J17" s="249"/>
      <c r="K17" s="247"/>
    </row>
    <row r="18" spans="2:11" s="1" customFormat="1" ht="15" customHeight="1">
      <c r="B18" s="250"/>
      <c r="C18" s="251"/>
      <c r="D18" s="251"/>
      <c r="E18" s="253" t="s">
        <v>81</v>
      </c>
      <c r="F18" s="249" t="s">
        <v>2423</v>
      </c>
      <c r="G18" s="249"/>
      <c r="H18" s="249"/>
      <c r="I18" s="249"/>
      <c r="J18" s="249"/>
      <c r="K18" s="247"/>
    </row>
    <row r="19" spans="2:11" s="1" customFormat="1" ht="15" customHeight="1">
      <c r="B19" s="250"/>
      <c r="C19" s="251"/>
      <c r="D19" s="251"/>
      <c r="E19" s="253" t="s">
        <v>2424</v>
      </c>
      <c r="F19" s="249" t="s">
        <v>2425</v>
      </c>
      <c r="G19" s="249"/>
      <c r="H19" s="249"/>
      <c r="I19" s="249"/>
      <c r="J19" s="249"/>
      <c r="K19" s="247"/>
    </row>
    <row r="20" spans="2:11" s="1" customFormat="1" ht="15" customHeight="1">
      <c r="B20" s="250"/>
      <c r="C20" s="251"/>
      <c r="D20" s="251"/>
      <c r="E20" s="253" t="s">
        <v>2426</v>
      </c>
      <c r="F20" s="249" t="s">
        <v>2427</v>
      </c>
      <c r="G20" s="249"/>
      <c r="H20" s="249"/>
      <c r="I20" s="249"/>
      <c r="J20" s="249"/>
      <c r="K20" s="247"/>
    </row>
    <row r="21" spans="2:11" s="1" customFormat="1" ht="15" customHeight="1">
      <c r="B21" s="250"/>
      <c r="C21" s="251"/>
      <c r="D21" s="251"/>
      <c r="E21" s="253" t="s">
        <v>2428</v>
      </c>
      <c r="F21" s="249" t="s">
        <v>2429</v>
      </c>
      <c r="G21" s="249"/>
      <c r="H21" s="249"/>
      <c r="I21" s="249"/>
      <c r="J21" s="249"/>
      <c r="K21" s="247"/>
    </row>
    <row r="22" spans="2:11" s="1" customFormat="1" ht="15" customHeight="1">
      <c r="B22" s="250"/>
      <c r="C22" s="251"/>
      <c r="D22" s="251"/>
      <c r="E22" s="253" t="s">
        <v>2430</v>
      </c>
      <c r="F22" s="249" t="s">
        <v>2431</v>
      </c>
      <c r="G22" s="249"/>
      <c r="H22" s="249"/>
      <c r="I22" s="249"/>
      <c r="J22" s="249"/>
      <c r="K22" s="247"/>
    </row>
    <row r="23" spans="2:11" s="1" customFormat="1" ht="15" customHeight="1">
      <c r="B23" s="250"/>
      <c r="C23" s="251"/>
      <c r="D23" s="251"/>
      <c r="E23" s="253" t="s">
        <v>2432</v>
      </c>
      <c r="F23" s="249" t="s">
        <v>2433</v>
      </c>
      <c r="G23" s="249"/>
      <c r="H23" s="249"/>
      <c r="I23" s="249"/>
      <c r="J23" s="249"/>
      <c r="K23" s="247"/>
    </row>
    <row r="24" spans="2:11" s="1" customFormat="1" ht="12.75" customHeight="1">
      <c r="B24" s="250"/>
      <c r="C24" s="251"/>
      <c r="D24" s="251"/>
      <c r="E24" s="251"/>
      <c r="F24" s="251"/>
      <c r="G24" s="251"/>
      <c r="H24" s="251"/>
      <c r="I24" s="251"/>
      <c r="J24" s="251"/>
      <c r="K24" s="247"/>
    </row>
    <row r="25" spans="2:11" s="1" customFormat="1" ht="15" customHeight="1">
      <c r="B25" s="250"/>
      <c r="C25" s="249" t="s">
        <v>2434</v>
      </c>
      <c r="D25" s="249"/>
      <c r="E25" s="249"/>
      <c r="F25" s="249"/>
      <c r="G25" s="249"/>
      <c r="H25" s="249"/>
      <c r="I25" s="249"/>
      <c r="J25" s="249"/>
      <c r="K25" s="247"/>
    </row>
    <row r="26" spans="2:11" s="1" customFormat="1" ht="15" customHeight="1">
      <c r="B26" s="250"/>
      <c r="C26" s="249" t="s">
        <v>2435</v>
      </c>
      <c r="D26" s="249"/>
      <c r="E26" s="249"/>
      <c r="F26" s="249"/>
      <c r="G26" s="249"/>
      <c r="H26" s="249"/>
      <c r="I26" s="249"/>
      <c r="J26" s="249"/>
      <c r="K26" s="247"/>
    </row>
    <row r="27" spans="2:11" s="1" customFormat="1" ht="15" customHeight="1">
      <c r="B27" s="250"/>
      <c r="C27" s="249"/>
      <c r="D27" s="249" t="s">
        <v>2436</v>
      </c>
      <c r="E27" s="249"/>
      <c r="F27" s="249"/>
      <c r="G27" s="249"/>
      <c r="H27" s="249"/>
      <c r="I27" s="249"/>
      <c r="J27" s="249"/>
      <c r="K27" s="247"/>
    </row>
    <row r="28" spans="2:11" s="1" customFormat="1" ht="15" customHeight="1">
      <c r="B28" s="250"/>
      <c r="C28" s="251"/>
      <c r="D28" s="249" t="s">
        <v>2437</v>
      </c>
      <c r="E28" s="249"/>
      <c r="F28" s="249"/>
      <c r="G28" s="249"/>
      <c r="H28" s="249"/>
      <c r="I28" s="249"/>
      <c r="J28" s="249"/>
      <c r="K28" s="247"/>
    </row>
    <row r="29" spans="2:11" s="1" customFormat="1" ht="12.75" customHeight="1">
      <c r="B29" s="250"/>
      <c r="C29" s="251"/>
      <c r="D29" s="251"/>
      <c r="E29" s="251"/>
      <c r="F29" s="251"/>
      <c r="G29" s="251"/>
      <c r="H29" s="251"/>
      <c r="I29" s="251"/>
      <c r="J29" s="251"/>
      <c r="K29" s="247"/>
    </row>
    <row r="30" spans="2:11" s="1" customFormat="1" ht="15" customHeight="1">
      <c r="B30" s="250"/>
      <c r="C30" s="251"/>
      <c r="D30" s="249" t="s">
        <v>2438</v>
      </c>
      <c r="E30" s="249"/>
      <c r="F30" s="249"/>
      <c r="G30" s="249"/>
      <c r="H30" s="249"/>
      <c r="I30" s="249"/>
      <c r="J30" s="249"/>
      <c r="K30" s="247"/>
    </row>
    <row r="31" spans="2:11" s="1" customFormat="1" ht="15" customHeight="1">
      <c r="B31" s="250"/>
      <c r="C31" s="251"/>
      <c r="D31" s="249" t="s">
        <v>2439</v>
      </c>
      <c r="E31" s="249"/>
      <c r="F31" s="249"/>
      <c r="G31" s="249"/>
      <c r="H31" s="249"/>
      <c r="I31" s="249"/>
      <c r="J31" s="249"/>
      <c r="K31" s="247"/>
    </row>
    <row r="32" spans="2:11" s="1" customFormat="1" ht="12.75" customHeight="1">
      <c r="B32" s="250"/>
      <c r="C32" s="251"/>
      <c r="D32" s="251"/>
      <c r="E32" s="251"/>
      <c r="F32" s="251"/>
      <c r="G32" s="251"/>
      <c r="H32" s="251"/>
      <c r="I32" s="251"/>
      <c r="J32" s="251"/>
      <c r="K32" s="247"/>
    </row>
    <row r="33" spans="2:11" s="1" customFormat="1" ht="15" customHeight="1">
      <c r="B33" s="250"/>
      <c r="C33" s="251"/>
      <c r="D33" s="249" t="s">
        <v>2440</v>
      </c>
      <c r="E33" s="249"/>
      <c r="F33" s="249"/>
      <c r="G33" s="249"/>
      <c r="H33" s="249"/>
      <c r="I33" s="249"/>
      <c r="J33" s="249"/>
      <c r="K33" s="247"/>
    </row>
    <row r="34" spans="2:11" s="1" customFormat="1" ht="15" customHeight="1">
      <c r="B34" s="250"/>
      <c r="C34" s="251"/>
      <c r="D34" s="249" t="s">
        <v>2441</v>
      </c>
      <c r="E34" s="249"/>
      <c r="F34" s="249"/>
      <c r="G34" s="249"/>
      <c r="H34" s="249"/>
      <c r="I34" s="249"/>
      <c r="J34" s="249"/>
      <c r="K34" s="247"/>
    </row>
    <row r="35" spans="2:11" s="1" customFormat="1" ht="15" customHeight="1">
      <c r="B35" s="250"/>
      <c r="C35" s="251"/>
      <c r="D35" s="249" t="s">
        <v>2442</v>
      </c>
      <c r="E35" s="249"/>
      <c r="F35" s="249"/>
      <c r="G35" s="249"/>
      <c r="H35" s="249"/>
      <c r="I35" s="249"/>
      <c r="J35" s="249"/>
      <c r="K35" s="247"/>
    </row>
    <row r="36" spans="2:11" s="1" customFormat="1" ht="15" customHeight="1">
      <c r="B36" s="250"/>
      <c r="C36" s="251"/>
      <c r="D36" s="249"/>
      <c r="E36" s="252" t="s">
        <v>164</v>
      </c>
      <c r="F36" s="249"/>
      <c r="G36" s="249" t="s">
        <v>2443</v>
      </c>
      <c r="H36" s="249"/>
      <c r="I36" s="249"/>
      <c r="J36" s="249"/>
      <c r="K36" s="247"/>
    </row>
    <row r="37" spans="2:11" s="1" customFormat="1" ht="30.75" customHeight="1">
      <c r="B37" s="250"/>
      <c r="C37" s="251"/>
      <c r="D37" s="249"/>
      <c r="E37" s="252" t="s">
        <v>2444</v>
      </c>
      <c r="F37" s="249"/>
      <c r="G37" s="249" t="s">
        <v>2445</v>
      </c>
      <c r="H37" s="249"/>
      <c r="I37" s="249"/>
      <c r="J37" s="249"/>
      <c r="K37" s="247"/>
    </row>
    <row r="38" spans="2:11" s="1" customFormat="1" ht="15" customHeight="1">
      <c r="B38" s="250"/>
      <c r="C38" s="251"/>
      <c r="D38" s="249"/>
      <c r="E38" s="252" t="s">
        <v>55</v>
      </c>
      <c r="F38" s="249"/>
      <c r="G38" s="249" t="s">
        <v>2446</v>
      </c>
      <c r="H38" s="249"/>
      <c r="I38" s="249"/>
      <c r="J38" s="249"/>
      <c r="K38" s="247"/>
    </row>
    <row r="39" spans="2:11" s="1" customFormat="1" ht="15" customHeight="1">
      <c r="B39" s="250"/>
      <c r="C39" s="251"/>
      <c r="D39" s="249"/>
      <c r="E39" s="252" t="s">
        <v>56</v>
      </c>
      <c r="F39" s="249"/>
      <c r="G39" s="249" t="s">
        <v>2447</v>
      </c>
      <c r="H39" s="249"/>
      <c r="I39" s="249"/>
      <c r="J39" s="249"/>
      <c r="K39" s="247"/>
    </row>
    <row r="40" spans="2:11" s="1" customFormat="1" ht="15" customHeight="1">
      <c r="B40" s="250"/>
      <c r="C40" s="251"/>
      <c r="D40" s="249"/>
      <c r="E40" s="252" t="s">
        <v>165</v>
      </c>
      <c r="F40" s="249"/>
      <c r="G40" s="249" t="s">
        <v>2448</v>
      </c>
      <c r="H40" s="249"/>
      <c r="I40" s="249"/>
      <c r="J40" s="249"/>
      <c r="K40" s="247"/>
    </row>
    <row r="41" spans="2:11" s="1" customFormat="1" ht="15" customHeight="1">
      <c r="B41" s="250"/>
      <c r="C41" s="251"/>
      <c r="D41" s="249"/>
      <c r="E41" s="252" t="s">
        <v>166</v>
      </c>
      <c r="F41" s="249"/>
      <c r="G41" s="249" t="s">
        <v>2449</v>
      </c>
      <c r="H41" s="249"/>
      <c r="I41" s="249"/>
      <c r="J41" s="249"/>
      <c r="K41" s="247"/>
    </row>
    <row r="42" spans="2:11" s="1" customFormat="1" ht="15" customHeight="1">
      <c r="B42" s="250"/>
      <c r="C42" s="251"/>
      <c r="D42" s="249"/>
      <c r="E42" s="252" t="s">
        <v>2450</v>
      </c>
      <c r="F42" s="249"/>
      <c r="G42" s="249" t="s">
        <v>2451</v>
      </c>
      <c r="H42" s="249"/>
      <c r="I42" s="249"/>
      <c r="J42" s="249"/>
      <c r="K42" s="247"/>
    </row>
    <row r="43" spans="2:11" s="1" customFormat="1" ht="15" customHeight="1">
      <c r="B43" s="250"/>
      <c r="C43" s="251"/>
      <c r="D43" s="249"/>
      <c r="E43" s="252"/>
      <c r="F43" s="249"/>
      <c r="G43" s="249" t="s">
        <v>2452</v>
      </c>
      <c r="H43" s="249"/>
      <c r="I43" s="249"/>
      <c r="J43" s="249"/>
      <c r="K43" s="247"/>
    </row>
    <row r="44" spans="2:11" s="1" customFormat="1" ht="15" customHeight="1">
      <c r="B44" s="250"/>
      <c r="C44" s="251"/>
      <c r="D44" s="249"/>
      <c r="E44" s="252" t="s">
        <v>2453</v>
      </c>
      <c r="F44" s="249"/>
      <c r="G44" s="249" t="s">
        <v>2454</v>
      </c>
      <c r="H44" s="249"/>
      <c r="I44" s="249"/>
      <c r="J44" s="249"/>
      <c r="K44" s="247"/>
    </row>
    <row r="45" spans="2:11" s="1" customFormat="1" ht="15" customHeight="1">
      <c r="B45" s="250"/>
      <c r="C45" s="251"/>
      <c r="D45" s="249"/>
      <c r="E45" s="252" t="s">
        <v>168</v>
      </c>
      <c r="F45" s="249"/>
      <c r="G45" s="249" t="s">
        <v>2455</v>
      </c>
      <c r="H45" s="249"/>
      <c r="I45" s="249"/>
      <c r="J45" s="249"/>
      <c r="K45" s="247"/>
    </row>
    <row r="46" spans="2:11" s="1" customFormat="1" ht="12.75" customHeight="1">
      <c r="B46" s="250"/>
      <c r="C46" s="251"/>
      <c r="D46" s="249"/>
      <c r="E46" s="249"/>
      <c r="F46" s="249"/>
      <c r="G46" s="249"/>
      <c r="H46" s="249"/>
      <c r="I46" s="249"/>
      <c r="J46" s="249"/>
      <c r="K46" s="247"/>
    </row>
    <row r="47" spans="2:11" s="1" customFormat="1" ht="15" customHeight="1">
      <c r="B47" s="250"/>
      <c r="C47" s="251"/>
      <c r="D47" s="249" t="s">
        <v>2456</v>
      </c>
      <c r="E47" s="249"/>
      <c r="F47" s="249"/>
      <c r="G47" s="249"/>
      <c r="H47" s="249"/>
      <c r="I47" s="249"/>
      <c r="J47" s="249"/>
      <c r="K47" s="247"/>
    </row>
    <row r="48" spans="2:11" s="1" customFormat="1" ht="15" customHeight="1">
      <c r="B48" s="250"/>
      <c r="C48" s="251"/>
      <c r="D48" s="251"/>
      <c r="E48" s="249" t="s">
        <v>2457</v>
      </c>
      <c r="F48" s="249"/>
      <c r="G48" s="249"/>
      <c r="H48" s="249"/>
      <c r="I48" s="249"/>
      <c r="J48" s="249"/>
      <c r="K48" s="247"/>
    </row>
    <row r="49" spans="2:11" s="1" customFormat="1" ht="15" customHeight="1">
      <c r="B49" s="250"/>
      <c r="C49" s="251"/>
      <c r="D49" s="251"/>
      <c r="E49" s="249" t="s">
        <v>2458</v>
      </c>
      <c r="F49" s="249"/>
      <c r="G49" s="249"/>
      <c r="H49" s="249"/>
      <c r="I49" s="249"/>
      <c r="J49" s="249"/>
      <c r="K49" s="247"/>
    </row>
    <row r="50" spans="2:11" s="1" customFormat="1" ht="15" customHeight="1">
      <c r="B50" s="250"/>
      <c r="C50" s="251"/>
      <c r="D50" s="251"/>
      <c r="E50" s="249" t="s">
        <v>2459</v>
      </c>
      <c r="F50" s="249"/>
      <c r="G50" s="249"/>
      <c r="H50" s="249"/>
      <c r="I50" s="249"/>
      <c r="J50" s="249"/>
      <c r="K50" s="247"/>
    </row>
    <row r="51" spans="2:11" s="1" customFormat="1" ht="15" customHeight="1">
      <c r="B51" s="250"/>
      <c r="C51" s="251"/>
      <c r="D51" s="249" t="s">
        <v>2460</v>
      </c>
      <c r="E51" s="249"/>
      <c r="F51" s="249"/>
      <c r="G51" s="249"/>
      <c r="H51" s="249"/>
      <c r="I51" s="249"/>
      <c r="J51" s="249"/>
      <c r="K51" s="247"/>
    </row>
    <row r="52" spans="2:11" s="1" customFormat="1" ht="25.5" customHeight="1">
      <c r="B52" s="245"/>
      <c r="C52" s="246" t="s">
        <v>2461</v>
      </c>
      <c r="D52" s="246"/>
      <c r="E52" s="246"/>
      <c r="F52" s="246"/>
      <c r="G52" s="246"/>
      <c r="H52" s="246"/>
      <c r="I52" s="246"/>
      <c r="J52" s="246"/>
      <c r="K52" s="247"/>
    </row>
    <row r="53" spans="2:11" s="1" customFormat="1" ht="5.25" customHeight="1">
      <c r="B53" s="245"/>
      <c r="C53" s="248"/>
      <c r="D53" s="248"/>
      <c r="E53" s="248"/>
      <c r="F53" s="248"/>
      <c r="G53" s="248"/>
      <c r="H53" s="248"/>
      <c r="I53" s="248"/>
      <c r="J53" s="248"/>
      <c r="K53" s="247"/>
    </row>
    <row r="54" spans="2:11" s="1" customFormat="1" ht="15" customHeight="1">
      <c r="B54" s="245"/>
      <c r="C54" s="249" t="s">
        <v>2462</v>
      </c>
      <c r="D54" s="249"/>
      <c r="E54" s="249"/>
      <c r="F54" s="249"/>
      <c r="G54" s="249"/>
      <c r="H54" s="249"/>
      <c r="I54" s="249"/>
      <c r="J54" s="249"/>
      <c r="K54" s="247"/>
    </row>
    <row r="55" spans="2:11" s="1" customFormat="1" ht="15" customHeight="1">
      <c r="B55" s="245"/>
      <c r="C55" s="249" t="s">
        <v>2463</v>
      </c>
      <c r="D55" s="249"/>
      <c r="E55" s="249"/>
      <c r="F55" s="249"/>
      <c r="G55" s="249"/>
      <c r="H55" s="249"/>
      <c r="I55" s="249"/>
      <c r="J55" s="249"/>
      <c r="K55" s="247"/>
    </row>
    <row r="56" spans="2:11" s="1" customFormat="1" ht="12.75" customHeight="1">
      <c r="B56" s="245"/>
      <c r="C56" s="249"/>
      <c r="D56" s="249"/>
      <c r="E56" s="249"/>
      <c r="F56" s="249"/>
      <c r="G56" s="249"/>
      <c r="H56" s="249"/>
      <c r="I56" s="249"/>
      <c r="J56" s="249"/>
      <c r="K56" s="247"/>
    </row>
    <row r="57" spans="2:11" s="1" customFormat="1" ht="15" customHeight="1">
      <c r="B57" s="245"/>
      <c r="C57" s="249" t="s">
        <v>2464</v>
      </c>
      <c r="D57" s="249"/>
      <c r="E57" s="249"/>
      <c r="F57" s="249"/>
      <c r="G57" s="249"/>
      <c r="H57" s="249"/>
      <c r="I57" s="249"/>
      <c r="J57" s="249"/>
      <c r="K57" s="247"/>
    </row>
    <row r="58" spans="2:11" s="1" customFormat="1" ht="15" customHeight="1">
      <c r="B58" s="245"/>
      <c r="C58" s="251"/>
      <c r="D58" s="249" t="s">
        <v>2465</v>
      </c>
      <c r="E58" s="249"/>
      <c r="F58" s="249"/>
      <c r="G58" s="249"/>
      <c r="H58" s="249"/>
      <c r="I58" s="249"/>
      <c r="J58" s="249"/>
      <c r="K58" s="247"/>
    </row>
    <row r="59" spans="2:11" s="1" customFormat="1" ht="15" customHeight="1">
      <c r="B59" s="245"/>
      <c r="C59" s="251"/>
      <c r="D59" s="249" t="s">
        <v>2466</v>
      </c>
      <c r="E59" s="249"/>
      <c r="F59" s="249"/>
      <c r="G59" s="249"/>
      <c r="H59" s="249"/>
      <c r="I59" s="249"/>
      <c r="J59" s="249"/>
      <c r="K59" s="247"/>
    </row>
    <row r="60" spans="2:11" s="1" customFormat="1" ht="15" customHeight="1">
      <c r="B60" s="245"/>
      <c r="C60" s="251"/>
      <c r="D60" s="249" t="s">
        <v>2467</v>
      </c>
      <c r="E60" s="249"/>
      <c r="F60" s="249"/>
      <c r="G60" s="249"/>
      <c r="H60" s="249"/>
      <c r="I60" s="249"/>
      <c r="J60" s="249"/>
      <c r="K60" s="247"/>
    </row>
    <row r="61" spans="2:11" s="1" customFormat="1" ht="15" customHeight="1">
      <c r="B61" s="245"/>
      <c r="C61" s="251"/>
      <c r="D61" s="249" t="s">
        <v>2468</v>
      </c>
      <c r="E61" s="249"/>
      <c r="F61" s="249"/>
      <c r="G61" s="249"/>
      <c r="H61" s="249"/>
      <c r="I61" s="249"/>
      <c r="J61" s="249"/>
      <c r="K61" s="247"/>
    </row>
    <row r="62" spans="2:11" s="1" customFormat="1" ht="15" customHeight="1">
      <c r="B62" s="245"/>
      <c r="C62" s="251"/>
      <c r="D62" s="254" t="s">
        <v>2469</v>
      </c>
      <c r="E62" s="254"/>
      <c r="F62" s="254"/>
      <c r="G62" s="254"/>
      <c r="H62" s="254"/>
      <c r="I62" s="254"/>
      <c r="J62" s="254"/>
      <c r="K62" s="247"/>
    </row>
    <row r="63" spans="2:11" s="1" customFormat="1" ht="15" customHeight="1">
      <c r="B63" s="245"/>
      <c r="C63" s="251"/>
      <c r="D63" s="249" t="s">
        <v>2470</v>
      </c>
      <c r="E63" s="249"/>
      <c r="F63" s="249"/>
      <c r="G63" s="249"/>
      <c r="H63" s="249"/>
      <c r="I63" s="249"/>
      <c r="J63" s="249"/>
      <c r="K63" s="247"/>
    </row>
    <row r="64" spans="2:11" s="1" customFormat="1" ht="12.75" customHeight="1">
      <c r="B64" s="245"/>
      <c r="C64" s="251"/>
      <c r="D64" s="251"/>
      <c r="E64" s="255"/>
      <c r="F64" s="251"/>
      <c r="G64" s="251"/>
      <c r="H64" s="251"/>
      <c r="I64" s="251"/>
      <c r="J64" s="251"/>
      <c r="K64" s="247"/>
    </row>
    <row r="65" spans="2:11" s="1" customFormat="1" ht="15" customHeight="1">
      <c r="B65" s="245"/>
      <c r="C65" s="251"/>
      <c r="D65" s="249" t="s">
        <v>2471</v>
      </c>
      <c r="E65" s="249"/>
      <c r="F65" s="249"/>
      <c r="G65" s="249"/>
      <c r="H65" s="249"/>
      <c r="I65" s="249"/>
      <c r="J65" s="249"/>
      <c r="K65" s="247"/>
    </row>
    <row r="66" spans="2:11" s="1" customFormat="1" ht="15" customHeight="1">
      <c r="B66" s="245"/>
      <c r="C66" s="251"/>
      <c r="D66" s="254" t="s">
        <v>2472</v>
      </c>
      <c r="E66" s="254"/>
      <c r="F66" s="254"/>
      <c r="G66" s="254"/>
      <c r="H66" s="254"/>
      <c r="I66" s="254"/>
      <c r="J66" s="254"/>
      <c r="K66" s="247"/>
    </row>
    <row r="67" spans="2:11" s="1" customFormat="1" ht="15" customHeight="1">
      <c r="B67" s="245"/>
      <c r="C67" s="251"/>
      <c r="D67" s="249" t="s">
        <v>2473</v>
      </c>
      <c r="E67" s="249"/>
      <c r="F67" s="249"/>
      <c r="G67" s="249"/>
      <c r="H67" s="249"/>
      <c r="I67" s="249"/>
      <c r="J67" s="249"/>
      <c r="K67" s="247"/>
    </row>
    <row r="68" spans="2:11" s="1" customFormat="1" ht="15" customHeight="1">
      <c r="B68" s="245"/>
      <c r="C68" s="251"/>
      <c r="D68" s="249" t="s">
        <v>2474</v>
      </c>
      <c r="E68" s="249"/>
      <c r="F68" s="249"/>
      <c r="G68" s="249"/>
      <c r="H68" s="249"/>
      <c r="I68" s="249"/>
      <c r="J68" s="249"/>
      <c r="K68" s="247"/>
    </row>
    <row r="69" spans="2:11" s="1" customFormat="1" ht="15" customHeight="1">
      <c r="B69" s="245"/>
      <c r="C69" s="251"/>
      <c r="D69" s="249" t="s">
        <v>2475</v>
      </c>
      <c r="E69" s="249"/>
      <c r="F69" s="249"/>
      <c r="G69" s="249"/>
      <c r="H69" s="249"/>
      <c r="I69" s="249"/>
      <c r="J69" s="249"/>
      <c r="K69" s="247"/>
    </row>
    <row r="70" spans="2:11" s="1" customFormat="1" ht="15" customHeight="1">
      <c r="B70" s="245"/>
      <c r="C70" s="251"/>
      <c r="D70" s="249" t="s">
        <v>2476</v>
      </c>
      <c r="E70" s="249"/>
      <c r="F70" s="249"/>
      <c r="G70" s="249"/>
      <c r="H70" s="249"/>
      <c r="I70" s="249"/>
      <c r="J70" s="249"/>
      <c r="K70" s="247"/>
    </row>
    <row r="71" spans="2:11" s="1" customFormat="1" ht="12.75" customHeight="1">
      <c r="B71" s="256"/>
      <c r="C71" s="257"/>
      <c r="D71" s="257"/>
      <c r="E71" s="257"/>
      <c r="F71" s="257"/>
      <c r="G71" s="257"/>
      <c r="H71" s="257"/>
      <c r="I71" s="257"/>
      <c r="J71" s="257"/>
      <c r="K71" s="258"/>
    </row>
    <row r="72" spans="2:11" s="1" customFormat="1" ht="18.75" customHeight="1">
      <c r="B72" s="259"/>
      <c r="C72" s="259"/>
      <c r="D72" s="259"/>
      <c r="E72" s="259"/>
      <c r="F72" s="259"/>
      <c r="G72" s="259"/>
      <c r="H72" s="259"/>
      <c r="I72" s="259"/>
      <c r="J72" s="259"/>
      <c r="K72" s="260"/>
    </row>
    <row r="73" spans="2:11" s="1" customFormat="1" ht="18.75" customHeight="1">
      <c r="B73" s="260"/>
      <c r="C73" s="260"/>
      <c r="D73" s="260"/>
      <c r="E73" s="260"/>
      <c r="F73" s="260"/>
      <c r="G73" s="260"/>
      <c r="H73" s="260"/>
      <c r="I73" s="260"/>
      <c r="J73" s="260"/>
      <c r="K73" s="260"/>
    </row>
    <row r="74" spans="2:11" s="1" customFormat="1" ht="7.5" customHeight="1">
      <c r="B74" s="261"/>
      <c r="C74" s="262"/>
      <c r="D74" s="262"/>
      <c r="E74" s="262"/>
      <c r="F74" s="262"/>
      <c r="G74" s="262"/>
      <c r="H74" s="262"/>
      <c r="I74" s="262"/>
      <c r="J74" s="262"/>
      <c r="K74" s="263"/>
    </row>
    <row r="75" spans="2:11" s="1" customFormat="1" ht="45" customHeight="1">
      <c r="B75" s="264"/>
      <c r="C75" s="265" t="s">
        <v>2477</v>
      </c>
      <c r="D75" s="265"/>
      <c r="E75" s="265"/>
      <c r="F75" s="265"/>
      <c r="G75" s="265"/>
      <c r="H75" s="265"/>
      <c r="I75" s="265"/>
      <c r="J75" s="265"/>
      <c r="K75" s="266"/>
    </row>
    <row r="76" spans="2:11" s="1" customFormat="1" ht="17.25" customHeight="1">
      <c r="B76" s="264"/>
      <c r="C76" s="267" t="s">
        <v>2478</v>
      </c>
      <c r="D76" s="267"/>
      <c r="E76" s="267"/>
      <c r="F76" s="267" t="s">
        <v>2479</v>
      </c>
      <c r="G76" s="268"/>
      <c r="H76" s="267" t="s">
        <v>56</v>
      </c>
      <c r="I76" s="267" t="s">
        <v>59</v>
      </c>
      <c r="J76" s="267" t="s">
        <v>2480</v>
      </c>
      <c r="K76" s="266"/>
    </row>
    <row r="77" spans="2:11" s="1" customFormat="1" ht="17.25" customHeight="1">
      <c r="B77" s="264"/>
      <c r="C77" s="269" t="s">
        <v>2481</v>
      </c>
      <c r="D77" s="269"/>
      <c r="E77" s="269"/>
      <c r="F77" s="270" t="s">
        <v>2482</v>
      </c>
      <c r="G77" s="271"/>
      <c r="H77" s="269"/>
      <c r="I77" s="269"/>
      <c r="J77" s="269" t="s">
        <v>2483</v>
      </c>
      <c r="K77" s="266"/>
    </row>
    <row r="78" spans="2:11" s="1" customFormat="1" ht="5.25" customHeight="1">
      <c r="B78" s="264"/>
      <c r="C78" s="272"/>
      <c r="D78" s="272"/>
      <c r="E78" s="272"/>
      <c r="F78" s="272"/>
      <c r="G78" s="273"/>
      <c r="H78" s="272"/>
      <c r="I78" s="272"/>
      <c r="J78" s="272"/>
      <c r="K78" s="266"/>
    </row>
    <row r="79" spans="2:11" s="1" customFormat="1" ht="15" customHeight="1">
      <c r="B79" s="264"/>
      <c r="C79" s="252" t="s">
        <v>55</v>
      </c>
      <c r="D79" s="274"/>
      <c r="E79" s="274"/>
      <c r="F79" s="275" t="s">
        <v>2484</v>
      </c>
      <c r="G79" s="276"/>
      <c r="H79" s="252" t="s">
        <v>2485</v>
      </c>
      <c r="I79" s="252" t="s">
        <v>2486</v>
      </c>
      <c r="J79" s="252">
        <v>20</v>
      </c>
      <c r="K79" s="266"/>
    </row>
    <row r="80" spans="2:11" s="1" customFormat="1" ht="15" customHeight="1">
      <c r="B80" s="264"/>
      <c r="C80" s="252" t="s">
        <v>2487</v>
      </c>
      <c r="D80" s="252"/>
      <c r="E80" s="252"/>
      <c r="F80" s="275" t="s">
        <v>2484</v>
      </c>
      <c r="G80" s="276"/>
      <c r="H80" s="252" t="s">
        <v>2488</v>
      </c>
      <c r="I80" s="252" t="s">
        <v>2486</v>
      </c>
      <c r="J80" s="252">
        <v>120</v>
      </c>
      <c r="K80" s="266"/>
    </row>
    <row r="81" spans="2:11" s="1" customFormat="1" ht="15" customHeight="1">
      <c r="B81" s="277"/>
      <c r="C81" s="252" t="s">
        <v>2489</v>
      </c>
      <c r="D81" s="252"/>
      <c r="E81" s="252"/>
      <c r="F81" s="275" t="s">
        <v>2490</v>
      </c>
      <c r="G81" s="276"/>
      <c r="H81" s="252" t="s">
        <v>2491</v>
      </c>
      <c r="I81" s="252" t="s">
        <v>2486</v>
      </c>
      <c r="J81" s="252">
        <v>50</v>
      </c>
      <c r="K81" s="266"/>
    </row>
    <row r="82" spans="2:11" s="1" customFormat="1" ht="15" customHeight="1">
      <c r="B82" s="277"/>
      <c r="C82" s="252" t="s">
        <v>2492</v>
      </c>
      <c r="D82" s="252"/>
      <c r="E82" s="252"/>
      <c r="F82" s="275" t="s">
        <v>2484</v>
      </c>
      <c r="G82" s="276"/>
      <c r="H82" s="252" t="s">
        <v>2493</v>
      </c>
      <c r="I82" s="252" t="s">
        <v>2494</v>
      </c>
      <c r="J82" s="252"/>
      <c r="K82" s="266"/>
    </row>
    <row r="83" spans="2:11" s="1" customFormat="1" ht="15" customHeight="1">
      <c r="B83" s="277"/>
      <c r="C83" s="278" t="s">
        <v>2495</v>
      </c>
      <c r="D83" s="278"/>
      <c r="E83" s="278"/>
      <c r="F83" s="279" t="s">
        <v>2490</v>
      </c>
      <c r="G83" s="278"/>
      <c r="H83" s="278" t="s">
        <v>2496</v>
      </c>
      <c r="I83" s="278" t="s">
        <v>2486</v>
      </c>
      <c r="J83" s="278">
        <v>15</v>
      </c>
      <c r="K83" s="266"/>
    </row>
    <row r="84" spans="2:11" s="1" customFormat="1" ht="15" customHeight="1">
      <c r="B84" s="277"/>
      <c r="C84" s="278" t="s">
        <v>2497</v>
      </c>
      <c r="D84" s="278"/>
      <c r="E84" s="278"/>
      <c r="F84" s="279" t="s">
        <v>2490</v>
      </c>
      <c r="G84" s="278"/>
      <c r="H84" s="278" t="s">
        <v>2498</v>
      </c>
      <c r="I84" s="278" t="s">
        <v>2486</v>
      </c>
      <c r="J84" s="278">
        <v>15</v>
      </c>
      <c r="K84" s="266"/>
    </row>
    <row r="85" spans="2:11" s="1" customFormat="1" ht="15" customHeight="1">
      <c r="B85" s="277"/>
      <c r="C85" s="278" t="s">
        <v>2499</v>
      </c>
      <c r="D85" s="278"/>
      <c r="E85" s="278"/>
      <c r="F85" s="279" t="s">
        <v>2490</v>
      </c>
      <c r="G85" s="278"/>
      <c r="H85" s="278" t="s">
        <v>2500</v>
      </c>
      <c r="I85" s="278" t="s">
        <v>2486</v>
      </c>
      <c r="J85" s="278">
        <v>20</v>
      </c>
      <c r="K85" s="266"/>
    </row>
    <row r="86" spans="2:11" s="1" customFormat="1" ht="15" customHeight="1">
      <c r="B86" s="277"/>
      <c r="C86" s="278" t="s">
        <v>2501</v>
      </c>
      <c r="D86" s="278"/>
      <c r="E86" s="278"/>
      <c r="F86" s="279" t="s">
        <v>2490</v>
      </c>
      <c r="G86" s="278"/>
      <c r="H86" s="278" t="s">
        <v>2502</v>
      </c>
      <c r="I86" s="278" t="s">
        <v>2486</v>
      </c>
      <c r="J86" s="278">
        <v>20</v>
      </c>
      <c r="K86" s="266"/>
    </row>
    <row r="87" spans="2:11" s="1" customFormat="1" ht="15" customHeight="1">
      <c r="B87" s="277"/>
      <c r="C87" s="252" t="s">
        <v>2503</v>
      </c>
      <c r="D87" s="252"/>
      <c r="E87" s="252"/>
      <c r="F87" s="275" t="s">
        <v>2490</v>
      </c>
      <c r="G87" s="276"/>
      <c r="H87" s="252" t="s">
        <v>2504</v>
      </c>
      <c r="I87" s="252" t="s">
        <v>2486</v>
      </c>
      <c r="J87" s="252">
        <v>50</v>
      </c>
      <c r="K87" s="266"/>
    </row>
    <row r="88" spans="2:11" s="1" customFormat="1" ht="15" customHeight="1">
      <c r="B88" s="277"/>
      <c r="C88" s="252" t="s">
        <v>2505</v>
      </c>
      <c r="D88" s="252"/>
      <c r="E88" s="252"/>
      <c r="F88" s="275" t="s">
        <v>2490</v>
      </c>
      <c r="G88" s="276"/>
      <c r="H88" s="252" t="s">
        <v>2506</v>
      </c>
      <c r="I88" s="252" t="s">
        <v>2486</v>
      </c>
      <c r="J88" s="252">
        <v>20</v>
      </c>
      <c r="K88" s="266"/>
    </row>
    <row r="89" spans="2:11" s="1" customFormat="1" ht="15" customHeight="1">
      <c r="B89" s="277"/>
      <c r="C89" s="252" t="s">
        <v>2507</v>
      </c>
      <c r="D89" s="252"/>
      <c r="E89" s="252"/>
      <c r="F89" s="275" t="s">
        <v>2490</v>
      </c>
      <c r="G89" s="276"/>
      <c r="H89" s="252" t="s">
        <v>2508</v>
      </c>
      <c r="I89" s="252" t="s">
        <v>2486</v>
      </c>
      <c r="J89" s="252">
        <v>20</v>
      </c>
      <c r="K89" s="266"/>
    </row>
    <row r="90" spans="2:11" s="1" customFormat="1" ht="15" customHeight="1">
      <c r="B90" s="277"/>
      <c r="C90" s="252" t="s">
        <v>2509</v>
      </c>
      <c r="D90" s="252"/>
      <c r="E90" s="252"/>
      <c r="F90" s="275" t="s">
        <v>2490</v>
      </c>
      <c r="G90" s="276"/>
      <c r="H90" s="252" t="s">
        <v>2510</v>
      </c>
      <c r="I90" s="252" t="s">
        <v>2486</v>
      </c>
      <c r="J90" s="252">
        <v>50</v>
      </c>
      <c r="K90" s="266"/>
    </row>
    <row r="91" spans="2:11" s="1" customFormat="1" ht="15" customHeight="1">
      <c r="B91" s="277"/>
      <c r="C91" s="252" t="s">
        <v>2511</v>
      </c>
      <c r="D91" s="252"/>
      <c r="E91" s="252"/>
      <c r="F91" s="275" t="s">
        <v>2490</v>
      </c>
      <c r="G91" s="276"/>
      <c r="H91" s="252" t="s">
        <v>2511</v>
      </c>
      <c r="I91" s="252" t="s">
        <v>2486</v>
      </c>
      <c r="J91" s="252">
        <v>50</v>
      </c>
      <c r="K91" s="266"/>
    </row>
    <row r="92" spans="2:11" s="1" customFormat="1" ht="15" customHeight="1">
      <c r="B92" s="277"/>
      <c r="C92" s="252" t="s">
        <v>2512</v>
      </c>
      <c r="D92" s="252"/>
      <c r="E92" s="252"/>
      <c r="F92" s="275" t="s">
        <v>2490</v>
      </c>
      <c r="G92" s="276"/>
      <c r="H92" s="252" t="s">
        <v>2513</v>
      </c>
      <c r="I92" s="252" t="s">
        <v>2486</v>
      </c>
      <c r="J92" s="252">
        <v>255</v>
      </c>
      <c r="K92" s="266"/>
    </row>
    <row r="93" spans="2:11" s="1" customFormat="1" ht="15" customHeight="1">
      <c r="B93" s="277"/>
      <c r="C93" s="252" t="s">
        <v>2514</v>
      </c>
      <c r="D93" s="252"/>
      <c r="E93" s="252"/>
      <c r="F93" s="275" t="s">
        <v>2484</v>
      </c>
      <c r="G93" s="276"/>
      <c r="H93" s="252" t="s">
        <v>2515</v>
      </c>
      <c r="I93" s="252" t="s">
        <v>2516</v>
      </c>
      <c r="J93" s="252"/>
      <c r="K93" s="266"/>
    </row>
    <row r="94" spans="2:11" s="1" customFormat="1" ht="15" customHeight="1">
      <c r="B94" s="277"/>
      <c r="C94" s="252" t="s">
        <v>2517</v>
      </c>
      <c r="D94" s="252"/>
      <c r="E94" s="252"/>
      <c r="F94" s="275" t="s">
        <v>2484</v>
      </c>
      <c r="G94" s="276"/>
      <c r="H94" s="252" t="s">
        <v>2518</v>
      </c>
      <c r="I94" s="252" t="s">
        <v>2519</v>
      </c>
      <c r="J94" s="252"/>
      <c r="K94" s="266"/>
    </row>
    <row r="95" spans="2:11" s="1" customFormat="1" ht="15" customHeight="1">
      <c r="B95" s="277"/>
      <c r="C95" s="252" t="s">
        <v>2520</v>
      </c>
      <c r="D95" s="252"/>
      <c r="E95" s="252"/>
      <c r="F95" s="275" t="s">
        <v>2484</v>
      </c>
      <c r="G95" s="276"/>
      <c r="H95" s="252" t="s">
        <v>2520</v>
      </c>
      <c r="I95" s="252" t="s">
        <v>2519</v>
      </c>
      <c r="J95" s="252"/>
      <c r="K95" s="266"/>
    </row>
    <row r="96" spans="2:11" s="1" customFormat="1" ht="15" customHeight="1">
      <c r="B96" s="277"/>
      <c r="C96" s="252" t="s">
        <v>40</v>
      </c>
      <c r="D96" s="252"/>
      <c r="E96" s="252"/>
      <c r="F96" s="275" t="s">
        <v>2484</v>
      </c>
      <c r="G96" s="276"/>
      <c r="H96" s="252" t="s">
        <v>2521</v>
      </c>
      <c r="I96" s="252" t="s">
        <v>2519</v>
      </c>
      <c r="J96" s="252"/>
      <c r="K96" s="266"/>
    </row>
    <row r="97" spans="2:11" s="1" customFormat="1" ht="15" customHeight="1">
      <c r="B97" s="277"/>
      <c r="C97" s="252" t="s">
        <v>50</v>
      </c>
      <c r="D97" s="252"/>
      <c r="E97" s="252"/>
      <c r="F97" s="275" t="s">
        <v>2484</v>
      </c>
      <c r="G97" s="276"/>
      <c r="H97" s="252" t="s">
        <v>2522</v>
      </c>
      <c r="I97" s="252" t="s">
        <v>2519</v>
      </c>
      <c r="J97" s="252"/>
      <c r="K97" s="266"/>
    </row>
    <row r="98" spans="2:11" s="1" customFormat="1" ht="15" customHeight="1">
      <c r="B98" s="280"/>
      <c r="C98" s="281"/>
      <c r="D98" s="281"/>
      <c r="E98" s="281"/>
      <c r="F98" s="281"/>
      <c r="G98" s="281"/>
      <c r="H98" s="281"/>
      <c r="I98" s="281"/>
      <c r="J98" s="281"/>
      <c r="K98" s="282"/>
    </row>
    <row r="99" spans="2:11" s="1" customFormat="1" ht="18.7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3"/>
    </row>
    <row r="100" spans="2:11" s="1" customFormat="1" ht="18.75" customHeight="1"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</row>
    <row r="101" spans="2:11" s="1" customFormat="1" ht="7.5" customHeight="1">
      <c r="B101" s="261"/>
      <c r="C101" s="262"/>
      <c r="D101" s="262"/>
      <c r="E101" s="262"/>
      <c r="F101" s="262"/>
      <c r="G101" s="262"/>
      <c r="H101" s="262"/>
      <c r="I101" s="262"/>
      <c r="J101" s="262"/>
      <c r="K101" s="263"/>
    </row>
    <row r="102" spans="2:11" s="1" customFormat="1" ht="45" customHeight="1">
      <c r="B102" s="264"/>
      <c r="C102" s="265" t="s">
        <v>2523</v>
      </c>
      <c r="D102" s="265"/>
      <c r="E102" s="265"/>
      <c r="F102" s="265"/>
      <c r="G102" s="265"/>
      <c r="H102" s="265"/>
      <c r="I102" s="265"/>
      <c r="J102" s="265"/>
      <c r="K102" s="266"/>
    </row>
    <row r="103" spans="2:11" s="1" customFormat="1" ht="17.25" customHeight="1">
      <c r="B103" s="264"/>
      <c r="C103" s="267" t="s">
        <v>2478</v>
      </c>
      <c r="D103" s="267"/>
      <c r="E103" s="267"/>
      <c r="F103" s="267" t="s">
        <v>2479</v>
      </c>
      <c r="G103" s="268"/>
      <c r="H103" s="267" t="s">
        <v>56</v>
      </c>
      <c r="I103" s="267" t="s">
        <v>59</v>
      </c>
      <c r="J103" s="267" t="s">
        <v>2480</v>
      </c>
      <c r="K103" s="266"/>
    </row>
    <row r="104" spans="2:11" s="1" customFormat="1" ht="17.25" customHeight="1">
      <c r="B104" s="264"/>
      <c r="C104" s="269" t="s">
        <v>2481</v>
      </c>
      <c r="D104" s="269"/>
      <c r="E104" s="269"/>
      <c r="F104" s="270" t="s">
        <v>2482</v>
      </c>
      <c r="G104" s="271"/>
      <c r="H104" s="269"/>
      <c r="I104" s="269"/>
      <c r="J104" s="269" t="s">
        <v>2483</v>
      </c>
      <c r="K104" s="266"/>
    </row>
    <row r="105" spans="2:11" s="1" customFormat="1" ht="5.25" customHeight="1">
      <c r="B105" s="264"/>
      <c r="C105" s="267"/>
      <c r="D105" s="267"/>
      <c r="E105" s="267"/>
      <c r="F105" s="267"/>
      <c r="G105" s="285"/>
      <c r="H105" s="267"/>
      <c r="I105" s="267"/>
      <c r="J105" s="267"/>
      <c r="K105" s="266"/>
    </row>
    <row r="106" spans="2:11" s="1" customFormat="1" ht="15" customHeight="1">
      <c r="B106" s="264"/>
      <c r="C106" s="252" t="s">
        <v>55</v>
      </c>
      <c r="D106" s="274"/>
      <c r="E106" s="274"/>
      <c r="F106" s="275" t="s">
        <v>2484</v>
      </c>
      <c r="G106" s="252"/>
      <c r="H106" s="252" t="s">
        <v>2524</v>
      </c>
      <c r="I106" s="252" t="s">
        <v>2486</v>
      </c>
      <c r="J106" s="252">
        <v>20</v>
      </c>
      <c r="K106" s="266"/>
    </row>
    <row r="107" spans="2:11" s="1" customFormat="1" ht="15" customHeight="1">
      <c r="B107" s="264"/>
      <c r="C107" s="252" t="s">
        <v>2487</v>
      </c>
      <c r="D107" s="252"/>
      <c r="E107" s="252"/>
      <c r="F107" s="275" t="s">
        <v>2484</v>
      </c>
      <c r="G107" s="252"/>
      <c r="H107" s="252" t="s">
        <v>2524</v>
      </c>
      <c r="I107" s="252" t="s">
        <v>2486</v>
      </c>
      <c r="J107" s="252">
        <v>120</v>
      </c>
      <c r="K107" s="266"/>
    </row>
    <row r="108" spans="2:11" s="1" customFormat="1" ht="15" customHeight="1">
      <c r="B108" s="277"/>
      <c r="C108" s="252" t="s">
        <v>2489</v>
      </c>
      <c r="D108" s="252"/>
      <c r="E108" s="252"/>
      <c r="F108" s="275" t="s">
        <v>2490</v>
      </c>
      <c r="G108" s="252"/>
      <c r="H108" s="252" t="s">
        <v>2524</v>
      </c>
      <c r="I108" s="252" t="s">
        <v>2486</v>
      </c>
      <c r="J108" s="252">
        <v>50</v>
      </c>
      <c r="K108" s="266"/>
    </row>
    <row r="109" spans="2:11" s="1" customFormat="1" ht="15" customHeight="1">
      <c r="B109" s="277"/>
      <c r="C109" s="252" t="s">
        <v>2492</v>
      </c>
      <c r="D109" s="252"/>
      <c r="E109" s="252"/>
      <c r="F109" s="275" t="s">
        <v>2484</v>
      </c>
      <c r="G109" s="252"/>
      <c r="H109" s="252" t="s">
        <v>2524</v>
      </c>
      <c r="I109" s="252" t="s">
        <v>2494</v>
      </c>
      <c r="J109" s="252"/>
      <c r="K109" s="266"/>
    </row>
    <row r="110" spans="2:11" s="1" customFormat="1" ht="15" customHeight="1">
      <c r="B110" s="277"/>
      <c r="C110" s="252" t="s">
        <v>2503</v>
      </c>
      <c r="D110" s="252"/>
      <c r="E110" s="252"/>
      <c r="F110" s="275" t="s">
        <v>2490</v>
      </c>
      <c r="G110" s="252"/>
      <c r="H110" s="252" t="s">
        <v>2524</v>
      </c>
      <c r="I110" s="252" t="s">
        <v>2486</v>
      </c>
      <c r="J110" s="252">
        <v>50</v>
      </c>
      <c r="K110" s="266"/>
    </row>
    <row r="111" spans="2:11" s="1" customFormat="1" ht="15" customHeight="1">
      <c r="B111" s="277"/>
      <c r="C111" s="252" t="s">
        <v>2511</v>
      </c>
      <c r="D111" s="252"/>
      <c r="E111" s="252"/>
      <c r="F111" s="275" t="s">
        <v>2490</v>
      </c>
      <c r="G111" s="252"/>
      <c r="H111" s="252" t="s">
        <v>2524</v>
      </c>
      <c r="I111" s="252" t="s">
        <v>2486</v>
      </c>
      <c r="J111" s="252">
        <v>50</v>
      </c>
      <c r="K111" s="266"/>
    </row>
    <row r="112" spans="2:11" s="1" customFormat="1" ht="15" customHeight="1">
      <c r="B112" s="277"/>
      <c r="C112" s="252" t="s">
        <v>2509</v>
      </c>
      <c r="D112" s="252"/>
      <c r="E112" s="252"/>
      <c r="F112" s="275" t="s">
        <v>2490</v>
      </c>
      <c r="G112" s="252"/>
      <c r="H112" s="252" t="s">
        <v>2524</v>
      </c>
      <c r="I112" s="252" t="s">
        <v>2486</v>
      </c>
      <c r="J112" s="252">
        <v>50</v>
      </c>
      <c r="K112" s="266"/>
    </row>
    <row r="113" spans="2:11" s="1" customFormat="1" ht="15" customHeight="1">
      <c r="B113" s="277"/>
      <c r="C113" s="252" t="s">
        <v>55</v>
      </c>
      <c r="D113" s="252"/>
      <c r="E113" s="252"/>
      <c r="F113" s="275" t="s">
        <v>2484</v>
      </c>
      <c r="G113" s="252"/>
      <c r="H113" s="252" t="s">
        <v>2525</v>
      </c>
      <c r="I113" s="252" t="s">
        <v>2486</v>
      </c>
      <c r="J113" s="252">
        <v>20</v>
      </c>
      <c r="K113" s="266"/>
    </row>
    <row r="114" spans="2:11" s="1" customFormat="1" ht="15" customHeight="1">
      <c r="B114" s="277"/>
      <c r="C114" s="252" t="s">
        <v>2526</v>
      </c>
      <c r="D114" s="252"/>
      <c r="E114" s="252"/>
      <c r="F114" s="275" t="s">
        <v>2484</v>
      </c>
      <c r="G114" s="252"/>
      <c r="H114" s="252" t="s">
        <v>2527</v>
      </c>
      <c r="I114" s="252" t="s">
        <v>2486</v>
      </c>
      <c r="J114" s="252">
        <v>120</v>
      </c>
      <c r="K114" s="266"/>
    </row>
    <row r="115" spans="2:11" s="1" customFormat="1" ht="15" customHeight="1">
      <c r="B115" s="277"/>
      <c r="C115" s="252" t="s">
        <v>40</v>
      </c>
      <c r="D115" s="252"/>
      <c r="E115" s="252"/>
      <c r="F115" s="275" t="s">
        <v>2484</v>
      </c>
      <c r="G115" s="252"/>
      <c r="H115" s="252" t="s">
        <v>2528</v>
      </c>
      <c r="I115" s="252" t="s">
        <v>2519</v>
      </c>
      <c r="J115" s="252"/>
      <c r="K115" s="266"/>
    </row>
    <row r="116" spans="2:11" s="1" customFormat="1" ht="15" customHeight="1">
      <c r="B116" s="277"/>
      <c r="C116" s="252" t="s">
        <v>50</v>
      </c>
      <c r="D116" s="252"/>
      <c r="E116" s="252"/>
      <c r="F116" s="275" t="s">
        <v>2484</v>
      </c>
      <c r="G116" s="252"/>
      <c r="H116" s="252" t="s">
        <v>2529</v>
      </c>
      <c r="I116" s="252" t="s">
        <v>2519</v>
      </c>
      <c r="J116" s="252"/>
      <c r="K116" s="266"/>
    </row>
    <row r="117" spans="2:11" s="1" customFormat="1" ht="15" customHeight="1">
      <c r="B117" s="277"/>
      <c r="C117" s="252" t="s">
        <v>59</v>
      </c>
      <c r="D117" s="252"/>
      <c r="E117" s="252"/>
      <c r="F117" s="275" t="s">
        <v>2484</v>
      </c>
      <c r="G117" s="252"/>
      <c r="H117" s="252" t="s">
        <v>2530</v>
      </c>
      <c r="I117" s="252" t="s">
        <v>2531</v>
      </c>
      <c r="J117" s="252"/>
      <c r="K117" s="266"/>
    </row>
    <row r="118" spans="2:11" s="1" customFormat="1" ht="15" customHeight="1">
      <c r="B118" s="280"/>
      <c r="C118" s="286"/>
      <c r="D118" s="286"/>
      <c r="E118" s="286"/>
      <c r="F118" s="286"/>
      <c r="G118" s="286"/>
      <c r="H118" s="286"/>
      <c r="I118" s="286"/>
      <c r="J118" s="286"/>
      <c r="K118" s="282"/>
    </row>
    <row r="119" spans="2:11" s="1" customFormat="1" ht="18.75" customHeight="1">
      <c r="B119" s="287"/>
      <c r="C119" s="288"/>
      <c r="D119" s="288"/>
      <c r="E119" s="288"/>
      <c r="F119" s="289"/>
      <c r="G119" s="288"/>
      <c r="H119" s="288"/>
      <c r="I119" s="288"/>
      <c r="J119" s="288"/>
      <c r="K119" s="287"/>
    </row>
    <row r="120" spans="2:11" s="1" customFormat="1" ht="18.75" customHeight="1"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</row>
    <row r="121" spans="2:11" s="1" customFormat="1" ht="7.5" customHeight="1">
      <c r="B121" s="290"/>
      <c r="C121" s="291"/>
      <c r="D121" s="291"/>
      <c r="E121" s="291"/>
      <c r="F121" s="291"/>
      <c r="G121" s="291"/>
      <c r="H121" s="291"/>
      <c r="I121" s="291"/>
      <c r="J121" s="291"/>
      <c r="K121" s="292"/>
    </row>
    <row r="122" spans="2:11" s="1" customFormat="1" ht="45" customHeight="1">
      <c r="B122" s="293"/>
      <c r="C122" s="243" t="s">
        <v>2532</v>
      </c>
      <c r="D122" s="243"/>
      <c r="E122" s="243"/>
      <c r="F122" s="243"/>
      <c r="G122" s="243"/>
      <c r="H122" s="243"/>
      <c r="I122" s="243"/>
      <c r="J122" s="243"/>
      <c r="K122" s="294"/>
    </row>
    <row r="123" spans="2:11" s="1" customFormat="1" ht="17.25" customHeight="1">
      <c r="B123" s="295"/>
      <c r="C123" s="267" t="s">
        <v>2478</v>
      </c>
      <c r="D123" s="267"/>
      <c r="E123" s="267"/>
      <c r="F123" s="267" t="s">
        <v>2479</v>
      </c>
      <c r="G123" s="268"/>
      <c r="H123" s="267" t="s">
        <v>56</v>
      </c>
      <c r="I123" s="267" t="s">
        <v>59</v>
      </c>
      <c r="J123" s="267" t="s">
        <v>2480</v>
      </c>
      <c r="K123" s="296"/>
    </row>
    <row r="124" spans="2:11" s="1" customFormat="1" ht="17.25" customHeight="1">
      <c r="B124" s="295"/>
      <c r="C124" s="269" t="s">
        <v>2481</v>
      </c>
      <c r="D124" s="269"/>
      <c r="E124" s="269"/>
      <c r="F124" s="270" t="s">
        <v>2482</v>
      </c>
      <c r="G124" s="271"/>
      <c r="H124" s="269"/>
      <c r="I124" s="269"/>
      <c r="J124" s="269" t="s">
        <v>2483</v>
      </c>
      <c r="K124" s="296"/>
    </row>
    <row r="125" spans="2:11" s="1" customFormat="1" ht="5.25" customHeight="1">
      <c r="B125" s="297"/>
      <c r="C125" s="272"/>
      <c r="D125" s="272"/>
      <c r="E125" s="272"/>
      <c r="F125" s="272"/>
      <c r="G125" s="298"/>
      <c r="H125" s="272"/>
      <c r="I125" s="272"/>
      <c r="J125" s="272"/>
      <c r="K125" s="299"/>
    </row>
    <row r="126" spans="2:11" s="1" customFormat="1" ht="15" customHeight="1">
      <c r="B126" s="297"/>
      <c r="C126" s="252" t="s">
        <v>2487</v>
      </c>
      <c r="D126" s="274"/>
      <c r="E126" s="274"/>
      <c r="F126" s="275" t="s">
        <v>2484</v>
      </c>
      <c r="G126" s="252"/>
      <c r="H126" s="252" t="s">
        <v>2524</v>
      </c>
      <c r="I126" s="252" t="s">
        <v>2486</v>
      </c>
      <c r="J126" s="252">
        <v>120</v>
      </c>
      <c r="K126" s="300"/>
    </row>
    <row r="127" spans="2:11" s="1" customFormat="1" ht="15" customHeight="1">
      <c r="B127" s="297"/>
      <c r="C127" s="252" t="s">
        <v>2533</v>
      </c>
      <c r="D127" s="252"/>
      <c r="E127" s="252"/>
      <c r="F127" s="275" t="s">
        <v>2484</v>
      </c>
      <c r="G127" s="252"/>
      <c r="H127" s="252" t="s">
        <v>2534</v>
      </c>
      <c r="I127" s="252" t="s">
        <v>2486</v>
      </c>
      <c r="J127" s="252" t="s">
        <v>2535</v>
      </c>
      <c r="K127" s="300"/>
    </row>
    <row r="128" spans="2:11" s="1" customFormat="1" ht="15" customHeight="1">
      <c r="B128" s="297"/>
      <c r="C128" s="252" t="s">
        <v>2432</v>
      </c>
      <c r="D128" s="252"/>
      <c r="E128" s="252"/>
      <c r="F128" s="275" t="s">
        <v>2484</v>
      </c>
      <c r="G128" s="252"/>
      <c r="H128" s="252" t="s">
        <v>2536</v>
      </c>
      <c r="I128" s="252" t="s">
        <v>2486</v>
      </c>
      <c r="J128" s="252" t="s">
        <v>2535</v>
      </c>
      <c r="K128" s="300"/>
    </row>
    <row r="129" spans="2:11" s="1" customFormat="1" ht="15" customHeight="1">
      <c r="B129" s="297"/>
      <c r="C129" s="252" t="s">
        <v>2495</v>
      </c>
      <c r="D129" s="252"/>
      <c r="E129" s="252"/>
      <c r="F129" s="275" t="s">
        <v>2490</v>
      </c>
      <c r="G129" s="252"/>
      <c r="H129" s="252" t="s">
        <v>2496</v>
      </c>
      <c r="I129" s="252" t="s">
        <v>2486</v>
      </c>
      <c r="J129" s="252">
        <v>15</v>
      </c>
      <c r="K129" s="300"/>
    </row>
    <row r="130" spans="2:11" s="1" customFormat="1" ht="15" customHeight="1">
      <c r="B130" s="297"/>
      <c r="C130" s="278" t="s">
        <v>2497</v>
      </c>
      <c r="D130" s="278"/>
      <c r="E130" s="278"/>
      <c r="F130" s="279" t="s">
        <v>2490</v>
      </c>
      <c r="G130" s="278"/>
      <c r="H130" s="278" t="s">
        <v>2498</v>
      </c>
      <c r="I130" s="278" t="s">
        <v>2486</v>
      </c>
      <c r="J130" s="278">
        <v>15</v>
      </c>
      <c r="K130" s="300"/>
    </row>
    <row r="131" spans="2:11" s="1" customFormat="1" ht="15" customHeight="1">
      <c r="B131" s="297"/>
      <c r="C131" s="278" t="s">
        <v>2499</v>
      </c>
      <c r="D131" s="278"/>
      <c r="E131" s="278"/>
      <c r="F131" s="279" t="s">
        <v>2490</v>
      </c>
      <c r="G131" s="278"/>
      <c r="H131" s="278" t="s">
        <v>2500</v>
      </c>
      <c r="I131" s="278" t="s">
        <v>2486</v>
      </c>
      <c r="J131" s="278">
        <v>20</v>
      </c>
      <c r="K131" s="300"/>
    </row>
    <row r="132" spans="2:11" s="1" customFormat="1" ht="15" customHeight="1">
      <c r="B132" s="297"/>
      <c r="C132" s="278" t="s">
        <v>2501</v>
      </c>
      <c r="D132" s="278"/>
      <c r="E132" s="278"/>
      <c r="F132" s="279" t="s">
        <v>2490</v>
      </c>
      <c r="G132" s="278"/>
      <c r="H132" s="278" t="s">
        <v>2502</v>
      </c>
      <c r="I132" s="278" t="s">
        <v>2486</v>
      </c>
      <c r="J132" s="278">
        <v>20</v>
      </c>
      <c r="K132" s="300"/>
    </row>
    <row r="133" spans="2:11" s="1" customFormat="1" ht="15" customHeight="1">
      <c r="B133" s="297"/>
      <c r="C133" s="252" t="s">
        <v>2489</v>
      </c>
      <c r="D133" s="252"/>
      <c r="E133" s="252"/>
      <c r="F133" s="275" t="s">
        <v>2490</v>
      </c>
      <c r="G133" s="252"/>
      <c r="H133" s="252" t="s">
        <v>2524</v>
      </c>
      <c r="I133" s="252" t="s">
        <v>2486</v>
      </c>
      <c r="J133" s="252">
        <v>50</v>
      </c>
      <c r="K133" s="300"/>
    </row>
    <row r="134" spans="2:11" s="1" customFormat="1" ht="15" customHeight="1">
      <c r="B134" s="297"/>
      <c r="C134" s="252" t="s">
        <v>2503</v>
      </c>
      <c r="D134" s="252"/>
      <c r="E134" s="252"/>
      <c r="F134" s="275" t="s">
        <v>2490</v>
      </c>
      <c r="G134" s="252"/>
      <c r="H134" s="252" t="s">
        <v>2524</v>
      </c>
      <c r="I134" s="252" t="s">
        <v>2486</v>
      </c>
      <c r="J134" s="252">
        <v>50</v>
      </c>
      <c r="K134" s="300"/>
    </row>
    <row r="135" spans="2:11" s="1" customFormat="1" ht="15" customHeight="1">
      <c r="B135" s="297"/>
      <c r="C135" s="252" t="s">
        <v>2509</v>
      </c>
      <c r="D135" s="252"/>
      <c r="E135" s="252"/>
      <c r="F135" s="275" t="s">
        <v>2490</v>
      </c>
      <c r="G135" s="252"/>
      <c r="H135" s="252" t="s">
        <v>2524</v>
      </c>
      <c r="I135" s="252" t="s">
        <v>2486</v>
      </c>
      <c r="J135" s="252">
        <v>50</v>
      </c>
      <c r="K135" s="300"/>
    </row>
    <row r="136" spans="2:11" s="1" customFormat="1" ht="15" customHeight="1">
      <c r="B136" s="297"/>
      <c r="C136" s="252" t="s">
        <v>2511</v>
      </c>
      <c r="D136" s="252"/>
      <c r="E136" s="252"/>
      <c r="F136" s="275" t="s">
        <v>2490</v>
      </c>
      <c r="G136" s="252"/>
      <c r="H136" s="252" t="s">
        <v>2524</v>
      </c>
      <c r="I136" s="252" t="s">
        <v>2486</v>
      </c>
      <c r="J136" s="252">
        <v>50</v>
      </c>
      <c r="K136" s="300"/>
    </row>
    <row r="137" spans="2:11" s="1" customFormat="1" ht="15" customHeight="1">
      <c r="B137" s="297"/>
      <c r="C137" s="252" t="s">
        <v>2512</v>
      </c>
      <c r="D137" s="252"/>
      <c r="E137" s="252"/>
      <c r="F137" s="275" t="s">
        <v>2490</v>
      </c>
      <c r="G137" s="252"/>
      <c r="H137" s="252" t="s">
        <v>2537</v>
      </c>
      <c r="I137" s="252" t="s">
        <v>2486</v>
      </c>
      <c r="J137" s="252">
        <v>255</v>
      </c>
      <c r="K137" s="300"/>
    </row>
    <row r="138" spans="2:11" s="1" customFormat="1" ht="15" customHeight="1">
      <c r="B138" s="297"/>
      <c r="C138" s="252" t="s">
        <v>2514</v>
      </c>
      <c r="D138" s="252"/>
      <c r="E138" s="252"/>
      <c r="F138" s="275" t="s">
        <v>2484</v>
      </c>
      <c r="G138" s="252"/>
      <c r="H138" s="252" t="s">
        <v>2538</v>
      </c>
      <c r="I138" s="252" t="s">
        <v>2516</v>
      </c>
      <c r="J138" s="252"/>
      <c r="K138" s="300"/>
    </row>
    <row r="139" spans="2:11" s="1" customFormat="1" ht="15" customHeight="1">
      <c r="B139" s="297"/>
      <c r="C139" s="252" t="s">
        <v>2517</v>
      </c>
      <c r="D139" s="252"/>
      <c r="E139" s="252"/>
      <c r="F139" s="275" t="s">
        <v>2484</v>
      </c>
      <c r="G139" s="252"/>
      <c r="H139" s="252" t="s">
        <v>2539</v>
      </c>
      <c r="I139" s="252" t="s">
        <v>2519</v>
      </c>
      <c r="J139" s="252"/>
      <c r="K139" s="300"/>
    </row>
    <row r="140" spans="2:11" s="1" customFormat="1" ht="15" customHeight="1">
      <c r="B140" s="297"/>
      <c r="C140" s="252" t="s">
        <v>2520</v>
      </c>
      <c r="D140" s="252"/>
      <c r="E140" s="252"/>
      <c r="F140" s="275" t="s">
        <v>2484</v>
      </c>
      <c r="G140" s="252"/>
      <c r="H140" s="252" t="s">
        <v>2520</v>
      </c>
      <c r="I140" s="252" t="s">
        <v>2519</v>
      </c>
      <c r="J140" s="252"/>
      <c r="K140" s="300"/>
    </row>
    <row r="141" spans="2:11" s="1" customFormat="1" ht="15" customHeight="1">
      <c r="B141" s="297"/>
      <c r="C141" s="252" t="s">
        <v>40</v>
      </c>
      <c r="D141" s="252"/>
      <c r="E141" s="252"/>
      <c r="F141" s="275" t="s">
        <v>2484</v>
      </c>
      <c r="G141" s="252"/>
      <c r="H141" s="252" t="s">
        <v>2540</v>
      </c>
      <c r="I141" s="252" t="s">
        <v>2519</v>
      </c>
      <c r="J141" s="252"/>
      <c r="K141" s="300"/>
    </row>
    <row r="142" spans="2:11" s="1" customFormat="1" ht="15" customHeight="1">
      <c r="B142" s="297"/>
      <c r="C142" s="252" t="s">
        <v>2541</v>
      </c>
      <c r="D142" s="252"/>
      <c r="E142" s="252"/>
      <c r="F142" s="275" t="s">
        <v>2484</v>
      </c>
      <c r="G142" s="252"/>
      <c r="H142" s="252" t="s">
        <v>2542</v>
      </c>
      <c r="I142" s="252" t="s">
        <v>2519</v>
      </c>
      <c r="J142" s="252"/>
      <c r="K142" s="300"/>
    </row>
    <row r="143" spans="2:11" s="1" customFormat="1" ht="15" customHeight="1">
      <c r="B143" s="301"/>
      <c r="C143" s="302"/>
      <c r="D143" s="302"/>
      <c r="E143" s="302"/>
      <c r="F143" s="302"/>
      <c r="G143" s="302"/>
      <c r="H143" s="302"/>
      <c r="I143" s="302"/>
      <c r="J143" s="302"/>
      <c r="K143" s="303"/>
    </row>
    <row r="144" spans="2:11" s="1" customFormat="1" ht="18.75" customHeight="1">
      <c r="B144" s="288"/>
      <c r="C144" s="288"/>
      <c r="D144" s="288"/>
      <c r="E144" s="288"/>
      <c r="F144" s="289"/>
      <c r="G144" s="288"/>
      <c r="H144" s="288"/>
      <c r="I144" s="288"/>
      <c r="J144" s="288"/>
      <c r="K144" s="288"/>
    </row>
    <row r="145" spans="2:11" s="1" customFormat="1" ht="18.75" customHeight="1"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</row>
    <row r="146" spans="2:11" s="1" customFormat="1" ht="7.5" customHeight="1">
      <c r="B146" s="261"/>
      <c r="C146" s="262"/>
      <c r="D146" s="262"/>
      <c r="E146" s="262"/>
      <c r="F146" s="262"/>
      <c r="G146" s="262"/>
      <c r="H146" s="262"/>
      <c r="I146" s="262"/>
      <c r="J146" s="262"/>
      <c r="K146" s="263"/>
    </row>
    <row r="147" spans="2:11" s="1" customFormat="1" ht="45" customHeight="1">
      <c r="B147" s="264"/>
      <c r="C147" s="265" t="s">
        <v>2543</v>
      </c>
      <c r="D147" s="265"/>
      <c r="E147" s="265"/>
      <c r="F147" s="265"/>
      <c r="G147" s="265"/>
      <c r="H147" s="265"/>
      <c r="I147" s="265"/>
      <c r="J147" s="265"/>
      <c r="K147" s="266"/>
    </row>
    <row r="148" spans="2:11" s="1" customFormat="1" ht="17.25" customHeight="1">
      <c r="B148" s="264"/>
      <c r="C148" s="267" t="s">
        <v>2478</v>
      </c>
      <c r="D148" s="267"/>
      <c r="E148" s="267"/>
      <c r="F148" s="267" t="s">
        <v>2479</v>
      </c>
      <c r="G148" s="268"/>
      <c r="H148" s="267" t="s">
        <v>56</v>
      </c>
      <c r="I148" s="267" t="s">
        <v>59</v>
      </c>
      <c r="J148" s="267" t="s">
        <v>2480</v>
      </c>
      <c r="K148" s="266"/>
    </row>
    <row r="149" spans="2:11" s="1" customFormat="1" ht="17.25" customHeight="1">
      <c r="B149" s="264"/>
      <c r="C149" s="269" t="s">
        <v>2481</v>
      </c>
      <c r="D149" s="269"/>
      <c r="E149" s="269"/>
      <c r="F149" s="270" t="s">
        <v>2482</v>
      </c>
      <c r="G149" s="271"/>
      <c r="H149" s="269"/>
      <c r="I149" s="269"/>
      <c r="J149" s="269" t="s">
        <v>2483</v>
      </c>
      <c r="K149" s="266"/>
    </row>
    <row r="150" spans="2:11" s="1" customFormat="1" ht="5.25" customHeight="1">
      <c r="B150" s="277"/>
      <c r="C150" s="272"/>
      <c r="D150" s="272"/>
      <c r="E150" s="272"/>
      <c r="F150" s="272"/>
      <c r="G150" s="273"/>
      <c r="H150" s="272"/>
      <c r="I150" s="272"/>
      <c r="J150" s="272"/>
      <c r="K150" s="300"/>
    </row>
    <row r="151" spans="2:11" s="1" customFormat="1" ht="15" customHeight="1">
      <c r="B151" s="277"/>
      <c r="C151" s="304" t="s">
        <v>2487</v>
      </c>
      <c r="D151" s="252"/>
      <c r="E151" s="252"/>
      <c r="F151" s="305" t="s">
        <v>2484</v>
      </c>
      <c r="G151" s="252"/>
      <c r="H151" s="304" t="s">
        <v>2524</v>
      </c>
      <c r="I151" s="304" t="s">
        <v>2486</v>
      </c>
      <c r="J151" s="304">
        <v>120</v>
      </c>
      <c r="K151" s="300"/>
    </row>
    <row r="152" spans="2:11" s="1" customFormat="1" ht="15" customHeight="1">
      <c r="B152" s="277"/>
      <c r="C152" s="304" t="s">
        <v>2533</v>
      </c>
      <c r="D152" s="252"/>
      <c r="E152" s="252"/>
      <c r="F152" s="305" t="s">
        <v>2484</v>
      </c>
      <c r="G152" s="252"/>
      <c r="H152" s="304" t="s">
        <v>2544</v>
      </c>
      <c r="I152" s="304" t="s">
        <v>2486</v>
      </c>
      <c r="J152" s="304" t="s">
        <v>2535</v>
      </c>
      <c r="K152" s="300"/>
    </row>
    <row r="153" spans="2:11" s="1" customFormat="1" ht="15" customHeight="1">
      <c r="B153" s="277"/>
      <c r="C153" s="304" t="s">
        <v>2432</v>
      </c>
      <c r="D153" s="252"/>
      <c r="E153" s="252"/>
      <c r="F153" s="305" t="s">
        <v>2484</v>
      </c>
      <c r="G153" s="252"/>
      <c r="H153" s="304" t="s">
        <v>2545</v>
      </c>
      <c r="I153" s="304" t="s">
        <v>2486</v>
      </c>
      <c r="J153" s="304" t="s">
        <v>2535</v>
      </c>
      <c r="K153" s="300"/>
    </row>
    <row r="154" spans="2:11" s="1" customFormat="1" ht="15" customHeight="1">
      <c r="B154" s="277"/>
      <c r="C154" s="304" t="s">
        <v>2489</v>
      </c>
      <c r="D154" s="252"/>
      <c r="E154" s="252"/>
      <c r="F154" s="305" t="s">
        <v>2490</v>
      </c>
      <c r="G154" s="252"/>
      <c r="H154" s="304" t="s">
        <v>2524</v>
      </c>
      <c r="I154" s="304" t="s">
        <v>2486</v>
      </c>
      <c r="J154" s="304">
        <v>50</v>
      </c>
      <c r="K154" s="300"/>
    </row>
    <row r="155" spans="2:11" s="1" customFormat="1" ht="15" customHeight="1">
      <c r="B155" s="277"/>
      <c r="C155" s="304" t="s">
        <v>2492</v>
      </c>
      <c r="D155" s="252"/>
      <c r="E155" s="252"/>
      <c r="F155" s="305" t="s">
        <v>2484</v>
      </c>
      <c r="G155" s="252"/>
      <c r="H155" s="304" t="s">
        <v>2524</v>
      </c>
      <c r="I155" s="304" t="s">
        <v>2494</v>
      </c>
      <c r="J155" s="304"/>
      <c r="K155" s="300"/>
    </row>
    <row r="156" spans="2:11" s="1" customFormat="1" ht="15" customHeight="1">
      <c r="B156" s="277"/>
      <c r="C156" s="304" t="s">
        <v>2503</v>
      </c>
      <c r="D156" s="252"/>
      <c r="E156" s="252"/>
      <c r="F156" s="305" t="s">
        <v>2490</v>
      </c>
      <c r="G156" s="252"/>
      <c r="H156" s="304" t="s">
        <v>2524</v>
      </c>
      <c r="I156" s="304" t="s">
        <v>2486</v>
      </c>
      <c r="J156" s="304">
        <v>50</v>
      </c>
      <c r="K156" s="300"/>
    </row>
    <row r="157" spans="2:11" s="1" customFormat="1" ht="15" customHeight="1">
      <c r="B157" s="277"/>
      <c r="C157" s="304" t="s">
        <v>2511</v>
      </c>
      <c r="D157" s="252"/>
      <c r="E157" s="252"/>
      <c r="F157" s="305" t="s">
        <v>2490</v>
      </c>
      <c r="G157" s="252"/>
      <c r="H157" s="304" t="s">
        <v>2524</v>
      </c>
      <c r="I157" s="304" t="s">
        <v>2486</v>
      </c>
      <c r="J157" s="304">
        <v>50</v>
      </c>
      <c r="K157" s="300"/>
    </row>
    <row r="158" spans="2:11" s="1" customFormat="1" ht="15" customHeight="1">
      <c r="B158" s="277"/>
      <c r="C158" s="304" t="s">
        <v>2509</v>
      </c>
      <c r="D158" s="252"/>
      <c r="E158" s="252"/>
      <c r="F158" s="305" t="s">
        <v>2490</v>
      </c>
      <c r="G158" s="252"/>
      <c r="H158" s="304" t="s">
        <v>2524</v>
      </c>
      <c r="I158" s="304" t="s">
        <v>2486</v>
      </c>
      <c r="J158" s="304">
        <v>50</v>
      </c>
      <c r="K158" s="300"/>
    </row>
    <row r="159" spans="2:11" s="1" customFormat="1" ht="15" customHeight="1">
      <c r="B159" s="277"/>
      <c r="C159" s="304" t="s">
        <v>97</v>
      </c>
      <c r="D159" s="252"/>
      <c r="E159" s="252"/>
      <c r="F159" s="305" t="s">
        <v>2484</v>
      </c>
      <c r="G159" s="252"/>
      <c r="H159" s="304" t="s">
        <v>2546</v>
      </c>
      <c r="I159" s="304" t="s">
        <v>2486</v>
      </c>
      <c r="J159" s="304" t="s">
        <v>2547</v>
      </c>
      <c r="K159" s="300"/>
    </row>
    <row r="160" spans="2:11" s="1" customFormat="1" ht="15" customHeight="1">
      <c r="B160" s="277"/>
      <c r="C160" s="304" t="s">
        <v>2548</v>
      </c>
      <c r="D160" s="252"/>
      <c r="E160" s="252"/>
      <c r="F160" s="305" t="s">
        <v>2484</v>
      </c>
      <c r="G160" s="252"/>
      <c r="H160" s="304" t="s">
        <v>2549</v>
      </c>
      <c r="I160" s="304" t="s">
        <v>2519</v>
      </c>
      <c r="J160" s="304"/>
      <c r="K160" s="300"/>
    </row>
    <row r="161" spans="2:11" s="1" customFormat="1" ht="15" customHeight="1">
      <c r="B161" s="306"/>
      <c r="C161" s="286"/>
      <c r="D161" s="286"/>
      <c r="E161" s="286"/>
      <c r="F161" s="286"/>
      <c r="G161" s="286"/>
      <c r="H161" s="286"/>
      <c r="I161" s="286"/>
      <c r="J161" s="286"/>
      <c r="K161" s="307"/>
    </row>
    <row r="162" spans="2:11" s="1" customFormat="1" ht="18.75" customHeight="1">
      <c r="B162" s="288"/>
      <c r="C162" s="298"/>
      <c r="D162" s="298"/>
      <c r="E162" s="298"/>
      <c r="F162" s="308"/>
      <c r="G162" s="298"/>
      <c r="H162" s="298"/>
      <c r="I162" s="298"/>
      <c r="J162" s="298"/>
      <c r="K162" s="288"/>
    </row>
    <row r="163" spans="2:11" s="1" customFormat="1" ht="18.75" customHeight="1"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</row>
    <row r="164" spans="2:11" s="1" customFormat="1" ht="7.5" customHeight="1">
      <c r="B164" s="239"/>
      <c r="C164" s="240"/>
      <c r="D164" s="240"/>
      <c r="E164" s="240"/>
      <c r="F164" s="240"/>
      <c r="G164" s="240"/>
      <c r="H164" s="240"/>
      <c r="I164" s="240"/>
      <c r="J164" s="240"/>
      <c r="K164" s="241"/>
    </row>
    <row r="165" spans="2:11" s="1" customFormat="1" ht="45" customHeight="1">
      <c r="B165" s="242"/>
      <c r="C165" s="243" t="s">
        <v>2550</v>
      </c>
      <c r="D165" s="243"/>
      <c r="E165" s="243"/>
      <c r="F165" s="243"/>
      <c r="G165" s="243"/>
      <c r="H165" s="243"/>
      <c r="I165" s="243"/>
      <c r="J165" s="243"/>
      <c r="K165" s="244"/>
    </row>
    <row r="166" spans="2:11" s="1" customFormat="1" ht="17.25" customHeight="1">
      <c r="B166" s="242"/>
      <c r="C166" s="267" t="s">
        <v>2478</v>
      </c>
      <c r="D166" s="267"/>
      <c r="E166" s="267"/>
      <c r="F166" s="267" t="s">
        <v>2479</v>
      </c>
      <c r="G166" s="309"/>
      <c r="H166" s="310" t="s">
        <v>56</v>
      </c>
      <c r="I166" s="310" t="s">
        <v>59</v>
      </c>
      <c r="J166" s="267" t="s">
        <v>2480</v>
      </c>
      <c r="K166" s="244"/>
    </row>
    <row r="167" spans="2:11" s="1" customFormat="1" ht="17.25" customHeight="1">
      <c r="B167" s="245"/>
      <c r="C167" s="269" t="s">
        <v>2481</v>
      </c>
      <c r="D167" s="269"/>
      <c r="E167" s="269"/>
      <c r="F167" s="270" t="s">
        <v>2482</v>
      </c>
      <c r="G167" s="311"/>
      <c r="H167" s="312"/>
      <c r="I167" s="312"/>
      <c r="J167" s="269" t="s">
        <v>2483</v>
      </c>
      <c r="K167" s="247"/>
    </row>
    <row r="168" spans="2:11" s="1" customFormat="1" ht="5.25" customHeight="1">
      <c r="B168" s="277"/>
      <c r="C168" s="272"/>
      <c r="D168" s="272"/>
      <c r="E168" s="272"/>
      <c r="F168" s="272"/>
      <c r="G168" s="273"/>
      <c r="H168" s="272"/>
      <c r="I168" s="272"/>
      <c r="J168" s="272"/>
      <c r="K168" s="300"/>
    </row>
    <row r="169" spans="2:11" s="1" customFormat="1" ht="15" customHeight="1">
      <c r="B169" s="277"/>
      <c r="C169" s="252" t="s">
        <v>2487</v>
      </c>
      <c r="D169" s="252"/>
      <c r="E169" s="252"/>
      <c r="F169" s="275" t="s">
        <v>2484</v>
      </c>
      <c r="G169" s="252"/>
      <c r="H169" s="252" t="s">
        <v>2524</v>
      </c>
      <c r="I169" s="252" t="s">
        <v>2486</v>
      </c>
      <c r="J169" s="252">
        <v>120</v>
      </c>
      <c r="K169" s="300"/>
    </row>
    <row r="170" spans="2:11" s="1" customFormat="1" ht="15" customHeight="1">
      <c r="B170" s="277"/>
      <c r="C170" s="252" t="s">
        <v>2533</v>
      </c>
      <c r="D170" s="252"/>
      <c r="E170" s="252"/>
      <c r="F170" s="275" t="s">
        <v>2484</v>
      </c>
      <c r="G170" s="252"/>
      <c r="H170" s="252" t="s">
        <v>2534</v>
      </c>
      <c r="I170" s="252" t="s">
        <v>2486</v>
      </c>
      <c r="J170" s="252" t="s">
        <v>2535</v>
      </c>
      <c r="K170" s="300"/>
    </row>
    <row r="171" spans="2:11" s="1" customFormat="1" ht="15" customHeight="1">
      <c r="B171" s="277"/>
      <c r="C171" s="252" t="s">
        <v>2432</v>
      </c>
      <c r="D171" s="252"/>
      <c r="E171" s="252"/>
      <c r="F171" s="275" t="s">
        <v>2484</v>
      </c>
      <c r="G171" s="252"/>
      <c r="H171" s="252" t="s">
        <v>2551</v>
      </c>
      <c r="I171" s="252" t="s">
        <v>2486</v>
      </c>
      <c r="J171" s="252" t="s">
        <v>2535</v>
      </c>
      <c r="K171" s="300"/>
    </row>
    <row r="172" spans="2:11" s="1" customFormat="1" ht="15" customHeight="1">
      <c r="B172" s="277"/>
      <c r="C172" s="252" t="s">
        <v>2489</v>
      </c>
      <c r="D172" s="252"/>
      <c r="E172" s="252"/>
      <c r="F172" s="275" t="s">
        <v>2490</v>
      </c>
      <c r="G172" s="252"/>
      <c r="H172" s="252" t="s">
        <v>2551</v>
      </c>
      <c r="I172" s="252" t="s">
        <v>2486</v>
      </c>
      <c r="J172" s="252">
        <v>50</v>
      </c>
      <c r="K172" s="300"/>
    </row>
    <row r="173" spans="2:11" s="1" customFormat="1" ht="15" customHeight="1">
      <c r="B173" s="277"/>
      <c r="C173" s="252" t="s">
        <v>2492</v>
      </c>
      <c r="D173" s="252"/>
      <c r="E173" s="252"/>
      <c r="F173" s="275" t="s">
        <v>2484</v>
      </c>
      <c r="G173" s="252"/>
      <c r="H173" s="252" t="s">
        <v>2551</v>
      </c>
      <c r="I173" s="252" t="s">
        <v>2494</v>
      </c>
      <c r="J173" s="252"/>
      <c r="K173" s="300"/>
    </row>
    <row r="174" spans="2:11" s="1" customFormat="1" ht="15" customHeight="1">
      <c r="B174" s="277"/>
      <c r="C174" s="252" t="s">
        <v>2503</v>
      </c>
      <c r="D174" s="252"/>
      <c r="E174" s="252"/>
      <c r="F174" s="275" t="s">
        <v>2490</v>
      </c>
      <c r="G174" s="252"/>
      <c r="H174" s="252" t="s">
        <v>2551</v>
      </c>
      <c r="I174" s="252" t="s">
        <v>2486</v>
      </c>
      <c r="J174" s="252">
        <v>50</v>
      </c>
      <c r="K174" s="300"/>
    </row>
    <row r="175" spans="2:11" s="1" customFormat="1" ht="15" customHeight="1">
      <c r="B175" s="277"/>
      <c r="C175" s="252" t="s">
        <v>2511</v>
      </c>
      <c r="D175" s="252"/>
      <c r="E175" s="252"/>
      <c r="F175" s="275" t="s">
        <v>2490</v>
      </c>
      <c r="G175" s="252"/>
      <c r="H175" s="252" t="s">
        <v>2551</v>
      </c>
      <c r="I175" s="252" t="s">
        <v>2486</v>
      </c>
      <c r="J175" s="252">
        <v>50</v>
      </c>
      <c r="K175" s="300"/>
    </row>
    <row r="176" spans="2:11" s="1" customFormat="1" ht="15" customHeight="1">
      <c r="B176" s="277"/>
      <c r="C176" s="252" t="s">
        <v>2509</v>
      </c>
      <c r="D176" s="252"/>
      <c r="E176" s="252"/>
      <c r="F176" s="275" t="s">
        <v>2490</v>
      </c>
      <c r="G176" s="252"/>
      <c r="H176" s="252" t="s">
        <v>2551</v>
      </c>
      <c r="I176" s="252" t="s">
        <v>2486</v>
      </c>
      <c r="J176" s="252">
        <v>50</v>
      </c>
      <c r="K176" s="300"/>
    </row>
    <row r="177" spans="2:11" s="1" customFormat="1" ht="15" customHeight="1">
      <c r="B177" s="277"/>
      <c r="C177" s="252" t="s">
        <v>164</v>
      </c>
      <c r="D177" s="252"/>
      <c r="E177" s="252"/>
      <c r="F177" s="275" t="s">
        <v>2484</v>
      </c>
      <c r="G177" s="252"/>
      <c r="H177" s="252" t="s">
        <v>2552</v>
      </c>
      <c r="I177" s="252" t="s">
        <v>2553</v>
      </c>
      <c r="J177" s="252"/>
      <c r="K177" s="300"/>
    </row>
    <row r="178" spans="2:11" s="1" customFormat="1" ht="15" customHeight="1">
      <c r="B178" s="277"/>
      <c r="C178" s="252" t="s">
        <v>59</v>
      </c>
      <c r="D178" s="252"/>
      <c r="E178" s="252"/>
      <c r="F178" s="275" t="s">
        <v>2484</v>
      </c>
      <c r="G178" s="252"/>
      <c r="H178" s="252" t="s">
        <v>2554</v>
      </c>
      <c r="I178" s="252" t="s">
        <v>2555</v>
      </c>
      <c r="J178" s="252">
        <v>1</v>
      </c>
      <c r="K178" s="300"/>
    </row>
    <row r="179" spans="2:11" s="1" customFormat="1" ht="15" customHeight="1">
      <c r="B179" s="277"/>
      <c r="C179" s="252" t="s">
        <v>55</v>
      </c>
      <c r="D179" s="252"/>
      <c r="E179" s="252"/>
      <c r="F179" s="275" t="s">
        <v>2484</v>
      </c>
      <c r="G179" s="252"/>
      <c r="H179" s="252" t="s">
        <v>2556</v>
      </c>
      <c r="I179" s="252" t="s">
        <v>2486</v>
      </c>
      <c r="J179" s="252">
        <v>20</v>
      </c>
      <c r="K179" s="300"/>
    </row>
    <row r="180" spans="2:11" s="1" customFormat="1" ht="15" customHeight="1">
      <c r="B180" s="277"/>
      <c r="C180" s="252" t="s">
        <v>56</v>
      </c>
      <c r="D180" s="252"/>
      <c r="E180" s="252"/>
      <c r="F180" s="275" t="s">
        <v>2484</v>
      </c>
      <c r="G180" s="252"/>
      <c r="H180" s="252" t="s">
        <v>2557</v>
      </c>
      <c r="I180" s="252" t="s">
        <v>2486</v>
      </c>
      <c r="J180" s="252">
        <v>255</v>
      </c>
      <c r="K180" s="300"/>
    </row>
    <row r="181" spans="2:11" s="1" customFormat="1" ht="15" customHeight="1">
      <c r="B181" s="277"/>
      <c r="C181" s="252" t="s">
        <v>165</v>
      </c>
      <c r="D181" s="252"/>
      <c r="E181" s="252"/>
      <c r="F181" s="275" t="s">
        <v>2484</v>
      </c>
      <c r="G181" s="252"/>
      <c r="H181" s="252" t="s">
        <v>2448</v>
      </c>
      <c r="I181" s="252" t="s">
        <v>2486</v>
      </c>
      <c r="J181" s="252">
        <v>10</v>
      </c>
      <c r="K181" s="300"/>
    </row>
    <row r="182" spans="2:11" s="1" customFormat="1" ht="15" customHeight="1">
      <c r="B182" s="277"/>
      <c r="C182" s="252" t="s">
        <v>166</v>
      </c>
      <c r="D182" s="252"/>
      <c r="E182" s="252"/>
      <c r="F182" s="275" t="s">
        <v>2484</v>
      </c>
      <c r="G182" s="252"/>
      <c r="H182" s="252" t="s">
        <v>2558</v>
      </c>
      <c r="I182" s="252" t="s">
        <v>2519</v>
      </c>
      <c r="J182" s="252"/>
      <c r="K182" s="300"/>
    </row>
    <row r="183" spans="2:11" s="1" customFormat="1" ht="15" customHeight="1">
      <c r="B183" s="277"/>
      <c r="C183" s="252" t="s">
        <v>2559</v>
      </c>
      <c r="D183" s="252"/>
      <c r="E183" s="252"/>
      <c r="F183" s="275" t="s">
        <v>2484</v>
      </c>
      <c r="G183" s="252"/>
      <c r="H183" s="252" t="s">
        <v>2560</v>
      </c>
      <c r="I183" s="252" t="s">
        <v>2519</v>
      </c>
      <c r="J183" s="252"/>
      <c r="K183" s="300"/>
    </row>
    <row r="184" spans="2:11" s="1" customFormat="1" ht="15" customHeight="1">
      <c r="B184" s="277"/>
      <c r="C184" s="252" t="s">
        <v>2548</v>
      </c>
      <c r="D184" s="252"/>
      <c r="E184" s="252"/>
      <c r="F184" s="275" t="s">
        <v>2484</v>
      </c>
      <c r="G184" s="252"/>
      <c r="H184" s="252" t="s">
        <v>2561</v>
      </c>
      <c r="I184" s="252" t="s">
        <v>2519</v>
      </c>
      <c r="J184" s="252"/>
      <c r="K184" s="300"/>
    </row>
    <row r="185" spans="2:11" s="1" customFormat="1" ht="15" customHeight="1">
      <c r="B185" s="277"/>
      <c r="C185" s="252" t="s">
        <v>168</v>
      </c>
      <c r="D185" s="252"/>
      <c r="E185" s="252"/>
      <c r="F185" s="275" t="s">
        <v>2490</v>
      </c>
      <c r="G185" s="252"/>
      <c r="H185" s="252" t="s">
        <v>2562</v>
      </c>
      <c r="I185" s="252" t="s">
        <v>2486</v>
      </c>
      <c r="J185" s="252">
        <v>50</v>
      </c>
      <c r="K185" s="300"/>
    </row>
    <row r="186" spans="2:11" s="1" customFormat="1" ht="15" customHeight="1">
      <c r="B186" s="277"/>
      <c r="C186" s="252" t="s">
        <v>2563</v>
      </c>
      <c r="D186" s="252"/>
      <c r="E186" s="252"/>
      <c r="F186" s="275" t="s">
        <v>2490</v>
      </c>
      <c r="G186" s="252"/>
      <c r="H186" s="252" t="s">
        <v>2564</v>
      </c>
      <c r="I186" s="252" t="s">
        <v>2565</v>
      </c>
      <c r="J186" s="252"/>
      <c r="K186" s="300"/>
    </row>
    <row r="187" spans="2:11" s="1" customFormat="1" ht="15" customHeight="1">
      <c r="B187" s="277"/>
      <c r="C187" s="252" t="s">
        <v>2566</v>
      </c>
      <c r="D187" s="252"/>
      <c r="E187" s="252"/>
      <c r="F187" s="275" t="s">
        <v>2490</v>
      </c>
      <c r="G187" s="252"/>
      <c r="H187" s="252" t="s">
        <v>2567</v>
      </c>
      <c r="I187" s="252" t="s">
        <v>2565</v>
      </c>
      <c r="J187" s="252"/>
      <c r="K187" s="300"/>
    </row>
    <row r="188" spans="2:11" s="1" customFormat="1" ht="15" customHeight="1">
      <c r="B188" s="277"/>
      <c r="C188" s="252" t="s">
        <v>2568</v>
      </c>
      <c r="D188" s="252"/>
      <c r="E188" s="252"/>
      <c r="F188" s="275" t="s">
        <v>2490</v>
      </c>
      <c r="G188" s="252"/>
      <c r="H188" s="252" t="s">
        <v>2569</v>
      </c>
      <c r="I188" s="252" t="s">
        <v>2565</v>
      </c>
      <c r="J188" s="252"/>
      <c r="K188" s="300"/>
    </row>
    <row r="189" spans="2:11" s="1" customFormat="1" ht="15" customHeight="1">
      <c r="B189" s="277"/>
      <c r="C189" s="313" t="s">
        <v>2570</v>
      </c>
      <c r="D189" s="252"/>
      <c r="E189" s="252"/>
      <c r="F189" s="275" t="s">
        <v>2490</v>
      </c>
      <c r="G189" s="252"/>
      <c r="H189" s="252" t="s">
        <v>2571</v>
      </c>
      <c r="I189" s="252" t="s">
        <v>2572</v>
      </c>
      <c r="J189" s="314" t="s">
        <v>2573</v>
      </c>
      <c r="K189" s="300"/>
    </row>
    <row r="190" spans="2:11" s="1" customFormat="1" ht="15" customHeight="1">
      <c r="B190" s="277"/>
      <c r="C190" s="313" t="s">
        <v>44</v>
      </c>
      <c r="D190" s="252"/>
      <c r="E190" s="252"/>
      <c r="F190" s="275" t="s">
        <v>2484</v>
      </c>
      <c r="G190" s="252"/>
      <c r="H190" s="249" t="s">
        <v>2574</v>
      </c>
      <c r="I190" s="252" t="s">
        <v>2575</v>
      </c>
      <c r="J190" s="252"/>
      <c r="K190" s="300"/>
    </row>
    <row r="191" spans="2:11" s="1" customFormat="1" ht="15" customHeight="1">
      <c r="B191" s="277"/>
      <c r="C191" s="313" t="s">
        <v>2576</v>
      </c>
      <c r="D191" s="252"/>
      <c r="E191" s="252"/>
      <c r="F191" s="275" t="s">
        <v>2484</v>
      </c>
      <c r="G191" s="252"/>
      <c r="H191" s="252" t="s">
        <v>2577</v>
      </c>
      <c r="I191" s="252" t="s">
        <v>2519</v>
      </c>
      <c r="J191" s="252"/>
      <c r="K191" s="300"/>
    </row>
    <row r="192" spans="2:11" s="1" customFormat="1" ht="15" customHeight="1">
      <c r="B192" s="277"/>
      <c r="C192" s="313" t="s">
        <v>2578</v>
      </c>
      <c r="D192" s="252"/>
      <c r="E192" s="252"/>
      <c r="F192" s="275" t="s">
        <v>2484</v>
      </c>
      <c r="G192" s="252"/>
      <c r="H192" s="252" t="s">
        <v>2579</v>
      </c>
      <c r="I192" s="252" t="s">
        <v>2519</v>
      </c>
      <c r="J192" s="252"/>
      <c r="K192" s="300"/>
    </row>
    <row r="193" spans="2:11" s="1" customFormat="1" ht="15" customHeight="1">
      <c r="B193" s="277"/>
      <c r="C193" s="313" t="s">
        <v>2580</v>
      </c>
      <c r="D193" s="252"/>
      <c r="E193" s="252"/>
      <c r="F193" s="275" t="s">
        <v>2490</v>
      </c>
      <c r="G193" s="252"/>
      <c r="H193" s="252" t="s">
        <v>2581</v>
      </c>
      <c r="I193" s="252" t="s">
        <v>2519</v>
      </c>
      <c r="J193" s="252"/>
      <c r="K193" s="300"/>
    </row>
    <row r="194" spans="2:11" s="1" customFormat="1" ht="15" customHeight="1">
      <c r="B194" s="306"/>
      <c r="C194" s="315"/>
      <c r="D194" s="286"/>
      <c r="E194" s="286"/>
      <c r="F194" s="286"/>
      <c r="G194" s="286"/>
      <c r="H194" s="286"/>
      <c r="I194" s="286"/>
      <c r="J194" s="286"/>
      <c r="K194" s="307"/>
    </row>
    <row r="195" spans="2:11" s="1" customFormat="1" ht="18.75" customHeight="1">
      <c r="B195" s="288"/>
      <c r="C195" s="298"/>
      <c r="D195" s="298"/>
      <c r="E195" s="298"/>
      <c r="F195" s="308"/>
      <c r="G195" s="298"/>
      <c r="H195" s="298"/>
      <c r="I195" s="298"/>
      <c r="J195" s="298"/>
      <c r="K195" s="288"/>
    </row>
    <row r="196" spans="2:11" s="1" customFormat="1" ht="18.75" customHeight="1">
      <c r="B196" s="288"/>
      <c r="C196" s="298"/>
      <c r="D196" s="298"/>
      <c r="E196" s="298"/>
      <c r="F196" s="308"/>
      <c r="G196" s="298"/>
      <c r="H196" s="298"/>
      <c r="I196" s="298"/>
      <c r="J196" s="298"/>
      <c r="K196" s="288"/>
    </row>
    <row r="197" spans="2:11" s="1" customFormat="1" ht="18.75" customHeight="1">
      <c r="B197" s="260"/>
      <c r="C197" s="260"/>
      <c r="D197" s="260"/>
      <c r="E197" s="260"/>
      <c r="F197" s="260"/>
      <c r="G197" s="260"/>
      <c r="H197" s="260"/>
      <c r="I197" s="260"/>
      <c r="J197" s="260"/>
      <c r="K197" s="260"/>
    </row>
    <row r="198" spans="2:11" s="1" customFormat="1" ht="13.5">
      <c r="B198" s="239"/>
      <c r="C198" s="240"/>
      <c r="D198" s="240"/>
      <c r="E198" s="240"/>
      <c r="F198" s="240"/>
      <c r="G198" s="240"/>
      <c r="H198" s="240"/>
      <c r="I198" s="240"/>
      <c r="J198" s="240"/>
      <c r="K198" s="241"/>
    </row>
    <row r="199" spans="2:11" s="1" customFormat="1" ht="21">
      <c r="B199" s="242"/>
      <c r="C199" s="243" t="s">
        <v>2582</v>
      </c>
      <c r="D199" s="243"/>
      <c r="E199" s="243"/>
      <c r="F199" s="243"/>
      <c r="G199" s="243"/>
      <c r="H199" s="243"/>
      <c r="I199" s="243"/>
      <c r="J199" s="243"/>
      <c r="K199" s="244"/>
    </row>
    <row r="200" spans="2:11" s="1" customFormat="1" ht="25.5" customHeight="1">
      <c r="B200" s="242"/>
      <c r="C200" s="316" t="s">
        <v>2583</v>
      </c>
      <c r="D200" s="316"/>
      <c r="E200" s="316"/>
      <c r="F200" s="316" t="s">
        <v>2584</v>
      </c>
      <c r="G200" s="317"/>
      <c r="H200" s="316" t="s">
        <v>2585</v>
      </c>
      <c r="I200" s="316"/>
      <c r="J200" s="316"/>
      <c r="K200" s="244"/>
    </row>
    <row r="201" spans="2:11" s="1" customFormat="1" ht="5.25" customHeight="1">
      <c r="B201" s="277"/>
      <c r="C201" s="272"/>
      <c r="D201" s="272"/>
      <c r="E201" s="272"/>
      <c r="F201" s="272"/>
      <c r="G201" s="298"/>
      <c r="H201" s="272"/>
      <c r="I201" s="272"/>
      <c r="J201" s="272"/>
      <c r="K201" s="300"/>
    </row>
    <row r="202" spans="2:11" s="1" customFormat="1" ht="15" customHeight="1">
      <c r="B202" s="277"/>
      <c r="C202" s="252" t="s">
        <v>2575</v>
      </c>
      <c r="D202" s="252"/>
      <c r="E202" s="252"/>
      <c r="F202" s="275" t="s">
        <v>45</v>
      </c>
      <c r="G202" s="252"/>
      <c r="H202" s="252" t="s">
        <v>2586</v>
      </c>
      <c r="I202" s="252"/>
      <c r="J202" s="252"/>
      <c r="K202" s="300"/>
    </row>
    <row r="203" spans="2:11" s="1" customFormat="1" ht="15" customHeight="1">
      <c r="B203" s="277"/>
      <c r="C203" s="252"/>
      <c r="D203" s="252"/>
      <c r="E203" s="252"/>
      <c r="F203" s="275" t="s">
        <v>46</v>
      </c>
      <c r="G203" s="252"/>
      <c r="H203" s="252" t="s">
        <v>2587</v>
      </c>
      <c r="I203" s="252"/>
      <c r="J203" s="252"/>
      <c r="K203" s="300"/>
    </row>
    <row r="204" spans="2:11" s="1" customFormat="1" ht="15" customHeight="1">
      <c r="B204" s="277"/>
      <c r="C204" s="252"/>
      <c r="D204" s="252"/>
      <c r="E204" s="252"/>
      <c r="F204" s="275" t="s">
        <v>49</v>
      </c>
      <c r="G204" s="252"/>
      <c r="H204" s="252" t="s">
        <v>2588</v>
      </c>
      <c r="I204" s="252"/>
      <c r="J204" s="252"/>
      <c r="K204" s="300"/>
    </row>
    <row r="205" spans="2:11" s="1" customFormat="1" ht="15" customHeight="1">
      <c r="B205" s="277"/>
      <c r="C205" s="252"/>
      <c r="D205" s="252"/>
      <c r="E205" s="252"/>
      <c r="F205" s="275" t="s">
        <v>47</v>
      </c>
      <c r="G205" s="252"/>
      <c r="H205" s="252" t="s">
        <v>2589</v>
      </c>
      <c r="I205" s="252"/>
      <c r="J205" s="252"/>
      <c r="K205" s="300"/>
    </row>
    <row r="206" spans="2:11" s="1" customFormat="1" ht="15" customHeight="1">
      <c r="B206" s="277"/>
      <c r="C206" s="252"/>
      <c r="D206" s="252"/>
      <c r="E206" s="252"/>
      <c r="F206" s="275" t="s">
        <v>48</v>
      </c>
      <c r="G206" s="252"/>
      <c r="H206" s="252" t="s">
        <v>2590</v>
      </c>
      <c r="I206" s="252"/>
      <c r="J206" s="252"/>
      <c r="K206" s="300"/>
    </row>
    <row r="207" spans="2:11" s="1" customFormat="1" ht="15" customHeight="1">
      <c r="B207" s="277"/>
      <c r="C207" s="252"/>
      <c r="D207" s="252"/>
      <c r="E207" s="252"/>
      <c r="F207" s="275"/>
      <c r="G207" s="252"/>
      <c r="H207" s="252"/>
      <c r="I207" s="252"/>
      <c r="J207" s="252"/>
      <c r="K207" s="300"/>
    </row>
    <row r="208" spans="2:11" s="1" customFormat="1" ht="15" customHeight="1">
      <c r="B208" s="277"/>
      <c r="C208" s="252" t="s">
        <v>2531</v>
      </c>
      <c r="D208" s="252"/>
      <c r="E208" s="252"/>
      <c r="F208" s="275" t="s">
        <v>81</v>
      </c>
      <c r="G208" s="252"/>
      <c r="H208" s="252" t="s">
        <v>2591</v>
      </c>
      <c r="I208" s="252"/>
      <c r="J208" s="252"/>
      <c r="K208" s="300"/>
    </row>
    <row r="209" spans="2:11" s="1" customFormat="1" ht="15" customHeight="1">
      <c r="B209" s="277"/>
      <c r="C209" s="252"/>
      <c r="D209" s="252"/>
      <c r="E209" s="252"/>
      <c r="F209" s="275" t="s">
        <v>2426</v>
      </c>
      <c r="G209" s="252"/>
      <c r="H209" s="252" t="s">
        <v>2427</v>
      </c>
      <c r="I209" s="252"/>
      <c r="J209" s="252"/>
      <c r="K209" s="300"/>
    </row>
    <row r="210" spans="2:11" s="1" customFormat="1" ht="15" customHeight="1">
      <c r="B210" s="277"/>
      <c r="C210" s="252"/>
      <c r="D210" s="252"/>
      <c r="E210" s="252"/>
      <c r="F210" s="275" t="s">
        <v>2424</v>
      </c>
      <c r="G210" s="252"/>
      <c r="H210" s="252" t="s">
        <v>2592</v>
      </c>
      <c r="I210" s="252"/>
      <c r="J210" s="252"/>
      <c r="K210" s="300"/>
    </row>
    <row r="211" spans="2:11" s="1" customFormat="1" ht="15" customHeight="1">
      <c r="B211" s="318"/>
      <c r="C211" s="252"/>
      <c r="D211" s="252"/>
      <c r="E211" s="252"/>
      <c r="F211" s="275" t="s">
        <v>2428</v>
      </c>
      <c r="G211" s="313"/>
      <c r="H211" s="304" t="s">
        <v>2429</v>
      </c>
      <c r="I211" s="304"/>
      <c r="J211" s="304"/>
      <c r="K211" s="319"/>
    </row>
    <row r="212" spans="2:11" s="1" customFormat="1" ht="15" customHeight="1">
      <c r="B212" s="318"/>
      <c r="C212" s="252"/>
      <c r="D212" s="252"/>
      <c r="E212" s="252"/>
      <c r="F212" s="275" t="s">
        <v>2430</v>
      </c>
      <c r="G212" s="313"/>
      <c r="H212" s="304" t="s">
        <v>1972</v>
      </c>
      <c r="I212" s="304"/>
      <c r="J212" s="304"/>
      <c r="K212" s="319"/>
    </row>
    <row r="213" spans="2:11" s="1" customFormat="1" ht="15" customHeight="1">
      <c r="B213" s="318"/>
      <c r="C213" s="252"/>
      <c r="D213" s="252"/>
      <c r="E213" s="252"/>
      <c r="F213" s="275"/>
      <c r="G213" s="313"/>
      <c r="H213" s="304"/>
      <c r="I213" s="304"/>
      <c r="J213" s="304"/>
      <c r="K213" s="319"/>
    </row>
    <row r="214" spans="2:11" s="1" customFormat="1" ht="15" customHeight="1">
      <c r="B214" s="318"/>
      <c r="C214" s="252" t="s">
        <v>2555</v>
      </c>
      <c r="D214" s="252"/>
      <c r="E214" s="252"/>
      <c r="F214" s="275">
        <v>1</v>
      </c>
      <c r="G214" s="313"/>
      <c r="H214" s="304" t="s">
        <v>2593</v>
      </c>
      <c r="I214" s="304"/>
      <c r="J214" s="304"/>
      <c r="K214" s="319"/>
    </row>
    <row r="215" spans="2:11" s="1" customFormat="1" ht="15" customHeight="1">
      <c r="B215" s="318"/>
      <c r="C215" s="252"/>
      <c r="D215" s="252"/>
      <c r="E215" s="252"/>
      <c r="F215" s="275">
        <v>2</v>
      </c>
      <c r="G215" s="313"/>
      <c r="H215" s="304" t="s">
        <v>2594</v>
      </c>
      <c r="I215" s="304"/>
      <c r="J215" s="304"/>
      <c r="K215" s="319"/>
    </row>
    <row r="216" spans="2:11" s="1" customFormat="1" ht="15" customHeight="1">
      <c r="B216" s="318"/>
      <c r="C216" s="252"/>
      <c r="D216" s="252"/>
      <c r="E216" s="252"/>
      <c r="F216" s="275">
        <v>3</v>
      </c>
      <c r="G216" s="313"/>
      <c r="H216" s="304" t="s">
        <v>2595</v>
      </c>
      <c r="I216" s="304"/>
      <c r="J216" s="304"/>
      <c r="K216" s="319"/>
    </row>
    <row r="217" spans="2:11" s="1" customFormat="1" ht="15" customHeight="1">
      <c r="B217" s="318"/>
      <c r="C217" s="252"/>
      <c r="D217" s="252"/>
      <c r="E217" s="252"/>
      <c r="F217" s="275">
        <v>4</v>
      </c>
      <c r="G217" s="313"/>
      <c r="H217" s="304" t="s">
        <v>2596</v>
      </c>
      <c r="I217" s="304"/>
      <c r="J217" s="304"/>
      <c r="K217" s="319"/>
    </row>
    <row r="218" spans="2:11" s="1" customFormat="1" ht="12.75" customHeight="1">
      <c r="B218" s="320"/>
      <c r="C218" s="321"/>
      <c r="D218" s="321"/>
      <c r="E218" s="321"/>
      <c r="F218" s="321"/>
      <c r="G218" s="321"/>
      <c r="H218" s="321"/>
      <c r="I218" s="321"/>
      <c r="J218" s="321"/>
      <c r="K218" s="32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Novotný</dc:creator>
  <cp:keywords/>
  <dc:description/>
  <cp:lastModifiedBy>Pavel Novotný</cp:lastModifiedBy>
  <dcterms:created xsi:type="dcterms:W3CDTF">2020-12-01T15:18:03Z</dcterms:created>
  <dcterms:modified xsi:type="dcterms:W3CDTF">2020-12-01T15:18:11Z</dcterms:modified>
  <cp:category/>
  <cp:version/>
  <cp:contentType/>
  <cp:contentStatus/>
</cp:coreProperties>
</file>